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53222"/>
  <mc:AlternateContent xmlns:mc="http://schemas.openxmlformats.org/markup-compatibility/2006">
    <mc:Choice Requires="x15">
      <x15ac:absPath xmlns:x15ac="http://schemas.microsoft.com/office/spreadsheetml/2010/11/ac" url="C:\Users\Gimhuran\Documents\Data Analysis\NBA 2017\Data\"/>
    </mc:Choice>
  </mc:AlternateContent>
  <bookViews>
    <workbookView xWindow="0" yWindow="0" windowWidth="13125" windowHeight="6105" activeTab="1"/>
  </bookViews>
  <sheets>
    <sheet name="Pivot" sheetId="13" r:id="rId1"/>
    <sheet name="Raw" sheetId="1" r:id="rId2"/>
    <sheet name="Team_Stat" sheetId="4" r:id="rId3"/>
    <sheet name="LST1" sheetId="5" r:id="rId4"/>
    <sheet name="2016" sheetId="6" r:id="rId5"/>
    <sheet name="2015" sheetId="7" r:id="rId6"/>
    <sheet name="Ref" sheetId="2" r:id="rId7"/>
    <sheet name="2014" sheetId="8" r:id="rId8"/>
    <sheet name="Pred" sheetId="3" r:id="rId9"/>
  </sheets>
  <calcPr calcId="152511"/>
  <pivotCaches>
    <pivotCache cacheId="0" r:id="rId10"/>
  </pivotCaches>
</workbook>
</file>

<file path=xl/calcChain.xml><?xml version="1.0" encoding="utf-8"?>
<calcChain xmlns="http://schemas.openxmlformats.org/spreadsheetml/2006/main">
  <c r="CA539" i="1" l="1"/>
  <c r="CA540" i="1"/>
  <c r="CA541" i="1"/>
  <c r="CA542" i="1"/>
  <c r="CA543" i="1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31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30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29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28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27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26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25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24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23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22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21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20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19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18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17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16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15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14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13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12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11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10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9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8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7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6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5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4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3" i="4"/>
  <c r="BC2" i="4"/>
  <c r="BB2" i="4"/>
  <c r="BA2" i="4"/>
  <c r="AZ2" i="4"/>
  <c r="BW543" i="1" s="1"/>
  <c r="AY2" i="4"/>
  <c r="AX2" i="4"/>
  <c r="AW2" i="4"/>
  <c r="AV2" i="4"/>
  <c r="BS543" i="1" s="1"/>
  <c r="AU2" i="4"/>
  <c r="AT2" i="4"/>
  <c r="AS2" i="4"/>
  <c r="AR2" i="4"/>
  <c r="BO543" i="1" s="1"/>
  <c r="AQ2" i="4"/>
  <c r="AP2" i="4"/>
  <c r="AO2" i="4"/>
  <c r="AN2" i="4"/>
  <c r="BK543" i="1" s="1"/>
  <c r="AM2" i="4"/>
  <c r="AL2" i="4"/>
  <c r="AK2" i="4"/>
  <c r="AJ2" i="4"/>
  <c r="BG543" i="1" s="1"/>
  <c r="AI2" i="4"/>
  <c r="AH2" i="4"/>
  <c r="AG2" i="4"/>
  <c r="AF2" i="4"/>
  <c r="BC543" i="1" s="1"/>
  <c r="AE2" i="4"/>
  <c r="AD2" i="4"/>
  <c r="A2" i="4"/>
  <c r="CE543" i="1"/>
  <c r="CB543" i="1"/>
  <c r="BZ543" i="1"/>
  <c r="Z543" i="1"/>
  <c r="W543" i="1"/>
  <c r="CK543" i="1" s="1"/>
  <c r="S543" i="1"/>
  <c r="T543" i="1" s="1"/>
  <c r="R543" i="1"/>
  <c r="Q543" i="1"/>
  <c r="P543" i="1"/>
  <c r="O543" i="1"/>
  <c r="N543" i="1"/>
  <c r="L543" i="1"/>
  <c r="H543" i="1"/>
  <c r="I543" i="1" s="1"/>
  <c r="G543" i="1"/>
  <c r="F543" i="1"/>
  <c r="E543" i="1"/>
  <c r="CF543" i="1" s="1"/>
  <c r="CE542" i="1"/>
  <c r="AP542" i="1"/>
  <c r="Z542" i="1"/>
  <c r="W542" i="1"/>
  <c r="CK542" i="1" s="1"/>
  <c r="S542" i="1"/>
  <c r="T542" i="1" s="1"/>
  <c r="R542" i="1"/>
  <c r="Q542" i="1"/>
  <c r="P542" i="1"/>
  <c r="O542" i="1"/>
  <c r="N542" i="1"/>
  <c r="L542" i="1"/>
  <c r="H542" i="1"/>
  <c r="I542" i="1" s="1"/>
  <c r="G542" i="1"/>
  <c r="F542" i="1"/>
  <c r="E542" i="1"/>
  <c r="CE541" i="1"/>
  <c r="CB541" i="1"/>
  <c r="BB541" i="1"/>
  <c r="Z541" i="1"/>
  <c r="W541" i="1"/>
  <c r="S541" i="1"/>
  <c r="T541" i="1" s="1"/>
  <c r="R541" i="1"/>
  <c r="Q541" i="1"/>
  <c r="P541" i="1"/>
  <c r="O541" i="1"/>
  <c r="N541" i="1"/>
  <c r="L541" i="1"/>
  <c r="H541" i="1"/>
  <c r="I541" i="1" s="1"/>
  <c r="F541" i="1"/>
  <c r="G541" i="1" s="1"/>
  <c r="E541" i="1"/>
  <c r="CF541" i="1" s="1"/>
  <c r="CK540" i="1"/>
  <c r="CE540" i="1"/>
  <c r="BN540" i="1"/>
  <c r="Z540" i="1"/>
  <c r="W540" i="1"/>
  <c r="S540" i="1"/>
  <c r="T540" i="1" s="1"/>
  <c r="R540" i="1"/>
  <c r="Q540" i="1"/>
  <c r="P540" i="1"/>
  <c r="O540" i="1"/>
  <c r="N540" i="1"/>
  <c r="L540" i="1"/>
  <c r="H540" i="1"/>
  <c r="I540" i="1" s="1"/>
  <c r="F540" i="1"/>
  <c r="G540" i="1" s="1"/>
  <c r="E540" i="1"/>
  <c r="CE539" i="1"/>
  <c r="CB539" i="1"/>
  <c r="AG539" i="1"/>
  <c r="Z539" i="1"/>
  <c r="W539" i="1"/>
  <c r="S539" i="1"/>
  <c r="T539" i="1" s="1"/>
  <c r="R539" i="1"/>
  <c r="Q539" i="1"/>
  <c r="P539" i="1"/>
  <c r="O539" i="1"/>
  <c r="N539" i="1"/>
  <c r="L539" i="1"/>
  <c r="H539" i="1"/>
  <c r="I539" i="1" s="1"/>
  <c r="F539" i="1"/>
  <c r="G539" i="1" s="1"/>
  <c r="E539" i="1"/>
  <c r="CF539" i="1" s="1"/>
  <c r="CF538" i="1"/>
  <c r="CE538" i="1"/>
  <c r="CA538" i="1"/>
  <c r="Z538" i="1"/>
  <c r="W538" i="1"/>
  <c r="CK538" i="1" s="1"/>
  <c r="S538" i="1"/>
  <c r="T538" i="1" s="1"/>
  <c r="R538" i="1"/>
  <c r="Q538" i="1"/>
  <c r="P538" i="1"/>
  <c r="O538" i="1"/>
  <c r="N538" i="1"/>
  <c r="L538" i="1"/>
  <c r="H538" i="1"/>
  <c r="I538" i="1" s="1"/>
  <c r="F538" i="1"/>
  <c r="G538" i="1" s="1"/>
  <c r="E538" i="1"/>
  <c r="CG538" i="1" s="1"/>
  <c r="CH538" i="1" s="1"/>
  <c r="CE537" i="1"/>
  <c r="CA537" i="1"/>
  <c r="CB537" i="1" s="1"/>
  <c r="Z537" i="1"/>
  <c r="W537" i="1"/>
  <c r="S537" i="1"/>
  <c r="T537" i="1" s="1"/>
  <c r="R537" i="1"/>
  <c r="Q537" i="1"/>
  <c r="P537" i="1"/>
  <c r="O537" i="1"/>
  <c r="N537" i="1"/>
  <c r="L537" i="1"/>
  <c r="H537" i="1"/>
  <c r="I537" i="1" s="1"/>
  <c r="F537" i="1"/>
  <c r="G537" i="1" s="1"/>
  <c r="E537" i="1"/>
  <c r="CF537" i="1" s="1"/>
  <c r="CE536" i="1"/>
  <c r="CA536" i="1"/>
  <c r="Z536" i="1"/>
  <c r="W536" i="1"/>
  <c r="S536" i="1"/>
  <c r="T536" i="1" s="1"/>
  <c r="R536" i="1"/>
  <c r="Q536" i="1"/>
  <c r="P536" i="1"/>
  <c r="O536" i="1"/>
  <c r="N536" i="1"/>
  <c r="L536" i="1"/>
  <c r="H536" i="1"/>
  <c r="I536" i="1" s="1"/>
  <c r="F536" i="1"/>
  <c r="G536" i="1" s="1"/>
  <c r="E536" i="1"/>
  <c r="CG536" i="1" s="1"/>
  <c r="CG535" i="1"/>
  <c r="CH535" i="1" s="1"/>
  <c r="CE535" i="1"/>
  <c r="CA535" i="1"/>
  <c r="CB535" i="1" s="1"/>
  <c r="Z535" i="1"/>
  <c r="W535" i="1"/>
  <c r="S535" i="1"/>
  <c r="T535" i="1" s="1"/>
  <c r="R535" i="1"/>
  <c r="Q535" i="1"/>
  <c r="P535" i="1"/>
  <c r="O535" i="1"/>
  <c r="N535" i="1"/>
  <c r="L535" i="1"/>
  <c r="H535" i="1"/>
  <c r="I535" i="1" s="1"/>
  <c r="F535" i="1"/>
  <c r="G535" i="1" s="1"/>
  <c r="E535" i="1"/>
  <c r="CF535" i="1" s="1"/>
  <c r="A535" i="1"/>
  <c r="CF534" i="1"/>
  <c r="CE534" i="1"/>
  <c r="CA534" i="1"/>
  <c r="CB534" i="1" s="1"/>
  <c r="Z534" i="1"/>
  <c r="W534" i="1"/>
  <c r="CK534" i="1" s="1"/>
  <c r="S534" i="1"/>
  <c r="T534" i="1" s="1"/>
  <c r="R534" i="1"/>
  <c r="Q534" i="1"/>
  <c r="P534" i="1"/>
  <c r="O534" i="1"/>
  <c r="N534" i="1"/>
  <c r="L534" i="1"/>
  <c r="H534" i="1"/>
  <c r="I534" i="1" s="1"/>
  <c r="F534" i="1"/>
  <c r="G534" i="1" s="1"/>
  <c r="E534" i="1"/>
  <c r="CG534" i="1" s="1"/>
  <c r="CH534" i="1" s="1"/>
  <c r="A534" i="1"/>
  <c r="CE533" i="1"/>
  <c r="CA533" i="1"/>
  <c r="Z533" i="1"/>
  <c r="W533" i="1"/>
  <c r="CK533" i="1" s="1"/>
  <c r="S533" i="1"/>
  <c r="T533" i="1" s="1"/>
  <c r="R533" i="1"/>
  <c r="Q533" i="1"/>
  <c r="P533" i="1"/>
  <c r="O533" i="1"/>
  <c r="N533" i="1"/>
  <c r="L533" i="1"/>
  <c r="H533" i="1"/>
  <c r="I533" i="1" s="1"/>
  <c r="F533" i="1"/>
  <c r="G533" i="1" s="1"/>
  <c r="E533" i="1"/>
  <c r="CE532" i="1"/>
  <c r="CA532" i="1"/>
  <c r="CB532" i="1" s="1"/>
  <c r="Z532" i="1"/>
  <c r="W532" i="1"/>
  <c r="S532" i="1"/>
  <c r="T532" i="1" s="1"/>
  <c r="R532" i="1"/>
  <c r="Q532" i="1"/>
  <c r="P532" i="1"/>
  <c r="O532" i="1"/>
  <c r="N532" i="1"/>
  <c r="L532" i="1"/>
  <c r="H532" i="1"/>
  <c r="I532" i="1" s="1"/>
  <c r="F532" i="1"/>
  <c r="G532" i="1" s="1"/>
  <c r="E532" i="1"/>
  <c r="CG532" i="1" s="1"/>
  <c r="CH532" i="1" s="1"/>
  <c r="CE531" i="1"/>
  <c r="CA531" i="1"/>
  <c r="CB531" i="1" s="1"/>
  <c r="Z531" i="1"/>
  <c r="W531" i="1"/>
  <c r="S531" i="1"/>
  <c r="T531" i="1" s="1"/>
  <c r="R531" i="1"/>
  <c r="Q531" i="1"/>
  <c r="P531" i="1"/>
  <c r="O531" i="1"/>
  <c r="N531" i="1"/>
  <c r="L531" i="1"/>
  <c r="H531" i="1"/>
  <c r="I531" i="1" s="1"/>
  <c r="G531" i="1"/>
  <c r="F531" i="1"/>
  <c r="E531" i="1"/>
  <c r="CG531" i="1" s="1"/>
  <c r="A531" i="1"/>
  <c r="CE530" i="1"/>
  <c r="CK530" i="1" s="1"/>
  <c r="CA530" i="1"/>
  <c r="CB530" i="1" s="1"/>
  <c r="Z530" i="1"/>
  <c r="W530" i="1"/>
  <c r="S530" i="1"/>
  <c r="T530" i="1" s="1"/>
  <c r="R530" i="1"/>
  <c r="Q530" i="1"/>
  <c r="P530" i="1"/>
  <c r="O530" i="1"/>
  <c r="N530" i="1"/>
  <c r="L530" i="1"/>
  <c r="H530" i="1"/>
  <c r="I530" i="1" s="1"/>
  <c r="F530" i="1"/>
  <c r="G530" i="1" s="1"/>
  <c r="E530" i="1"/>
  <c r="CK529" i="1"/>
  <c r="CE529" i="1"/>
  <c r="CA529" i="1"/>
  <c r="Z529" i="1"/>
  <c r="W529" i="1"/>
  <c r="S529" i="1"/>
  <c r="T529" i="1" s="1"/>
  <c r="R529" i="1"/>
  <c r="Q529" i="1"/>
  <c r="P529" i="1"/>
  <c r="O529" i="1"/>
  <c r="N529" i="1"/>
  <c r="L529" i="1"/>
  <c r="H529" i="1"/>
  <c r="I529" i="1" s="1"/>
  <c r="F529" i="1"/>
  <c r="G529" i="1" s="1"/>
  <c r="E529" i="1"/>
  <c r="CE528" i="1"/>
  <c r="CB528" i="1"/>
  <c r="CA528" i="1"/>
  <c r="Z528" i="1"/>
  <c r="W528" i="1"/>
  <c r="CK528" i="1" s="1"/>
  <c r="T528" i="1"/>
  <c r="S528" i="1"/>
  <c r="R528" i="1"/>
  <c r="Q528" i="1"/>
  <c r="P528" i="1"/>
  <c r="O528" i="1"/>
  <c r="N528" i="1"/>
  <c r="L528" i="1"/>
  <c r="I528" i="1"/>
  <c r="H528" i="1"/>
  <c r="F528" i="1"/>
  <c r="G528" i="1" s="1"/>
  <c r="E528" i="1"/>
  <c r="CG528" i="1" s="1"/>
  <c r="CH528" i="1" s="1"/>
  <c r="A528" i="1"/>
  <c r="CE527" i="1"/>
  <c r="CA527" i="1"/>
  <c r="Z527" i="1"/>
  <c r="W527" i="1"/>
  <c r="S527" i="1"/>
  <c r="T527" i="1" s="1"/>
  <c r="R527" i="1"/>
  <c r="Q527" i="1"/>
  <c r="P527" i="1"/>
  <c r="O527" i="1"/>
  <c r="N527" i="1"/>
  <c r="L527" i="1"/>
  <c r="H527" i="1"/>
  <c r="I527" i="1" s="1"/>
  <c r="F527" i="1"/>
  <c r="G527" i="1" s="1"/>
  <c r="E527" i="1"/>
  <c r="CE526" i="1"/>
  <c r="CA526" i="1"/>
  <c r="CB526" i="1" s="1"/>
  <c r="Z526" i="1"/>
  <c r="W526" i="1"/>
  <c r="S526" i="1"/>
  <c r="T526" i="1" s="1"/>
  <c r="R526" i="1"/>
  <c r="Q526" i="1"/>
  <c r="P526" i="1"/>
  <c r="O526" i="1"/>
  <c r="N526" i="1"/>
  <c r="L526" i="1"/>
  <c r="H526" i="1"/>
  <c r="I526" i="1" s="1"/>
  <c r="F526" i="1"/>
  <c r="G526" i="1" s="1"/>
  <c r="E526" i="1"/>
  <c r="CG526" i="1" s="1"/>
  <c r="CH526" i="1" s="1"/>
  <c r="CK525" i="1"/>
  <c r="CE525" i="1"/>
  <c r="CA525" i="1"/>
  <c r="Z525" i="1"/>
  <c r="W525" i="1"/>
  <c r="S525" i="1"/>
  <c r="T525" i="1" s="1"/>
  <c r="R525" i="1"/>
  <c r="Q525" i="1"/>
  <c r="P525" i="1"/>
  <c r="O525" i="1"/>
  <c r="N525" i="1"/>
  <c r="L525" i="1"/>
  <c r="H525" i="1"/>
  <c r="I525" i="1" s="1"/>
  <c r="F525" i="1"/>
  <c r="G525" i="1" s="1"/>
  <c r="E525" i="1"/>
  <c r="CE524" i="1"/>
  <c r="CB524" i="1"/>
  <c r="CA524" i="1"/>
  <c r="Z524" i="1"/>
  <c r="W524" i="1"/>
  <c r="CK524" i="1" s="1"/>
  <c r="T524" i="1"/>
  <c r="S524" i="1"/>
  <c r="R524" i="1"/>
  <c r="Q524" i="1"/>
  <c r="P524" i="1"/>
  <c r="O524" i="1"/>
  <c r="N524" i="1"/>
  <c r="L524" i="1"/>
  <c r="I524" i="1"/>
  <c r="H524" i="1"/>
  <c r="F524" i="1"/>
  <c r="G524" i="1" s="1"/>
  <c r="E524" i="1"/>
  <c r="CG524" i="1" s="1"/>
  <c r="CH524" i="1" s="1"/>
  <c r="A524" i="1"/>
  <c r="CE523" i="1"/>
  <c r="CA523" i="1"/>
  <c r="Z523" i="1"/>
  <c r="W523" i="1"/>
  <c r="S523" i="1"/>
  <c r="T523" i="1" s="1"/>
  <c r="R523" i="1"/>
  <c r="Q523" i="1"/>
  <c r="P523" i="1"/>
  <c r="O523" i="1"/>
  <c r="N523" i="1"/>
  <c r="L523" i="1"/>
  <c r="H523" i="1"/>
  <c r="I523" i="1" s="1"/>
  <c r="F523" i="1"/>
  <c r="G523" i="1" s="1"/>
  <c r="E523" i="1"/>
  <c r="CE522" i="1"/>
  <c r="CA522" i="1"/>
  <c r="CB522" i="1" s="1"/>
  <c r="Z522" i="1"/>
  <c r="W522" i="1"/>
  <c r="S522" i="1"/>
  <c r="T522" i="1" s="1"/>
  <c r="R522" i="1"/>
  <c r="Q522" i="1"/>
  <c r="P522" i="1"/>
  <c r="O522" i="1"/>
  <c r="N522" i="1"/>
  <c r="L522" i="1"/>
  <c r="H522" i="1"/>
  <c r="I522" i="1" s="1"/>
  <c r="F522" i="1"/>
  <c r="G522" i="1" s="1"/>
  <c r="E522" i="1"/>
  <c r="CE521" i="1"/>
  <c r="CA521" i="1"/>
  <c r="CB521" i="1" s="1"/>
  <c r="Z521" i="1"/>
  <c r="W521" i="1"/>
  <c r="CK521" i="1" s="1"/>
  <c r="S521" i="1"/>
  <c r="T521" i="1" s="1"/>
  <c r="R521" i="1"/>
  <c r="Q521" i="1"/>
  <c r="P521" i="1"/>
  <c r="O521" i="1"/>
  <c r="N521" i="1"/>
  <c r="L521" i="1"/>
  <c r="H521" i="1"/>
  <c r="I521" i="1" s="1"/>
  <c r="F521" i="1"/>
  <c r="G521" i="1" s="1"/>
  <c r="E521" i="1"/>
  <c r="CF521" i="1" s="1"/>
  <c r="CE520" i="1"/>
  <c r="CB520" i="1"/>
  <c r="CA520" i="1"/>
  <c r="Z520" i="1"/>
  <c r="W520" i="1"/>
  <c r="CK520" i="1" s="1"/>
  <c r="T520" i="1"/>
  <c r="S520" i="1"/>
  <c r="R520" i="1"/>
  <c r="Q520" i="1"/>
  <c r="P520" i="1"/>
  <c r="O520" i="1"/>
  <c r="N520" i="1"/>
  <c r="L520" i="1"/>
  <c r="I520" i="1"/>
  <c r="H520" i="1"/>
  <c r="F520" i="1"/>
  <c r="G520" i="1" s="1"/>
  <c r="E520" i="1"/>
  <c r="A520" i="1"/>
  <c r="CE519" i="1"/>
  <c r="CA519" i="1"/>
  <c r="CB519" i="1" s="1"/>
  <c r="Z519" i="1"/>
  <c r="W519" i="1"/>
  <c r="S519" i="1"/>
  <c r="T519" i="1" s="1"/>
  <c r="R519" i="1"/>
  <c r="Q519" i="1"/>
  <c r="P519" i="1"/>
  <c r="O519" i="1"/>
  <c r="N519" i="1"/>
  <c r="L519" i="1"/>
  <c r="H519" i="1"/>
  <c r="I519" i="1" s="1"/>
  <c r="F519" i="1"/>
  <c r="G519" i="1" s="1"/>
  <c r="E519" i="1"/>
  <c r="CG519" i="1" s="1"/>
  <c r="CH519" i="1" s="1"/>
  <c r="A519" i="1"/>
  <c r="CE518" i="1"/>
  <c r="CA518" i="1"/>
  <c r="CB518" i="1" s="1"/>
  <c r="Z518" i="1"/>
  <c r="W518" i="1"/>
  <c r="S518" i="1"/>
  <c r="T518" i="1" s="1"/>
  <c r="R518" i="1"/>
  <c r="Q518" i="1"/>
  <c r="P518" i="1"/>
  <c r="O518" i="1"/>
  <c r="N518" i="1"/>
  <c r="L518" i="1"/>
  <c r="H518" i="1"/>
  <c r="I518" i="1" s="1"/>
  <c r="F518" i="1"/>
  <c r="G518" i="1" s="1"/>
  <c r="E518" i="1"/>
  <c r="CG518" i="1" s="1"/>
  <c r="A518" i="1"/>
  <c r="CE517" i="1"/>
  <c r="CA517" i="1"/>
  <c r="Z517" i="1"/>
  <c r="W517" i="1"/>
  <c r="CK517" i="1" s="1"/>
  <c r="S517" i="1"/>
  <c r="T517" i="1" s="1"/>
  <c r="R517" i="1"/>
  <c r="Q517" i="1"/>
  <c r="P517" i="1"/>
  <c r="O517" i="1"/>
  <c r="N517" i="1"/>
  <c r="L517" i="1"/>
  <c r="H517" i="1"/>
  <c r="I517" i="1" s="1"/>
  <c r="F517" i="1"/>
  <c r="G517" i="1" s="1"/>
  <c r="E517" i="1"/>
  <c r="CF517" i="1" s="1"/>
  <c r="CE516" i="1"/>
  <c r="CA516" i="1"/>
  <c r="CB516" i="1" s="1"/>
  <c r="Z516" i="1"/>
  <c r="W516" i="1"/>
  <c r="S516" i="1"/>
  <c r="T516" i="1" s="1"/>
  <c r="R516" i="1"/>
  <c r="Q516" i="1"/>
  <c r="P516" i="1"/>
  <c r="O516" i="1"/>
  <c r="N516" i="1"/>
  <c r="L516" i="1"/>
  <c r="H516" i="1"/>
  <c r="I516" i="1" s="1"/>
  <c r="F516" i="1"/>
  <c r="G516" i="1" s="1"/>
  <c r="E516" i="1"/>
  <c r="CE515" i="1"/>
  <c r="CH515" i="1" s="1"/>
  <c r="CA515" i="1"/>
  <c r="Z515" i="1"/>
  <c r="W515" i="1"/>
  <c r="CK515" i="1" s="1"/>
  <c r="S515" i="1"/>
  <c r="T515" i="1" s="1"/>
  <c r="R515" i="1"/>
  <c r="Q515" i="1"/>
  <c r="P515" i="1"/>
  <c r="O515" i="1"/>
  <c r="N515" i="1"/>
  <c r="L515" i="1"/>
  <c r="H515" i="1"/>
  <c r="I515" i="1" s="1"/>
  <c r="F515" i="1"/>
  <c r="G515" i="1" s="1"/>
  <c r="E515" i="1"/>
  <c r="CE514" i="1"/>
  <c r="CA514" i="1"/>
  <c r="CB514" i="1" s="1"/>
  <c r="Z514" i="1"/>
  <c r="W514" i="1"/>
  <c r="S514" i="1"/>
  <c r="T514" i="1" s="1"/>
  <c r="R514" i="1"/>
  <c r="Q514" i="1"/>
  <c r="P514" i="1"/>
  <c r="O514" i="1"/>
  <c r="N514" i="1"/>
  <c r="L514" i="1"/>
  <c r="H514" i="1"/>
  <c r="I514" i="1" s="1"/>
  <c r="F514" i="1"/>
  <c r="G514" i="1" s="1"/>
  <c r="E514" i="1"/>
  <c r="CE513" i="1"/>
  <c r="CA513" i="1"/>
  <c r="CB513" i="1" s="1"/>
  <c r="Z513" i="1"/>
  <c r="W513" i="1"/>
  <c r="S513" i="1"/>
  <c r="T513" i="1" s="1"/>
  <c r="R513" i="1"/>
  <c r="Q513" i="1"/>
  <c r="P513" i="1"/>
  <c r="O513" i="1"/>
  <c r="N513" i="1"/>
  <c r="L513" i="1"/>
  <c r="H513" i="1"/>
  <c r="I513" i="1" s="1"/>
  <c r="F513" i="1"/>
  <c r="G513" i="1" s="1"/>
  <c r="E513" i="1"/>
  <c r="CE512" i="1"/>
  <c r="CA512" i="1"/>
  <c r="CB512" i="1" s="1"/>
  <c r="Z512" i="1"/>
  <c r="W512" i="1"/>
  <c r="S512" i="1"/>
  <c r="T512" i="1" s="1"/>
  <c r="R512" i="1"/>
  <c r="Q512" i="1"/>
  <c r="P512" i="1"/>
  <c r="O512" i="1"/>
  <c r="N512" i="1"/>
  <c r="L512" i="1"/>
  <c r="H512" i="1"/>
  <c r="I512" i="1" s="1"/>
  <c r="F512" i="1"/>
  <c r="G512" i="1" s="1"/>
  <c r="E512" i="1"/>
  <c r="CG512" i="1" s="1"/>
  <c r="A512" i="1"/>
  <c r="CG511" i="1"/>
  <c r="CH511" i="1" s="1"/>
  <c r="CE511" i="1"/>
  <c r="CB511" i="1"/>
  <c r="CA511" i="1"/>
  <c r="Z511" i="1"/>
  <c r="W511" i="1"/>
  <c r="CK511" i="1" s="1"/>
  <c r="T511" i="1"/>
  <c r="S511" i="1"/>
  <c r="R511" i="1"/>
  <c r="Q511" i="1"/>
  <c r="P511" i="1"/>
  <c r="O511" i="1"/>
  <c r="N511" i="1"/>
  <c r="L511" i="1"/>
  <c r="I511" i="1"/>
  <c r="H511" i="1"/>
  <c r="F511" i="1"/>
  <c r="G511" i="1" s="1"/>
  <c r="E511" i="1"/>
  <c r="CF511" i="1" s="1"/>
  <c r="A511" i="1"/>
  <c r="CE510" i="1"/>
  <c r="CB510" i="1"/>
  <c r="CA510" i="1"/>
  <c r="Z510" i="1"/>
  <c r="W510" i="1"/>
  <c r="CK510" i="1" s="1"/>
  <c r="T510" i="1"/>
  <c r="S510" i="1"/>
  <c r="R510" i="1"/>
  <c r="Q510" i="1"/>
  <c r="P510" i="1"/>
  <c r="O510" i="1"/>
  <c r="N510" i="1"/>
  <c r="L510" i="1"/>
  <c r="I510" i="1"/>
  <c r="H510" i="1"/>
  <c r="F510" i="1"/>
  <c r="G510" i="1" s="1"/>
  <c r="E510" i="1"/>
  <c r="A510" i="1"/>
  <c r="CE509" i="1"/>
  <c r="CA509" i="1"/>
  <c r="CB509" i="1" s="1"/>
  <c r="Z509" i="1"/>
  <c r="W509" i="1"/>
  <c r="S509" i="1"/>
  <c r="T509" i="1" s="1"/>
  <c r="R509" i="1"/>
  <c r="Q509" i="1"/>
  <c r="P509" i="1"/>
  <c r="O509" i="1"/>
  <c r="N509" i="1"/>
  <c r="L509" i="1"/>
  <c r="H509" i="1"/>
  <c r="I509" i="1" s="1"/>
  <c r="F509" i="1"/>
  <c r="G509" i="1" s="1"/>
  <c r="E509" i="1"/>
  <c r="CG509" i="1" s="1"/>
  <c r="CK508" i="1"/>
  <c r="CE508" i="1"/>
  <c r="CA508" i="1"/>
  <c r="CB508" i="1" s="1"/>
  <c r="Z508" i="1"/>
  <c r="W508" i="1"/>
  <c r="S508" i="1"/>
  <c r="T508" i="1" s="1"/>
  <c r="R508" i="1"/>
  <c r="Q508" i="1"/>
  <c r="P508" i="1"/>
  <c r="O508" i="1"/>
  <c r="N508" i="1"/>
  <c r="L508" i="1"/>
  <c r="H508" i="1"/>
  <c r="I508" i="1" s="1"/>
  <c r="F508" i="1"/>
  <c r="G508" i="1" s="1"/>
  <c r="E508" i="1"/>
  <c r="CF508" i="1" s="1"/>
  <c r="CG507" i="1"/>
  <c r="CH507" i="1" s="1"/>
  <c r="CE507" i="1"/>
  <c r="CA507" i="1"/>
  <c r="CB507" i="1" s="1"/>
  <c r="Z507" i="1"/>
  <c r="W507" i="1"/>
  <c r="CK507" i="1" s="1"/>
  <c r="S507" i="1"/>
  <c r="T507" i="1" s="1"/>
  <c r="R507" i="1"/>
  <c r="Q507" i="1"/>
  <c r="P507" i="1"/>
  <c r="O507" i="1"/>
  <c r="N507" i="1"/>
  <c r="L507" i="1"/>
  <c r="H507" i="1"/>
  <c r="I507" i="1" s="1"/>
  <c r="F507" i="1"/>
  <c r="G507" i="1" s="1"/>
  <c r="E507" i="1"/>
  <c r="CF507" i="1" s="1"/>
  <c r="CE506" i="1"/>
  <c r="CB506" i="1"/>
  <c r="CA506" i="1"/>
  <c r="Z506" i="1"/>
  <c r="W506" i="1"/>
  <c r="CK506" i="1" s="1"/>
  <c r="T506" i="1"/>
  <c r="S506" i="1"/>
  <c r="R506" i="1"/>
  <c r="Q506" i="1"/>
  <c r="P506" i="1"/>
  <c r="O506" i="1"/>
  <c r="N506" i="1"/>
  <c r="L506" i="1"/>
  <c r="I506" i="1"/>
  <c r="H506" i="1"/>
  <c r="F506" i="1"/>
  <c r="G506" i="1" s="1"/>
  <c r="E506" i="1"/>
  <c r="A506" i="1"/>
  <c r="CE505" i="1"/>
  <c r="CA505" i="1"/>
  <c r="Z505" i="1"/>
  <c r="W505" i="1"/>
  <c r="CK505" i="1" s="1"/>
  <c r="S505" i="1"/>
  <c r="T505" i="1" s="1"/>
  <c r="R505" i="1"/>
  <c r="Q505" i="1"/>
  <c r="P505" i="1"/>
  <c r="O505" i="1"/>
  <c r="N505" i="1"/>
  <c r="L505" i="1"/>
  <c r="H505" i="1"/>
  <c r="I505" i="1" s="1"/>
  <c r="F505" i="1"/>
  <c r="G505" i="1" s="1"/>
  <c r="E505" i="1"/>
  <c r="CE504" i="1"/>
  <c r="CB504" i="1"/>
  <c r="CA504" i="1"/>
  <c r="Z504" i="1"/>
  <c r="W504" i="1"/>
  <c r="CK504" i="1" s="1"/>
  <c r="T504" i="1"/>
  <c r="S504" i="1"/>
  <c r="R504" i="1"/>
  <c r="Q504" i="1"/>
  <c r="P504" i="1"/>
  <c r="O504" i="1"/>
  <c r="N504" i="1"/>
  <c r="L504" i="1"/>
  <c r="I504" i="1"/>
  <c r="H504" i="1"/>
  <c r="F504" i="1"/>
  <c r="G504" i="1" s="1"/>
  <c r="E504" i="1"/>
  <c r="CG504" i="1" s="1"/>
  <c r="A504" i="1"/>
  <c r="CG503" i="1"/>
  <c r="CE503" i="1"/>
  <c r="CA503" i="1"/>
  <c r="Z503" i="1"/>
  <c r="W503" i="1"/>
  <c r="S503" i="1"/>
  <c r="T503" i="1" s="1"/>
  <c r="R503" i="1"/>
  <c r="Q503" i="1"/>
  <c r="P503" i="1"/>
  <c r="O503" i="1"/>
  <c r="N503" i="1"/>
  <c r="L503" i="1"/>
  <c r="H503" i="1"/>
  <c r="I503" i="1" s="1"/>
  <c r="F503" i="1"/>
  <c r="G503" i="1" s="1"/>
  <c r="E503" i="1"/>
  <c r="CF503" i="1" s="1"/>
  <c r="CE502" i="1"/>
  <c r="CA502" i="1"/>
  <c r="Z502" i="1"/>
  <c r="W502" i="1"/>
  <c r="CK502" i="1" s="1"/>
  <c r="S502" i="1"/>
  <c r="T502" i="1" s="1"/>
  <c r="R502" i="1"/>
  <c r="Q502" i="1"/>
  <c r="P502" i="1"/>
  <c r="O502" i="1"/>
  <c r="N502" i="1"/>
  <c r="L502" i="1"/>
  <c r="H502" i="1"/>
  <c r="I502" i="1" s="1"/>
  <c r="F502" i="1"/>
  <c r="G502" i="1" s="1"/>
  <c r="E502" i="1"/>
  <c r="CF501" i="1"/>
  <c r="CE501" i="1"/>
  <c r="CA501" i="1"/>
  <c r="CB501" i="1" s="1"/>
  <c r="Z501" i="1"/>
  <c r="W501" i="1"/>
  <c r="S501" i="1"/>
  <c r="T501" i="1" s="1"/>
  <c r="R501" i="1"/>
  <c r="Q501" i="1"/>
  <c r="P501" i="1"/>
  <c r="O501" i="1"/>
  <c r="N501" i="1"/>
  <c r="L501" i="1"/>
  <c r="H501" i="1"/>
  <c r="I501" i="1" s="1"/>
  <c r="F501" i="1"/>
  <c r="G501" i="1" s="1"/>
  <c r="E501" i="1"/>
  <c r="CG501" i="1" s="1"/>
  <c r="A501" i="1"/>
  <c r="CE500" i="1"/>
  <c r="CA500" i="1"/>
  <c r="CB500" i="1" s="1"/>
  <c r="Z500" i="1"/>
  <c r="W500" i="1"/>
  <c r="S500" i="1"/>
  <c r="T500" i="1" s="1"/>
  <c r="R500" i="1"/>
  <c r="Q500" i="1"/>
  <c r="P500" i="1"/>
  <c r="O500" i="1"/>
  <c r="N500" i="1"/>
  <c r="L500" i="1"/>
  <c r="H500" i="1"/>
  <c r="I500" i="1" s="1"/>
  <c r="F500" i="1"/>
  <c r="G500" i="1" s="1"/>
  <c r="E500" i="1"/>
  <c r="CG500" i="1" s="1"/>
  <c r="A500" i="1"/>
  <c r="CE499" i="1"/>
  <c r="CA499" i="1"/>
  <c r="Z499" i="1"/>
  <c r="W499" i="1"/>
  <c r="S499" i="1"/>
  <c r="T499" i="1" s="1"/>
  <c r="R499" i="1"/>
  <c r="Q499" i="1"/>
  <c r="P499" i="1"/>
  <c r="O499" i="1"/>
  <c r="N499" i="1"/>
  <c r="L499" i="1"/>
  <c r="H499" i="1"/>
  <c r="I499" i="1" s="1"/>
  <c r="F499" i="1"/>
  <c r="G499" i="1" s="1"/>
  <c r="E499" i="1"/>
  <c r="CE498" i="1"/>
  <c r="CA498" i="1"/>
  <c r="CB498" i="1" s="1"/>
  <c r="Z498" i="1"/>
  <c r="W498" i="1"/>
  <c r="S498" i="1"/>
  <c r="T498" i="1" s="1"/>
  <c r="R498" i="1"/>
  <c r="Q498" i="1"/>
  <c r="P498" i="1"/>
  <c r="O498" i="1"/>
  <c r="N498" i="1"/>
  <c r="L498" i="1"/>
  <c r="H498" i="1"/>
  <c r="I498" i="1" s="1"/>
  <c r="F498" i="1"/>
  <c r="G498" i="1" s="1"/>
  <c r="E498" i="1"/>
  <c r="CE497" i="1"/>
  <c r="CA497" i="1"/>
  <c r="Z497" i="1"/>
  <c r="W497" i="1"/>
  <c r="S497" i="1"/>
  <c r="T497" i="1" s="1"/>
  <c r="R497" i="1"/>
  <c r="Q497" i="1"/>
  <c r="P497" i="1"/>
  <c r="O497" i="1"/>
  <c r="N497" i="1"/>
  <c r="L497" i="1"/>
  <c r="H497" i="1"/>
  <c r="I497" i="1" s="1"/>
  <c r="F497" i="1"/>
  <c r="G497" i="1" s="1"/>
  <c r="E497" i="1"/>
  <c r="CE496" i="1"/>
  <c r="CA496" i="1"/>
  <c r="Z496" i="1"/>
  <c r="W496" i="1"/>
  <c r="CK496" i="1" s="1"/>
  <c r="S496" i="1"/>
  <c r="T496" i="1" s="1"/>
  <c r="R496" i="1"/>
  <c r="Q496" i="1"/>
  <c r="P496" i="1"/>
  <c r="O496" i="1"/>
  <c r="N496" i="1"/>
  <c r="L496" i="1"/>
  <c r="H496" i="1"/>
  <c r="I496" i="1" s="1"/>
  <c r="F496" i="1"/>
  <c r="G496" i="1" s="1"/>
  <c r="E496" i="1"/>
  <c r="CG496" i="1" s="1"/>
  <c r="CH496" i="1" s="1"/>
  <c r="CE495" i="1"/>
  <c r="CA495" i="1"/>
  <c r="Z495" i="1"/>
  <c r="W495" i="1"/>
  <c r="CK495" i="1" s="1"/>
  <c r="S495" i="1"/>
  <c r="T495" i="1" s="1"/>
  <c r="R495" i="1"/>
  <c r="Q495" i="1"/>
  <c r="P495" i="1"/>
  <c r="O495" i="1"/>
  <c r="N495" i="1"/>
  <c r="L495" i="1"/>
  <c r="H495" i="1"/>
  <c r="I495" i="1" s="1"/>
  <c r="F495" i="1"/>
  <c r="G495" i="1" s="1"/>
  <c r="E495" i="1"/>
  <c r="CF495" i="1" s="1"/>
  <c r="CE494" i="1"/>
  <c r="CA494" i="1"/>
  <c r="CB494" i="1" s="1"/>
  <c r="Z494" i="1"/>
  <c r="W494" i="1"/>
  <c r="S494" i="1"/>
  <c r="T494" i="1" s="1"/>
  <c r="R494" i="1"/>
  <c r="Q494" i="1"/>
  <c r="P494" i="1"/>
  <c r="O494" i="1"/>
  <c r="N494" i="1"/>
  <c r="L494" i="1"/>
  <c r="H494" i="1"/>
  <c r="I494" i="1" s="1"/>
  <c r="F494" i="1"/>
  <c r="G494" i="1" s="1"/>
  <c r="E494" i="1"/>
  <c r="CE493" i="1"/>
  <c r="CA493" i="1"/>
  <c r="Z493" i="1"/>
  <c r="W493" i="1"/>
  <c r="CK493" i="1" s="1"/>
  <c r="S493" i="1"/>
  <c r="T493" i="1" s="1"/>
  <c r="R493" i="1"/>
  <c r="Q493" i="1"/>
  <c r="P493" i="1"/>
  <c r="O493" i="1"/>
  <c r="N493" i="1"/>
  <c r="L493" i="1"/>
  <c r="H493" i="1"/>
  <c r="I493" i="1" s="1"/>
  <c r="F493" i="1"/>
  <c r="G493" i="1" s="1"/>
  <c r="E493" i="1"/>
  <c r="CE492" i="1"/>
  <c r="CA492" i="1"/>
  <c r="Z492" i="1"/>
  <c r="W492" i="1"/>
  <c r="S492" i="1"/>
  <c r="T492" i="1" s="1"/>
  <c r="R492" i="1"/>
  <c r="Q492" i="1"/>
  <c r="P492" i="1"/>
  <c r="O492" i="1"/>
  <c r="N492" i="1"/>
  <c r="L492" i="1"/>
  <c r="H492" i="1"/>
  <c r="I492" i="1" s="1"/>
  <c r="F492" i="1"/>
  <c r="G492" i="1" s="1"/>
  <c r="E492" i="1"/>
  <c r="CE491" i="1"/>
  <c r="CA491" i="1"/>
  <c r="CB491" i="1" s="1"/>
  <c r="Z491" i="1"/>
  <c r="W491" i="1"/>
  <c r="CK491" i="1" s="1"/>
  <c r="S491" i="1"/>
  <c r="T491" i="1" s="1"/>
  <c r="R491" i="1"/>
  <c r="Q491" i="1"/>
  <c r="P491" i="1"/>
  <c r="O491" i="1"/>
  <c r="N491" i="1"/>
  <c r="L491" i="1"/>
  <c r="H491" i="1"/>
  <c r="I491" i="1" s="1"/>
  <c r="F491" i="1"/>
  <c r="G491" i="1" s="1"/>
  <c r="E491" i="1"/>
  <c r="CF491" i="1" s="1"/>
  <c r="CE490" i="1"/>
  <c r="CA490" i="1"/>
  <c r="Z490" i="1"/>
  <c r="W490" i="1"/>
  <c r="S490" i="1"/>
  <c r="T490" i="1" s="1"/>
  <c r="R490" i="1"/>
  <c r="Q490" i="1"/>
  <c r="P490" i="1"/>
  <c r="O490" i="1"/>
  <c r="N490" i="1"/>
  <c r="L490" i="1"/>
  <c r="H490" i="1"/>
  <c r="I490" i="1" s="1"/>
  <c r="F490" i="1"/>
  <c r="G490" i="1" s="1"/>
  <c r="E490" i="1"/>
  <c r="CG489" i="1"/>
  <c r="CE489" i="1"/>
  <c r="CA489" i="1"/>
  <c r="CB489" i="1" s="1"/>
  <c r="Z489" i="1"/>
  <c r="W489" i="1"/>
  <c r="S489" i="1"/>
  <c r="T489" i="1" s="1"/>
  <c r="R489" i="1"/>
  <c r="Q489" i="1"/>
  <c r="P489" i="1"/>
  <c r="O489" i="1"/>
  <c r="N489" i="1"/>
  <c r="L489" i="1"/>
  <c r="H489" i="1"/>
  <c r="I489" i="1" s="1"/>
  <c r="F489" i="1"/>
  <c r="G489" i="1" s="1"/>
  <c r="E489" i="1"/>
  <c r="CF489" i="1" s="1"/>
  <c r="CE488" i="1"/>
  <c r="CA488" i="1"/>
  <c r="Z488" i="1"/>
  <c r="W488" i="1"/>
  <c r="CK488" i="1" s="1"/>
  <c r="S488" i="1"/>
  <c r="T488" i="1" s="1"/>
  <c r="R488" i="1"/>
  <c r="Q488" i="1"/>
  <c r="P488" i="1"/>
  <c r="O488" i="1"/>
  <c r="N488" i="1"/>
  <c r="L488" i="1"/>
  <c r="H488" i="1"/>
  <c r="I488" i="1" s="1"/>
  <c r="F488" i="1"/>
  <c r="G488" i="1" s="1"/>
  <c r="E488" i="1"/>
  <c r="CE487" i="1"/>
  <c r="CA487" i="1"/>
  <c r="CB487" i="1" s="1"/>
  <c r="Z487" i="1"/>
  <c r="W487" i="1"/>
  <c r="S487" i="1"/>
  <c r="T487" i="1" s="1"/>
  <c r="R487" i="1"/>
  <c r="Q487" i="1"/>
  <c r="P487" i="1"/>
  <c r="O487" i="1"/>
  <c r="N487" i="1"/>
  <c r="L487" i="1"/>
  <c r="H487" i="1"/>
  <c r="I487" i="1" s="1"/>
  <c r="F487" i="1"/>
  <c r="G487" i="1" s="1"/>
  <c r="E487" i="1"/>
  <c r="CE486" i="1"/>
  <c r="CA486" i="1"/>
  <c r="Z486" i="1"/>
  <c r="W486" i="1"/>
  <c r="S486" i="1"/>
  <c r="T486" i="1" s="1"/>
  <c r="R486" i="1"/>
  <c r="Q486" i="1"/>
  <c r="P486" i="1"/>
  <c r="O486" i="1"/>
  <c r="N486" i="1"/>
  <c r="L486" i="1"/>
  <c r="H486" i="1"/>
  <c r="I486" i="1" s="1"/>
  <c r="F486" i="1"/>
  <c r="G486" i="1" s="1"/>
  <c r="E486" i="1"/>
  <c r="CG486" i="1" s="1"/>
  <c r="CE485" i="1"/>
  <c r="CA485" i="1"/>
  <c r="CB485" i="1" s="1"/>
  <c r="Z485" i="1"/>
  <c r="W485" i="1"/>
  <c r="S485" i="1"/>
  <c r="T485" i="1" s="1"/>
  <c r="R485" i="1"/>
  <c r="Q485" i="1"/>
  <c r="P485" i="1"/>
  <c r="O485" i="1"/>
  <c r="N485" i="1"/>
  <c r="L485" i="1"/>
  <c r="H485" i="1"/>
  <c r="I485" i="1" s="1"/>
  <c r="G485" i="1"/>
  <c r="F485" i="1"/>
  <c r="E485" i="1"/>
  <c r="CG484" i="1"/>
  <c r="CE484" i="1"/>
  <c r="CK484" i="1" s="1"/>
  <c r="CA484" i="1"/>
  <c r="CB484" i="1" s="1"/>
  <c r="Z484" i="1"/>
  <c r="W484" i="1"/>
  <c r="S484" i="1"/>
  <c r="T484" i="1" s="1"/>
  <c r="R484" i="1"/>
  <c r="Q484" i="1"/>
  <c r="P484" i="1"/>
  <c r="O484" i="1"/>
  <c r="N484" i="1"/>
  <c r="L484" i="1"/>
  <c r="H484" i="1"/>
  <c r="I484" i="1" s="1"/>
  <c r="F484" i="1"/>
  <c r="G484" i="1" s="1"/>
  <c r="E484" i="1"/>
  <c r="CF484" i="1" s="1"/>
  <c r="CE483" i="1"/>
  <c r="CA483" i="1"/>
  <c r="Z483" i="1"/>
  <c r="W483" i="1"/>
  <c r="CK483" i="1" s="1"/>
  <c r="S483" i="1"/>
  <c r="T483" i="1" s="1"/>
  <c r="R483" i="1"/>
  <c r="Q483" i="1"/>
  <c r="P483" i="1"/>
  <c r="O483" i="1"/>
  <c r="N483" i="1"/>
  <c r="L483" i="1"/>
  <c r="H483" i="1"/>
  <c r="I483" i="1" s="1"/>
  <c r="F483" i="1"/>
  <c r="G483" i="1" s="1"/>
  <c r="E483" i="1"/>
  <c r="CE482" i="1"/>
  <c r="CA482" i="1"/>
  <c r="CB482" i="1" s="1"/>
  <c r="Z482" i="1"/>
  <c r="W482" i="1"/>
  <c r="CK482" i="1" s="1"/>
  <c r="S482" i="1"/>
  <c r="T482" i="1" s="1"/>
  <c r="R482" i="1"/>
  <c r="Q482" i="1"/>
  <c r="P482" i="1"/>
  <c r="O482" i="1"/>
  <c r="N482" i="1"/>
  <c r="L482" i="1"/>
  <c r="H482" i="1"/>
  <c r="I482" i="1" s="1"/>
  <c r="F482" i="1"/>
  <c r="G482" i="1" s="1"/>
  <c r="E482" i="1"/>
  <c r="CG481" i="1"/>
  <c r="CF481" i="1"/>
  <c r="CE481" i="1"/>
  <c r="CA481" i="1"/>
  <c r="CB481" i="1" s="1"/>
  <c r="Z481" i="1"/>
  <c r="W481" i="1"/>
  <c r="S481" i="1"/>
  <c r="T481" i="1" s="1"/>
  <c r="R481" i="1"/>
  <c r="Q481" i="1"/>
  <c r="P481" i="1"/>
  <c r="O481" i="1"/>
  <c r="N481" i="1"/>
  <c r="L481" i="1"/>
  <c r="H481" i="1"/>
  <c r="I481" i="1" s="1"/>
  <c r="F481" i="1"/>
  <c r="G481" i="1" s="1"/>
  <c r="E481" i="1"/>
  <c r="CE480" i="1"/>
  <c r="CA480" i="1"/>
  <c r="Z480" i="1"/>
  <c r="W480" i="1"/>
  <c r="CK480" i="1" s="1"/>
  <c r="S480" i="1"/>
  <c r="T480" i="1" s="1"/>
  <c r="R480" i="1"/>
  <c r="Q480" i="1"/>
  <c r="P480" i="1"/>
  <c r="O480" i="1"/>
  <c r="N480" i="1"/>
  <c r="L480" i="1"/>
  <c r="H480" i="1"/>
  <c r="I480" i="1" s="1"/>
  <c r="F480" i="1"/>
  <c r="G480" i="1" s="1"/>
  <c r="E480" i="1"/>
  <c r="CG479" i="1"/>
  <c r="CH479" i="1" s="1"/>
  <c r="CE479" i="1"/>
  <c r="CA479" i="1"/>
  <c r="CB479" i="1" s="1"/>
  <c r="Z479" i="1"/>
  <c r="W479" i="1"/>
  <c r="CK479" i="1" s="1"/>
  <c r="S479" i="1"/>
  <c r="T479" i="1" s="1"/>
  <c r="R479" i="1"/>
  <c r="Q479" i="1"/>
  <c r="P479" i="1"/>
  <c r="O479" i="1"/>
  <c r="N479" i="1"/>
  <c r="L479" i="1"/>
  <c r="H479" i="1"/>
  <c r="I479" i="1" s="1"/>
  <c r="F479" i="1"/>
  <c r="G479" i="1" s="1"/>
  <c r="E479" i="1"/>
  <c r="CF479" i="1" s="1"/>
  <c r="CE478" i="1"/>
  <c r="CB478" i="1"/>
  <c r="CA478" i="1"/>
  <c r="Z478" i="1"/>
  <c r="W478" i="1"/>
  <c r="CK478" i="1" s="1"/>
  <c r="T478" i="1"/>
  <c r="S478" i="1"/>
  <c r="R478" i="1"/>
  <c r="Q478" i="1"/>
  <c r="P478" i="1"/>
  <c r="O478" i="1"/>
  <c r="N478" i="1"/>
  <c r="L478" i="1"/>
  <c r="I478" i="1"/>
  <c r="H478" i="1"/>
  <c r="G478" i="1"/>
  <c r="F478" i="1"/>
  <c r="E478" i="1"/>
  <c r="CG478" i="1" s="1"/>
  <c r="CH478" i="1" s="1"/>
  <c r="A478" i="1"/>
  <c r="CE477" i="1"/>
  <c r="CA477" i="1"/>
  <c r="CB477" i="1" s="1"/>
  <c r="Z477" i="1"/>
  <c r="W477" i="1"/>
  <c r="S477" i="1"/>
  <c r="T477" i="1" s="1"/>
  <c r="R477" i="1"/>
  <c r="Q477" i="1"/>
  <c r="P477" i="1"/>
  <c r="O477" i="1"/>
  <c r="N477" i="1"/>
  <c r="L477" i="1"/>
  <c r="H477" i="1"/>
  <c r="I477" i="1" s="1"/>
  <c r="F477" i="1"/>
  <c r="G477" i="1" s="1"/>
  <c r="E477" i="1"/>
  <c r="CE476" i="1"/>
  <c r="CA476" i="1"/>
  <c r="Z476" i="1"/>
  <c r="W476" i="1"/>
  <c r="CK476" i="1" s="1"/>
  <c r="S476" i="1"/>
  <c r="T476" i="1" s="1"/>
  <c r="R476" i="1"/>
  <c r="Q476" i="1"/>
  <c r="P476" i="1"/>
  <c r="O476" i="1"/>
  <c r="N476" i="1"/>
  <c r="L476" i="1"/>
  <c r="H476" i="1"/>
  <c r="I476" i="1" s="1"/>
  <c r="F476" i="1"/>
  <c r="G476" i="1" s="1"/>
  <c r="E476" i="1"/>
  <c r="CE475" i="1"/>
  <c r="CA475" i="1"/>
  <c r="Z475" i="1"/>
  <c r="W475" i="1"/>
  <c r="S475" i="1"/>
  <c r="T475" i="1" s="1"/>
  <c r="R475" i="1"/>
  <c r="Q475" i="1"/>
  <c r="P475" i="1"/>
  <c r="O475" i="1"/>
  <c r="N475" i="1"/>
  <c r="L475" i="1"/>
  <c r="H475" i="1"/>
  <c r="I475" i="1" s="1"/>
  <c r="F475" i="1"/>
  <c r="G475" i="1" s="1"/>
  <c r="E475" i="1"/>
  <c r="CE474" i="1"/>
  <c r="CA474" i="1"/>
  <c r="CB474" i="1" s="1"/>
  <c r="Z474" i="1"/>
  <c r="W474" i="1"/>
  <c r="S474" i="1"/>
  <c r="T474" i="1" s="1"/>
  <c r="R474" i="1"/>
  <c r="Q474" i="1"/>
  <c r="P474" i="1"/>
  <c r="O474" i="1"/>
  <c r="N474" i="1"/>
  <c r="L474" i="1"/>
  <c r="H474" i="1"/>
  <c r="I474" i="1" s="1"/>
  <c r="F474" i="1"/>
  <c r="G474" i="1" s="1"/>
  <c r="E474" i="1"/>
  <c r="CG474" i="1" s="1"/>
  <c r="A474" i="1"/>
  <c r="CE473" i="1"/>
  <c r="CA473" i="1"/>
  <c r="Z473" i="1"/>
  <c r="W473" i="1"/>
  <c r="CK473" i="1" s="1"/>
  <c r="S473" i="1"/>
  <c r="T473" i="1" s="1"/>
  <c r="R473" i="1"/>
  <c r="Q473" i="1"/>
  <c r="P473" i="1"/>
  <c r="O473" i="1"/>
  <c r="N473" i="1"/>
  <c r="L473" i="1"/>
  <c r="H473" i="1"/>
  <c r="I473" i="1" s="1"/>
  <c r="F473" i="1"/>
  <c r="G473" i="1" s="1"/>
  <c r="E473" i="1"/>
  <c r="CE472" i="1"/>
  <c r="CA472" i="1"/>
  <c r="CB472" i="1" s="1"/>
  <c r="Z472" i="1"/>
  <c r="W472" i="1"/>
  <c r="S472" i="1"/>
  <c r="T472" i="1" s="1"/>
  <c r="R472" i="1"/>
  <c r="Q472" i="1"/>
  <c r="P472" i="1"/>
  <c r="O472" i="1"/>
  <c r="N472" i="1"/>
  <c r="L472" i="1"/>
  <c r="H472" i="1"/>
  <c r="I472" i="1" s="1"/>
  <c r="F472" i="1"/>
  <c r="G472" i="1" s="1"/>
  <c r="E472" i="1"/>
  <c r="CE471" i="1"/>
  <c r="CA471" i="1"/>
  <c r="Z471" i="1"/>
  <c r="W471" i="1"/>
  <c r="S471" i="1"/>
  <c r="T471" i="1" s="1"/>
  <c r="R471" i="1"/>
  <c r="Q471" i="1"/>
  <c r="P471" i="1"/>
  <c r="O471" i="1"/>
  <c r="N471" i="1"/>
  <c r="L471" i="1"/>
  <c r="H471" i="1"/>
  <c r="I471" i="1" s="1"/>
  <c r="F471" i="1"/>
  <c r="G471" i="1" s="1"/>
  <c r="E471" i="1"/>
  <c r="CG471" i="1" s="1"/>
  <c r="CE470" i="1"/>
  <c r="CA470" i="1"/>
  <c r="CB470" i="1" s="1"/>
  <c r="Z470" i="1"/>
  <c r="W470" i="1"/>
  <c r="CK470" i="1" s="1"/>
  <c r="S470" i="1"/>
  <c r="T470" i="1" s="1"/>
  <c r="R470" i="1"/>
  <c r="Q470" i="1"/>
  <c r="P470" i="1"/>
  <c r="O470" i="1"/>
  <c r="N470" i="1"/>
  <c r="L470" i="1"/>
  <c r="H470" i="1"/>
  <c r="I470" i="1" s="1"/>
  <c r="F470" i="1"/>
  <c r="G470" i="1" s="1"/>
  <c r="E470" i="1"/>
  <c r="CE469" i="1"/>
  <c r="CA469" i="1"/>
  <c r="CB469" i="1" s="1"/>
  <c r="Z469" i="1"/>
  <c r="W469" i="1"/>
  <c r="S469" i="1"/>
  <c r="T469" i="1" s="1"/>
  <c r="R469" i="1"/>
  <c r="Q469" i="1"/>
  <c r="P469" i="1"/>
  <c r="O469" i="1"/>
  <c r="N469" i="1"/>
  <c r="L469" i="1"/>
  <c r="H469" i="1"/>
  <c r="I469" i="1" s="1"/>
  <c r="F469" i="1"/>
  <c r="G469" i="1" s="1"/>
  <c r="E469" i="1"/>
  <c r="CE468" i="1"/>
  <c r="CA468" i="1"/>
  <c r="CB468" i="1" s="1"/>
  <c r="Z468" i="1"/>
  <c r="W468" i="1"/>
  <c r="S468" i="1"/>
  <c r="T468" i="1" s="1"/>
  <c r="R468" i="1"/>
  <c r="Q468" i="1"/>
  <c r="P468" i="1"/>
  <c r="O468" i="1"/>
  <c r="N468" i="1"/>
  <c r="L468" i="1"/>
  <c r="H468" i="1"/>
  <c r="I468" i="1" s="1"/>
  <c r="F468" i="1"/>
  <c r="G468" i="1" s="1"/>
  <c r="E468" i="1"/>
  <c r="CE467" i="1"/>
  <c r="CA467" i="1"/>
  <c r="CB467" i="1" s="1"/>
  <c r="Z467" i="1"/>
  <c r="W467" i="1"/>
  <c r="CK467" i="1" s="1"/>
  <c r="S467" i="1"/>
  <c r="T467" i="1" s="1"/>
  <c r="R467" i="1"/>
  <c r="Q467" i="1"/>
  <c r="P467" i="1"/>
  <c r="O467" i="1"/>
  <c r="N467" i="1"/>
  <c r="L467" i="1"/>
  <c r="H467" i="1"/>
  <c r="I467" i="1" s="1"/>
  <c r="F467" i="1"/>
  <c r="G467" i="1" s="1"/>
  <c r="E467" i="1"/>
  <c r="CE466" i="1"/>
  <c r="CA466" i="1"/>
  <c r="CB466" i="1" s="1"/>
  <c r="Z466" i="1"/>
  <c r="W466" i="1"/>
  <c r="S466" i="1"/>
  <c r="T466" i="1" s="1"/>
  <c r="R466" i="1"/>
  <c r="Q466" i="1"/>
  <c r="P466" i="1"/>
  <c r="O466" i="1"/>
  <c r="N466" i="1"/>
  <c r="L466" i="1"/>
  <c r="H466" i="1"/>
  <c r="I466" i="1" s="1"/>
  <c r="F466" i="1"/>
  <c r="G466" i="1" s="1"/>
  <c r="E466" i="1"/>
  <c r="CE465" i="1"/>
  <c r="CA465" i="1"/>
  <c r="CB465" i="1" s="1"/>
  <c r="Z465" i="1"/>
  <c r="W465" i="1"/>
  <c r="CK465" i="1" s="1"/>
  <c r="S465" i="1"/>
  <c r="T465" i="1" s="1"/>
  <c r="R465" i="1"/>
  <c r="Q465" i="1"/>
  <c r="P465" i="1"/>
  <c r="O465" i="1"/>
  <c r="N465" i="1"/>
  <c r="L465" i="1"/>
  <c r="H465" i="1"/>
  <c r="I465" i="1" s="1"/>
  <c r="F465" i="1"/>
  <c r="G465" i="1" s="1"/>
  <c r="E465" i="1"/>
  <c r="CE464" i="1"/>
  <c r="CA464" i="1"/>
  <c r="CB464" i="1" s="1"/>
  <c r="Z464" i="1"/>
  <c r="W464" i="1"/>
  <c r="S464" i="1"/>
  <c r="T464" i="1" s="1"/>
  <c r="R464" i="1"/>
  <c r="Q464" i="1"/>
  <c r="P464" i="1"/>
  <c r="O464" i="1"/>
  <c r="N464" i="1"/>
  <c r="L464" i="1"/>
  <c r="H464" i="1"/>
  <c r="I464" i="1" s="1"/>
  <c r="F464" i="1"/>
  <c r="G464" i="1" s="1"/>
  <c r="E464" i="1"/>
  <c r="CE463" i="1"/>
  <c r="CA463" i="1"/>
  <c r="CB463" i="1" s="1"/>
  <c r="Z463" i="1"/>
  <c r="W463" i="1"/>
  <c r="CK463" i="1" s="1"/>
  <c r="S463" i="1"/>
  <c r="T463" i="1" s="1"/>
  <c r="R463" i="1"/>
  <c r="Q463" i="1"/>
  <c r="P463" i="1"/>
  <c r="O463" i="1"/>
  <c r="N463" i="1"/>
  <c r="L463" i="1"/>
  <c r="H463" i="1"/>
  <c r="I463" i="1" s="1"/>
  <c r="F463" i="1"/>
  <c r="G463" i="1" s="1"/>
  <c r="E463" i="1"/>
  <c r="CE462" i="1"/>
  <c r="CA462" i="1"/>
  <c r="CB462" i="1" s="1"/>
  <c r="Z462" i="1"/>
  <c r="W462" i="1"/>
  <c r="S462" i="1"/>
  <c r="T462" i="1" s="1"/>
  <c r="R462" i="1"/>
  <c r="Q462" i="1"/>
  <c r="P462" i="1"/>
  <c r="O462" i="1"/>
  <c r="N462" i="1"/>
  <c r="L462" i="1"/>
  <c r="H462" i="1"/>
  <c r="I462" i="1" s="1"/>
  <c r="F462" i="1"/>
  <c r="G462" i="1" s="1"/>
  <c r="E462" i="1"/>
  <c r="CE461" i="1"/>
  <c r="CA461" i="1"/>
  <c r="CB461" i="1" s="1"/>
  <c r="Z461" i="1"/>
  <c r="W461" i="1"/>
  <c r="S461" i="1"/>
  <c r="T461" i="1" s="1"/>
  <c r="R461" i="1"/>
  <c r="Q461" i="1"/>
  <c r="P461" i="1"/>
  <c r="O461" i="1"/>
  <c r="N461" i="1"/>
  <c r="L461" i="1"/>
  <c r="H461" i="1"/>
  <c r="I461" i="1" s="1"/>
  <c r="G461" i="1"/>
  <c r="F461" i="1"/>
  <c r="E461" i="1"/>
  <c r="CG460" i="1"/>
  <c r="CE460" i="1"/>
  <c r="CA460" i="1"/>
  <c r="CB460" i="1" s="1"/>
  <c r="Z460" i="1"/>
  <c r="W460" i="1"/>
  <c r="S460" i="1"/>
  <c r="T460" i="1" s="1"/>
  <c r="R460" i="1"/>
  <c r="Q460" i="1"/>
  <c r="P460" i="1"/>
  <c r="O460" i="1"/>
  <c r="N460" i="1"/>
  <c r="L460" i="1"/>
  <c r="H460" i="1"/>
  <c r="I460" i="1" s="1"/>
  <c r="F460" i="1"/>
  <c r="G460" i="1" s="1"/>
  <c r="E460" i="1"/>
  <c r="CF460" i="1" s="1"/>
  <c r="CF459" i="1"/>
  <c r="CE459" i="1"/>
  <c r="CA459" i="1"/>
  <c r="Z459" i="1"/>
  <c r="W459" i="1"/>
  <c r="S459" i="1"/>
  <c r="T459" i="1" s="1"/>
  <c r="R459" i="1"/>
  <c r="Q459" i="1"/>
  <c r="P459" i="1"/>
  <c r="O459" i="1"/>
  <c r="N459" i="1"/>
  <c r="L459" i="1"/>
  <c r="H459" i="1"/>
  <c r="I459" i="1" s="1"/>
  <c r="F459" i="1"/>
  <c r="G459" i="1" s="1"/>
  <c r="E459" i="1"/>
  <c r="CG459" i="1" s="1"/>
  <c r="CE458" i="1"/>
  <c r="CA458" i="1"/>
  <c r="Z458" i="1"/>
  <c r="W458" i="1"/>
  <c r="S458" i="1"/>
  <c r="T458" i="1" s="1"/>
  <c r="R458" i="1"/>
  <c r="Q458" i="1"/>
  <c r="P458" i="1"/>
  <c r="O458" i="1"/>
  <c r="N458" i="1"/>
  <c r="L458" i="1"/>
  <c r="H458" i="1"/>
  <c r="I458" i="1" s="1"/>
  <c r="F458" i="1"/>
  <c r="G458" i="1" s="1"/>
  <c r="E458" i="1"/>
  <c r="CE457" i="1"/>
  <c r="CA457" i="1"/>
  <c r="CB457" i="1" s="1"/>
  <c r="Z457" i="1"/>
  <c r="W457" i="1"/>
  <c r="CK457" i="1" s="1"/>
  <c r="S457" i="1"/>
  <c r="T457" i="1" s="1"/>
  <c r="R457" i="1"/>
  <c r="Q457" i="1"/>
  <c r="P457" i="1"/>
  <c r="O457" i="1"/>
  <c r="N457" i="1"/>
  <c r="L457" i="1"/>
  <c r="H457" i="1"/>
  <c r="I457" i="1" s="1"/>
  <c r="F457" i="1"/>
  <c r="G457" i="1" s="1"/>
  <c r="E457" i="1"/>
  <c r="CG457" i="1" s="1"/>
  <c r="CH457" i="1" s="1"/>
  <c r="CE456" i="1"/>
  <c r="CA456" i="1"/>
  <c r="Z456" i="1"/>
  <c r="W456" i="1"/>
  <c r="S456" i="1"/>
  <c r="T456" i="1" s="1"/>
  <c r="R456" i="1"/>
  <c r="Q456" i="1"/>
  <c r="P456" i="1"/>
  <c r="O456" i="1"/>
  <c r="N456" i="1"/>
  <c r="L456" i="1"/>
  <c r="H456" i="1"/>
  <c r="I456" i="1" s="1"/>
  <c r="F456" i="1"/>
  <c r="G456" i="1" s="1"/>
  <c r="E456" i="1"/>
  <c r="CE455" i="1"/>
  <c r="CA455" i="1"/>
  <c r="CB455" i="1" s="1"/>
  <c r="Z455" i="1"/>
  <c r="W455" i="1"/>
  <c r="CK455" i="1" s="1"/>
  <c r="S455" i="1"/>
  <c r="T455" i="1" s="1"/>
  <c r="R455" i="1"/>
  <c r="Q455" i="1"/>
  <c r="P455" i="1"/>
  <c r="O455" i="1"/>
  <c r="N455" i="1"/>
  <c r="L455" i="1"/>
  <c r="H455" i="1"/>
  <c r="I455" i="1" s="1"/>
  <c r="F455" i="1"/>
  <c r="G455" i="1" s="1"/>
  <c r="E455" i="1"/>
  <c r="CG455" i="1" s="1"/>
  <c r="CH455" i="1" s="1"/>
  <c r="CE454" i="1"/>
  <c r="CA454" i="1"/>
  <c r="Z454" i="1"/>
  <c r="W454" i="1"/>
  <c r="S454" i="1"/>
  <c r="T454" i="1" s="1"/>
  <c r="R454" i="1"/>
  <c r="Q454" i="1"/>
  <c r="P454" i="1"/>
  <c r="O454" i="1"/>
  <c r="N454" i="1"/>
  <c r="L454" i="1"/>
  <c r="H454" i="1"/>
  <c r="I454" i="1" s="1"/>
  <c r="F454" i="1"/>
  <c r="G454" i="1" s="1"/>
  <c r="E454" i="1"/>
  <c r="CF454" i="1" s="1"/>
  <c r="CE453" i="1"/>
  <c r="CA453" i="1"/>
  <c r="Z453" i="1"/>
  <c r="W453" i="1"/>
  <c r="CK453" i="1" s="1"/>
  <c r="S453" i="1"/>
  <c r="T453" i="1" s="1"/>
  <c r="R453" i="1"/>
  <c r="Q453" i="1"/>
  <c r="P453" i="1"/>
  <c r="O453" i="1"/>
  <c r="N453" i="1"/>
  <c r="L453" i="1"/>
  <c r="H453" i="1"/>
  <c r="I453" i="1" s="1"/>
  <c r="F453" i="1"/>
  <c r="G453" i="1" s="1"/>
  <c r="E453" i="1"/>
  <c r="CE452" i="1"/>
  <c r="CA452" i="1"/>
  <c r="Z452" i="1"/>
  <c r="W452" i="1"/>
  <c r="CK452" i="1" s="1"/>
  <c r="S452" i="1"/>
  <c r="T452" i="1" s="1"/>
  <c r="R452" i="1"/>
  <c r="Q452" i="1"/>
  <c r="P452" i="1"/>
  <c r="O452" i="1"/>
  <c r="N452" i="1"/>
  <c r="L452" i="1"/>
  <c r="H452" i="1"/>
  <c r="I452" i="1" s="1"/>
  <c r="F452" i="1"/>
  <c r="G452" i="1" s="1"/>
  <c r="E452" i="1"/>
  <c r="CF452" i="1" s="1"/>
  <c r="CE451" i="1"/>
  <c r="CA451" i="1"/>
  <c r="CB451" i="1" s="1"/>
  <c r="Z451" i="1"/>
  <c r="W451" i="1"/>
  <c r="S451" i="1"/>
  <c r="T451" i="1" s="1"/>
  <c r="R451" i="1"/>
  <c r="Q451" i="1"/>
  <c r="P451" i="1"/>
  <c r="O451" i="1"/>
  <c r="N451" i="1"/>
  <c r="L451" i="1"/>
  <c r="H451" i="1"/>
  <c r="I451" i="1" s="1"/>
  <c r="G451" i="1"/>
  <c r="F451" i="1"/>
  <c r="E451" i="1"/>
  <c r="A451" i="1"/>
  <c r="CK450" i="1"/>
  <c r="CE450" i="1"/>
  <c r="CA450" i="1"/>
  <c r="CB450" i="1" s="1"/>
  <c r="Z450" i="1"/>
  <c r="W450" i="1"/>
  <c r="S450" i="1"/>
  <c r="T450" i="1" s="1"/>
  <c r="R450" i="1"/>
  <c r="Q450" i="1"/>
  <c r="P450" i="1"/>
  <c r="O450" i="1"/>
  <c r="N450" i="1"/>
  <c r="L450" i="1"/>
  <c r="H450" i="1"/>
  <c r="I450" i="1" s="1"/>
  <c r="F450" i="1"/>
  <c r="G450" i="1" s="1"/>
  <c r="E450" i="1"/>
  <c r="CF450" i="1" s="1"/>
  <c r="CF449" i="1"/>
  <c r="CE449" i="1"/>
  <c r="CA449" i="1"/>
  <c r="Z449" i="1"/>
  <c r="W449" i="1"/>
  <c r="CK449" i="1" s="1"/>
  <c r="S449" i="1"/>
  <c r="T449" i="1" s="1"/>
  <c r="R449" i="1"/>
  <c r="Q449" i="1"/>
  <c r="P449" i="1"/>
  <c r="O449" i="1"/>
  <c r="N449" i="1"/>
  <c r="L449" i="1"/>
  <c r="H449" i="1"/>
  <c r="I449" i="1" s="1"/>
  <c r="F449" i="1"/>
  <c r="G449" i="1" s="1"/>
  <c r="E449" i="1"/>
  <c r="CG449" i="1" s="1"/>
  <c r="CF448" i="1"/>
  <c r="CE448" i="1"/>
  <c r="CA448" i="1"/>
  <c r="CB448" i="1" s="1"/>
  <c r="Z448" i="1"/>
  <c r="W448" i="1"/>
  <c r="S448" i="1"/>
  <c r="T448" i="1" s="1"/>
  <c r="R448" i="1"/>
  <c r="Q448" i="1"/>
  <c r="P448" i="1"/>
  <c r="O448" i="1"/>
  <c r="N448" i="1"/>
  <c r="L448" i="1"/>
  <c r="H448" i="1"/>
  <c r="I448" i="1" s="1"/>
  <c r="F448" i="1"/>
  <c r="G448" i="1" s="1"/>
  <c r="E448" i="1"/>
  <c r="CG448" i="1" s="1"/>
  <c r="CK447" i="1"/>
  <c r="CE447" i="1"/>
  <c r="CB447" i="1"/>
  <c r="CA447" i="1"/>
  <c r="Z447" i="1"/>
  <c r="W447" i="1"/>
  <c r="T447" i="1"/>
  <c r="S447" i="1"/>
  <c r="R447" i="1"/>
  <c r="Q447" i="1"/>
  <c r="P447" i="1"/>
  <c r="O447" i="1"/>
  <c r="N447" i="1"/>
  <c r="L447" i="1"/>
  <c r="I447" i="1"/>
  <c r="H447" i="1"/>
  <c r="G447" i="1"/>
  <c r="F447" i="1"/>
  <c r="E447" i="1"/>
  <c r="CG447" i="1" s="1"/>
  <c r="CH447" i="1" s="1"/>
  <c r="A447" i="1"/>
  <c r="CE446" i="1"/>
  <c r="CA446" i="1"/>
  <c r="CB446" i="1" s="1"/>
  <c r="Z446" i="1"/>
  <c r="W446" i="1"/>
  <c r="CK446" i="1" s="1"/>
  <c r="S446" i="1"/>
  <c r="T446" i="1" s="1"/>
  <c r="R446" i="1"/>
  <c r="Q446" i="1"/>
  <c r="P446" i="1"/>
  <c r="O446" i="1"/>
  <c r="N446" i="1"/>
  <c r="L446" i="1"/>
  <c r="H446" i="1"/>
  <c r="I446" i="1" s="1"/>
  <c r="F446" i="1"/>
  <c r="G446" i="1" s="1"/>
  <c r="E446" i="1"/>
  <c r="CF446" i="1" s="1"/>
  <c r="CE445" i="1"/>
  <c r="CB445" i="1"/>
  <c r="CA445" i="1"/>
  <c r="Z445" i="1"/>
  <c r="W445" i="1"/>
  <c r="CK445" i="1" s="1"/>
  <c r="T445" i="1"/>
  <c r="S445" i="1"/>
  <c r="R445" i="1"/>
  <c r="Q445" i="1"/>
  <c r="P445" i="1"/>
  <c r="O445" i="1"/>
  <c r="N445" i="1"/>
  <c r="L445" i="1"/>
  <c r="I445" i="1"/>
  <c r="H445" i="1"/>
  <c r="G445" i="1"/>
  <c r="F445" i="1"/>
  <c r="E445" i="1"/>
  <c r="CG445" i="1" s="1"/>
  <c r="CH445" i="1" s="1"/>
  <c r="A445" i="1"/>
  <c r="CG444" i="1"/>
  <c r="CE444" i="1"/>
  <c r="CK444" i="1" s="1"/>
  <c r="CA444" i="1"/>
  <c r="CB444" i="1" s="1"/>
  <c r="Z444" i="1"/>
  <c r="W444" i="1"/>
  <c r="S444" i="1"/>
  <c r="T444" i="1" s="1"/>
  <c r="R444" i="1"/>
  <c r="Q444" i="1"/>
  <c r="P444" i="1"/>
  <c r="O444" i="1"/>
  <c r="N444" i="1"/>
  <c r="L444" i="1"/>
  <c r="H444" i="1"/>
  <c r="I444" i="1" s="1"/>
  <c r="F444" i="1"/>
  <c r="G444" i="1" s="1"/>
  <c r="E444" i="1"/>
  <c r="CF444" i="1" s="1"/>
  <c r="A444" i="1"/>
  <c r="CF443" i="1"/>
  <c r="CE443" i="1"/>
  <c r="CB443" i="1"/>
  <c r="CA443" i="1"/>
  <c r="Z443" i="1"/>
  <c r="W443" i="1"/>
  <c r="CK443" i="1" s="1"/>
  <c r="T443" i="1"/>
  <c r="S443" i="1"/>
  <c r="R443" i="1"/>
  <c r="Q443" i="1"/>
  <c r="P443" i="1"/>
  <c r="O443" i="1"/>
  <c r="N443" i="1"/>
  <c r="L443" i="1"/>
  <c r="I443" i="1"/>
  <c r="H443" i="1"/>
  <c r="G443" i="1"/>
  <c r="F443" i="1"/>
  <c r="E443" i="1"/>
  <c r="CG443" i="1" s="1"/>
  <c r="CH443" i="1" s="1"/>
  <c r="A443" i="1"/>
  <c r="CE442" i="1"/>
  <c r="CA442" i="1"/>
  <c r="CB442" i="1" s="1"/>
  <c r="Z442" i="1"/>
  <c r="W442" i="1"/>
  <c r="CK442" i="1" s="1"/>
  <c r="S442" i="1"/>
  <c r="T442" i="1" s="1"/>
  <c r="R442" i="1"/>
  <c r="Q442" i="1"/>
  <c r="P442" i="1"/>
  <c r="O442" i="1"/>
  <c r="N442" i="1"/>
  <c r="L442" i="1"/>
  <c r="H442" i="1"/>
  <c r="I442" i="1" s="1"/>
  <c r="F442" i="1"/>
  <c r="G442" i="1" s="1"/>
  <c r="E442" i="1"/>
  <c r="CE441" i="1"/>
  <c r="CA441" i="1"/>
  <c r="CB441" i="1" s="1"/>
  <c r="Z441" i="1"/>
  <c r="W441" i="1"/>
  <c r="S441" i="1"/>
  <c r="T441" i="1" s="1"/>
  <c r="R441" i="1"/>
  <c r="Q441" i="1"/>
  <c r="P441" i="1"/>
  <c r="O441" i="1"/>
  <c r="N441" i="1"/>
  <c r="L441" i="1"/>
  <c r="H441" i="1"/>
  <c r="I441" i="1" s="1"/>
  <c r="G441" i="1"/>
  <c r="F441" i="1"/>
  <c r="E441" i="1"/>
  <c r="CE440" i="1"/>
  <c r="CA440" i="1"/>
  <c r="Z440" i="1"/>
  <c r="W440" i="1"/>
  <c r="S440" i="1"/>
  <c r="T440" i="1" s="1"/>
  <c r="R440" i="1"/>
  <c r="Q440" i="1"/>
  <c r="P440" i="1"/>
  <c r="O440" i="1"/>
  <c r="N440" i="1"/>
  <c r="L440" i="1"/>
  <c r="H440" i="1"/>
  <c r="I440" i="1" s="1"/>
  <c r="F440" i="1"/>
  <c r="G440" i="1" s="1"/>
  <c r="E440" i="1"/>
  <c r="CF440" i="1" s="1"/>
  <c r="CE439" i="1"/>
  <c r="CA439" i="1"/>
  <c r="Z439" i="1"/>
  <c r="W439" i="1"/>
  <c r="S439" i="1"/>
  <c r="T439" i="1" s="1"/>
  <c r="R439" i="1"/>
  <c r="Q439" i="1"/>
  <c r="P439" i="1"/>
  <c r="O439" i="1"/>
  <c r="N439" i="1"/>
  <c r="L439" i="1"/>
  <c r="H439" i="1"/>
  <c r="I439" i="1" s="1"/>
  <c r="F439" i="1"/>
  <c r="G439" i="1" s="1"/>
  <c r="E439" i="1"/>
  <c r="CG439" i="1" s="1"/>
  <c r="CE438" i="1"/>
  <c r="CA438" i="1"/>
  <c r="CB438" i="1" s="1"/>
  <c r="Z438" i="1"/>
  <c r="W438" i="1"/>
  <c r="S438" i="1"/>
  <c r="T438" i="1" s="1"/>
  <c r="R438" i="1"/>
  <c r="Q438" i="1"/>
  <c r="P438" i="1"/>
  <c r="O438" i="1"/>
  <c r="N438" i="1"/>
  <c r="L438" i="1"/>
  <c r="H438" i="1"/>
  <c r="I438" i="1" s="1"/>
  <c r="F438" i="1"/>
  <c r="G438" i="1" s="1"/>
  <c r="E438" i="1"/>
  <c r="CE437" i="1"/>
  <c r="CA437" i="1"/>
  <c r="CB437" i="1" s="1"/>
  <c r="Z437" i="1"/>
  <c r="W437" i="1"/>
  <c r="S437" i="1"/>
  <c r="T437" i="1" s="1"/>
  <c r="R437" i="1"/>
  <c r="Q437" i="1"/>
  <c r="P437" i="1"/>
  <c r="O437" i="1"/>
  <c r="N437" i="1"/>
  <c r="L437" i="1"/>
  <c r="H437" i="1"/>
  <c r="I437" i="1" s="1"/>
  <c r="F437" i="1"/>
  <c r="G437" i="1" s="1"/>
  <c r="E437" i="1"/>
  <c r="CG437" i="1" s="1"/>
  <c r="A437" i="1"/>
  <c r="CE436" i="1"/>
  <c r="CA436" i="1"/>
  <c r="Z436" i="1"/>
  <c r="W436" i="1"/>
  <c r="S436" i="1"/>
  <c r="T436" i="1" s="1"/>
  <c r="R436" i="1"/>
  <c r="Q436" i="1"/>
  <c r="P436" i="1"/>
  <c r="O436" i="1"/>
  <c r="N436" i="1"/>
  <c r="L436" i="1"/>
  <c r="H436" i="1"/>
  <c r="I436" i="1" s="1"/>
  <c r="F436" i="1"/>
  <c r="G436" i="1" s="1"/>
  <c r="E436" i="1"/>
  <c r="CF435" i="1"/>
  <c r="CE435" i="1"/>
  <c r="CA435" i="1"/>
  <c r="CB435" i="1" s="1"/>
  <c r="Z435" i="1"/>
  <c r="W435" i="1"/>
  <c r="S435" i="1"/>
  <c r="T435" i="1" s="1"/>
  <c r="R435" i="1"/>
  <c r="Q435" i="1"/>
  <c r="P435" i="1"/>
  <c r="O435" i="1"/>
  <c r="N435" i="1"/>
  <c r="L435" i="1"/>
  <c r="H435" i="1"/>
  <c r="I435" i="1" s="1"/>
  <c r="F435" i="1"/>
  <c r="G435" i="1" s="1"/>
  <c r="E435" i="1"/>
  <c r="CG435" i="1" s="1"/>
  <c r="A435" i="1"/>
  <c r="CG434" i="1"/>
  <c r="CE434" i="1"/>
  <c r="CA434" i="1"/>
  <c r="CB434" i="1" s="1"/>
  <c r="Z434" i="1"/>
  <c r="W434" i="1"/>
  <c r="S434" i="1"/>
  <c r="T434" i="1" s="1"/>
  <c r="R434" i="1"/>
  <c r="Q434" i="1"/>
  <c r="P434" i="1"/>
  <c r="O434" i="1"/>
  <c r="N434" i="1"/>
  <c r="L434" i="1"/>
  <c r="H434" i="1"/>
  <c r="I434" i="1" s="1"/>
  <c r="F434" i="1"/>
  <c r="G434" i="1" s="1"/>
  <c r="E434" i="1"/>
  <c r="CF434" i="1" s="1"/>
  <c r="CF433" i="1"/>
  <c r="CE433" i="1"/>
  <c r="CA433" i="1"/>
  <c r="Z433" i="1"/>
  <c r="W433" i="1"/>
  <c r="CK433" i="1" s="1"/>
  <c r="S433" i="1"/>
  <c r="T433" i="1" s="1"/>
  <c r="R433" i="1"/>
  <c r="Q433" i="1"/>
  <c r="P433" i="1"/>
  <c r="O433" i="1"/>
  <c r="N433" i="1"/>
  <c r="L433" i="1"/>
  <c r="H433" i="1"/>
  <c r="I433" i="1" s="1"/>
  <c r="F433" i="1"/>
  <c r="G433" i="1" s="1"/>
  <c r="E433" i="1"/>
  <c r="CG433" i="1" s="1"/>
  <c r="CF432" i="1"/>
  <c r="CE432" i="1"/>
  <c r="CA432" i="1"/>
  <c r="CB432" i="1" s="1"/>
  <c r="Z432" i="1"/>
  <c r="W432" i="1"/>
  <c r="S432" i="1"/>
  <c r="T432" i="1" s="1"/>
  <c r="R432" i="1"/>
  <c r="Q432" i="1"/>
  <c r="P432" i="1"/>
  <c r="O432" i="1"/>
  <c r="N432" i="1"/>
  <c r="L432" i="1"/>
  <c r="H432" i="1"/>
  <c r="I432" i="1" s="1"/>
  <c r="F432" i="1"/>
  <c r="G432" i="1" s="1"/>
  <c r="E432" i="1"/>
  <c r="CG432" i="1" s="1"/>
  <c r="CE431" i="1"/>
  <c r="CA431" i="1"/>
  <c r="Z431" i="1"/>
  <c r="W431" i="1"/>
  <c r="CK431" i="1" s="1"/>
  <c r="S431" i="1"/>
  <c r="T431" i="1" s="1"/>
  <c r="R431" i="1"/>
  <c r="Q431" i="1"/>
  <c r="P431" i="1"/>
  <c r="O431" i="1"/>
  <c r="N431" i="1"/>
  <c r="L431" i="1"/>
  <c r="H431" i="1"/>
  <c r="I431" i="1" s="1"/>
  <c r="F431" i="1"/>
  <c r="G431" i="1" s="1"/>
  <c r="E431" i="1"/>
  <c r="CG431" i="1" s="1"/>
  <c r="CH431" i="1" s="1"/>
  <c r="CE430" i="1"/>
  <c r="CA430" i="1"/>
  <c r="CB430" i="1" s="1"/>
  <c r="Z430" i="1"/>
  <c r="W430" i="1"/>
  <c r="S430" i="1"/>
  <c r="T430" i="1" s="1"/>
  <c r="R430" i="1"/>
  <c r="Q430" i="1"/>
  <c r="P430" i="1"/>
  <c r="O430" i="1"/>
  <c r="N430" i="1"/>
  <c r="L430" i="1"/>
  <c r="H430" i="1"/>
  <c r="I430" i="1" s="1"/>
  <c r="F430" i="1"/>
  <c r="G430" i="1" s="1"/>
  <c r="E430" i="1"/>
  <c r="CE429" i="1"/>
  <c r="CA429" i="1"/>
  <c r="CB429" i="1" s="1"/>
  <c r="Z429" i="1"/>
  <c r="W429" i="1"/>
  <c r="S429" i="1"/>
  <c r="T429" i="1" s="1"/>
  <c r="R429" i="1"/>
  <c r="Q429" i="1"/>
  <c r="P429" i="1"/>
  <c r="O429" i="1"/>
  <c r="N429" i="1"/>
  <c r="L429" i="1"/>
  <c r="H429" i="1"/>
  <c r="I429" i="1" s="1"/>
  <c r="G429" i="1"/>
  <c r="F429" i="1"/>
  <c r="E429" i="1"/>
  <c r="CG429" i="1" s="1"/>
  <c r="CG428" i="1"/>
  <c r="CF428" i="1"/>
  <c r="CE428" i="1"/>
  <c r="CA428" i="1"/>
  <c r="CB428" i="1" s="1"/>
  <c r="Z428" i="1"/>
  <c r="W428" i="1"/>
  <c r="S428" i="1"/>
  <c r="T428" i="1" s="1"/>
  <c r="R428" i="1"/>
  <c r="Q428" i="1"/>
  <c r="P428" i="1"/>
  <c r="O428" i="1"/>
  <c r="N428" i="1"/>
  <c r="L428" i="1"/>
  <c r="H428" i="1"/>
  <c r="I428" i="1" s="1"/>
  <c r="F428" i="1"/>
  <c r="G428" i="1" s="1"/>
  <c r="E428" i="1"/>
  <c r="A428" i="1"/>
  <c r="CE427" i="1"/>
  <c r="CA427" i="1"/>
  <c r="CB427" i="1" s="1"/>
  <c r="Z427" i="1"/>
  <c r="W427" i="1"/>
  <c r="S427" i="1"/>
  <c r="T427" i="1" s="1"/>
  <c r="R427" i="1"/>
  <c r="Q427" i="1"/>
  <c r="P427" i="1"/>
  <c r="O427" i="1"/>
  <c r="N427" i="1"/>
  <c r="L427" i="1"/>
  <c r="H427" i="1"/>
  <c r="I427" i="1" s="1"/>
  <c r="F427" i="1"/>
  <c r="G427" i="1" s="1"/>
  <c r="E427" i="1"/>
  <c r="CE426" i="1"/>
  <c r="CA426" i="1"/>
  <c r="CB426" i="1" s="1"/>
  <c r="Z426" i="1"/>
  <c r="W426" i="1"/>
  <c r="S426" i="1"/>
  <c r="T426" i="1" s="1"/>
  <c r="R426" i="1"/>
  <c r="Q426" i="1"/>
  <c r="P426" i="1"/>
  <c r="O426" i="1"/>
  <c r="N426" i="1"/>
  <c r="L426" i="1"/>
  <c r="H426" i="1"/>
  <c r="I426" i="1" s="1"/>
  <c r="F426" i="1"/>
  <c r="G426" i="1" s="1"/>
  <c r="E426" i="1"/>
  <c r="CF426" i="1" s="1"/>
  <c r="CE425" i="1"/>
  <c r="CB425" i="1"/>
  <c r="CA425" i="1"/>
  <c r="Z425" i="1"/>
  <c r="W425" i="1"/>
  <c r="CK425" i="1" s="1"/>
  <c r="T425" i="1"/>
  <c r="S425" i="1"/>
  <c r="R425" i="1"/>
  <c r="Q425" i="1"/>
  <c r="P425" i="1"/>
  <c r="O425" i="1"/>
  <c r="N425" i="1"/>
  <c r="L425" i="1"/>
  <c r="I425" i="1"/>
  <c r="H425" i="1"/>
  <c r="F425" i="1"/>
  <c r="G425" i="1" s="1"/>
  <c r="E425" i="1"/>
  <c r="A425" i="1"/>
  <c r="CE424" i="1"/>
  <c r="CA424" i="1"/>
  <c r="Z424" i="1"/>
  <c r="W424" i="1"/>
  <c r="S424" i="1"/>
  <c r="T424" i="1" s="1"/>
  <c r="R424" i="1"/>
  <c r="P424" i="1"/>
  <c r="O424" i="1"/>
  <c r="N424" i="1"/>
  <c r="L424" i="1"/>
  <c r="H424" i="1"/>
  <c r="I424" i="1" s="1"/>
  <c r="F424" i="1"/>
  <c r="G424" i="1" s="1"/>
  <c r="E424" i="1"/>
  <c r="CE423" i="1"/>
  <c r="CA423" i="1"/>
  <c r="Z423" i="1"/>
  <c r="W423" i="1"/>
  <c r="S423" i="1"/>
  <c r="T423" i="1" s="1"/>
  <c r="R423" i="1"/>
  <c r="P423" i="1"/>
  <c r="O423" i="1"/>
  <c r="N423" i="1"/>
  <c r="L423" i="1"/>
  <c r="I423" i="1"/>
  <c r="H423" i="1"/>
  <c r="G423" i="1"/>
  <c r="F423" i="1"/>
  <c r="E423" i="1"/>
  <c r="CE422" i="1"/>
  <c r="CA422" i="1"/>
  <c r="Z422" i="1"/>
  <c r="W422" i="1"/>
  <c r="S422" i="1"/>
  <c r="T422" i="1" s="1"/>
  <c r="R422" i="1"/>
  <c r="P422" i="1"/>
  <c r="O422" i="1"/>
  <c r="N422" i="1"/>
  <c r="L422" i="1"/>
  <c r="H422" i="1"/>
  <c r="I422" i="1" s="1"/>
  <c r="F422" i="1"/>
  <c r="G422" i="1" s="1"/>
  <c r="E422" i="1"/>
  <c r="CE421" i="1"/>
  <c r="CA421" i="1"/>
  <c r="CB421" i="1" s="1"/>
  <c r="Z421" i="1"/>
  <c r="W421" i="1"/>
  <c r="S421" i="1"/>
  <c r="T421" i="1" s="1"/>
  <c r="R421" i="1"/>
  <c r="P421" i="1"/>
  <c r="N421" i="1"/>
  <c r="L421" i="1"/>
  <c r="H421" i="1"/>
  <c r="I421" i="1" s="1"/>
  <c r="F421" i="1"/>
  <c r="G421" i="1" s="1"/>
  <c r="E421" i="1"/>
  <c r="CF421" i="1" s="1"/>
  <c r="CF420" i="1"/>
  <c r="CE420" i="1"/>
  <c r="CA420" i="1"/>
  <c r="CB420" i="1" s="1"/>
  <c r="Z420" i="1"/>
  <c r="W420" i="1"/>
  <c r="CK420" i="1" s="1"/>
  <c r="S420" i="1"/>
  <c r="T420" i="1" s="1"/>
  <c r="R420" i="1"/>
  <c r="Q420" i="1"/>
  <c r="P420" i="1"/>
  <c r="O420" i="1"/>
  <c r="N420" i="1"/>
  <c r="L420" i="1"/>
  <c r="H420" i="1"/>
  <c r="I420" i="1" s="1"/>
  <c r="F420" i="1"/>
  <c r="G420" i="1" s="1"/>
  <c r="E420" i="1"/>
  <c r="CG420" i="1" s="1"/>
  <c r="A420" i="1"/>
  <c r="CE419" i="1"/>
  <c r="CA419" i="1"/>
  <c r="Z419" i="1"/>
  <c r="W419" i="1"/>
  <c r="S419" i="1"/>
  <c r="T419" i="1" s="1"/>
  <c r="R419" i="1"/>
  <c r="O419" i="1"/>
  <c r="N419" i="1"/>
  <c r="L419" i="1"/>
  <c r="H419" i="1"/>
  <c r="I419" i="1" s="1"/>
  <c r="F419" i="1"/>
  <c r="G419" i="1" s="1"/>
  <c r="E419" i="1"/>
  <c r="CF419" i="1" s="1"/>
  <c r="CE418" i="1"/>
  <c r="CB418" i="1"/>
  <c r="CA418" i="1"/>
  <c r="Z418" i="1"/>
  <c r="W418" i="1"/>
  <c r="CK418" i="1" s="1"/>
  <c r="T418" i="1"/>
  <c r="S418" i="1"/>
  <c r="R418" i="1"/>
  <c r="P418" i="1"/>
  <c r="N418" i="1"/>
  <c r="L418" i="1"/>
  <c r="H418" i="1"/>
  <c r="I418" i="1" s="1"/>
  <c r="G418" i="1"/>
  <c r="F418" i="1"/>
  <c r="E418" i="1"/>
  <c r="CG418" i="1" s="1"/>
  <c r="CE417" i="1"/>
  <c r="CA417" i="1"/>
  <c r="CB417" i="1" s="1"/>
  <c r="Z417" i="1"/>
  <c r="W417" i="1"/>
  <c r="S417" i="1"/>
  <c r="T417" i="1" s="1"/>
  <c r="R417" i="1"/>
  <c r="Q417" i="1"/>
  <c r="P417" i="1"/>
  <c r="O417" i="1"/>
  <c r="N417" i="1"/>
  <c r="L417" i="1"/>
  <c r="H417" i="1"/>
  <c r="I417" i="1" s="1"/>
  <c r="F417" i="1"/>
  <c r="G417" i="1" s="1"/>
  <c r="E417" i="1"/>
  <c r="CE416" i="1"/>
  <c r="CA416" i="1"/>
  <c r="CB416" i="1" s="1"/>
  <c r="Z416" i="1"/>
  <c r="W416" i="1"/>
  <c r="S416" i="1"/>
  <c r="T416" i="1" s="1"/>
  <c r="Q416" i="1"/>
  <c r="P416" i="1"/>
  <c r="O416" i="1"/>
  <c r="N416" i="1"/>
  <c r="L416" i="1"/>
  <c r="H416" i="1"/>
  <c r="I416" i="1" s="1"/>
  <c r="F416" i="1"/>
  <c r="G416" i="1" s="1"/>
  <c r="E416" i="1"/>
  <c r="CE415" i="1"/>
  <c r="CA415" i="1"/>
  <c r="CB415" i="1" s="1"/>
  <c r="Z415" i="1"/>
  <c r="W415" i="1"/>
  <c r="CK415" i="1" s="1"/>
  <c r="S415" i="1"/>
  <c r="T415" i="1" s="1"/>
  <c r="R415" i="1"/>
  <c r="Q415" i="1"/>
  <c r="P415" i="1"/>
  <c r="O415" i="1"/>
  <c r="N415" i="1"/>
  <c r="L415" i="1"/>
  <c r="H415" i="1"/>
  <c r="I415" i="1" s="1"/>
  <c r="F415" i="1"/>
  <c r="G415" i="1" s="1"/>
  <c r="E415" i="1"/>
  <c r="CE414" i="1"/>
  <c r="CA414" i="1"/>
  <c r="CB414" i="1" s="1"/>
  <c r="Z414" i="1"/>
  <c r="W414" i="1"/>
  <c r="S414" i="1"/>
  <c r="T414" i="1" s="1"/>
  <c r="R414" i="1"/>
  <c r="P414" i="1"/>
  <c r="N414" i="1"/>
  <c r="L414" i="1"/>
  <c r="H414" i="1"/>
  <c r="I414" i="1" s="1"/>
  <c r="F414" i="1"/>
  <c r="G414" i="1" s="1"/>
  <c r="E414" i="1"/>
  <c r="CE413" i="1"/>
  <c r="CA413" i="1"/>
  <c r="CB413" i="1" s="1"/>
  <c r="Z413" i="1"/>
  <c r="W413" i="1"/>
  <c r="S413" i="1"/>
  <c r="T413" i="1" s="1"/>
  <c r="R413" i="1"/>
  <c r="Q413" i="1"/>
  <c r="P413" i="1"/>
  <c r="O413" i="1"/>
  <c r="N413" i="1"/>
  <c r="L413" i="1"/>
  <c r="H413" i="1"/>
  <c r="I413" i="1" s="1"/>
  <c r="F413" i="1"/>
  <c r="G413" i="1" s="1"/>
  <c r="E413" i="1"/>
  <c r="CE412" i="1"/>
  <c r="CA412" i="1"/>
  <c r="Z412" i="1"/>
  <c r="W412" i="1"/>
  <c r="CK412" i="1" s="1"/>
  <c r="S412" i="1"/>
  <c r="T412" i="1" s="1"/>
  <c r="R412" i="1"/>
  <c r="Q412" i="1"/>
  <c r="P412" i="1"/>
  <c r="O412" i="1"/>
  <c r="N412" i="1"/>
  <c r="L412" i="1"/>
  <c r="H412" i="1"/>
  <c r="I412" i="1" s="1"/>
  <c r="F412" i="1"/>
  <c r="G412" i="1" s="1"/>
  <c r="E412" i="1"/>
  <c r="CE411" i="1"/>
  <c r="CB411" i="1"/>
  <c r="CA411" i="1"/>
  <c r="Z411" i="1"/>
  <c r="W411" i="1"/>
  <c r="CK411" i="1" s="1"/>
  <c r="T411" i="1"/>
  <c r="S411" i="1"/>
  <c r="R411" i="1"/>
  <c r="N411" i="1"/>
  <c r="L411" i="1"/>
  <c r="H411" i="1"/>
  <c r="I411" i="1" s="1"/>
  <c r="G411" i="1"/>
  <c r="F411" i="1"/>
  <c r="E411" i="1"/>
  <c r="CG411" i="1" s="1"/>
  <c r="CH411" i="1" s="1"/>
  <c r="A411" i="1"/>
  <c r="CK410" i="1"/>
  <c r="CE410" i="1"/>
  <c r="CB410" i="1"/>
  <c r="CA410" i="1"/>
  <c r="A410" i="1" s="1"/>
  <c r="Z410" i="1"/>
  <c r="W410" i="1"/>
  <c r="T410" i="1"/>
  <c r="S410" i="1"/>
  <c r="R410" i="1"/>
  <c r="Q410" i="1"/>
  <c r="N410" i="1"/>
  <c r="L410" i="1"/>
  <c r="I410" i="1"/>
  <c r="H410" i="1"/>
  <c r="G410" i="1"/>
  <c r="F410" i="1"/>
  <c r="E410" i="1"/>
  <c r="CG410" i="1" s="1"/>
  <c r="CH410" i="1" s="1"/>
  <c r="CE409" i="1"/>
  <c r="CA409" i="1"/>
  <c r="Z409" i="1"/>
  <c r="W409" i="1"/>
  <c r="S409" i="1"/>
  <c r="T409" i="1" s="1"/>
  <c r="R409" i="1"/>
  <c r="P409" i="1"/>
  <c r="N409" i="1"/>
  <c r="L409" i="1"/>
  <c r="H409" i="1"/>
  <c r="I409" i="1" s="1"/>
  <c r="F409" i="1"/>
  <c r="G409" i="1" s="1"/>
  <c r="E409" i="1"/>
  <c r="CF409" i="1" s="1"/>
  <c r="CE408" i="1"/>
  <c r="CB408" i="1"/>
  <c r="CA408" i="1"/>
  <c r="Z408" i="1"/>
  <c r="W408" i="1"/>
  <c r="CK408" i="1" s="1"/>
  <c r="T408" i="1"/>
  <c r="S408" i="1"/>
  <c r="R408" i="1"/>
  <c r="N408" i="1"/>
  <c r="L408" i="1"/>
  <c r="H408" i="1"/>
  <c r="I408" i="1" s="1"/>
  <c r="F408" i="1"/>
  <c r="G408" i="1" s="1"/>
  <c r="E408" i="1"/>
  <c r="A408" i="1"/>
  <c r="CE407" i="1"/>
  <c r="CA407" i="1"/>
  <c r="CB407" i="1" s="1"/>
  <c r="Z407" i="1"/>
  <c r="W407" i="1"/>
  <c r="S407" i="1"/>
  <c r="T407" i="1" s="1"/>
  <c r="R407" i="1"/>
  <c r="Q407" i="1"/>
  <c r="P407" i="1"/>
  <c r="O407" i="1"/>
  <c r="N407" i="1"/>
  <c r="L407" i="1"/>
  <c r="H407" i="1"/>
  <c r="I407" i="1" s="1"/>
  <c r="G407" i="1"/>
  <c r="F407" i="1"/>
  <c r="E407" i="1"/>
  <c r="CG406" i="1"/>
  <c r="CH406" i="1" s="1"/>
  <c r="CE406" i="1"/>
  <c r="CA406" i="1"/>
  <c r="Z406" i="1"/>
  <c r="W406" i="1"/>
  <c r="CK406" i="1" s="1"/>
  <c r="S406" i="1"/>
  <c r="T406" i="1" s="1"/>
  <c r="R406" i="1"/>
  <c r="Q406" i="1"/>
  <c r="P406" i="1"/>
  <c r="O406" i="1"/>
  <c r="N406" i="1"/>
  <c r="L406" i="1"/>
  <c r="H406" i="1"/>
  <c r="I406" i="1" s="1"/>
  <c r="F406" i="1"/>
  <c r="G406" i="1" s="1"/>
  <c r="E406" i="1"/>
  <c r="CF406" i="1" s="1"/>
  <c r="CE405" i="1"/>
  <c r="CB405" i="1"/>
  <c r="CA405" i="1"/>
  <c r="Z405" i="1"/>
  <c r="W405" i="1"/>
  <c r="CK405" i="1" s="1"/>
  <c r="T405" i="1"/>
  <c r="S405" i="1"/>
  <c r="R405" i="1"/>
  <c r="Q405" i="1"/>
  <c r="P405" i="1"/>
  <c r="O405" i="1"/>
  <c r="N405" i="1"/>
  <c r="L405" i="1"/>
  <c r="I405" i="1"/>
  <c r="H405" i="1"/>
  <c r="F405" i="1"/>
  <c r="G405" i="1" s="1"/>
  <c r="E405" i="1"/>
  <c r="CG405" i="1" s="1"/>
  <c r="CH405" i="1" s="1"/>
  <c r="A405" i="1"/>
  <c r="CE404" i="1"/>
  <c r="CA404" i="1"/>
  <c r="CB404" i="1" s="1"/>
  <c r="Z404" i="1"/>
  <c r="W404" i="1"/>
  <c r="S404" i="1"/>
  <c r="T404" i="1" s="1"/>
  <c r="R404" i="1"/>
  <c r="Q404" i="1"/>
  <c r="P404" i="1"/>
  <c r="O404" i="1"/>
  <c r="N404" i="1"/>
  <c r="L404" i="1"/>
  <c r="H404" i="1"/>
  <c r="I404" i="1" s="1"/>
  <c r="F404" i="1"/>
  <c r="G404" i="1" s="1"/>
  <c r="E404" i="1"/>
  <c r="CF403" i="1"/>
  <c r="CE403" i="1"/>
  <c r="CA403" i="1"/>
  <c r="CB403" i="1" s="1"/>
  <c r="Z403" i="1"/>
  <c r="W403" i="1"/>
  <c r="CK403" i="1" s="1"/>
  <c r="S403" i="1"/>
  <c r="T403" i="1" s="1"/>
  <c r="R403" i="1"/>
  <c r="Q403" i="1"/>
  <c r="P403" i="1"/>
  <c r="O403" i="1"/>
  <c r="N403" i="1"/>
  <c r="L403" i="1"/>
  <c r="H403" i="1"/>
  <c r="I403" i="1" s="1"/>
  <c r="F403" i="1"/>
  <c r="G403" i="1" s="1"/>
  <c r="E403" i="1"/>
  <c r="CG403" i="1" s="1"/>
  <c r="CH403" i="1" s="1"/>
  <c r="CG402" i="1"/>
  <c r="CF402" i="1"/>
  <c r="CE402" i="1"/>
  <c r="CA402" i="1"/>
  <c r="CB402" i="1" s="1"/>
  <c r="Z402" i="1"/>
  <c r="W402" i="1"/>
  <c r="S402" i="1"/>
  <c r="T402" i="1" s="1"/>
  <c r="R402" i="1"/>
  <c r="Q402" i="1"/>
  <c r="P402" i="1"/>
  <c r="O402" i="1"/>
  <c r="N402" i="1"/>
  <c r="L402" i="1"/>
  <c r="H402" i="1"/>
  <c r="I402" i="1" s="1"/>
  <c r="F402" i="1"/>
  <c r="G402" i="1" s="1"/>
  <c r="E402" i="1"/>
  <c r="CG401" i="1"/>
  <c r="CF401" i="1"/>
  <c r="CE401" i="1"/>
  <c r="CA401" i="1"/>
  <c r="CB401" i="1" s="1"/>
  <c r="Z401" i="1"/>
  <c r="W401" i="1"/>
  <c r="S401" i="1"/>
  <c r="T401" i="1" s="1"/>
  <c r="R401" i="1"/>
  <c r="Q401" i="1"/>
  <c r="P401" i="1"/>
  <c r="O401" i="1"/>
  <c r="N401" i="1"/>
  <c r="L401" i="1"/>
  <c r="H401" i="1"/>
  <c r="I401" i="1" s="1"/>
  <c r="F401" i="1"/>
  <c r="G401" i="1" s="1"/>
  <c r="E401" i="1"/>
  <c r="CF400" i="1"/>
  <c r="CE400" i="1"/>
  <c r="CA400" i="1"/>
  <c r="CB400" i="1" s="1"/>
  <c r="Z400" i="1"/>
  <c r="W400" i="1"/>
  <c r="CK400" i="1" s="1"/>
  <c r="S400" i="1"/>
  <c r="T400" i="1" s="1"/>
  <c r="R400" i="1"/>
  <c r="Q400" i="1"/>
  <c r="P400" i="1"/>
  <c r="O400" i="1"/>
  <c r="N400" i="1"/>
  <c r="L400" i="1"/>
  <c r="H400" i="1"/>
  <c r="I400" i="1" s="1"/>
  <c r="F400" i="1"/>
  <c r="G400" i="1" s="1"/>
  <c r="E400" i="1"/>
  <c r="CG400" i="1" s="1"/>
  <c r="CE399" i="1"/>
  <c r="CA399" i="1"/>
  <c r="CB399" i="1" s="1"/>
  <c r="Z399" i="1"/>
  <c r="W399" i="1"/>
  <c r="S399" i="1"/>
  <c r="T399" i="1" s="1"/>
  <c r="R399" i="1"/>
  <c r="Q399" i="1"/>
  <c r="P399" i="1"/>
  <c r="O399" i="1"/>
  <c r="N399" i="1"/>
  <c r="L399" i="1"/>
  <c r="H399" i="1"/>
  <c r="I399" i="1" s="1"/>
  <c r="F399" i="1"/>
  <c r="G399" i="1" s="1"/>
  <c r="E399" i="1"/>
  <c r="CG399" i="1" s="1"/>
  <c r="CE398" i="1"/>
  <c r="CA398" i="1"/>
  <c r="CB398" i="1" s="1"/>
  <c r="Z398" i="1"/>
  <c r="W398" i="1"/>
  <c r="S398" i="1"/>
  <c r="T398" i="1" s="1"/>
  <c r="R398" i="1"/>
  <c r="Q398" i="1"/>
  <c r="P398" i="1"/>
  <c r="O398" i="1"/>
  <c r="N398" i="1"/>
  <c r="L398" i="1"/>
  <c r="H398" i="1"/>
  <c r="I398" i="1" s="1"/>
  <c r="F398" i="1"/>
  <c r="G398" i="1" s="1"/>
  <c r="E398" i="1"/>
  <c r="CE397" i="1"/>
  <c r="CA397" i="1"/>
  <c r="CB397" i="1" s="1"/>
  <c r="Z397" i="1"/>
  <c r="W397" i="1"/>
  <c r="CK397" i="1" s="1"/>
  <c r="S397" i="1"/>
  <c r="T397" i="1" s="1"/>
  <c r="R397" i="1"/>
  <c r="Q397" i="1"/>
  <c r="P397" i="1"/>
  <c r="O397" i="1"/>
  <c r="N397" i="1"/>
  <c r="L397" i="1"/>
  <c r="H397" i="1"/>
  <c r="I397" i="1" s="1"/>
  <c r="F397" i="1"/>
  <c r="G397" i="1" s="1"/>
  <c r="E397" i="1"/>
  <c r="CG396" i="1"/>
  <c r="CE396" i="1"/>
  <c r="CA396" i="1"/>
  <c r="CB396" i="1" s="1"/>
  <c r="Z396" i="1"/>
  <c r="W396" i="1"/>
  <c r="S396" i="1"/>
  <c r="T396" i="1" s="1"/>
  <c r="R396" i="1"/>
  <c r="Q396" i="1"/>
  <c r="P396" i="1"/>
  <c r="O396" i="1"/>
  <c r="N396" i="1"/>
  <c r="L396" i="1"/>
  <c r="H396" i="1"/>
  <c r="I396" i="1" s="1"/>
  <c r="F396" i="1"/>
  <c r="G396" i="1" s="1"/>
  <c r="E396" i="1"/>
  <c r="CF396" i="1" s="1"/>
  <c r="CE395" i="1"/>
  <c r="CA395" i="1"/>
  <c r="CB395" i="1" s="1"/>
  <c r="Z395" i="1"/>
  <c r="W395" i="1"/>
  <c r="CK395" i="1" s="1"/>
  <c r="S395" i="1"/>
  <c r="T395" i="1" s="1"/>
  <c r="R395" i="1"/>
  <c r="Q395" i="1"/>
  <c r="P395" i="1"/>
  <c r="O395" i="1"/>
  <c r="N395" i="1"/>
  <c r="L395" i="1"/>
  <c r="H395" i="1"/>
  <c r="I395" i="1" s="1"/>
  <c r="F395" i="1"/>
  <c r="G395" i="1" s="1"/>
  <c r="E395" i="1"/>
  <c r="CE394" i="1"/>
  <c r="CA394" i="1"/>
  <c r="Z394" i="1"/>
  <c r="W394" i="1"/>
  <c r="CK394" i="1" s="1"/>
  <c r="S394" i="1"/>
  <c r="T394" i="1" s="1"/>
  <c r="R394" i="1"/>
  <c r="Q394" i="1"/>
  <c r="P394" i="1"/>
  <c r="O394" i="1"/>
  <c r="N394" i="1"/>
  <c r="L394" i="1"/>
  <c r="H394" i="1"/>
  <c r="I394" i="1" s="1"/>
  <c r="F394" i="1"/>
  <c r="G394" i="1" s="1"/>
  <c r="E394" i="1"/>
  <c r="CG393" i="1"/>
  <c r="CE393" i="1"/>
  <c r="CA393" i="1"/>
  <c r="CB393" i="1" s="1"/>
  <c r="Z393" i="1"/>
  <c r="W393" i="1"/>
  <c r="CK393" i="1" s="1"/>
  <c r="S393" i="1"/>
  <c r="T393" i="1" s="1"/>
  <c r="R393" i="1"/>
  <c r="Q393" i="1"/>
  <c r="P393" i="1"/>
  <c r="O393" i="1"/>
  <c r="N393" i="1"/>
  <c r="L393" i="1"/>
  <c r="H393" i="1"/>
  <c r="I393" i="1" s="1"/>
  <c r="F393" i="1"/>
  <c r="G393" i="1" s="1"/>
  <c r="E393" i="1"/>
  <c r="CF393" i="1" s="1"/>
  <c r="CE392" i="1"/>
  <c r="CA392" i="1"/>
  <c r="Z392" i="1"/>
  <c r="W392" i="1"/>
  <c r="S392" i="1"/>
  <c r="T392" i="1" s="1"/>
  <c r="R392" i="1"/>
  <c r="Q392" i="1"/>
  <c r="N392" i="1"/>
  <c r="L392" i="1"/>
  <c r="H392" i="1"/>
  <c r="I392" i="1" s="1"/>
  <c r="F392" i="1"/>
  <c r="G392" i="1" s="1"/>
  <c r="E392" i="1"/>
  <c r="CE391" i="1"/>
  <c r="CA391" i="1"/>
  <c r="CB391" i="1" s="1"/>
  <c r="Z391" i="1"/>
  <c r="W391" i="1"/>
  <c r="S391" i="1"/>
  <c r="T391" i="1" s="1"/>
  <c r="R391" i="1"/>
  <c r="Q391" i="1"/>
  <c r="P391" i="1"/>
  <c r="O391" i="1"/>
  <c r="N391" i="1"/>
  <c r="L391" i="1"/>
  <c r="H391" i="1"/>
  <c r="I391" i="1" s="1"/>
  <c r="F391" i="1"/>
  <c r="G391" i="1" s="1"/>
  <c r="E391" i="1"/>
  <c r="CE390" i="1"/>
  <c r="CA390" i="1"/>
  <c r="CB390" i="1" s="1"/>
  <c r="Z390" i="1"/>
  <c r="W390" i="1"/>
  <c r="S390" i="1"/>
  <c r="T390" i="1" s="1"/>
  <c r="Q390" i="1"/>
  <c r="P390" i="1"/>
  <c r="O390" i="1"/>
  <c r="N390" i="1"/>
  <c r="L390" i="1"/>
  <c r="H390" i="1"/>
  <c r="I390" i="1" s="1"/>
  <c r="F390" i="1"/>
  <c r="G390" i="1" s="1"/>
  <c r="E390" i="1"/>
  <c r="A390" i="1"/>
  <c r="CF389" i="1"/>
  <c r="CE389" i="1"/>
  <c r="CA389" i="1"/>
  <c r="CB389" i="1" s="1"/>
  <c r="Z389" i="1"/>
  <c r="W389" i="1"/>
  <c r="CK389" i="1" s="1"/>
  <c r="S389" i="1"/>
  <c r="T389" i="1" s="1"/>
  <c r="R389" i="1"/>
  <c r="Q389" i="1"/>
  <c r="P389" i="1"/>
  <c r="N389" i="1"/>
  <c r="L389" i="1"/>
  <c r="H389" i="1"/>
  <c r="I389" i="1" s="1"/>
  <c r="F389" i="1"/>
  <c r="G389" i="1" s="1"/>
  <c r="E389" i="1"/>
  <c r="CG389" i="1" s="1"/>
  <c r="CH389" i="1" s="1"/>
  <c r="A389" i="1"/>
  <c r="CG388" i="1"/>
  <c r="CH388" i="1" s="1"/>
  <c r="CF388" i="1"/>
  <c r="CE388" i="1"/>
  <c r="CA388" i="1"/>
  <c r="CB388" i="1" s="1"/>
  <c r="Z388" i="1"/>
  <c r="W388" i="1"/>
  <c r="CK388" i="1" s="1"/>
  <c r="S388" i="1"/>
  <c r="T388" i="1" s="1"/>
  <c r="R388" i="1"/>
  <c r="P388" i="1"/>
  <c r="O388" i="1"/>
  <c r="N388" i="1"/>
  <c r="L388" i="1"/>
  <c r="H388" i="1"/>
  <c r="I388" i="1" s="1"/>
  <c r="F388" i="1"/>
  <c r="G388" i="1" s="1"/>
  <c r="E388" i="1"/>
  <c r="A388" i="1"/>
  <c r="CE387" i="1"/>
  <c r="CA387" i="1"/>
  <c r="Z387" i="1"/>
  <c r="W387" i="1"/>
  <c r="CK387" i="1" s="1"/>
  <c r="S387" i="1"/>
  <c r="T387" i="1" s="1"/>
  <c r="R387" i="1"/>
  <c r="P387" i="1"/>
  <c r="N387" i="1"/>
  <c r="L387" i="1"/>
  <c r="H387" i="1"/>
  <c r="I387" i="1" s="1"/>
  <c r="F387" i="1"/>
  <c r="G387" i="1" s="1"/>
  <c r="E387" i="1"/>
  <c r="CF387" i="1" s="1"/>
  <c r="CE386" i="1"/>
  <c r="CA386" i="1"/>
  <c r="Z386" i="1"/>
  <c r="W386" i="1"/>
  <c r="CK386" i="1" s="1"/>
  <c r="S386" i="1"/>
  <c r="T386" i="1" s="1"/>
  <c r="R386" i="1"/>
  <c r="Q386" i="1"/>
  <c r="P386" i="1"/>
  <c r="O386" i="1"/>
  <c r="N386" i="1"/>
  <c r="L386" i="1"/>
  <c r="H386" i="1"/>
  <c r="I386" i="1" s="1"/>
  <c r="F386" i="1"/>
  <c r="G386" i="1" s="1"/>
  <c r="E386" i="1"/>
  <c r="CF385" i="1"/>
  <c r="CE385" i="1"/>
  <c r="CA385" i="1"/>
  <c r="CB385" i="1" s="1"/>
  <c r="Z385" i="1"/>
  <c r="W385" i="1"/>
  <c r="CK385" i="1" s="1"/>
  <c r="S385" i="1"/>
  <c r="T385" i="1" s="1"/>
  <c r="R385" i="1"/>
  <c r="Q385" i="1"/>
  <c r="O385" i="1"/>
  <c r="N385" i="1"/>
  <c r="L385" i="1"/>
  <c r="H385" i="1"/>
  <c r="I385" i="1" s="1"/>
  <c r="F385" i="1"/>
  <c r="G385" i="1" s="1"/>
  <c r="E385" i="1"/>
  <c r="CG385" i="1" s="1"/>
  <c r="CH385" i="1" s="1"/>
  <c r="A385" i="1"/>
  <c r="CE384" i="1"/>
  <c r="CA384" i="1"/>
  <c r="CB384" i="1" s="1"/>
  <c r="Z384" i="1"/>
  <c r="W384" i="1"/>
  <c r="CK384" i="1" s="1"/>
  <c r="S384" i="1"/>
  <c r="T384" i="1" s="1"/>
  <c r="P384" i="1"/>
  <c r="N384" i="1"/>
  <c r="L384" i="1"/>
  <c r="H384" i="1"/>
  <c r="I384" i="1" s="1"/>
  <c r="F384" i="1"/>
  <c r="G384" i="1" s="1"/>
  <c r="E384" i="1"/>
  <c r="CG384" i="1" s="1"/>
  <c r="CH384" i="1" s="1"/>
  <c r="CE383" i="1"/>
  <c r="CA383" i="1"/>
  <c r="Z383" i="1"/>
  <c r="W383" i="1"/>
  <c r="CK383" i="1" s="1"/>
  <c r="S383" i="1"/>
  <c r="T383" i="1" s="1"/>
  <c r="R383" i="1"/>
  <c r="Q383" i="1"/>
  <c r="P383" i="1"/>
  <c r="O383" i="1"/>
  <c r="N383" i="1"/>
  <c r="L383" i="1"/>
  <c r="H383" i="1"/>
  <c r="I383" i="1" s="1"/>
  <c r="F383" i="1"/>
  <c r="G383" i="1" s="1"/>
  <c r="E383" i="1"/>
  <c r="CE382" i="1"/>
  <c r="CA382" i="1"/>
  <c r="CB382" i="1" s="1"/>
  <c r="Z382" i="1"/>
  <c r="W382" i="1"/>
  <c r="CK382" i="1" s="1"/>
  <c r="S382" i="1"/>
  <c r="T382" i="1" s="1"/>
  <c r="P382" i="1"/>
  <c r="N382" i="1"/>
  <c r="L382" i="1"/>
  <c r="H382" i="1"/>
  <c r="I382" i="1" s="1"/>
  <c r="G382" i="1"/>
  <c r="F382" i="1"/>
  <c r="E382" i="1"/>
  <c r="CG382" i="1" s="1"/>
  <c r="CH382" i="1" s="1"/>
  <c r="CE381" i="1"/>
  <c r="CB381" i="1"/>
  <c r="CA381" i="1"/>
  <c r="A381" i="1" s="1"/>
  <c r="Z381" i="1"/>
  <c r="W381" i="1"/>
  <c r="CK381" i="1" s="1"/>
  <c r="T381" i="1"/>
  <c r="S381" i="1"/>
  <c r="R381" i="1"/>
  <c r="P381" i="1"/>
  <c r="O381" i="1"/>
  <c r="N381" i="1"/>
  <c r="L381" i="1"/>
  <c r="H381" i="1"/>
  <c r="I381" i="1" s="1"/>
  <c r="G381" i="1"/>
  <c r="F381" i="1"/>
  <c r="E381" i="1"/>
  <c r="CF381" i="1" s="1"/>
  <c r="CE380" i="1"/>
  <c r="CA380" i="1"/>
  <c r="Z380" i="1"/>
  <c r="W380" i="1"/>
  <c r="S380" i="1"/>
  <c r="T380" i="1" s="1"/>
  <c r="R380" i="1"/>
  <c r="N380" i="1"/>
  <c r="L380" i="1"/>
  <c r="H380" i="1"/>
  <c r="I380" i="1" s="1"/>
  <c r="F380" i="1"/>
  <c r="G380" i="1" s="1"/>
  <c r="E380" i="1"/>
  <c r="CE379" i="1"/>
  <c r="CA379" i="1"/>
  <c r="Z379" i="1"/>
  <c r="W379" i="1"/>
  <c r="S379" i="1"/>
  <c r="T379" i="1" s="1"/>
  <c r="Q379" i="1"/>
  <c r="P379" i="1"/>
  <c r="O379" i="1"/>
  <c r="N379" i="1"/>
  <c r="L379" i="1"/>
  <c r="H379" i="1"/>
  <c r="I379" i="1" s="1"/>
  <c r="F379" i="1"/>
  <c r="G379" i="1" s="1"/>
  <c r="E379" i="1"/>
  <c r="CG379" i="1" s="1"/>
  <c r="CH379" i="1" s="1"/>
  <c r="CE378" i="1"/>
  <c r="CA378" i="1"/>
  <c r="Z378" i="1"/>
  <c r="W378" i="1"/>
  <c r="S378" i="1"/>
  <c r="T378" i="1" s="1"/>
  <c r="R378" i="1"/>
  <c r="Q378" i="1"/>
  <c r="P378" i="1"/>
  <c r="N378" i="1"/>
  <c r="L378" i="1"/>
  <c r="I378" i="1"/>
  <c r="H378" i="1"/>
  <c r="F378" i="1"/>
  <c r="G378" i="1" s="1"/>
  <c r="E378" i="1"/>
  <c r="CE377" i="1"/>
  <c r="CA377" i="1"/>
  <c r="Z377" i="1"/>
  <c r="W377" i="1"/>
  <c r="S377" i="1"/>
  <c r="T377" i="1" s="1"/>
  <c r="R377" i="1"/>
  <c r="Q377" i="1"/>
  <c r="P377" i="1"/>
  <c r="O377" i="1"/>
  <c r="N377" i="1"/>
  <c r="L377" i="1"/>
  <c r="H377" i="1"/>
  <c r="I377" i="1" s="1"/>
  <c r="F377" i="1"/>
  <c r="G377" i="1" s="1"/>
  <c r="E377" i="1"/>
  <c r="CE376" i="1"/>
  <c r="CA376" i="1"/>
  <c r="CB376" i="1" s="1"/>
  <c r="Z376" i="1"/>
  <c r="W376" i="1"/>
  <c r="CK376" i="1" s="1"/>
  <c r="S376" i="1"/>
  <c r="T376" i="1" s="1"/>
  <c r="R376" i="1"/>
  <c r="Q376" i="1"/>
  <c r="P376" i="1"/>
  <c r="O376" i="1"/>
  <c r="N376" i="1"/>
  <c r="L376" i="1"/>
  <c r="H376" i="1"/>
  <c r="I376" i="1" s="1"/>
  <c r="F376" i="1"/>
  <c r="G376" i="1" s="1"/>
  <c r="E376" i="1"/>
  <c r="CG376" i="1" s="1"/>
  <c r="CH376" i="1" s="1"/>
  <c r="CG375" i="1"/>
  <c r="CE375" i="1"/>
  <c r="CA375" i="1"/>
  <c r="CB375" i="1" s="1"/>
  <c r="Z375" i="1"/>
  <c r="W375" i="1"/>
  <c r="CK375" i="1" s="1"/>
  <c r="S375" i="1"/>
  <c r="T375" i="1" s="1"/>
  <c r="R375" i="1"/>
  <c r="Q375" i="1"/>
  <c r="N375" i="1"/>
  <c r="L375" i="1"/>
  <c r="H375" i="1"/>
  <c r="I375" i="1" s="1"/>
  <c r="F375" i="1"/>
  <c r="G375" i="1" s="1"/>
  <c r="E375" i="1"/>
  <c r="CF375" i="1" s="1"/>
  <c r="CE374" i="1"/>
  <c r="CA374" i="1"/>
  <c r="CB374" i="1" s="1"/>
  <c r="Z374" i="1"/>
  <c r="W374" i="1"/>
  <c r="CK374" i="1" s="1"/>
  <c r="S374" i="1"/>
  <c r="T374" i="1" s="1"/>
  <c r="R374" i="1"/>
  <c r="Q374" i="1"/>
  <c r="P374" i="1"/>
  <c r="O374" i="1"/>
  <c r="N374" i="1"/>
  <c r="L374" i="1"/>
  <c r="H374" i="1"/>
  <c r="I374" i="1" s="1"/>
  <c r="F374" i="1"/>
  <c r="G374" i="1" s="1"/>
  <c r="E374" i="1"/>
  <c r="CE373" i="1"/>
  <c r="CA373" i="1"/>
  <c r="A373" i="1" s="1"/>
  <c r="Z373" i="1"/>
  <c r="W373" i="1"/>
  <c r="S373" i="1"/>
  <c r="T373" i="1" s="1"/>
  <c r="R373" i="1"/>
  <c r="N373" i="1"/>
  <c r="L373" i="1"/>
  <c r="I373" i="1"/>
  <c r="H373" i="1"/>
  <c r="F373" i="1"/>
  <c r="G373" i="1" s="1"/>
  <c r="E373" i="1"/>
  <c r="CF373" i="1" s="1"/>
  <c r="CE372" i="1"/>
  <c r="CK372" i="1" s="1"/>
  <c r="CA372" i="1"/>
  <c r="CB372" i="1" s="1"/>
  <c r="Z372" i="1"/>
  <c r="W372" i="1"/>
  <c r="S372" i="1"/>
  <c r="T372" i="1" s="1"/>
  <c r="P372" i="1"/>
  <c r="N372" i="1"/>
  <c r="L372" i="1"/>
  <c r="H372" i="1"/>
  <c r="I372" i="1" s="1"/>
  <c r="F372" i="1"/>
  <c r="G372" i="1" s="1"/>
  <c r="E372" i="1"/>
  <c r="CG372" i="1" s="1"/>
  <c r="CE371" i="1"/>
  <c r="CA371" i="1"/>
  <c r="CB371" i="1" s="1"/>
  <c r="Z371" i="1"/>
  <c r="W371" i="1"/>
  <c r="S371" i="1"/>
  <c r="T371" i="1" s="1"/>
  <c r="P371" i="1"/>
  <c r="O371" i="1"/>
  <c r="N371" i="1"/>
  <c r="L371" i="1"/>
  <c r="H371" i="1"/>
  <c r="I371" i="1" s="1"/>
  <c r="F371" i="1"/>
  <c r="G371" i="1" s="1"/>
  <c r="E371" i="1"/>
  <c r="CF371" i="1" s="1"/>
  <c r="CI371" i="1" s="1"/>
  <c r="A371" i="1"/>
  <c r="CE370" i="1"/>
  <c r="CA370" i="1"/>
  <c r="CB370" i="1" s="1"/>
  <c r="Z370" i="1"/>
  <c r="W370" i="1"/>
  <c r="S370" i="1"/>
  <c r="T370" i="1" s="1"/>
  <c r="R370" i="1"/>
  <c r="Q370" i="1"/>
  <c r="P370" i="1"/>
  <c r="O370" i="1"/>
  <c r="N370" i="1"/>
  <c r="L370" i="1"/>
  <c r="H370" i="1"/>
  <c r="I370" i="1" s="1"/>
  <c r="F370" i="1"/>
  <c r="G370" i="1" s="1"/>
  <c r="E370" i="1"/>
  <c r="CF370" i="1" s="1"/>
  <c r="CE369" i="1"/>
  <c r="CA369" i="1"/>
  <c r="Z369" i="1"/>
  <c r="W369" i="1"/>
  <c r="CK369" i="1" s="1"/>
  <c r="S369" i="1"/>
  <c r="T369" i="1" s="1"/>
  <c r="R369" i="1"/>
  <c r="Q369" i="1"/>
  <c r="N369" i="1"/>
  <c r="L369" i="1"/>
  <c r="H369" i="1"/>
  <c r="I369" i="1" s="1"/>
  <c r="F369" i="1"/>
  <c r="G369" i="1" s="1"/>
  <c r="E369" i="1"/>
  <c r="CF369" i="1" s="1"/>
  <c r="CE368" i="1"/>
  <c r="CA368" i="1"/>
  <c r="CB368" i="1" s="1"/>
  <c r="Z368" i="1"/>
  <c r="W368" i="1"/>
  <c r="S368" i="1"/>
  <c r="T368" i="1" s="1"/>
  <c r="R368" i="1"/>
  <c r="Q368" i="1"/>
  <c r="P368" i="1"/>
  <c r="O368" i="1"/>
  <c r="N368" i="1"/>
  <c r="L368" i="1"/>
  <c r="H368" i="1"/>
  <c r="I368" i="1" s="1"/>
  <c r="F368" i="1"/>
  <c r="G368" i="1" s="1"/>
  <c r="E368" i="1"/>
  <c r="CF368" i="1" s="1"/>
  <c r="A368" i="1"/>
  <c r="CE367" i="1"/>
  <c r="CA367" i="1"/>
  <c r="A367" i="1" s="1"/>
  <c r="Z367" i="1"/>
  <c r="W367" i="1"/>
  <c r="S367" i="1"/>
  <c r="T367" i="1" s="1"/>
  <c r="R367" i="1"/>
  <c r="P367" i="1"/>
  <c r="O367" i="1"/>
  <c r="N367" i="1"/>
  <c r="L367" i="1"/>
  <c r="H367" i="1"/>
  <c r="I367" i="1" s="1"/>
  <c r="F367" i="1"/>
  <c r="G367" i="1" s="1"/>
  <c r="E367" i="1"/>
  <c r="CE366" i="1"/>
  <c r="CA366" i="1"/>
  <c r="Z366" i="1"/>
  <c r="W366" i="1"/>
  <c r="S366" i="1"/>
  <c r="T366" i="1" s="1"/>
  <c r="R366" i="1"/>
  <c r="P366" i="1"/>
  <c r="O366" i="1"/>
  <c r="N366" i="1"/>
  <c r="L366" i="1"/>
  <c r="H366" i="1"/>
  <c r="I366" i="1" s="1"/>
  <c r="F366" i="1"/>
  <c r="G366" i="1" s="1"/>
  <c r="E366" i="1"/>
  <c r="CF366" i="1" s="1"/>
  <c r="CG365" i="1"/>
  <c r="CE365" i="1"/>
  <c r="CA365" i="1"/>
  <c r="A365" i="1" s="1"/>
  <c r="Z365" i="1"/>
  <c r="W365" i="1"/>
  <c r="S365" i="1"/>
  <c r="T365" i="1" s="1"/>
  <c r="R365" i="1"/>
  <c r="P365" i="1"/>
  <c r="O365" i="1"/>
  <c r="N365" i="1"/>
  <c r="L365" i="1"/>
  <c r="H365" i="1"/>
  <c r="I365" i="1" s="1"/>
  <c r="F365" i="1"/>
  <c r="G365" i="1" s="1"/>
  <c r="E365" i="1"/>
  <c r="CF365" i="1" s="1"/>
  <c r="CE364" i="1"/>
  <c r="CA364" i="1"/>
  <c r="Z364" i="1"/>
  <c r="W364" i="1"/>
  <c r="S364" i="1"/>
  <c r="T364" i="1" s="1"/>
  <c r="R364" i="1"/>
  <c r="Q364" i="1"/>
  <c r="P364" i="1"/>
  <c r="N364" i="1"/>
  <c r="L364" i="1"/>
  <c r="H364" i="1"/>
  <c r="I364" i="1" s="1"/>
  <c r="F364" i="1"/>
  <c r="G364" i="1" s="1"/>
  <c r="E364" i="1"/>
  <c r="CE363" i="1"/>
  <c r="CA363" i="1"/>
  <c r="Z363" i="1"/>
  <c r="W363" i="1"/>
  <c r="S363" i="1"/>
  <c r="T363" i="1" s="1"/>
  <c r="R363" i="1"/>
  <c r="Q363" i="1"/>
  <c r="P363" i="1"/>
  <c r="N363" i="1"/>
  <c r="L363" i="1"/>
  <c r="H363" i="1"/>
  <c r="I363" i="1" s="1"/>
  <c r="F363" i="1"/>
  <c r="G363" i="1" s="1"/>
  <c r="E363" i="1"/>
  <c r="CG363" i="1" s="1"/>
  <c r="CE362" i="1"/>
  <c r="CA362" i="1"/>
  <c r="Z362" i="1"/>
  <c r="W362" i="1"/>
  <c r="S362" i="1"/>
  <c r="T362" i="1" s="1"/>
  <c r="R362" i="1"/>
  <c r="P362" i="1"/>
  <c r="O362" i="1"/>
  <c r="N362" i="1"/>
  <c r="L362" i="1"/>
  <c r="H362" i="1"/>
  <c r="I362" i="1" s="1"/>
  <c r="F362" i="1"/>
  <c r="G362" i="1" s="1"/>
  <c r="E362" i="1"/>
  <c r="CE361" i="1"/>
  <c r="CA361" i="1"/>
  <c r="CB361" i="1" s="1"/>
  <c r="Z361" i="1"/>
  <c r="W361" i="1"/>
  <c r="S361" i="1"/>
  <c r="T361" i="1" s="1"/>
  <c r="R361" i="1"/>
  <c r="N361" i="1"/>
  <c r="L361" i="1"/>
  <c r="H361" i="1"/>
  <c r="I361" i="1" s="1"/>
  <c r="F361" i="1"/>
  <c r="G361" i="1" s="1"/>
  <c r="E361" i="1"/>
  <c r="CG361" i="1" s="1"/>
  <c r="CE360" i="1"/>
  <c r="CA360" i="1"/>
  <c r="Z360" i="1"/>
  <c r="W360" i="1"/>
  <c r="CK360" i="1" s="1"/>
  <c r="S360" i="1"/>
  <c r="T360" i="1" s="1"/>
  <c r="R360" i="1"/>
  <c r="Q360" i="1"/>
  <c r="P360" i="1"/>
  <c r="N360" i="1"/>
  <c r="L360" i="1"/>
  <c r="H360" i="1"/>
  <c r="I360" i="1" s="1"/>
  <c r="F360" i="1"/>
  <c r="G360" i="1" s="1"/>
  <c r="E360" i="1"/>
  <c r="CF360" i="1" s="1"/>
  <c r="CE359" i="1"/>
  <c r="CA359" i="1"/>
  <c r="CB359" i="1" s="1"/>
  <c r="Z359" i="1"/>
  <c r="W359" i="1"/>
  <c r="S359" i="1"/>
  <c r="T359" i="1" s="1"/>
  <c r="R359" i="1"/>
  <c r="Q359" i="1"/>
  <c r="P359" i="1"/>
  <c r="O359" i="1"/>
  <c r="N359" i="1"/>
  <c r="L359" i="1"/>
  <c r="H359" i="1"/>
  <c r="I359" i="1" s="1"/>
  <c r="F359" i="1"/>
  <c r="G359" i="1" s="1"/>
  <c r="E359" i="1"/>
  <c r="CE358" i="1"/>
  <c r="CA358" i="1"/>
  <c r="CB358" i="1" s="1"/>
  <c r="Z358" i="1"/>
  <c r="W358" i="1"/>
  <c r="S358" i="1"/>
  <c r="T358" i="1" s="1"/>
  <c r="R358" i="1"/>
  <c r="Q358" i="1"/>
  <c r="P358" i="1"/>
  <c r="O358" i="1"/>
  <c r="N358" i="1"/>
  <c r="L358" i="1"/>
  <c r="H358" i="1"/>
  <c r="I358" i="1" s="1"/>
  <c r="F358" i="1"/>
  <c r="G358" i="1" s="1"/>
  <c r="E358" i="1"/>
  <c r="CG358" i="1" s="1"/>
  <c r="CE357" i="1"/>
  <c r="CA357" i="1"/>
  <c r="Z357" i="1"/>
  <c r="W357" i="1"/>
  <c r="S357" i="1"/>
  <c r="T357" i="1" s="1"/>
  <c r="P357" i="1"/>
  <c r="N357" i="1"/>
  <c r="L357" i="1"/>
  <c r="H357" i="1"/>
  <c r="I357" i="1" s="1"/>
  <c r="F357" i="1"/>
  <c r="G357" i="1" s="1"/>
  <c r="E357" i="1"/>
  <c r="CG357" i="1" s="1"/>
  <c r="CG356" i="1"/>
  <c r="CH356" i="1" s="1"/>
  <c r="CE356" i="1"/>
  <c r="CB356" i="1"/>
  <c r="CI356" i="1" s="1"/>
  <c r="CA356" i="1"/>
  <c r="Z356" i="1"/>
  <c r="W356" i="1"/>
  <c r="CK356" i="1" s="1"/>
  <c r="T356" i="1"/>
  <c r="S356" i="1"/>
  <c r="R356" i="1"/>
  <c r="Q356" i="1"/>
  <c r="P356" i="1"/>
  <c r="O356" i="1"/>
  <c r="N356" i="1"/>
  <c r="L356" i="1"/>
  <c r="I356" i="1"/>
  <c r="H356" i="1"/>
  <c r="F356" i="1"/>
  <c r="G356" i="1" s="1"/>
  <c r="E356" i="1"/>
  <c r="CF356" i="1" s="1"/>
  <c r="A356" i="1"/>
  <c r="CE355" i="1"/>
  <c r="CB355" i="1"/>
  <c r="CA355" i="1"/>
  <c r="Z355" i="1"/>
  <c r="W355" i="1"/>
  <c r="CK355" i="1" s="1"/>
  <c r="T355" i="1"/>
  <c r="S355" i="1"/>
  <c r="R355" i="1"/>
  <c r="P355" i="1"/>
  <c r="O355" i="1"/>
  <c r="N355" i="1"/>
  <c r="L355" i="1"/>
  <c r="H355" i="1"/>
  <c r="I355" i="1" s="1"/>
  <c r="F355" i="1"/>
  <c r="G355" i="1" s="1"/>
  <c r="E355" i="1"/>
  <c r="CG355" i="1" s="1"/>
  <c r="A355" i="1"/>
  <c r="CE354" i="1"/>
  <c r="CB354" i="1"/>
  <c r="CA354" i="1"/>
  <c r="Z354" i="1"/>
  <c r="W354" i="1"/>
  <c r="CK354" i="1" s="1"/>
  <c r="T354" i="1"/>
  <c r="S354" i="1"/>
  <c r="R354" i="1"/>
  <c r="Q354" i="1"/>
  <c r="P354" i="1"/>
  <c r="O354" i="1"/>
  <c r="N354" i="1"/>
  <c r="L354" i="1"/>
  <c r="I354" i="1"/>
  <c r="H354" i="1"/>
  <c r="F354" i="1"/>
  <c r="G354" i="1" s="1"/>
  <c r="E354" i="1"/>
  <c r="CG354" i="1" s="1"/>
  <c r="A354" i="1"/>
  <c r="CE353" i="1"/>
  <c r="CA353" i="1"/>
  <c r="CB353" i="1" s="1"/>
  <c r="Z353" i="1"/>
  <c r="W353" i="1"/>
  <c r="S353" i="1"/>
  <c r="T353" i="1" s="1"/>
  <c r="R353" i="1"/>
  <c r="Q353" i="1"/>
  <c r="P353" i="1"/>
  <c r="O353" i="1"/>
  <c r="N353" i="1"/>
  <c r="L353" i="1"/>
  <c r="H353" i="1"/>
  <c r="I353" i="1" s="1"/>
  <c r="F353" i="1"/>
  <c r="G353" i="1" s="1"/>
  <c r="E353" i="1"/>
  <c r="CG353" i="1" s="1"/>
  <c r="CK352" i="1"/>
  <c r="CE352" i="1"/>
  <c r="CB352" i="1"/>
  <c r="CA352" i="1"/>
  <c r="Z352" i="1"/>
  <c r="W352" i="1"/>
  <c r="T352" i="1"/>
  <c r="S352" i="1"/>
  <c r="R352" i="1"/>
  <c r="Q352" i="1"/>
  <c r="P352" i="1"/>
  <c r="O352" i="1"/>
  <c r="N352" i="1"/>
  <c r="L352" i="1"/>
  <c r="I352" i="1"/>
  <c r="H352" i="1"/>
  <c r="G352" i="1"/>
  <c r="F352" i="1"/>
  <c r="E352" i="1"/>
  <c r="CG352" i="1" s="1"/>
  <c r="CH352" i="1" s="1"/>
  <c r="A352" i="1"/>
  <c r="CE351" i="1"/>
  <c r="CA351" i="1"/>
  <c r="CB351" i="1" s="1"/>
  <c r="Z351" i="1"/>
  <c r="W351" i="1"/>
  <c r="S351" i="1"/>
  <c r="T351" i="1" s="1"/>
  <c r="R351" i="1"/>
  <c r="Q351" i="1"/>
  <c r="P351" i="1"/>
  <c r="O351" i="1"/>
  <c r="N351" i="1"/>
  <c r="L351" i="1"/>
  <c r="H351" i="1"/>
  <c r="I351" i="1" s="1"/>
  <c r="F351" i="1"/>
  <c r="G351" i="1" s="1"/>
  <c r="E351" i="1"/>
  <c r="CF351" i="1" s="1"/>
  <c r="CH350" i="1"/>
  <c r="CE350" i="1"/>
  <c r="CA350" i="1"/>
  <c r="Z350" i="1"/>
  <c r="W350" i="1"/>
  <c r="CK350" i="1" s="1"/>
  <c r="S350" i="1"/>
  <c r="T350" i="1" s="1"/>
  <c r="R350" i="1"/>
  <c r="Q350" i="1"/>
  <c r="P350" i="1"/>
  <c r="O350" i="1"/>
  <c r="N350" i="1"/>
  <c r="L350" i="1"/>
  <c r="H350" i="1"/>
  <c r="I350" i="1" s="1"/>
  <c r="F350" i="1"/>
  <c r="G350" i="1" s="1"/>
  <c r="E350" i="1"/>
  <c r="CG350" i="1" s="1"/>
  <c r="CE349" i="1"/>
  <c r="CA349" i="1"/>
  <c r="CB349" i="1" s="1"/>
  <c r="Z349" i="1"/>
  <c r="W349" i="1"/>
  <c r="S349" i="1"/>
  <c r="T349" i="1" s="1"/>
  <c r="R349" i="1"/>
  <c r="Q349" i="1"/>
  <c r="P349" i="1"/>
  <c r="O349" i="1"/>
  <c r="N349" i="1"/>
  <c r="L349" i="1"/>
  <c r="H349" i="1"/>
  <c r="I349" i="1" s="1"/>
  <c r="F349" i="1"/>
  <c r="G349" i="1" s="1"/>
  <c r="E349" i="1"/>
  <c r="CF349" i="1" s="1"/>
  <c r="CK348" i="1"/>
  <c r="CE348" i="1"/>
  <c r="CA348" i="1"/>
  <c r="CB348" i="1" s="1"/>
  <c r="Z348" i="1"/>
  <c r="W348" i="1"/>
  <c r="S348" i="1"/>
  <c r="T348" i="1" s="1"/>
  <c r="R348" i="1"/>
  <c r="N348" i="1"/>
  <c r="L348" i="1"/>
  <c r="H348" i="1"/>
  <c r="I348" i="1" s="1"/>
  <c r="F348" i="1"/>
  <c r="G348" i="1" s="1"/>
  <c r="E348" i="1"/>
  <c r="CF348" i="1" s="1"/>
  <c r="CF347" i="1"/>
  <c r="CE347" i="1"/>
  <c r="CA347" i="1"/>
  <c r="Z347" i="1"/>
  <c r="W347" i="1"/>
  <c r="S347" i="1"/>
  <c r="T347" i="1" s="1"/>
  <c r="R347" i="1"/>
  <c r="Q347" i="1"/>
  <c r="P347" i="1"/>
  <c r="O347" i="1"/>
  <c r="N347" i="1"/>
  <c r="L347" i="1"/>
  <c r="H347" i="1"/>
  <c r="I347" i="1" s="1"/>
  <c r="F347" i="1"/>
  <c r="G347" i="1" s="1"/>
  <c r="E347" i="1"/>
  <c r="CG347" i="1" s="1"/>
  <c r="CE346" i="1"/>
  <c r="CA346" i="1"/>
  <c r="CB346" i="1" s="1"/>
  <c r="Z346" i="1"/>
  <c r="W346" i="1"/>
  <c r="S346" i="1"/>
  <c r="T346" i="1" s="1"/>
  <c r="P346" i="1"/>
  <c r="N346" i="1"/>
  <c r="L346" i="1"/>
  <c r="H346" i="1"/>
  <c r="I346" i="1" s="1"/>
  <c r="G346" i="1"/>
  <c r="F346" i="1"/>
  <c r="E346" i="1"/>
  <c r="CF346" i="1" s="1"/>
  <c r="A346" i="1"/>
  <c r="CE345" i="1"/>
  <c r="CA345" i="1"/>
  <c r="CB345" i="1" s="1"/>
  <c r="Z345" i="1"/>
  <c r="W345" i="1"/>
  <c r="S345" i="1"/>
  <c r="T345" i="1" s="1"/>
  <c r="R345" i="1"/>
  <c r="Q345" i="1"/>
  <c r="P345" i="1"/>
  <c r="N345" i="1"/>
  <c r="L345" i="1"/>
  <c r="H345" i="1"/>
  <c r="I345" i="1" s="1"/>
  <c r="G345" i="1"/>
  <c r="F345" i="1"/>
  <c r="E345" i="1"/>
  <c r="CF345" i="1" s="1"/>
  <c r="CE344" i="1"/>
  <c r="CA344" i="1"/>
  <c r="CB344" i="1" s="1"/>
  <c r="Z344" i="1"/>
  <c r="W344" i="1"/>
  <c r="S344" i="1"/>
  <c r="T344" i="1" s="1"/>
  <c r="R344" i="1"/>
  <c r="Q344" i="1"/>
  <c r="P344" i="1"/>
  <c r="O344" i="1"/>
  <c r="N344" i="1"/>
  <c r="L344" i="1"/>
  <c r="H344" i="1"/>
  <c r="I344" i="1" s="1"/>
  <c r="F344" i="1"/>
  <c r="G344" i="1" s="1"/>
  <c r="E344" i="1"/>
  <c r="CF344" i="1" s="1"/>
  <c r="CE343" i="1"/>
  <c r="CA343" i="1"/>
  <c r="CB343" i="1" s="1"/>
  <c r="Z343" i="1"/>
  <c r="W343" i="1"/>
  <c r="CK343" i="1" s="1"/>
  <c r="S343" i="1"/>
  <c r="T343" i="1" s="1"/>
  <c r="R343" i="1"/>
  <c r="Q343" i="1"/>
  <c r="P343" i="1"/>
  <c r="O343" i="1"/>
  <c r="N343" i="1"/>
  <c r="L343" i="1"/>
  <c r="H343" i="1"/>
  <c r="I343" i="1" s="1"/>
  <c r="F343" i="1"/>
  <c r="G343" i="1" s="1"/>
  <c r="E343" i="1"/>
  <c r="CG343" i="1" s="1"/>
  <c r="CE342" i="1"/>
  <c r="CA342" i="1"/>
  <c r="CB342" i="1" s="1"/>
  <c r="Z342" i="1"/>
  <c r="W342" i="1"/>
  <c r="S342" i="1"/>
  <c r="T342" i="1" s="1"/>
  <c r="R342" i="1"/>
  <c r="Q342" i="1"/>
  <c r="P342" i="1"/>
  <c r="N342" i="1"/>
  <c r="L342" i="1"/>
  <c r="H342" i="1"/>
  <c r="I342" i="1" s="1"/>
  <c r="F342" i="1"/>
  <c r="G342" i="1" s="1"/>
  <c r="E342" i="1"/>
  <c r="A342" i="1"/>
  <c r="CE341" i="1"/>
  <c r="CA341" i="1"/>
  <c r="Z341" i="1"/>
  <c r="W341" i="1"/>
  <c r="S341" i="1"/>
  <c r="T341" i="1" s="1"/>
  <c r="R341" i="1"/>
  <c r="P341" i="1"/>
  <c r="N341" i="1"/>
  <c r="L341" i="1"/>
  <c r="H341" i="1"/>
  <c r="I341" i="1" s="1"/>
  <c r="F341" i="1"/>
  <c r="G341" i="1" s="1"/>
  <c r="E341" i="1"/>
  <c r="CG341" i="1" s="1"/>
  <c r="CH341" i="1" s="1"/>
  <c r="CE340" i="1"/>
  <c r="CA340" i="1"/>
  <c r="A340" i="1" s="1"/>
  <c r="Z340" i="1"/>
  <c r="W340" i="1"/>
  <c r="S340" i="1"/>
  <c r="T340" i="1" s="1"/>
  <c r="R340" i="1"/>
  <c r="N340" i="1"/>
  <c r="L340" i="1"/>
  <c r="I340" i="1"/>
  <c r="H340" i="1"/>
  <c r="F340" i="1"/>
  <c r="G340" i="1" s="1"/>
  <c r="E340" i="1"/>
  <c r="CG340" i="1" s="1"/>
  <c r="CH340" i="1" s="1"/>
  <c r="CE339" i="1"/>
  <c r="CK339" i="1" s="1"/>
  <c r="CA339" i="1"/>
  <c r="CB339" i="1" s="1"/>
  <c r="Z339" i="1"/>
  <c r="W339" i="1"/>
  <c r="S339" i="1"/>
  <c r="T339" i="1" s="1"/>
  <c r="R339" i="1"/>
  <c r="Q339" i="1"/>
  <c r="P339" i="1"/>
  <c r="O339" i="1"/>
  <c r="N339" i="1"/>
  <c r="L339" i="1"/>
  <c r="H339" i="1"/>
  <c r="I339" i="1" s="1"/>
  <c r="F339" i="1"/>
  <c r="G339" i="1" s="1"/>
  <c r="E339" i="1"/>
  <c r="A339" i="1"/>
  <c r="CE338" i="1"/>
  <c r="CB338" i="1"/>
  <c r="CA338" i="1"/>
  <c r="Z338" i="1"/>
  <c r="W338" i="1"/>
  <c r="CK338" i="1" s="1"/>
  <c r="T338" i="1"/>
  <c r="S338" i="1"/>
  <c r="R338" i="1"/>
  <c r="N338" i="1"/>
  <c r="L338" i="1"/>
  <c r="H338" i="1"/>
  <c r="I338" i="1" s="1"/>
  <c r="F338" i="1"/>
  <c r="G338" i="1" s="1"/>
  <c r="E338" i="1"/>
  <c r="A338" i="1"/>
  <c r="CE337" i="1"/>
  <c r="CA337" i="1"/>
  <c r="Z337" i="1"/>
  <c r="W337" i="1"/>
  <c r="CK337" i="1" s="1"/>
  <c r="S337" i="1"/>
  <c r="T337" i="1" s="1"/>
  <c r="R337" i="1"/>
  <c r="O337" i="1"/>
  <c r="N337" i="1"/>
  <c r="L337" i="1"/>
  <c r="H337" i="1"/>
  <c r="I337" i="1" s="1"/>
  <c r="F337" i="1"/>
  <c r="G337" i="1" s="1"/>
  <c r="E337" i="1"/>
  <c r="CG337" i="1" s="1"/>
  <c r="CH337" i="1" s="1"/>
  <c r="CE336" i="1"/>
  <c r="CA336" i="1"/>
  <c r="Z336" i="1"/>
  <c r="W336" i="1"/>
  <c r="CK336" i="1" s="1"/>
  <c r="S336" i="1"/>
  <c r="T336" i="1" s="1"/>
  <c r="R336" i="1"/>
  <c r="Q336" i="1"/>
  <c r="P336" i="1"/>
  <c r="O336" i="1"/>
  <c r="N336" i="1"/>
  <c r="L336" i="1"/>
  <c r="H336" i="1"/>
  <c r="I336" i="1" s="1"/>
  <c r="F336" i="1"/>
  <c r="G336" i="1" s="1"/>
  <c r="E336" i="1"/>
  <c r="CE335" i="1"/>
  <c r="CB335" i="1"/>
  <c r="CA335" i="1"/>
  <c r="Z335" i="1"/>
  <c r="W335" i="1"/>
  <c r="CK335" i="1" s="1"/>
  <c r="T335" i="1"/>
  <c r="S335" i="1"/>
  <c r="R335" i="1"/>
  <c r="Q335" i="1"/>
  <c r="P335" i="1"/>
  <c r="O335" i="1"/>
  <c r="N335" i="1"/>
  <c r="L335" i="1"/>
  <c r="I335" i="1"/>
  <c r="H335" i="1"/>
  <c r="F335" i="1"/>
  <c r="G335" i="1" s="1"/>
  <c r="E335" i="1"/>
  <c r="A335" i="1"/>
  <c r="CE334" i="1"/>
  <c r="CA334" i="1"/>
  <c r="CB334" i="1" s="1"/>
  <c r="Z334" i="1"/>
  <c r="W334" i="1"/>
  <c r="CK334" i="1" s="1"/>
  <c r="S334" i="1"/>
  <c r="T334" i="1" s="1"/>
  <c r="R334" i="1"/>
  <c r="N334" i="1"/>
  <c r="L334" i="1"/>
  <c r="H334" i="1"/>
  <c r="I334" i="1" s="1"/>
  <c r="F334" i="1"/>
  <c r="G334" i="1" s="1"/>
  <c r="E334" i="1"/>
  <c r="CG334" i="1" s="1"/>
  <c r="CH334" i="1" s="1"/>
  <c r="CE333" i="1"/>
  <c r="CA333" i="1"/>
  <c r="CB333" i="1" s="1"/>
  <c r="Z333" i="1"/>
  <c r="W333" i="1"/>
  <c r="CK333" i="1" s="1"/>
  <c r="S333" i="1"/>
  <c r="T333" i="1" s="1"/>
  <c r="R333" i="1"/>
  <c r="Q333" i="1"/>
  <c r="P333" i="1"/>
  <c r="O333" i="1"/>
  <c r="N333" i="1"/>
  <c r="L333" i="1"/>
  <c r="H333" i="1"/>
  <c r="I333" i="1" s="1"/>
  <c r="F333" i="1"/>
  <c r="G333" i="1" s="1"/>
  <c r="E333" i="1"/>
  <c r="CF333" i="1" s="1"/>
  <c r="CF332" i="1"/>
  <c r="CE332" i="1"/>
  <c r="CA332" i="1"/>
  <c r="CB332" i="1" s="1"/>
  <c r="Z332" i="1"/>
  <c r="W332" i="1"/>
  <c r="CK332" i="1" s="1"/>
  <c r="S332" i="1"/>
  <c r="T332" i="1" s="1"/>
  <c r="N332" i="1"/>
  <c r="L332" i="1"/>
  <c r="H332" i="1"/>
  <c r="I332" i="1" s="1"/>
  <c r="G332" i="1"/>
  <c r="F332" i="1"/>
  <c r="E332" i="1"/>
  <c r="CG332" i="1" s="1"/>
  <c r="A332" i="1"/>
  <c r="CE331" i="1"/>
  <c r="CA331" i="1"/>
  <c r="Z331" i="1"/>
  <c r="W331" i="1"/>
  <c r="CK331" i="1" s="1"/>
  <c r="S331" i="1"/>
  <c r="T331" i="1" s="1"/>
  <c r="N331" i="1"/>
  <c r="L331" i="1"/>
  <c r="H331" i="1"/>
  <c r="I331" i="1" s="1"/>
  <c r="F331" i="1"/>
  <c r="G331" i="1" s="1"/>
  <c r="E331" i="1"/>
  <c r="CK330" i="1"/>
  <c r="CE330" i="1"/>
  <c r="CB330" i="1"/>
  <c r="CA330" i="1"/>
  <c r="Z330" i="1"/>
  <c r="W330" i="1"/>
  <c r="T330" i="1"/>
  <c r="S330" i="1"/>
  <c r="N330" i="1"/>
  <c r="L330" i="1"/>
  <c r="I330" i="1"/>
  <c r="H330" i="1"/>
  <c r="G330" i="1"/>
  <c r="F330" i="1"/>
  <c r="E330" i="1"/>
  <c r="CF330" i="1" s="1"/>
  <c r="A330" i="1"/>
  <c r="CE329" i="1"/>
  <c r="CA329" i="1"/>
  <c r="Z329" i="1"/>
  <c r="W329" i="1"/>
  <c r="S329" i="1"/>
  <c r="T329" i="1" s="1"/>
  <c r="N329" i="1"/>
  <c r="L329" i="1"/>
  <c r="H329" i="1"/>
  <c r="I329" i="1" s="1"/>
  <c r="F329" i="1"/>
  <c r="G329" i="1" s="1"/>
  <c r="E329" i="1"/>
  <c r="CE328" i="1"/>
  <c r="CB328" i="1"/>
  <c r="CA328" i="1"/>
  <c r="Z328" i="1"/>
  <c r="W328" i="1"/>
  <c r="CK328" i="1" s="1"/>
  <c r="T328" i="1"/>
  <c r="S328" i="1"/>
  <c r="N328" i="1"/>
  <c r="L328" i="1"/>
  <c r="I328" i="1"/>
  <c r="H328" i="1"/>
  <c r="G328" i="1"/>
  <c r="F328" i="1"/>
  <c r="E328" i="1"/>
  <c r="A328" i="1"/>
  <c r="CE327" i="1"/>
  <c r="CA327" i="1"/>
  <c r="Z327" i="1"/>
  <c r="W327" i="1"/>
  <c r="CK327" i="1" s="1"/>
  <c r="S327" i="1"/>
  <c r="T327" i="1" s="1"/>
  <c r="N327" i="1"/>
  <c r="L327" i="1"/>
  <c r="H327" i="1"/>
  <c r="I327" i="1" s="1"/>
  <c r="F327" i="1"/>
  <c r="G327" i="1" s="1"/>
  <c r="E327" i="1"/>
  <c r="CE326" i="1"/>
  <c r="CA326" i="1"/>
  <c r="CB326" i="1" s="1"/>
  <c r="Z326" i="1"/>
  <c r="W326" i="1"/>
  <c r="CK326" i="1" s="1"/>
  <c r="S326" i="1"/>
  <c r="T326" i="1" s="1"/>
  <c r="N326" i="1"/>
  <c r="L326" i="1"/>
  <c r="H326" i="1"/>
  <c r="I326" i="1" s="1"/>
  <c r="F326" i="1"/>
  <c r="G326" i="1" s="1"/>
  <c r="E326" i="1"/>
  <c r="CF326" i="1" s="1"/>
  <c r="CG325" i="1"/>
  <c r="CE325" i="1"/>
  <c r="CA325" i="1"/>
  <c r="Z325" i="1"/>
  <c r="W325" i="1"/>
  <c r="S325" i="1"/>
  <c r="T325" i="1" s="1"/>
  <c r="N325" i="1"/>
  <c r="L325" i="1"/>
  <c r="H325" i="1"/>
  <c r="I325" i="1" s="1"/>
  <c r="F325" i="1"/>
  <c r="G325" i="1" s="1"/>
  <c r="E325" i="1"/>
  <c r="CF325" i="1" s="1"/>
  <c r="CE324" i="1"/>
  <c r="CA324" i="1"/>
  <c r="CB324" i="1" s="1"/>
  <c r="Z324" i="1"/>
  <c r="W324" i="1"/>
  <c r="CK324" i="1" s="1"/>
  <c r="S324" i="1"/>
  <c r="T324" i="1" s="1"/>
  <c r="N324" i="1"/>
  <c r="L324" i="1"/>
  <c r="H324" i="1"/>
  <c r="I324" i="1" s="1"/>
  <c r="F324" i="1"/>
  <c r="G324" i="1" s="1"/>
  <c r="E324" i="1"/>
  <c r="CG324" i="1" s="1"/>
  <c r="CH324" i="1" s="1"/>
  <c r="CF323" i="1"/>
  <c r="CE323" i="1"/>
  <c r="CA323" i="1"/>
  <c r="CB323" i="1" s="1"/>
  <c r="Z323" i="1"/>
  <c r="W323" i="1"/>
  <c r="S323" i="1"/>
  <c r="T323" i="1" s="1"/>
  <c r="N323" i="1"/>
  <c r="L323" i="1"/>
  <c r="H323" i="1"/>
  <c r="I323" i="1" s="1"/>
  <c r="F323" i="1"/>
  <c r="G323" i="1" s="1"/>
  <c r="E323" i="1"/>
  <c r="CG323" i="1" s="1"/>
  <c r="CE322" i="1"/>
  <c r="CA322" i="1"/>
  <c r="CB322" i="1" s="1"/>
  <c r="Z322" i="1"/>
  <c r="W322" i="1"/>
  <c r="S322" i="1"/>
  <c r="T322" i="1" s="1"/>
  <c r="N322" i="1"/>
  <c r="L322" i="1"/>
  <c r="H322" i="1"/>
  <c r="I322" i="1" s="1"/>
  <c r="F322" i="1"/>
  <c r="G322" i="1" s="1"/>
  <c r="E322" i="1"/>
  <c r="A322" i="1"/>
  <c r="CE321" i="1"/>
  <c r="CA321" i="1"/>
  <c r="CB321" i="1" s="1"/>
  <c r="Z321" i="1"/>
  <c r="W321" i="1"/>
  <c r="S321" i="1"/>
  <c r="T321" i="1" s="1"/>
  <c r="N321" i="1"/>
  <c r="L321" i="1"/>
  <c r="H321" i="1"/>
  <c r="I321" i="1" s="1"/>
  <c r="F321" i="1"/>
  <c r="G321" i="1" s="1"/>
  <c r="E321" i="1"/>
  <c r="CF321" i="1" s="1"/>
  <c r="A321" i="1"/>
  <c r="CF320" i="1"/>
  <c r="CE320" i="1"/>
  <c r="CA320" i="1"/>
  <c r="CB320" i="1" s="1"/>
  <c r="Z320" i="1"/>
  <c r="W320" i="1"/>
  <c r="CK320" i="1" s="1"/>
  <c r="S320" i="1"/>
  <c r="T320" i="1" s="1"/>
  <c r="N320" i="1"/>
  <c r="L320" i="1"/>
  <c r="H320" i="1"/>
  <c r="I320" i="1" s="1"/>
  <c r="G320" i="1"/>
  <c r="F320" i="1"/>
  <c r="E320" i="1"/>
  <c r="CG320" i="1" s="1"/>
  <c r="A320" i="1"/>
  <c r="CE319" i="1"/>
  <c r="CA319" i="1"/>
  <c r="Z319" i="1"/>
  <c r="W319" i="1"/>
  <c r="CK319" i="1" s="1"/>
  <c r="S319" i="1"/>
  <c r="T319" i="1" s="1"/>
  <c r="N319" i="1"/>
  <c r="L319" i="1"/>
  <c r="H319" i="1"/>
  <c r="I319" i="1" s="1"/>
  <c r="F319" i="1"/>
  <c r="G319" i="1" s="1"/>
  <c r="E319" i="1"/>
  <c r="CG319" i="1" s="1"/>
  <c r="CK318" i="1"/>
  <c r="CE318" i="1"/>
  <c r="CB318" i="1"/>
  <c r="CA318" i="1"/>
  <c r="Z318" i="1"/>
  <c r="W318" i="1"/>
  <c r="T318" i="1"/>
  <c r="S318" i="1"/>
  <c r="N318" i="1"/>
  <c r="L318" i="1"/>
  <c r="I318" i="1"/>
  <c r="H318" i="1"/>
  <c r="G318" i="1"/>
  <c r="F318" i="1"/>
  <c r="E318" i="1"/>
  <c r="A318" i="1"/>
  <c r="CE317" i="1"/>
  <c r="CA317" i="1"/>
  <c r="Z317" i="1"/>
  <c r="W317" i="1"/>
  <c r="S317" i="1"/>
  <c r="T317" i="1" s="1"/>
  <c r="N317" i="1"/>
  <c r="L317" i="1"/>
  <c r="H317" i="1"/>
  <c r="I317" i="1" s="1"/>
  <c r="F317" i="1"/>
  <c r="G317" i="1" s="1"/>
  <c r="E317" i="1"/>
  <c r="CF317" i="1" s="1"/>
  <c r="CE316" i="1"/>
  <c r="CA316" i="1"/>
  <c r="Z316" i="1"/>
  <c r="W316" i="1"/>
  <c r="S316" i="1"/>
  <c r="T316" i="1" s="1"/>
  <c r="N316" i="1"/>
  <c r="L316" i="1"/>
  <c r="H316" i="1"/>
  <c r="I316" i="1" s="1"/>
  <c r="F316" i="1"/>
  <c r="G316" i="1" s="1"/>
  <c r="E316" i="1"/>
  <c r="CG316" i="1" s="1"/>
  <c r="CE315" i="1"/>
  <c r="CA315" i="1"/>
  <c r="Z315" i="1"/>
  <c r="W315" i="1"/>
  <c r="S315" i="1"/>
  <c r="T315" i="1" s="1"/>
  <c r="N315" i="1"/>
  <c r="L315" i="1"/>
  <c r="H315" i="1"/>
  <c r="I315" i="1" s="1"/>
  <c r="F315" i="1"/>
  <c r="G315" i="1" s="1"/>
  <c r="E315" i="1"/>
  <c r="CE314" i="1"/>
  <c r="CA314" i="1"/>
  <c r="CB314" i="1" s="1"/>
  <c r="Z314" i="1"/>
  <c r="W314" i="1"/>
  <c r="CK314" i="1" s="1"/>
  <c r="S314" i="1"/>
  <c r="T314" i="1" s="1"/>
  <c r="N314" i="1"/>
  <c r="L314" i="1"/>
  <c r="H314" i="1"/>
  <c r="I314" i="1" s="1"/>
  <c r="F314" i="1"/>
  <c r="G314" i="1" s="1"/>
  <c r="E314" i="1"/>
  <c r="CG314" i="1" s="1"/>
  <c r="CH314" i="1" s="1"/>
  <c r="A314" i="1"/>
  <c r="CE313" i="1"/>
  <c r="CA313" i="1"/>
  <c r="Z313" i="1"/>
  <c r="W313" i="1"/>
  <c r="S313" i="1"/>
  <c r="T313" i="1" s="1"/>
  <c r="R313" i="1"/>
  <c r="Q313" i="1"/>
  <c r="P313" i="1"/>
  <c r="N313" i="1"/>
  <c r="L313" i="1"/>
  <c r="H313" i="1"/>
  <c r="I313" i="1" s="1"/>
  <c r="F313" i="1"/>
  <c r="G313" i="1" s="1"/>
  <c r="E313" i="1"/>
  <c r="CF313" i="1" s="1"/>
  <c r="CG312" i="1"/>
  <c r="CE312" i="1"/>
  <c r="CA312" i="1"/>
  <c r="CB312" i="1" s="1"/>
  <c r="Z312" i="1"/>
  <c r="W312" i="1"/>
  <c r="CK312" i="1" s="1"/>
  <c r="S312" i="1"/>
  <c r="T312" i="1" s="1"/>
  <c r="R312" i="1"/>
  <c r="Q312" i="1"/>
  <c r="P312" i="1"/>
  <c r="O312" i="1"/>
  <c r="N312" i="1"/>
  <c r="L312" i="1"/>
  <c r="H312" i="1"/>
  <c r="I312" i="1" s="1"/>
  <c r="F312" i="1"/>
  <c r="G312" i="1" s="1"/>
  <c r="E312" i="1"/>
  <c r="CF312" i="1" s="1"/>
  <c r="CE311" i="1"/>
  <c r="CA311" i="1"/>
  <c r="Z311" i="1"/>
  <c r="W311" i="1"/>
  <c r="S311" i="1"/>
  <c r="T311" i="1" s="1"/>
  <c r="P311" i="1"/>
  <c r="O311" i="1"/>
  <c r="N311" i="1"/>
  <c r="L311" i="1"/>
  <c r="H311" i="1"/>
  <c r="I311" i="1" s="1"/>
  <c r="F311" i="1"/>
  <c r="G311" i="1" s="1"/>
  <c r="E311" i="1"/>
  <c r="CG311" i="1" s="1"/>
  <c r="CE310" i="1"/>
  <c r="CA310" i="1"/>
  <c r="CB310" i="1" s="1"/>
  <c r="Z310" i="1"/>
  <c r="W310" i="1"/>
  <c r="S310" i="1"/>
  <c r="T310" i="1" s="1"/>
  <c r="Q310" i="1"/>
  <c r="P310" i="1"/>
  <c r="N310" i="1"/>
  <c r="L310" i="1"/>
  <c r="H310" i="1"/>
  <c r="I310" i="1" s="1"/>
  <c r="F310" i="1"/>
  <c r="G310" i="1" s="1"/>
  <c r="E310" i="1"/>
  <c r="CF310" i="1" s="1"/>
  <c r="CK309" i="1"/>
  <c r="CE309" i="1"/>
  <c r="CA309" i="1"/>
  <c r="Z309" i="1"/>
  <c r="W309" i="1"/>
  <c r="S309" i="1"/>
  <c r="T309" i="1" s="1"/>
  <c r="R309" i="1"/>
  <c r="N309" i="1"/>
  <c r="L309" i="1"/>
  <c r="H309" i="1"/>
  <c r="I309" i="1" s="1"/>
  <c r="F309" i="1"/>
  <c r="G309" i="1" s="1"/>
  <c r="E309" i="1"/>
  <c r="CG309" i="1" s="1"/>
  <c r="CH309" i="1" s="1"/>
  <c r="CE308" i="1"/>
  <c r="CA308" i="1"/>
  <c r="Z308" i="1"/>
  <c r="W308" i="1"/>
  <c r="S308" i="1"/>
  <c r="T308" i="1" s="1"/>
  <c r="Q308" i="1"/>
  <c r="P308" i="1"/>
  <c r="O308" i="1"/>
  <c r="N308" i="1"/>
  <c r="L308" i="1"/>
  <c r="H308" i="1"/>
  <c r="I308" i="1" s="1"/>
  <c r="F308" i="1"/>
  <c r="G308" i="1" s="1"/>
  <c r="E308" i="1"/>
  <c r="CE307" i="1"/>
  <c r="CA307" i="1"/>
  <c r="CB307" i="1" s="1"/>
  <c r="Z307" i="1"/>
  <c r="W307" i="1"/>
  <c r="S307" i="1"/>
  <c r="T307" i="1" s="1"/>
  <c r="N307" i="1"/>
  <c r="L307" i="1"/>
  <c r="H307" i="1"/>
  <c r="I307" i="1" s="1"/>
  <c r="F307" i="1"/>
  <c r="G307" i="1" s="1"/>
  <c r="E307" i="1"/>
  <c r="CG307" i="1" s="1"/>
  <c r="A307" i="1"/>
  <c r="CE306" i="1"/>
  <c r="CA306" i="1"/>
  <c r="CB306" i="1" s="1"/>
  <c r="Z306" i="1"/>
  <c r="W306" i="1"/>
  <c r="S306" i="1"/>
  <c r="T306" i="1" s="1"/>
  <c r="N306" i="1"/>
  <c r="L306" i="1"/>
  <c r="H306" i="1"/>
  <c r="I306" i="1" s="1"/>
  <c r="F306" i="1"/>
  <c r="G306" i="1" s="1"/>
  <c r="E306" i="1"/>
  <c r="CG306" i="1" s="1"/>
  <c r="CK305" i="1"/>
  <c r="CE305" i="1"/>
  <c r="CA305" i="1"/>
  <c r="CB305" i="1" s="1"/>
  <c r="Z305" i="1"/>
  <c r="W305" i="1"/>
  <c r="S305" i="1"/>
  <c r="T305" i="1" s="1"/>
  <c r="R305" i="1"/>
  <c r="Q305" i="1"/>
  <c r="P305" i="1"/>
  <c r="O305" i="1"/>
  <c r="N305" i="1"/>
  <c r="L305" i="1"/>
  <c r="H305" i="1"/>
  <c r="I305" i="1" s="1"/>
  <c r="F305" i="1"/>
  <c r="G305" i="1" s="1"/>
  <c r="E305" i="1"/>
  <c r="CG305" i="1" s="1"/>
  <c r="CH305" i="1" s="1"/>
  <c r="CE304" i="1"/>
  <c r="CA304" i="1"/>
  <c r="Z304" i="1"/>
  <c r="W304" i="1"/>
  <c r="S304" i="1"/>
  <c r="T304" i="1" s="1"/>
  <c r="Q304" i="1"/>
  <c r="P304" i="1"/>
  <c r="O304" i="1"/>
  <c r="N304" i="1"/>
  <c r="L304" i="1"/>
  <c r="H304" i="1"/>
  <c r="I304" i="1" s="1"/>
  <c r="F304" i="1"/>
  <c r="G304" i="1" s="1"/>
  <c r="E304" i="1"/>
  <c r="CF304" i="1" s="1"/>
  <c r="CE303" i="1"/>
  <c r="CA303" i="1"/>
  <c r="Z303" i="1"/>
  <c r="W303" i="1"/>
  <c r="S303" i="1"/>
  <c r="T303" i="1" s="1"/>
  <c r="R303" i="1"/>
  <c r="Q303" i="1"/>
  <c r="P303" i="1"/>
  <c r="O303" i="1"/>
  <c r="N303" i="1"/>
  <c r="L303" i="1"/>
  <c r="H303" i="1"/>
  <c r="I303" i="1" s="1"/>
  <c r="F303" i="1"/>
  <c r="G303" i="1" s="1"/>
  <c r="E303" i="1"/>
  <c r="CF303" i="1" s="1"/>
  <c r="CF302" i="1"/>
  <c r="CE302" i="1"/>
  <c r="CB302" i="1"/>
  <c r="CA302" i="1"/>
  <c r="Z302" i="1"/>
  <c r="W302" i="1"/>
  <c r="CK302" i="1" s="1"/>
  <c r="T302" i="1"/>
  <c r="S302" i="1"/>
  <c r="R302" i="1"/>
  <c r="Q302" i="1"/>
  <c r="P302" i="1"/>
  <c r="N302" i="1"/>
  <c r="L302" i="1"/>
  <c r="H302" i="1"/>
  <c r="I302" i="1" s="1"/>
  <c r="F302" i="1"/>
  <c r="G302" i="1" s="1"/>
  <c r="E302" i="1"/>
  <c r="CG302" i="1" s="1"/>
  <c r="A302" i="1"/>
  <c r="CE301" i="1"/>
  <c r="CA301" i="1"/>
  <c r="Z301" i="1"/>
  <c r="W301" i="1"/>
  <c r="S301" i="1"/>
  <c r="T301" i="1" s="1"/>
  <c r="R301" i="1"/>
  <c r="Q301" i="1"/>
  <c r="O301" i="1"/>
  <c r="N301" i="1"/>
  <c r="L301" i="1"/>
  <c r="H301" i="1"/>
  <c r="I301" i="1" s="1"/>
  <c r="F301" i="1"/>
  <c r="G301" i="1" s="1"/>
  <c r="E301" i="1"/>
  <c r="CE300" i="1"/>
  <c r="CH300" i="1" s="1"/>
  <c r="CA300" i="1"/>
  <c r="CB300" i="1" s="1"/>
  <c r="Z300" i="1"/>
  <c r="W300" i="1"/>
  <c r="S300" i="1"/>
  <c r="T300" i="1" s="1"/>
  <c r="R300" i="1"/>
  <c r="Q300" i="1"/>
  <c r="P300" i="1"/>
  <c r="N300" i="1"/>
  <c r="L300" i="1"/>
  <c r="H300" i="1"/>
  <c r="I300" i="1" s="1"/>
  <c r="F300" i="1"/>
  <c r="G300" i="1" s="1"/>
  <c r="E300" i="1"/>
  <c r="CG300" i="1" s="1"/>
  <c r="CE299" i="1"/>
  <c r="CA299" i="1"/>
  <c r="CB299" i="1" s="1"/>
  <c r="Z299" i="1"/>
  <c r="W299" i="1"/>
  <c r="S299" i="1"/>
  <c r="T299" i="1" s="1"/>
  <c r="R299" i="1"/>
  <c r="Q299" i="1"/>
  <c r="P299" i="1"/>
  <c r="O299" i="1"/>
  <c r="N299" i="1"/>
  <c r="L299" i="1"/>
  <c r="H299" i="1"/>
  <c r="I299" i="1" s="1"/>
  <c r="F299" i="1"/>
  <c r="G299" i="1" s="1"/>
  <c r="E299" i="1"/>
  <c r="CE298" i="1"/>
  <c r="CA298" i="1"/>
  <c r="Z298" i="1"/>
  <c r="W298" i="1"/>
  <c r="CK298" i="1" s="1"/>
  <c r="S298" i="1"/>
  <c r="T298" i="1" s="1"/>
  <c r="R298" i="1"/>
  <c r="Q298" i="1"/>
  <c r="P298" i="1"/>
  <c r="O298" i="1"/>
  <c r="N298" i="1"/>
  <c r="L298" i="1"/>
  <c r="H298" i="1"/>
  <c r="I298" i="1" s="1"/>
  <c r="F298" i="1"/>
  <c r="G298" i="1" s="1"/>
  <c r="E298" i="1"/>
  <c r="CG298" i="1" s="1"/>
  <c r="CE297" i="1"/>
  <c r="CA297" i="1"/>
  <c r="A297" i="1" s="1"/>
  <c r="Z297" i="1"/>
  <c r="W297" i="1"/>
  <c r="S297" i="1"/>
  <c r="T297" i="1" s="1"/>
  <c r="R297" i="1"/>
  <c r="Q297" i="1"/>
  <c r="P297" i="1"/>
  <c r="N297" i="1"/>
  <c r="L297" i="1"/>
  <c r="H297" i="1"/>
  <c r="I297" i="1" s="1"/>
  <c r="F297" i="1"/>
  <c r="G297" i="1" s="1"/>
  <c r="E297" i="1"/>
  <c r="CE296" i="1"/>
  <c r="CA296" i="1"/>
  <c r="CB296" i="1" s="1"/>
  <c r="Z296" i="1"/>
  <c r="W296" i="1"/>
  <c r="CK296" i="1" s="1"/>
  <c r="S296" i="1"/>
  <c r="T296" i="1" s="1"/>
  <c r="P296" i="1"/>
  <c r="N296" i="1"/>
  <c r="L296" i="1"/>
  <c r="H296" i="1"/>
  <c r="I296" i="1" s="1"/>
  <c r="F296" i="1"/>
  <c r="G296" i="1" s="1"/>
  <c r="E296" i="1"/>
  <c r="CF296" i="1" s="1"/>
  <c r="CE295" i="1"/>
  <c r="CB295" i="1"/>
  <c r="CA295" i="1"/>
  <c r="Z295" i="1"/>
  <c r="W295" i="1"/>
  <c r="CK295" i="1" s="1"/>
  <c r="T295" i="1"/>
  <c r="S295" i="1"/>
  <c r="R295" i="1"/>
  <c r="P295" i="1"/>
  <c r="O295" i="1"/>
  <c r="N295" i="1"/>
  <c r="L295" i="1"/>
  <c r="H295" i="1"/>
  <c r="I295" i="1" s="1"/>
  <c r="F295" i="1"/>
  <c r="G295" i="1" s="1"/>
  <c r="E295" i="1"/>
  <c r="CG295" i="1" s="1"/>
  <c r="A295" i="1"/>
  <c r="CE294" i="1"/>
  <c r="CA294" i="1"/>
  <c r="Z294" i="1"/>
  <c r="W294" i="1"/>
  <c r="S294" i="1"/>
  <c r="T294" i="1" s="1"/>
  <c r="P294" i="1"/>
  <c r="N294" i="1"/>
  <c r="L294" i="1"/>
  <c r="H294" i="1"/>
  <c r="I294" i="1" s="1"/>
  <c r="F294" i="1"/>
  <c r="G294" i="1" s="1"/>
  <c r="E294" i="1"/>
  <c r="CE293" i="1"/>
  <c r="CK293" i="1" s="1"/>
  <c r="CA293" i="1"/>
  <c r="CB293" i="1" s="1"/>
  <c r="Z293" i="1"/>
  <c r="W293" i="1"/>
  <c r="S293" i="1"/>
  <c r="T293" i="1" s="1"/>
  <c r="R293" i="1"/>
  <c r="Q293" i="1"/>
  <c r="P293" i="1"/>
  <c r="O293" i="1"/>
  <c r="N293" i="1"/>
  <c r="L293" i="1"/>
  <c r="H293" i="1"/>
  <c r="I293" i="1" s="1"/>
  <c r="F293" i="1"/>
  <c r="G293" i="1" s="1"/>
  <c r="E293" i="1"/>
  <c r="CE292" i="1"/>
  <c r="CA292" i="1"/>
  <c r="CB292" i="1" s="1"/>
  <c r="Z292" i="1"/>
  <c r="W292" i="1"/>
  <c r="CK292" i="1" s="1"/>
  <c r="S292" i="1"/>
  <c r="T292" i="1" s="1"/>
  <c r="R292" i="1"/>
  <c r="O292" i="1"/>
  <c r="N292" i="1"/>
  <c r="L292" i="1"/>
  <c r="H292" i="1"/>
  <c r="I292" i="1" s="1"/>
  <c r="F292" i="1"/>
  <c r="G292" i="1" s="1"/>
  <c r="E292" i="1"/>
  <c r="CF292" i="1" s="1"/>
  <c r="CE291" i="1"/>
  <c r="CA291" i="1"/>
  <c r="CB291" i="1" s="1"/>
  <c r="Z291" i="1"/>
  <c r="W291" i="1"/>
  <c r="CK291" i="1" s="1"/>
  <c r="S291" i="1"/>
  <c r="T291" i="1" s="1"/>
  <c r="R291" i="1"/>
  <c r="Q291" i="1"/>
  <c r="P291" i="1"/>
  <c r="O291" i="1"/>
  <c r="N291" i="1"/>
  <c r="L291" i="1"/>
  <c r="H291" i="1"/>
  <c r="I291" i="1" s="1"/>
  <c r="F291" i="1"/>
  <c r="G291" i="1" s="1"/>
  <c r="E291" i="1"/>
  <c r="CE290" i="1"/>
  <c r="CA290" i="1"/>
  <c r="CB290" i="1" s="1"/>
  <c r="Z290" i="1"/>
  <c r="W290" i="1"/>
  <c r="CK290" i="1" s="1"/>
  <c r="S290" i="1"/>
  <c r="T290" i="1" s="1"/>
  <c r="R290" i="1"/>
  <c r="Q290" i="1"/>
  <c r="O290" i="1"/>
  <c r="N290" i="1"/>
  <c r="L290" i="1"/>
  <c r="H290" i="1"/>
  <c r="I290" i="1" s="1"/>
  <c r="F290" i="1"/>
  <c r="G290" i="1" s="1"/>
  <c r="E290" i="1"/>
  <c r="CF290" i="1" s="1"/>
  <c r="CE289" i="1"/>
  <c r="CB289" i="1"/>
  <c r="CA289" i="1"/>
  <c r="Z289" i="1"/>
  <c r="W289" i="1"/>
  <c r="CK289" i="1" s="1"/>
  <c r="T289" i="1"/>
  <c r="S289" i="1"/>
  <c r="R289" i="1"/>
  <c r="P289" i="1"/>
  <c r="N289" i="1"/>
  <c r="L289" i="1"/>
  <c r="H289" i="1"/>
  <c r="I289" i="1" s="1"/>
  <c r="F289" i="1"/>
  <c r="G289" i="1" s="1"/>
  <c r="E289" i="1"/>
  <c r="A289" i="1"/>
  <c r="CF288" i="1"/>
  <c r="CE288" i="1"/>
  <c r="CA288" i="1"/>
  <c r="CB288" i="1" s="1"/>
  <c r="Z288" i="1"/>
  <c r="W288" i="1"/>
  <c r="CK288" i="1" s="1"/>
  <c r="S288" i="1"/>
  <c r="T288" i="1" s="1"/>
  <c r="R288" i="1"/>
  <c r="Q288" i="1"/>
  <c r="P288" i="1"/>
  <c r="O288" i="1"/>
  <c r="N288" i="1"/>
  <c r="L288" i="1"/>
  <c r="H288" i="1"/>
  <c r="I288" i="1" s="1"/>
  <c r="F288" i="1"/>
  <c r="G288" i="1" s="1"/>
  <c r="E288" i="1"/>
  <c r="CG288" i="1" s="1"/>
  <c r="A288" i="1"/>
  <c r="CE287" i="1"/>
  <c r="CA287" i="1"/>
  <c r="Z287" i="1"/>
  <c r="W287" i="1"/>
  <c r="S287" i="1"/>
  <c r="T287" i="1" s="1"/>
  <c r="R287" i="1"/>
  <c r="Q287" i="1"/>
  <c r="P287" i="1"/>
  <c r="O287" i="1"/>
  <c r="N287" i="1"/>
  <c r="L287" i="1"/>
  <c r="H287" i="1"/>
  <c r="I287" i="1" s="1"/>
  <c r="F287" i="1"/>
  <c r="G287" i="1" s="1"/>
  <c r="E287" i="1"/>
  <c r="CE286" i="1"/>
  <c r="CA286" i="1"/>
  <c r="CB286" i="1" s="1"/>
  <c r="Z286" i="1"/>
  <c r="W286" i="1"/>
  <c r="CK286" i="1" s="1"/>
  <c r="S286" i="1"/>
  <c r="T286" i="1" s="1"/>
  <c r="R286" i="1"/>
  <c r="O286" i="1"/>
  <c r="N286" i="1"/>
  <c r="L286" i="1"/>
  <c r="H286" i="1"/>
  <c r="I286" i="1" s="1"/>
  <c r="F286" i="1"/>
  <c r="G286" i="1" s="1"/>
  <c r="E286" i="1"/>
  <c r="CG286" i="1" s="1"/>
  <c r="CE285" i="1"/>
  <c r="CA285" i="1"/>
  <c r="A285" i="1" s="1"/>
  <c r="Z285" i="1"/>
  <c r="W285" i="1"/>
  <c r="S285" i="1"/>
  <c r="T285" i="1" s="1"/>
  <c r="R285" i="1"/>
  <c r="O285" i="1"/>
  <c r="N285" i="1"/>
  <c r="L285" i="1"/>
  <c r="H285" i="1"/>
  <c r="I285" i="1" s="1"/>
  <c r="F285" i="1"/>
  <c r="G285" i="1" s="1"/>
  <c r="E285" i="1"/>
  <c r="CE284" i="1"/>
  <c r="CA284" i="1"/>
  <c r="Z284" i="1"/>
  <c r="W284" i="1"/>
  <c r="CK284" i="1" s="1"/>
  <c r="S284" i="1"/>
  <c r="T284" i="1" s="1"/>
  <c r="R284" i="1"/>
  <c r="Q284" i="1"/>
  <c r="N284" i="1"/>
  <c r="L284" i="1"/>
  <c r="H284" i="1"/>
  <c r="I284" i="1" s="1"/>
  <c r="F284" i="1"/>
  <c r="G284" i="1" s="1"/>
  <c r="E284" i="1"/>
  <c r="CG284" i="1" s="1"/>
  <c r="CE283" i="1"/>
  <c r="CA283" i="1"/>
  <c r="CB283" i="1" s="1"/>
  <c r="Z283" i="1"/>
  <c r="W283" i="1"/>
  <c r="S283" i="1"/>
  <c r="T283" i="1" s="1"/>
  <c r="R283" i="1"/>
  <c r="Q283" i="1"/>
  <c r="P283" i="1"/>
  <c r="O283" i="1"/>
  <c r="N283" i="1"/>
  <c r="L283" i="1"/>
  <c r="H283" i="1"/>
  <c r="I283" i="1" s="1"/>
  <c r="F283" i="1"/>
  <c r="G283" i="1" s="1"/>
  <c r="E283" i="1"/>
  <c r="CF283" i="1" s="1"/>
  <c r="CE282" i="1"/>
  <c r="CB282" i="1"/>
  <c r="CA282" i="1"/>
  <c r="A282" i="1" s="1"/>
  <c r="Z282" i="1"/>
  <c r="W282" i="1"/>
  <c r="CK282" i="1" s="1"/>
  <c r="T282" i="1"/>
  <c r="S282" i="1"/>
  <c r="R282" i="1"/>
  <c r="P282" i="1"/>
  <c r="N282" i="1"/>
  <c r="L282" i="1"/>
  <c r="H282" i="1"/>
  <c r="I282" i="1" s="1"/>
  <c r="G282" i="1"/>
  <c r="F282" i="1"/>
  <c r="E282" i="1"/>
  <c r="CF282" i="1" s="1"/>
  <c r="CE281" i="1"/>
  <c r="CA281" i="1"/>
  <c r="Z281" i="1"/>
  <c r="W281" i="1"/>
  <c r="S281" i="1"/>
  <c r="T281" i="1" s="1"/>
  <c r="P281" i="1"/>
  <c r="O281" i="1"/>
  <c r="N281" i="1"/>
  <c r="L281" i="1"/>
  <c r="H281" i="1"/>
  <c r="I281" i="1" s="1"/>
  <c r="F281" i="1"/>
  <c r="G281" i="1" s="1"/>
  <c r="E281" i="1"/>
  <c r="CG281" i="1" s="1"/>
  <c r="CE280" i="1"/>
  <c r="CH280" i="1" s="1"/>
  <c r="CA280" i="1"/>
  <c r="CB280" i="1" s="1"/>
  <c r="Z280" i="1"/>
  <c r="W280" i="1"/>
  <c r="S280" i="1"/>
  <c r="T280" i="1" s="1"/>
  <c r="R280" i="1"/>
  <c r="P280" i="1"/>
  <c r="N280" i="1"/>
  <c r="L280" i="1"/>
  <c r="H280" i="1"/>
  <c r="I280" i="1" s="1"/>
  <c r="F280" i="1"/>
  <c r="G280" i="1" s="1"/>
  <c r="E280" i="1"/>
  <c r="CG280" i="1" s="1"/>
  <c r="A280" i="1"/>
  <c r="CE279" i="1"/>
  <c r="CA279" i="1"/>
  <c r="Z279" i="1"/>
  <c r="W279" i="1"/>
  <c r="S279" i="1"/>
  <c r="T279" i="1" s="1"/>
  <c r="R279" i="1"/>
  <c r="Q279" i="1"/>
  <c r="P279" i="1"/>
  <c r="O279" i="1"/>
  <c r="N279" i="1"/>
  <c r="L279" i="1"/>
  <c r="H279" i="1"/>
  <c r="I279" i="1" s="1"/>
  <c r="F279" i="1"/>
  <c r="G279" i="1" s="1"/>
  <c r="E279" i="1"/>
  <c r="CE278" i="1"/>
  <c r="CA278" i="1"/>
  <c r="Z278" i="1"/>
  <c r="W278" i="1"/>
  <c r="CK278" i="1" s="1"/>
  <c r="S278" i="1"/>
  <c r="T278" i="1" s="1"/>
  <c r="R278" i="1"/>
  <c r="Q278" i="1"/>
  <c r="P278" i="1"/>
  <c r="N278" i="1"/>
  <c r="L278" i="1"/>
  <c r="H278" i="1"/>
  <c r="I278" i="1" s="1"/>
  <c r="F278" i="1"/>
  <c r="G278" i="1" s="1"/>
  <c r="E278" i="1"/>
  <c r="CG278" i="1" s="1"/>
  <c r="CH278" i="1" s="1"/>
  <c r="CE277" i="1"/>
  <c r="CB277" i="1"/>
  <c r="CA277" i="1"/>
  <c r="A277" i="1" s="1"/>
  <c r="Z277" i="1"/>
  <c r="W277" i="1"/>
  <c r="CK277" i="1" s="1"/>
  <c r="T277" i="1"/>
  <c r="S277" i="1"/>
  <c r="R277" i="1"/>
  <c r="P277" i="1"/>
  <c r="O277" i="1"/>
  <c r="N277" i="1"/>
  <c r="L277" i="1"/>
  <c r="H277" i="1"/>
  <c r="I277" i="1" s="1"/>
  <c r="F277" i="1"/>
  <c r="G277" i="1" s="1"/>
  <c r="E277" i="1"/>
  <c r="CG277" i="1" s="1"/>
  <c r="CH277" i="1" s="1"/>
  <c r="CF276" i="1"/>
  <c r="CE276" i="1"/>
  <c r="CB276" i="1"/>
  <c r="CA276" i="1"/>
  <c r="Z276" i="1"/>
  <c r="W276" i="1"/>
  <c r="CK276" i="1" s="1"/>
  <c r="T276" i="1"/>
  <c r="S276" i="1"/>
  <c r="R276" i="1"/>
  <c r="N276" i="1"/>
  <c r="L276" i="1"/>
  <c r="H276" i="1"/>
  <c r="I276" i="1" s="1"/>
  <c r="F276" i="1"/>
  <c r="G276" i="1" s="1"/>
  <c r="E276" i="1"/>
  <c r="CG276" i="1" s="1"/>
  <c r="A276" i="1"/>
  <c r="CE275" i="1"/>
  <c r="CB275" i="1"/>
  <c r="CA275" i="1"/>
  <c r="Z275" i="1"/>
  <c r="W275" i="1"/>
  <c r="CK275" i="1" s="1"/>
  <c r="T275" i="1"/>
  <c r="S275" i="1"/>
  <c r="R275" i="1"/>
  <c r="Q275" i="1"/>
  <c r="P275" i="1"/>
  <c r="O275" i="1"/>
  <c r="N275" i="1"/>
  <c r="L275" i="1"/>
  <c r="I275" i="1"/>
  <c r="H275" i="1"/>
  <c r="F275" i="1"/>
  <c r="G275" i="1" s="1"/>
  <c r="E275" i="1"/>
  <c r="CF275" i="1" s="1"/>
  <c r="A275" i="1"/>
  <c r="CE274" i="1"/>
  <c r="CA274" i="1"/>
  <c r="CB274" i="1" s="1"/>
  <c r="Z274" i="1"/>
  <c r="W274" i="1"/>
  <c r="S274" i="1"/>
  <c r="T274" i="1" s="1"/>
  <c r="R274" i="1"/>
  <c r="P274" i="1"/>
  <c r="O274" i="1"/>
  <c r="N274" i="1"/>
  <c r="L274" i="1"/>
  <c r="I274" i="1"/>
  <c r="H274" i="1"/>
  <c r="F274" i="1"/>
  <c r="G274" i="1" s="1"/>
  <c r="E274" i="1"/>
  <c r="CF274" i="1" s="1"/>
  <c r="CE273" i="1"/>
  <c r="CA273" i="1"/>
  <c r="A273" i="1" s="1"/>
  <c r="Z273" i="1"/>
  <c r="W273" i="1"/>
  <c r="S273" i="1"/>
  <c r="T273" i="1" s="1"/>
  <c r="P273" i="1"/>
  <c r="O273" i="1"/>
  <c r="N273" i="1"/>
  <c r="L273" i="1"/>
  <c r="H273" i="1"/>
  <c r="I273" i="1" s="1"/>
  <c r="G273" i="1"/>
  <c r="F273" i="1"/>
  <c r="E273" i="1"/>
  <c r="CE272" i="1"/>
  <c r="CB272" i="1"/>
  <c r="CA272" i="1"/>
  <c r="A272" i="1" s="1"/>
  <c r="Z272" i="1"/>
  <c r="W272" i="1"/>
  <c r="CK272" i="1" s="1"/>
  <c r="T272" i="1"/>
  <c r="S272" i="1"/>
  <c r="R272" i="1"/>
  <c r="P272" i="1"/>
  <c r="O272" i="1"/>
  <c r="N272" i="1"/>
  <c r="L272" i="1"/>
  <c r="H272" i="1"/>
  <c r="I272" i="1" s="1"/>
  <c r="G272" i="1"/>
  <c r="F272" i="1"/>
  <c r="E272" i="1"/>
  <c r="CG272" i="1" s="1"/>
  <c r="CE271" i="1"/>
  <c r="CB271" i="1"/>
  <c r="CA271" i="1"/>
  <c r="A271" i="1" s="1"/>
  <c r="Z271" i="1"/>
  <c r="W271" i="1"/>
  <c r="CK271" i="1" s="1"/>
  <c r="T271" i="1"/>
  <c r="S271" i="1"/>
  <c r="P271" i="1"/>
  <c r="O271" i="1"/>
  <c r="N271" i="1"/>
  <c r="L271" i="1"/>
  <c r="H271" i="1"/>
  <c r="I271" i="1" s="1"/>
  <c r="G271" i="1"/>
  <c r="F271" i="1"/>
  <c r="E271" i="1"/>
  <c r="CF271" i="1" s="1"/>
  <c r="CF270" i="1"/>
  <c r="CE270" i="1"/>
  <c r="CA270" i="1"/>
  <c r="CB270" i="1" s="1"/>
  <c r="Z270" i="1"/>
  <c r="W270" i="1"/>
  <c r="CK270" i="1" s="1"/>
  <c r="S270" i="1"/>
  <c r="T270" i="1" s="1"/>
  <c r="N270" i="1"/>
  <c r="L270" i="1"/>
  <c r="H270" i="1"/>
  <c r="I270" i="1" s="1"/>
  <c r="F270" i="1"/>
  <c r="G270" i="1" s="1"/>
  <c r="E270" i="1"/>
  <c r="CG270" i="1" s="1"/>
  <c r="CE269" i="1"/>
  <c r="CB269" i="1"/>
  <c r="Z269" i="1"/>
  <c r="W269" i="1"/>
  <c r="T269" i="1"/>
  <c r="N269" i="1"/>
  <c r="L269" i="1"/>
  <c r="H269" i="1"/>
  <c r="I269" i="1" s="1"/>
  <c r="F269" i="1"/>
  <c r="G269" i="1" s="1"/>
  <c r="E269" i="1"/>
  <c r="CG269" i="1" s="1"/>
  <c r="A269" i="1"/>
  <c r="CE268" i="1"/>
  <c r="CB268" i="1"/>
  <c r="Z268" i="1"/>
  <c r="W268" i="1"/>
  <c r="T268" i="1"/>
  <c r="N268" i="1"/>
  <c r="L268" i="1"/>
  <c r="H268" i="1"/>
  <c r="I268" i="1" s="1"/>
  <c r="F268" i="1"/>
  <c r="G268" i="1" s="1"/>
  <c r="E268" i="1"/>
  <c r="CG268" i="1" s="1"/>
  <c r="A268" i="1"/>
  <c r="CE267" i="1"/>
  <c r="CB267" i="1"/>
  <c r="Z267" i="1"/>
  <c r="W267" i="1"/>
  <c r="T267" i="1"/>
  <c r="N267" i="1"/>
  <c r="L267" i="1"/>
  <c r="H267" i="1"/>
  <c r="I267" i="1" s="1"/>
  <c r="G267" i="1"/>
  <c r="F267" i="1"/>
  <c r="E267" i="1"/>
  <c r="CG267" i="1" s="1"/>
  <c r="A267" i="1"/>
  <c r="CE266" i="1"/>
  <c r="CK266" i="1" s="1"/>
  <c r="CB266" i="1"/>
  <c r="Z266" i="1"/>
  <c r="W266" i="1"/>
  <c r="T266" i="1"/>
  <c r="N266" i="1"/>
  <c r="L266" i="1"/>
  <c r="H266" i="1"/>
  <c r="I266" i="1" s="1"/>
  <c r="G266" i="1"/>
  <c r="F266" i="1"/>
  <c r="E266" i="1"/>
  <c r="A266" i="1"/>
  <c r="CE265" i="1"/>
  <c r="CB265" i="1"/>
  <c r="Z265" i="1"/>
  <c r="W265" i="1"/>
  <c r="T265" i="1"/>
  <c r="N265" i="1"/>
  <c r="L265" i="1"/>
  <c r="H265" i="1"/>
  <c r="I265" i="1" s="1"/>
  <c r="F265" i="1"/>
  <c r="G265" i="1" s="1"/>
  <c r="E265" i="1"/>
  <c r="CG265" i="1" s="1"/>
  <c r="A265" i="1"/>
  <c r="CE264" i="1"/>
  <c r="CB264" i="1"/>
  <c r="Z264" i="1"/>
  <c r="W264" i="1"/>
  <c r="T264" i="1"/>
  <c r="N264" i="1"/>
  <c r="L264" i="1"/>
  <c r="H264" i="1"/>
  <c r="I264" i="1" s="1"/>
  <c r="F264" i="1"/>
  <c r="G264" i="1" s="1"/>
  <c r="E264" i="1"/>
  <c r="A264" i="1"/>
  <c r="CE263" i="1"/>
  <c r="CB263" i="1"/>
  <c r="Z263" i="1"/>
  <c r="W263" i="1"/>
  <c r="T263" i="1"/>
  <c r="N263" i="1"/>
  <c r="L263" i="1"/>
  <c r="H263" i="1"/>
  <c r="I263" i="1" s="1"/>
  <c r="F263" i="1"/>
  <c r="G263" i="1" s="1"/>
  <c r="E263" i="1"/>
  <c r="CG263" i="1" s="1"/>
  <c r="A263" i="1"/>
  <c r="CE262" i="1"/>
  <c r="CB262" i="1"/>
  <c r="Z262" i="1"/>
  <c r="W262" i="1"/>
  <c r="T262" i="1"/>
  <c r="N262" i="1"/>
  <c r="L262" i="1"/>
  <c r="H262" i="1"/>
  <c r="I262" i="1" s="1"/>
  <c r="F262" i="1"/>
  <c r="G262" i="1" s="1"/>
  <c r="E262" i="1"/>
  <c r="CF262" i="1" s="1"/>
  <c r="A262" i="1"/>
  <c r="CE261" i="1"/>
  <c r="CB261" i="1"/>
  <c r="Z261" i="1"/>
  <c r="W261" i="1"/>
  <c r="CK261" i="1" s="1"/>
  <c r="T261" i="1"/>
  <c r="N261" i="1"/>
  <c r="L261" i="1"/>
  <c r="I261" i="1"/>
  <c r="H261" i="1"/>
  <c r="F261" i="1"/>
  <c r="G261" i="1" s="1"/>
  <c r="E261" i="1"/>
  <c r="CG261" i="1" s="1"/>
  <c r="CH261" i="1" s="1"/>
  <c r="A261" i="1"/>
  <c r="CE260" i="1"/>
  <c r="CB260" i="1"/>
  <c r="CI260" i="1" s="1"/>
  <c r="Z260" i="1"/>
  <c r="W260" i="1"/>
  <c r="T260" i="1"/>
  <c r="N260" i="1"/>
  <c r="L260" i="1"/>
  <c r="I260" i="1"/>
  <c r="H260" i="1"/>
  <c r="F260" i="1"/>
  <c r="G260" i="1" s="1"/>
  <c r="E260" i="1"/>
  <c r="CE259" i="1"/>
  <c r="CB259" i="1"/>
  <c r="CI259" i="1" s="1"/>
  <c r="Z259" i="1"/>
  <c r="W259" i="1"/>
  <c r="T259" i="1"/>
  <c r="N259" i="1"/>
  <c r="L259" i="1"/>
  <c r="H259" i="1"/>
  <c r="I259" i="1" s="1"/>
  <c r="F259" i="1"/>
  <c r="G259" i="1" s="1"/>
  <c r="E259" i="1"/>
  <c r="CE258" i="1"/>
  <c r="CB258" i="1"/>
  <c r="CI258" i="1" s="1"/>
  <c r="Z258" i="1"/>
  <c r="W258" i="1"/>
  <c r="T258" i="1"/>
  <c r="N258" i="1"/>
  <c r="L258" i="1"/>
  <c r="H258" i="1"/>
  <c r="I258" i="1" s="1"/>
  <c r="G258" i="1"/>
  <c r="F258" i="1"/>
  <c r="E258" i="1"/>
  <c r="CE257" i="1"/>
  <c r="CB257" i="1"/>
  <c r="Z257" i="1"/>
  <c r="W257" i="1"/>
  <c r="T257" i="1"/>
  <c r="N257" i="1"/>
  <c r="L257" i="1"/>
  <c r="H257" i="1"/>
  <c r="I257" i="1" s="1"/>
  <c r="G257" i="1"/>
  <c r="F257" i="1"/>
  <c r="E257" i="1"/>
  <c r="CF257" i="1" s="1"/>
  <c r="CE256" i="1"/>
  <c r="CB256" i="1"/>
  <c r="Z256" i="1"/>
  <c r="W256" i="1"/>
  <c r="T256" i="1"/>
  <c r="N256" i="1"/>
  <c r="L256" i="1"/>
  <c r="H256" i="1"/>
  <c r="I256" i="1" s="1"/>
  <c r="G256" i="1"/>
  <c r="F256" i="1"/>
  <c r="E256" i="1"/>
  <c r="CF256" i="1" s="1"/>
  <c r="CE255" i="1"/>
  <c r="CB255" i="1"/>
  <c r="Z255" i="1"/>
  <c r="W255" i="1"/>
  <c r="T255" i="1"/>
  <c r="N255" i="1"/>
  <c r="L255" i="1"/>
  <c r="H255" i="1"/>
  <c r="I255" i="1" s="1"/>
  <c r="G255" i="1"/>
  <c r="F255" i="1"/>
  <c r="E255" i="1"/>
  <c r="CF255" i="1" s="1"/>
  <c r="CE254" i="1"/>
  <c r="CB254" i="1"/>
  <c r="Z254" i="1"/>
  <c r="W254" i="1"/>
  <c r="T254" i="1"/>
  <c r="N254" i="1"/>
  <c r="L254" i="1"/>
  <c r="H254" i="1"/>
  <c r="I254" i="1" s="1"/>
  <c r="G254" i="1"/>
  <c r="F254" i="1"/>
  <c r="E254" i="1"/>
  <c r="CF254" i="1" s="1"/>
  <c r="CE253" i="1"/>
  <c r="CB253" i="1"/>
  <c r="Z253" i="1"/>
  <c r="W253" i="1"/>
  <c r="T253" i="1"/>
  <c r="N253" i="1"/>
  <c r="L253" i="1"/>
  <c r="H253" i="1"/>
  <c r="I253" i="1" s="1"/>
  <c r="G253" i="1"/>
  <c r="F253" i="1"/>
  <c r="E253" i="1"/>
  <c r="CF253" i="1" s="1"/>
  <c r="CE252" i="1"/>
  <c r="CB252" i="1"/>
  <c r="Z252" i="1"/>
  <c r="W252" i="1"/>
  <c r="T252" i="1"/>
  <c r="N252" i="1"/>
  <c r="L252" i="1"/>
  <c r="H252" i="1"/>
  <c r="I252" i="1" s="1"/>
  <c r="G252" i="1"/>
  <c r="F252" i="1"/>
  <c r="E252" i="1"/>
  <c r="CF252" i="1" s="1"/>
  <c r="CE251" i="1"/>
  <c r="CB251" i="1"/>
  <c r="Z251" i="1"/>
  <c r="W251" i="1"/>
  <c r="T251" i="1"/>
  <c r="N251" i="1"/>
  <c r="L251" i="1"/>
  <c r="H251" i="1"/>
  <c r="I251" i="1" s="1"/>
  <c r="G251" i="1"/>
  <c r="F251" i="1"/>
  <c r="E251" i="1"/>
  <c r="CF251" i="1" s="1"/>
  <c r="CE250" i="1"/>
  <c r="CB250" i="1"/>
  <c r="Z250" i="1"/>
  <c r="W250" i="1"/>
  <c r="T250" i="1"/>
  <c r="N250" i="1"/>
  <c r="L250" i="1"/>
  <c r="H250" i="1"/>
  <c r="I250" i="1" s="1"/>
  <c r="G250" i="1"/>
  <c r="F250" i="1"/>
  <c r="E250" i="1"/>
  <c r="CF250" i="1" s="1"/>
  <c r="CE249" i="1"/>
  <c r="CB249" i="1"/>
  <c r="Z249" i="1"/>
  <c r="W249" i="1"/>
  <c r="T249" i="1"/>
  <c r="N249" i="1"/>
  <c r="L249" i="1"/>
  <c r="H249" i="1"/>
  <c r="I249" i="1" s="1"/>
  <c r="G249" i="1"/>
  <c r="F249" i="1"/>
  <c r="E249" i="1"/>
  <c r="CF249" i="1" s="1"/>
  <c r="CE248" i="1"/>
  <c r="CB248" i="1"/>
  <c r="Z248" i="1"/>
  <c r="W248" i="1"/>
  <c r="T248" i="1"/>
  <c r="N248" i="1"/>
  <c r="L248" i="1"/>
  <c r="H248" i="1"/>
  <c r="I248" i="1" s="1"/>
  <c r="G248" i="1"/>
  <c r="F248" i="1"/>
  <c r="E248" i="1"/>
  <c r="CF248" i="1" s="1"/>
  <c r="CE247" i="1"/>
  <c r="CB247" i="1"/>
  <c r="Z247" i="1"/>
  <c r="W247" i="1"/>
  <c r="T247" i="1"/>
  <c r="N247" i="1"/>
  <c r="L247" i="1"/>
  <c r="H247" i="1"/>
  <c r="I247" i="1" s="1"/>
  <c r="G247" i="1"/>
  <c r="F247" i="1"/>
  <c r="E247" i="1"/>
  <c r="CF247" i="1" s="1"/>
  <c r="CE246" i="1"/>
  <c r="CB246" i="1"/>
  <c r="Z246" i="1"/>
  <c r="W246" i="1"/>
  <c r="T246" i="1"/>
  <c r="N246" i="1"/>
  <c r="L246" i="1"/>
  <c r="H246" i="1"/>
  <c r="I246" i="1" s="1"/>
  <c r="G246" i="1"/>
  <c r="F246" i="1"/>
  <c r="E246" i="1"/>
  <c r="CF246" i="1" s="1"/>
  <c r="CE245" i="1"/>
  <c r="CB245" i="1"/>
  <c r="Z245" i="1"/>
  <c r="W245" i="1"/>
  <c r="T245" i="1"/>
  <c r="N245" i="1"/>
  <c r="L245" i="1"/>
  <c r="H245" i="1"/>
  <c r="I245" i="1" s="1"/>
  <c r="G245" i="1"/>
  <c r="F245" i="1"/>
  <c r="E245" i="1"/>
  <c r="CF245" i="1" s="1"/>
  <c r="CE244" i="1"/>
  <c r="CB244" i="1"/>
  <c r="Z244" i="1"/>
  <c r="W244" i="1"/>
  <c r="T244" i="1"/>
  <c r="N244" i="1"/>
  <c r="L244" i="1"/>
  <c r="H244" i="1"/>
  <c r="I244" i="1" s="1"/>
  <c r="G244" i="1"/>
  <c r="F244" i="1"/>
  <c r="E244" i="1"/>
  <c r="CF244" i="1" s="1"/>
  <c r="CE243" i="1"/>
  <c r="CB243" i="1"/>
  <c r="Z243" i="1"/>
  <c r="W243" i="1"/>
  <c r="T243" i="1"/>
  <c r="N243" i="1"/>
  <c r="L243" i="1"/>
  <c r="H243" i="1"/>
  <c r="I243" i="1" s="1"/>
  <c r="G243" i="1"/>
  <c r="F243" i="1"/>
  <c r="E243" i="1"/>
  <c r="CF243" i="1" s="1"/>
  <c r="CE242" i="1"/>
  <c r="CB242" i="1"/>
  <c r="Z242" i="1"/>
  <c r="W242" i="1"/>
  <c r="T242" i="1"/>
  <c r="N242" i="1"/>
  <c r="L242" i="1"/>
  <c r="H242" i="1"/>
  <c r="I242" i="1" s="1"/>
  <c r="G242" i="1"/>
  <c r="F242" i="1"/>
  <c r="E242" i="1"/>
  <c r="CF242" i="1" s="1"/>
  <c r="CE241" i="1"/>
  <c r="CB241" i="1"/>
  <c r="Z241" i="1"/>
  <c r="W241" i="1"/>
  <c r="T241" i="1"/>
  <c r="N241" i="1"/>
  <c r="L241" i="1"/>
  <c r="H241" i="1"/>
  <c r="I241" i="1" s="1"/>
  <c r="G241" i="1"/>
  <c r="F241" i="1"/>
  <c r="E241" i="1"/>
  <c r="CF241" i="1" s="1"/>
  <c r="CE240" i="1"/>
  <c r="CB240" i="1"/>
  <c r="Z240" i="1"/>
  <c r="W240" i="1"/>
  <c r="T240" i="1"/>
  <c r="N240" i="1"/>
  <c r="L240" i="1"/>
  <c r="H240" i="1"/>
  <c r="I240" i="1" s="1"/>
  <c r="G240" i="1"/>
  <c r="F240" i="1"/>
  <c r="E240" i="1"/>
  <c r="CF240" i="1" s="1"/>
  <c r="CE239" i="1"/>
  <c r="CB239" i="1"/>
  <c r="Z239" i="1"/>
  <c r="W239" i="1"/>
  <c r="T239" i="1"/>
  <c r="N239" i="1"/>
  <c r="L239" i="1"/>
  <c r="H239" i="1"/>
  <c r="I239" i="1" s="1"/>
  <c r="G239" i="1"/>
  <c r="F239" i="1"/>
  <c r="E239" i="1"/>
  <c r="CF239" i="1" s="1"/>
  <c r="CE238" i="1"/>
  <c r="CB238" i="1"/>
  <c r="Z238" i="1"/>
  <c r="W238" i="1"/>
  <c r="T238" i="1"/>
  <c r="N238" i="1"/>
  <c r="L238" i="1"/>
  <c r="H238" i="1"/>
  <c r="I238" i="1" s="1"/>
  <c r="G238" i="1"/>
  <c r="F238" i="1"/>
  <c r="E238" i="1"/>
  <c r="CF238" i="1" s="1"/>
  <c r="CE237" i="1"/>
  <c r="CB237" i="1"/>
  <c r="Z237" i="1"/>
  <c r="W237" i="1"/>
  <c r="T237" i="1"/>
  <c r="N237" i="1"/>
  <c r="L237" i="1"/>
  <c r="H237" i="1"/>
  <c r="I237" i="1" s="1"/>
  <c r="G237" i="1"/>
  <c r="F237" i="1"/>
  <c r="E237" i="1"/>
  <c r="CF237" i="1" s="1"/>
  <c r="CE236" i="1"/>
  <c r="CB236" i="1"/>
  <c r="Z236" i="1"/>
  <c r="W236" i="1"/>
  <c r="T236" i="1"/>
  <c r="N236" i="1"/>
  <c r="L236" i="1"/>
  <c r="H236" i="1"/>
  <c r="I236" i="1" s="1"/>
  <c r="G236" i="1"/>
  <c r="F236" i="1"/>
  <c r="E236" i="1"/>
  <c r="CF236" i="1" s="1"/>
  <c r="CE235" i="1"/>
  <c r="CB235" i="1"/>
  <c r="Z235" i="1"/>
  <c r="W235" i="1"/>
  <c r="T235" i="1"/>
  <c r="N235" i="1"/>
  <c r="L235" i="1"/>
  <c r="H235" i="1"/>
  <c r="I235" i="1" s="1"/>
  <c r="G235" i="1"/>
  <c r="F235" i="1"/>
  <c r="E235" i="1"/>
  <c r="CF235" i="1" s="1"/>
  <c r="CE234" i="1"/>
  <c r="CB234" i="1"/>
  <c r="Z234" i="1"/>
  <c r="W234" i="1"/>
  <c r="T234" i="1"/>
  <c r="N234" i="1"/>
  <c r="L234" i="1"/>
  <c r="H234" i="1"/>
  <c r="I234" i="1" s="1"/>
  <c r="G234" i="1"/>
  <c r="F234" i="1"/>
  <c r="E234" i="1"/>
  <c r="CF234" i="1" s="1"/>
  <c r="CE233" i="1"/>
  <c r="CB233" i="1"/>
  <c r="Z233" i="1"/>
  <c r="W233" i="1"/>
  <c r="T233" i="1"/>
  <c r="N233" i="1"/>
  <c r="L233" i="1"/>
  <c r="H233" i="1"/>
  <c r="I233" i="1" s="1"/>
  <c r="G233" i="1"/>
  <c r="F233" i="1"/>
  <c r="E233" i="1"/>
  <c r="CF233" i="1" s="1"/>
  <c r="CE232" i="1"/>
  <c r="CB232" i="1"/>
  <c r="Z232" i="1"/>
  <c r="W232" i="1"/>
  <c r="T232" i="1"/>
  <c r="N232" i="1"/>
  <c r="L232" i="1"/>
  <c r="H232" i="1"/>
  <c r="I232" i="1" s="1"/>
  <c r="G232" i="1"/>
  <c r="F232" i="1"/>
  <c r="E232" i="1"/>
  <c r="CF232" i="1" s="1"/>
  <c r="CE231" i="1"/>
  <c r="CB231" i="1"/>
  <c r="Z231" i="1"/>
  <c r="W231" i="1"/>
  <c r="T231" i="1"/>
  <c r="N231" i="1"/>
  <c r="L231" i="1"/>
  <c r="H231" i="1"/>
  <c r="I231" i="1" s="1"/>
  <c r="G231" i="1"/>
  <c r="F231" i="1"/>
  <c r="E231" i="1"/>
  <c r="CF231" i="1" s="1"/>
  <c r="CE230" i="1"/>
  <c r="CB230" i="1"/>
  <c r="Z230" i="1"/>
  <c r="W230" i="1"/>
  <c r="T230" i="1"/>
  <c r="N230" i="1"/>
  <c r="L230" i="1"/>
  <c r="H230" i="1"/>
  <c r="I230" i="1" s="1"/>
  <c r="G230" i="1"/>
  <c r="F230" i="1"/>
  <c r="E230" i="1"/>
  <c r="CF230" i="1" s="1"/>
  <c r="CE229" i="1"/>
  <c r="CB229" i="1"/>
  <c r="Z229" i="1"/>
  <c r="W229" i="1"/>
  <c r="T229" i="1"/>
  <c r="N229" i="1"/>
  <c r="L229" i="1"/>
  <c r="H229" i="1"/>
  <c r="I229" i="1" s="1"/>
  <c r="G229" i="1"/>
  <c r="F229" i="1"/>
  <c r="E229" i="1"/>
  <c r="CF229" i="1" s="1"/>
  <c r="CE228" i="1"/>
  <c r="CB228" i="1"/>
  <c r="Z228" i="1"/>
  <c r="W228" i="1"/>
  <c r="T228" i="1"/>
  <c r="N228" i="1"/>
  <c r="L228" i="1"/>
  <c r="H228" i="1"/>
  <c r="I228" i="1" s="1"/>
  <c r="G228" i="1"/>
  <c r="F228" i="1"/>
  <c r="E228" i="1"/>
  <c r="CF228" i="1" s="1"/>
  <c r="CE227" i="1"/>
  <c r="CB227" i="1"/>
  <c r="Z227" i="1"/>
  <c r="W227" i="1"/>
  <c r="T227" i="1"/>
  <c r="N227" i="1"/>
  <c r="L227" i="1"/>
  <c r="H227" i="1"/>
  <c r="I227" i="1" s="1"/>
  <c r="G227" i="1"/>
  <c r="F227" i="1"/>
  <c r="E227" i="1"/>
  <c r="CF227" i="1" s="1"/>
  <c r="CE226" i="1"/>
  <c r="CB226" i="1"/>
  <c r="Z226" i="1"/>
  <c r="W226" i="1"/>
  <c r="T226" i="1"/>
  <c r="N226" i="1"/>
  <c r="L226" i="1"/>
  <c r="H226" i="1"/>
  <c r="I226" i="1" s="1"/>
  <c r="G226" i="1"/>
  <c r="F226" i="1"/>
  <c r="E226" i="1"/>
  <c r="CF226" i="1" s="1"/>
  <c r="CE225" i="1"/>
  <c r="CB225" i="1"/>
  <c r="Z225" i="1"/>
  <c r="W225" i="1"/>
  <c r="T225" i="1"/>
  <c r="N225" i="1"/>
  <c r="L225" i="1"/>
  <c r="H225" i="1"/>
  <c r="I225" i="1" s="1"/>
  <c r="G225" i="1"/>
  <c r="F225" i="1"/>
  <c r="E225" i="1"/>
  <c r="CF225" i="1" s="1"/>
  <c r="CE224" i="1"/>
  <c r="CB224" i="1"/>
  <c r="Z224" i="1"/>
  <c r="W224" i="1"/>
  <c r="T224" i="1"/>
  <c r="N224" i="1"/>
  <c r="L224" i="1"/>
  <c r="H224" i="1"/>
  <c r="I224" i="1" s="1"/>
  <c r="G224" i="1"/>
  <c r="F224" i="1"/>
  <c r="E224" i="1"/>
  <c r="CF224" i="1" s="1"/>
  <c r="CE223" i="1"/>
  <c r="CB223" i="1"/>
  <c r="Z223" i="1"/>
  <c r="W223" i="1"/>
  <c r="T223" i="1"/>
  <c r="N223" i="1"/>
  <c r="L223" i="1"/>
  <c r="H223" i="1"/>
  <c r="I223" i="1" s="1"/>
  <c r="G223" i="1"/>
  <c r="F223" i="1"/>
  <c r="E223" i="1"/>
  <c r="CF223" i="1" s="1"/>
  <c r="CE222" i="1"/>
  <c r="CB222" i="1"/>
  <c r="Z222" i="1"/>
  <c r="W222" i="1"/>
  <c r="T222" i="1"/>
  <c r="N222" i="1"/>
  <c r="L222" i="1"/>
  <c r="H222" i="1"/>
  <c r="I222" i="1" s="1"/>
  <c r="G222" i="1"/>
  <c r="F222" i="1"/>
  <c r="E222" i="1"/>
  <c r="CF222" i="1" s="1"/>
  <c r="CE221" i="1"/>
  <c r="CB221" i="1"/>
  <c r="Z221" i="1"/>
  <c r="W221" i="1"/>
  <c r="T221" i="1"/>
  <c r="N221" i="1"/>
  <c r="L221" i="1"/>
  <c r="H221" i="1"/>
  <c r="I221" i="1" s="1"/>
  <c r="G221" i="1"/>
  <c r="F221" i="1"/>
  <c r="E221" i="1"/>
  <c r="CF221" i="1" s="1"/>
  <c r="CE220" i="1"/>
  <c r="CB220" i="1"/>
  <c r="Z220" i="1"/>
  <c r="W220" i="1"/>
  <c r="T220" i="1"/>
  <c r="N220" i="1"/>
  <c r="L220" i="1"/>
  <c r="H220" i="1"/>
  <c r="I220" i="1" s="1"/>
  <c r="G220" i="1"/>
  <c r="F220" i="1"/>
  <c r="E220" i="1"/>
  <c r="CF220" i="1" s="1"/>
  <c r="CE219" i="1"/>
  <c r="CB219" i="1"/>
  <c r="Z219" i="1"/>
  <c r="W219" i="1"/>
  <c r="T219" i="1"/>
  <c r="N219" i="1"/>
  <c r="L219" i="1"/>
  <c r="H219" i="1"/>
  <c r="I219" i="1" s="1"/>
  <c r="G219" i="1"/>
  <c r="F219" i="1"/>
  <c r="E219" i="1"/>
  <c r="CF219" i="1" s="1"/>
  <c r="CE218" i="1"/>
  <c r="CB218" i="1"/>
  <c r="Z218" i="1"/>
  <c r="W218" i="1"/>
  <c r="T218" i="1"/>
  <c r="N218" i="1"/>
  <c r="L218" i="1"/>
  <c r="H218" i="1"/>
  <c r="I218" i="1" s="1"/>
  <c r="G218" i="1"/>
  <c r="F218" i="1"/>
  <c r="E218" i="1"/>
  <c r="CF218" i="1" s="1"/>
  <c r="CE217" i="1"/>
  <c r="CB217" i="1"/>
  <c r="Z217" i="1"/>
  <c r="W217" i="1"/>
  <c r="T217" i="1"/>
  <c r="N217" i="1"/>
  <c r="L217" i="1"/>
  <c r="H217" i="1"/>
  <c r="I217" i="1" s="1"/>
  <c r="G217" i="1"/>
  <c r="F217" i="1"/>
  <c r="E217" i="1"/>
  <c r="CF217" i="1" s="1"/>
  <c r="CE216" i="1"/>
  <c r="CB216" i="1"/>
  <c r="Z216" i="1"/>
  <c r="W216" i="1"/>
  <c r="T216" i="1"/>
  <c r="N216" i="1"/>
  <c r="L216" i="1"/>
  <c r="H216" i="1"/>
  <c r="I216" i="1" s="1"/>
  <c r="G216" i="1"/>
  <c r="F216" i="1"/>
  <c r="E216" i="1"/>
  <c r="CF216" i="1" s="1"/>
  <c r="CE215" i="1"/>
  <c r="CB215" i="1"/>
  <c r="Z215" i="1"/>
  <c r="W215" i="1"/>
  <c r="T215" i="1"/>
  <c r="N215" i="1"/>
  <c r="L215" i="1"/>
  <c r="H215" i="1"/>
  <c r="I215" i="1" s="1"/>
  <c r="G215" i="1"/>
  <c r="F215" i="1"/>
  <c r="E215" i="1"/>
  <c r="CF215" i="1" s="1"/>
  <c r="CE214" i="1"/>
  <c r="CB214" i="1"/>
  <c r="Z214" i="1"/>
  <c r="W214" i="1"/>
  <c r="T214" i="1"/>
  <c r="N214" i="1"/>
  <c r="L214" i="1"/>
  <c r="H214" i="1"/>
  <c r="I214" i="1" s="1"/>
  <c r="G214" i="1"/>
  <c r="F214" i="1"/>
  <c r="E214" i="1"/>
  <c r="CF214" i="1" s="1"/>
  <c r="CE213" i="1"/>
  <c r="CB213" i="1"/>
  <c r="Z213" i="1"/>
  <c r="W213" i="1"/>
  <c r="T213" i="1"/>
  <c r="N213" i="1"/>
  <c r="L213" i="1"/>
  <c r="H213" i="1"/>
  <c r="I213" i="1" s="1"/>
  <c r="G213" i="1"/>
  <c r="F213" i="1"/>
  <c r="E213" i="1"/>
  <c r="CF213" i="1" s="1"/>
  <c r="CE212" i="1"/>
  <c r="CB212" i="1"/>
  <c r="Z212" i="1"/>
  <c r="W212" i="1"/>
  <c r="T212" i="1"/>
  <c r="N212" i="1"/>
  <c r="L212" i="1"/>
  <c r="H212" i="1"/>
  <c r="I212" i="1" s="1"/>
  <c r="G212" i="1"/>
  <c r="F212" i="1"/>
  <c r="E212" i="1"/>
  <c r="CF212" i="1" s="1"/>
  <c r="CE211" i="1"/>
  <c r="CB211" i="1"/>
  <c r="Z211" i="1"/>
  <c r="W211" i="1"/>
  <c r="T211" i="1"/>
  <c r="N211" i="1"/>
  <c r="L211" i="1"/>
  <c r="H211" i="1"/>
  <c r="I211" i="1" s="1"/>
  <c r="G211" i="1"/>
  <c r="F211" i="1"/>
  <c r="E211" i="1"/>
  <c r="CF211" i="1" s="1"/>
  <c r="CE210" i="1"/>
  <c r="CB210" i="1"/>
  <c r="Z210" i="1"/>
  <c r="W210" i="1"/>
  <c r="T210" i="1"/>
  <c r="N210" i="1"/>
  <c r="L210" i="1"/>
  <c r="H210" i="1"/>
  <c r="I210" i="1" s="1"/>
  <c r="G210" i="1"/>
  <c r="F210" i="1"/>
  <c r="E210" i="1"/>
  <c r="CF210" i="1" s="1"/>
  <c r="CE209" i="1"/>
  <c r="CB209" i="1"/>
  <c r="Z209" i="1"/>
  <c r="W209" i="1"/>
  <c r="T209" i="1"/>
  <c r="N209" i="1"/>
  <c r="L209" i="1"/>
  <c r="H209" i="1"/>
  <c r="I209" i="1" s="1"/>
  <c r="G209" i="1"/>
  <c r="F209" i="1"/>
  <c r="E209" i="1"/>
  <c r="CF209" i="1" s="1"/>
  <c r="CE208" i="1"/>
  <c r="CB208" i="1"/>
  <c r="Z208" i="1"/>
  <c r="W208" i="1"/>
  <c r="T208" i="1"/>
  <c r="N208" i="1"/>
  <c r="L208" i="1"/>
  <c r="H208" i="1"/>
  <c r="I208" i="1" s="1"/>
  <c r="G208" i="1"/>
  <c r="F208" i="1"/>
  <c r="E208" i="1"/>
  <c r="CF208" i="1" s="1"/>
  <c r="CE207" i="1"/>
  <c r="CB207" i="1"/>
  <c r="Z207" i="1"/>
  <c r="W207" i="1"/>
  <c r="T207" i="1"/>
  <c r="N207" i="1"/>
  <c r="L207" i="1"/>
  <c r="H207" i="1"/>
  <c r="I207" i="1" s="1"/>
  <c r="G207" i="1"/>
  <c r="F207" i="1"/>
  <c r="E207" i="1"/>
  <c r="CF207" i="1" s="1"/>
  <c r="CE206" i="1"/>
  <c r="CB206" i="1"/>
  <c r="Z206" i="1"/>
  <c r="W206" i="1"/>
  <c r="T206" i="1"/>
  <c r="N206" i="1"/>
  <c r="L206" i="1"/>
  <c r="H206" i="1"/>
  <c r="I206" i="1" s="1"/>
  <c r="G206" i="1"/>
  <c r="F206" i="1"/>
  <c r="E206" i="1"/>
  <c r="CF206" i="1" s="1"/>
  <c r="CE205" i="1"/>
  <c r="CB205" i="1"/>
  <c r="Z205" i="1"/>
  <c r="W205" i="1"/>
  <c r="T205" i="1"/>
  <c r="N205" i="1"/>
  <c r="L205" i="1"/>
  <c r="H205" i="1"/>
  <c r="I205" i="1" s="1"/>
  <c r="G205" i="1"/>
  <c r="F205" i="1"/>
  <c r="E205" i="1"/>
  <c r="CF205" i="1" s="1"/>
  <c r="CE204" i="1"/>
  <c r="CB204" i="1"/>
  <c r="Z204" i="1"/>
  <c r="W204" i="1"/>
  <c r="T204" i="1"/>
  <c r="N204" i="1"/>
  <c r="L204" i="1"/>
  <c r="H204" i="1"/>
  <c r="I204" i="1" s="1"/>
  <c r="G204" i="1"/>
  <c r="F204" i="1"/>
  <c r="E204" i="1"/>
  <c r="CF204" i="1" s="1"/>
  <c r="CE203" i="1"/>
  <c r="CB203" i="1"/>
  <c r="Z203" i="1"/>
  <c r="W203" i="1"/>
  <c r="T203" i="1"/>
  <c r="N203" i="1"/>
  <c r="L203" i="1"/>
  <c r="H203" i="1"/>
  <c r="I203" i="1" s="1"/>
  <c r="G203" i="1"/>
  <c r="F203" i="1"/>
  <c r="E203" i="1"/>
  <c r="CF203" i="1" s="1"/>
  <c r="CE202" i="1"/>
  <c r="CB202" i="1"/>
  <c r="Z202" i="1"/>
  <c r="W202" i="1"/>
  <c r="T202" i="1"/>
  <c r="N202" i="1"/>
  <c r="L202" i="1"/>
  <c r="H202" i="1"/>
  <c r="I202" i="1" s="1"/>
  <c r="G202" i="1"/>
  <c r="F202" i="1"/>
  <c r="E202" i="1"/>
  <c r="CF202" i="1" s="1"/>
  <c r="CE201" i="1"/>
  <c r="CB201" i="1"/>
  <c r="Z201" i="1"/>
  <c r="W201" i="1"/>
  <c r="T201" i="1"/>
  <c r="N201" i="1"/>
  <c r="L201" i="1"/>
  <c r="H201" i="1"/>
  <c r="I201" i="1" s="1"/>
  <c r="G201" i="1"/>
  <c r="F201" i="1"/>
  <c r="E201" i="1"/>
  <c r="CF201" i="1" s="1"/>
  <c r="CE200" i="1"/>
  <c r="CB200" i="1"/>
  <c r="Z200" i="1"/>
  <c r="W200" i="1"/>
  <c r="T200" i="1"/>
  <c r="N200" i="1"/>
  <c r="L200" i="1"/>
  <c r="H200" i="1"/>
  <c r="I200" i="1" s="1"/>
  <c r="G200" i="1"/>
  <c r="F200" i="1"/>
  <c r="E200" i="1"/>
  <c r="CF200" i="1" s="1"/>
  <c r="CE199" i="1"/>
  <c r="CB199" i="1"/>
  <c r="Z199" i="1"/>
  <c r="W199" i="1"/>
  <c r="T199" i="1"/>
  <c r="N199" i="1"/>
  <c r="L199" i="1"/>
  <c r="H199" i="1"/>
  <c r="I199" i="1" s="1"/>
  <c r="G199" i="1"/>
  <c r="F199" i="1"/>
  <c r="E199" i="1"/>
  <c r="CF199" i="1" s="1"/>
  <c r="CE198" i="1"/>
  <c r="CB198" i="1"/>
  <c r="Z198" i="1"/>
  <c r="W198" i="1"/>
  <c r="T198" i="1"/>
  <c r="N198" i="1"/>
  <c r="L198" i="1"/>
  <c r="H198" i="1"/>
  <c r="I198" i="1" s="1"/>
  <c r="G198" i="1"/>
  <c r="F198" i="1"/>
  <c r="E198" i="1"/>
  <c r="CF198" i="1" s="1"/>
  <c r="CE197" i="1"/>
  <c r="CB197" i="1"/>
  <c r="Z197" i="1"/>
  <c r="W197" i="1"/>
  <c r="T197" i="1"/>
  <c r="N197" i="1"/>
  <c r="L197" i="1"/>
  <c r="H197" i="1"/>
  <c r="I197" i="1" s="1"/>
  <c r="G197" i="1"/>
  <c r="F197" i="1"/>
  <c r="E197" i="1"/>
  <c r="CF197" i="1" s="1"/>
  <c r="CE196" i="1"/>
  <c r="CB196" i="1"/>
  <c r="Z196" i="1"/>
  <c r="W196" i="1"/>
  <c r="T196" i="1"/>
  <c r="N196" i="1"/>
  <c r="L196" i="1"/>
  <c r="H196" i="1"/>
  <c r="I196" i="1" s="1"/>
  <c r="G196" i="1"/>
  <c r="F196" i="1"/>
  <c r="E196" i="1"/>
  <c r="CF196" i="1" s="1"/>
  <c r="CE195" i="1"/>
  <c r="CB195" i="1"/>
  <c r="Z195" i="1"/>
  <c r="W195" i="1"/>
  <c r="T195" i="1"/>
  <c r="N195" i="1"/>
  <c r="L195" i="1"/>
  <c r="H195" i="1"/>
  <c r="I195" i="1" s="1"/>
  <c r="G195" i="1"/>
  <c r="F195" i="1"/>
  <c r="E195" i="1"/>
  <c r="CF195" i="1" s="1"/>
  <c r="CE194" i="1"/>
  <c r="CB194" i="1"/>
  <c r="Z194" i="1"/>
  <c r="W194" i="1"/>
  <c r="T194" i="1"/>
  <c r="N194" i="1"/>
  <c r="L194" i="1"/>
  <c r="H194" i="1"/>
  <c r="I194" i="1" s="1"/>
  <c r="G194" i="1"/>
  <c r="F194" i="1"/>
  <c r="E194" i="1"/>
  <c r="CF194" i="1" s="1"/>
  <c r="CE193" i="1"/>
  <c r="CB193" i="1"/>
  <c r="Z193" i="1"/>
  <c r="W193" i="1"/>
  <c r="T193" i="1"/>
  <c r="N193" i="1"/>
  <c r="L193" i="1"/>
  <c r="H193" i="1"/>
  <c r="I193" i="1" s="1"/>
  <c r="G193" i="1"/>
  <c r="F193" i="1"/>
  <c r="E193" i="1"/>
  <c r="CF193" i="1" s="1"/>
  <c r="CE192" i="1"/>
  <c r="CB192" i="1"/>
  <c r="Z192" i="1"/>
  <c r="W192" i="1"/>
  <c r="T192" i="1"/>
  <c r="N192" i="1"/>
  <c r="L192" i="1"/>
  <c r="H192" i="1"/>
  <c r="I192" i="1" s="1"/>
  <c r="G192" i="1"/>
  <c r="F192" i="1"/>
  <c r="E192" i="1"/>
  <c r="CF192" i="1" s="1"/>
  <c r="CE191" i="1"/>
  <c r="CB191" i="1"/>
  <c r="Z191" i="1"/>
  <c r="W191" i="1"/>
  <c r="T191" i="1"/>
  <c r="N191" i="1"/>
  <c r="L191" i="1"/>
  <c r="H191" i="1"/>
  <c r="I191" i="1" s="1"/>
  <c r="G191" i="1"/>
  <c r="F191" i="1"/>
  <c r="E191" i="1"/>
  <c r="CF191" i="1" s="1"/>
  <c r="CE190" i="1"/>
  <c r="CB190" i="1"/>
  <c r="Z190" i="1"/>
  <c r="W190" i="1"/>
  <c r="T190" i="1"/>
  <c r="N190" i="1"/>
  <c r="L190" i="1"/>
  <c r="H190" i="1"/>
  <c r="I190" i="1" s="1"/>
  <c r="G190" i="1"/>
  <c r="F190" i="1"/>
  <c r="E190" i="1"/>
  <c r="CF190" i="1" s="1"/>
  <c r="CE189" i="1"/>
  <c r="CB189" i="1"/>
  <c r="Z189" i="1"/>
  <c r="W189" i="1"/>
  <c r="T189" i="1"/>
  <c r="N189" i="1"/>
  <c r="L189" i="1"/>
  <c r="H189" i="1"/>
  <c r="I189" i="1" s="1"/>
  <c r="G189" i="1"/>
  <c r="F189" i="1"/>
  <c r="E189" i="1"/>
  <c r="CF189" i="1" s="1"/>
  <c r="CE188" i="1"/>
  <c r="CB188" i="1"/>
  <c r="Z188" i="1"/>
  <c r="W188" i="1"/>
  <c r="T188" i="1"/>
  <c r="N188" i="1"/>
  <c r="L188" i="1"/>
  <c r="H188" i="1"/>
  <c r="I188" i="1" s="1"/>
  <c r="G188" i="1"/>
  <c r="F188" i="1"/>
  <c r="E188" i="1"/>
  <c r="CF188" i="1" s="1"/>
  <c r="CE187" i="1"/>
  <c r="CB187" i="1"/>
  <c r="Z187" i="1"/>
  <c r="W187" i="1"/>
  <c r="T187" i="1"/>
  <c r="N187" i="1"/>
  <c r="L187" i="1"/>
  <c r="H187" i="1"/>
  <c r="I187" i="1" s="1"/>
  <c r="G187" i="1"/>
  <c r="F187" i="1"/>
  <c r="E187" i="1"/>
  <c r="CF187" i="1" s="1"/>
  <c r="CE186" i="1"/>
  <c r="CB186" i="1"/>
  <c r="Z186" i="1"/>
  <c r="W186" i="1"/>
  <c r="T186" i="1"/>
  <c r="N186" i="1"/>
  <c r="L186" i="1"/>
  <c r="H186" i="1"/>
  <c r="I186" i="1" s="1"/>
  <c r="G186" i="1"/>
  <c r="F186" i="1"/>
  <c r="E186" i="1"/>
  <c r="CF186" i="1" s="1"/>
  <c r="CE185" i="1"/>
  <c r="CB185" i="1"/>
  <c r="Z185" i="1"/>
  <c r="W185" i="1"/>
  <c r="T185" i="1"/>
  <c r="N185" i="1"/>
  <c r="L185" i="1"/>
  <c r="H185" i="1"/>
  <c r="I185" i="1" s="1"/>
  <c r="G185" i="1"/>
  <c r="F185" i="1"/>
  <c r="E185" i="1"/>
  <c r="CF185" i="1" s="1"/>
  <c r="CE184" i="1"/>
  <c r="CB184" i="1"/>
  <c r="Z184" i="1"/>
  <c r="W184" i="1"/>
  <c r="T184" i="1"/>
  <c r="N184" i="1"/>
  <c r="L184" i="1"/>
  <c r="H184" i="1"/>
  <c r="I184" i="1" s="1"/>
  <c r="G184" i="1"/>
  <c r="F184" i="1"/>
  <c r="E184" i="1"/>
  <c r="CF184" i="1" s="1"/>
  <c r="CE183" i="1"/>
  <c r="CB183" i="1"/>
  <c r="Z183" i="1"/>
  <c r="W183" i="1"/>
  <c r="T183" i="1"/>
  <c r="N183" i="1"/>
  <c r="L183" i="1"/>
  <c r="H183" i="1"/>
  <c r="I183" i="1" s="1"/>
  <c r="G183" i="1"/>
  <c r="F183" i="1"/>
  <c r="E183" i="1"/>
  <c r="CF183" i="1" s="1"/>
  <c r="CE182" i="1"/>
  <c r="CB182" i="1"/>
  <c r="Z182" i="1"/>
  <c r="W182" i="1"/>
  <c r="T182" i="1"/>
  <c r="N182" i="1"/>
  <c r="L182" i="1"/>
  <c r="H182" i="1"/>
  <c r="I182" i="1" s="1"/>
  <c r="G182" i="1"/>
  <c r="F182" i="1"/>
  <c r="E182" i="1"/>
  <c r="CF182" i="1" s="1"/>
  <c r="CE181" i="1"/>
  <c r="CB181" i="1"/>
  <c r="Z181" i="1"/>
  <c r="W181" i="1"/>
  <c r="T181" i="1"/>
  <c r="N181" i="1"/>
  <c r="L181" i="1"/>
  <c r="H181" i="1"/>
  <c r="I181" i="1" s="1"/>
  <c r="G181" i="1"/>
  <c r="F181" i="1"/>
  <c r="E181" i="1"/>
  <c r="CF181" i="1" s="1"/>
  <c r="CE180" i="1"/>
  <c r="CB180" i="1"/>
  <c r="Z180" i="1"/>
  <c r="W180" i="1"/>
  <c r="T180" i="1"/>
  <c r="N180" i="1"/>
  <c r="L180" i="1"/>
  <c r="H180" i="1"/>
  <c r="I180" i="1" s="1"/>
  <c r="G180" i="1"/>
  <c r="F180" i="1"/>
  <c r="E180" i="1"/>
  <c r="CF180" i="1" s="1"/>
  <c r="CE179" i="1"/>
  <c r="CB179" i="1"/>
  <c r="Z179" i="1"/>
  <c r="W179" i="1"/>
  <c r="T179" i="1"/>
  <c r="N179" i="1"/>
  <c r="L179" i="1"/>
  <c r="H179" i="1"/>
  <c r="I179" i="1" s="1"/>
  <c r="G179" i="1"/>
  <c r="F179" i="1"/>
  <c r="E179" i="1"/>
  <c r="CF179" i="1" s="1"/>
  <c r="CE178" i="1"/>
  <c r="CB178" i="1"/>
  <c r="Z178" i="1"/>
  <c r="W178" i="1"/>
  <c r="T178" i="1"/>
  <c r="N178" i="1"/>
  <c r="L178" i="1"/>
  <c r="H178" i="1"/>
  <c r="I178" i="1" s="1"/>
  <c r="G178" i="1"/>
  <c r="F178" i="1"/>
  <c r="E178" i="1"/>
  <c r="CF178" i="1" s="1"/>
  <c r="CE177" i="1"/>
  <c r="CB177" i="1"/>
  <c r="Z177" i="1"/>
  <c r="W177" i="1"/>
  <c r="T177" i="1"/>
  <c r="N177" i="1"/>
  <c r="L177" i="1"/>
  <c r="H177" i="1"/>
  <c r="I177" i="1" s="1"/>
  <c r="G177" i="1"/>
  <c r="F177" i="1"/>
  <c r="E177" i="1"/>
  <c r="CF177" i="1" s="1"/>
  <c r="CE176" i="1"/>
  <c r="CB176" i="1"/>
  <c r="Z176" i="1"/>
  <c r="W176" i="1"/>
  <c r="T176" i="1"/>
  <c r="R176" i="1"/>
  <c r="Q176" i="1"/>
  <c r="P176" i="1"/>
  <c r="N176" i="1"/>
  <c r="L176" i="1"/>
  <c r="H176" i="1"/>
  <c r="I176" i="1" s="1"/>
  <c r="F176" i="1"/>
  <c r="G176" i="1" s="1"/>
  <c r="E176" i="1"/>
  <c r="CF176" i="1" s="1"/>
  <c r="CE175" i="1"/>
  <c r="CB175" i="1"/>
  <c r="Z175" i="1"/>
  <c r="W175" i="1"/>
  <c r="T175" i="1"/>
  <c r="P175" i="1"/>
  <c r="O175" i="1"/>
  <c r="N175" i="1"/>
  <c r="L175" i="1"/>
  <c r="H175" i="1"/>
  <c r="I175" i="1" s="1"/>
  <c r="F175" i="1"/>
  <c r="G175" i="1" s="1"/>
  <c r="E175" i="1"/>
  <c r="CF175" i="1" s="1"/>
  <c r="CE174" i="1"/>
  <c r="CB174" i="1"/>
  <c r="Z174" i="1"/>
  <c r="W174" i="1"/>
  <c r="T174" i="1"/>
  <c r="R174" i="1"/>
  <c r="Q174" i="1"/>
  <c r="P174" i="1"/>
  <c r="O174" i="1"/>
  <c r="N174" i="1"/>
  <c r="L174" i="1"/>
  <c r="H174" i="1"/>
  <c r="I174" i="1" s="1"/>
  <c r="F174" i="1"/>
  <c r="G174" i="1" s="1"/>
  <c r="E174" i="1"/>
  <c r="CF174" i="1" s="1"/>
  <c r="CI174" i="1" s="1"/>
  <c r="CE173" i="1"/>
  <c r="CB173" i="1"/>
  <c r="Z173" i="1"/>
  <c r="W173" i="1"/>
  <c r="T173" i="1"/>
  <c r="R173" i="1"/>
  <c r="Q173" i="1"/>
  <c r="P173" i="1"/>
  <c r="O173" i="1"/>
  <c r="N173" i="1"/>
  <c r="L173" i="1"/>
  <c r="H173" i="1"/>
  <c r="I173" i="1" s="1"/>
  <c r="F173" i="1"/>
  <c r="G173" i="1" s="1"/>
  <c r="E173" i="1"/>
  <c r="CF173" i="1" s="1"/>
  <c r="CI173" i="1" s="1"/>
  <c r="CE172" i="1"/>
  <c r="CB172" i="1"/>
  <c r="Z172" i="1"/>
  <c r="W172" i="1"/>
  <c r="T172" i="1"/>
  <c r="N172" i="1"/>
  <c r="L172" i="1"/>
  <c r="H172" i="1"/>
  <c r="I172" i="1" s="1"/>
  <c r="F172" i="1"/>
  <c r="G172" i="1" s="1"/>
  <c r="E172" i="1"/>
  <c r="CF172" i="1" s="1"/>
  <c r="CI172" i="1" s="1"/>
  <c r="CE171" i="1"/>
  <c r="CB171" i="1"/>
  <c r="Z171" i="1"/>
  <c r="W171" i="1"/>
  <c r="T171" i="1"/>
  <c r="N171" i="1"/>
  <c r="L171" i="1"/>
  <c r="H171" i="1"/>
  <c r="I171" i="1" s="1"/>
  <c r="F171" i="1"/>
  <c r="G171" i="1" s="1"/>
  <c r="E171" i="1"/>
  <c r="CF171" i="1" s="1"/>
  <c r="CE170" i="1"/>
  <c r="CB170" i="1"/>
  <c r="Z170" i="1"/>
  <c r="W170" i="1"/>
  <c r="T170" i="1"/>
  <c r="N170" i="1"/>
  <c r="L170" i="1"/>
  <c r="H170" i="1"/>
  <c r="I170" i="1" s="1"/>
  <c r="F170" i="1"/>
  <c r="G170" i="1" s="1"/>
  <c r="E170" i="1"/>
  <c r="CF170" i="1" s="1"/>
  <c r="CI170" i="1" s="1"/>
  <c r="CE169" i="1"/>
  <c r="CB169" i="1"/>
  <c r="Z169" i="1"/>
  <c r="W169" i="1"/>
  <c r="T169" i="1"/>
  <c r="N169" i="1"/>
  <c r="L169" i="1"/>
  <c r="H169" i="1"/>
  <c r="I169" i="1" s="1"/>
  <c r="F169" i="1"/>
  <c r="G169" i="1" s="1"/>
  <c r="E169" i="1"/>
  <c r="CF169" i="1" s="1"/>
  <c r="CE168" i="1"/>
  <c r="CB168" i="1"/>
  <c r="Z168" i="1"/>
  <c r="W168" i="1"/>
  <c r="T168" i="1"/>
  <c r="N168" i="1"/>
  <c r="L168" i="1"/>
  <c r="H168" i="1"/>
  <c r="I168" i="1" s="1"/>
  <c r="F168" i="1"/>
  <c r="G168" i="1" s="1"/>
  <c r="E168" i="1"/>
  <c r="CF168" i="1" s="1"/>
  <c r="CI168" i="1" s="1"/>
  <c r="CE167" i="1"/>
  <c r="CB167" i="1"/>
  <c r="Z167" i="1"/>
  <c r="W167" i="1"/>
  <c r="T167" i="1"/>
  <c r="N167" i="1"/>
  <c r="L167" i="1"/>
  <c r="H167" i="1"/>
  <c r="I167" i="1" s="1"/>
  <c r="F167" i="1"/>
  <c r="G167" i="1" s="1"/>
  <c r="E167" i="1"/>
  <c r="CF167" i="1" s="1"/>
  <c r="CE166" i="1"/>
  <c r="CB166" i="1"/>
  <c r="Z166" i="1"/>
  <c r="W166" i="1"/>
  <c r="T166" i="1"/>
  <c r="N166" i="1"/>
  <c r="L166" i="1"/>
  <c r="H166" i="1"/>
  <c r="I166" i="1" s="1"/>
  <c r="F166" i="1"/>
  <c r="G166" i="1" s="1"/>
  <c r="E166" i="1"/>
  <c r="CF166" i="1" s="1"/>
  <c r="CI166" i="1" s="1"/>
  <c r="CE165" i="1"/>
  <c r="CB165" i="1"/>
  <c r="Z165" i="1"/>
  <c r="W165" i="1"/>
  <c r="T165" i="1"/>
  <c r="N165" i="1"/>
  <c r="L165" i="1"/>
  <c r="H165" i="1"/>
  <c r="I165" i="1" s="1"/>
  <c r="F165" i="1"/>
  <c r="G165" i="1" s="1"/>
  <c r="E165" i="1"/>
  <c r="CF165" i="1" s="1"/>
  <c r="CE164" i="1"/>
  <c r="CB164" i="1"/>
  <c r="Z164" i="1"/>
  <c r="W164" i="1"/>
  <c r="T164" i="1"/>
  <c r="N164" i="1"/>
  <c r="L164" i="1"/>
  <c r="I164" i="1"/>
  <c r="H164" i="1"/>
  <c r="F164" i="1"/>
  <c r="G164" i="1" s="1"/>
  <c r="E164" i="1"/>
  <c r="CF164" i="1" s="1"/>
  <c r="CI164" i="1" s="1"/>
  <c r="CE163" i="1"/>
  <c r="CB163" i="1"/>
  <c r="CI163" i="1" s="1"/>
  <c r="Z163" i="1"/>
  <c r="W163" i="1"/>
  <c r="T163" i="1"/>
  <c r="N163" i="1"/>
  <c r="L163" i="1"/>
  <c r="H163" i="1"/>
  <c r="I163" i="1" s="1"/>
  <c r="G163" i="1"/>
  <c r="F163" i="1"/>
  <c r="E163" i="1"/>
  <c r="CF163" i="1" s="1"/>
  <c r="CE162" i="1"/>
  <c r="CB162" i="1"/>
  <c r="Z162" i="1"/>
  <c r="W162" i="1"/>
  <c r="T162" i="1"/>
  <c r="N162" i="1"/>
  <c r="L162" i="1"/>
  <c r="H162" i="1"/>
  <c r="I162" i="1" s="1"/>
  <c r="F162" i="1"/>
  <c r="G162" i="1" s="1"/>
  <c r="E162" i="1"/>
  <c r="CF162" i="1" s="1"/>
  <c r="CI162" i="1" s="1"/>
  <c r="CE161" i="1"/>
  <c r="CB161" i="1"/>
  <c r="Z161" i="1"/>
  <c r="W161" i="1"/>
  <c r="T161" i="1"/>
  <c r="N161" i="1"/>
  <c r="L161" i="1"/>
  <c r="H161" i="1"/>
  <c r="I161" i="1" s="1"/>
  <c r="F161" i="1"/>
  <c r="G161" i="1" s="1"/>
  <c r="E161" i="1"/>
  <c r="CF161" i="1" s="1"/>
  <c r="CE160" i="1"/>
  <c r="CB160" i="1"/>
  <c r="Z160" i="1"/>
  <c r="W160" i="1"/>
  <c r="T160" i="1"/>
  <c r="N160" i="1"/>
  <c r="L160" i="1"/>
  <c r="H160" i="1"/>
  <c r="I160" i="1" s="1"/>
  <c r="F160" i="1"/>
  <c r="G160" i="1" s="1"/>
  <c r="E160" i="1"/>
  <c r="CF160" i="1" s="1"/>
  <c r="CI160" i="1" s="1"/>
  <c r="CE159" i="1"/>
  <c r="CB159" i="1"/>
  <c r="Z159" i="1"/>
  <c r="W159" i="1"/>
  <c r="T159" i="1"/>
  <c r="N159" i="1"/>
  <c r="L159" i="1"/>
  <c r="H159" i="1"/>
  <c r="I159" i="1" s="1"/>
  <c r="F159" i="1"/>
  <c r="G159" i="1" s="1"/>
  <c r="E159" i="1"/>
  <c r="CF159" i="1" s="1"/>
  <c r="CE158" i="1"/>
  <c r="CB158" i="1"/>
  <c r="Z158" i="1"/>
  <c r="W158" i="1"/>
  <c r="T158" i="1"/>
  <c r="N158" i="1"/>
  <c r="L158" i="1"/>
  <c r="H158" i="1"/>
  <c r="I158" i="1" s="1"/>
  <c r="F158" i="1"/>
  <c r="G158" i="1" s="1"/>
  <c r="E158" i="1"/>
  <c r="CF158" i="1" s="1"/>
  <c r="CI158" i="1" s="1"/>
  <c r="CE157" i="1"/>
  <c r="CB157" i="1"/>
  <c r="Z157" i="1"/>
  <c r="W157" i="1"/>
  <c r="T157" i="1"/>
  <c r="N157" i="1"/>
  <c r="L157" i="1"/>
  <c r="H157" i="1"/>
  <c r="I157" i="1" s="1"/>
  <c r="F157" i="1"/>
  <c r="G157" i="1" s="1"/>
  <c r="E157" i="1"/>
  <c r="CF157" i="1" s="1"/>
  <c r="CE156" i="1"/>
  <c r="CB156" i="1"/>
  <c r="Z156" i="1"/>
  <c r="W156" i="1"/>
  <c r="T156" i="1"/>
  <c r="N156" i="1"/>
  <c r="L156" i="1"/>
  <c r="H156" i="1"/>
  <c r="I156" i="1" s="1"/>
  <c r="F156" i="1"/>
  <c r="G156" i="1" s="1"/>
  <c r="E156" i="1"/>
  <c r="CF156" i="1" s="1"/>
  <c r="CE155" i="1"/>
  <c r="CB155" i="1"/>
  <c r="Z155" i="1"/>
  <c r="W155" i="1"/>
  <c r="T155" i="1"/>
  <c r="N155" i="1"/>
  <c r="L155" i="1"/>
  <c r="H155" i="1"/>
  <c r="I155" i="1" s="1"/>
  <c r="F155" i="1"/>
  <c r="G155" i="1" s="1"/>
  <c r="E155" i="1"/>
  <c r="CF155" i="1" s="1"/>
  <c r="CE154" i="1"/>
  <c r="CB154" i="1"/>
  <c r="Z154" i="1"/>
  <c r="W154" i="1"/>
  <c r="T154" i="1"/>
  <c r="N154" i="1"/>
  <c r="L154" i="1"/>
  <c r="H154" i="1"/>
  <c r="I154" i="1" s="1"/>
  <c r="F154" i="1"/>
  <c r="G154" i="1" s="1"/>
  <c r="E154" i="1"/>
  <c r="CF154" i="1" s="1"/>
  <c r="CI154" i="1" s="1"/>
  <c r="CE153" i="1"/>
  <c r="CB153" i="1"/>
  <c r="Z153" i="1"/>
  <c r="W153" i="1"/>
  <c r="T153" i="1"/>
  <c r="N153" i="1"/>
  <c r="L153" i="1"/>
  <c r="H153" i="1"/>
  <c r="I153" i="1" s="1"/>
  <c r="F153" i="1"/>
  <c r="G153" i="1" s="1"/>
  <c r="E153" i="1"/>
  <c r="CF153" i="1" s="1"/>
  <c r="CE152" i="1"/>
  <c r="CB152" i="1"/>
  <c r="Z152" i="1"/>
  <c r="W152" i="1"/>
  <c r="T152" i="1"/>
  <c r="N152" i="1"/>
  <c r="L152" i="1"/>
  <c r="H152" i="1"/>
  <c r="I152" i="1" s="1"/>
  <c r="F152" i="1"/>
  <c r="G152" i="1" s="1"/>
  <c r="E152" i="1"/>
  <c r="CF152" i="1" s="1"/>
  <c r="CI152" i="1" s="1"/>
  <c r="CE151" i="1"/>
  <c r="CB151" i="1"/>
  <c r="Z151" i="1"/>
  <c r="W151" i="1"/>
  <c r="T151" i="1"/>
  <c r="N151" i="1"/>
  <c r="L151" i="1"/>
  <c r="H151" i="1"/>
  <c r="I151" i="1" s="1"/>
  <c r="F151" i="1"/>
  <c r="G151" i="1" s="1"/>
  <c r="E151" i="1"/>
  <c r="CF151" i="1" s="1"/>
  <c r="CE150" i="1"/>
  <c r="CB150" i="1"/>
  <c r="Z150" i="1"/>
  <c r="W150" i="1"/>
  <c r="T150" i="1"/>
  <c r="N150" i="1"/>
  <c r="L150" i="1"/>
  <c r="H150" i="1"/>
  <c r="I150" i="1" s="1"/>
  <c r="F150" i="1"/>
  <c r="G150" i="1" s="1"/>
  <c r="E150" i="1"/>
  <c r="CF150" i="1" s="1"/>
  <c r="CI150" i="1" s="1"/>
  <c r="CE149" i="1"/>
  <c r="CB149" i="1"/>
  <c r="Z149" i="1"/>
  <c r="W149" i="1"/>
  <c r="T149" i="1"/>
  <c r="N149" i="1"/>
  <c r="L149" i="1"/>
  <c r="H149" i="1"/>
  <c r="I149" i="1" s="1"/>
  <c r="F149" i="1"/>
  <c r="G149" i="1" s="1"/>
  <c r="E149" i="1"/>
  <c r="CF149" i="1" s="1"/>
  <c r="CE148" i="1"/>
  <c r="CB148" i="1"/>
  <c r="Z148" i="1"/>
  <c r="W148" i="1"/>
  <c r="T148" i="1"/>
  <c r="N148" i="1"/>
  <c r="L148" i="1"/>
  <c r="I148" i="1"/>
  <c r="H148" i="1"/>
  <c r="F148" i="1"/>
  <c r="G148" i="1" s="1"/>
  <c r="E148" i="1"/>
  <c r="CF148" i="1" s="1"/>
  <c r="CI148" i="1" s="1"/>
  <c r="CE147" i="1"/>
  <c r="CB147" i="1"/>
  <c r="Z147" i="1"/>
  <c r="W147" i="1"/>
  <c r="T147" i="1"/>
  <c r="N147" i="1"/>
  <c r="L147" i="1"/>
  <c r="H147" i="1"/>
  <c r="I147" i="1" s="1"/>
  <c r="G147" i="1"/>
  <c r="F147" i="1"/>
  <c r="E147" i="1"/>
  <c r="CF147" i="1" s="1"/>
  <c r="CE146" i="1"/>
  <c r="CB146" i="1"/>
  <c r="Z146" i="1"/>
  <c r="W146" i="1"/>
  <c r="T146" i="1"/>
  <c r="N146" i="1"/>
  <c r="L146" i="1"/>
  <c r="H146" i="1"/>
  <c r="I146" i="1" s="1"/>
  <c r="F146" i="1"/>
  <c r="G146" i="1" s="1"/>
  <c r="E146" i="1"/>
  <c r="CF146" i="1" s="1"/>
  <c r="CI146" i="1" s="1"/>
  <c r="CE145" i="1"/>
  <c r="CB145" i="1"/>
  <c r="Z145" i="1"/>
  <c r="W145" i="1"/>
  <c r="T145" i="1"/>
  <c r="N145" i="1"/>
  <c r="L145" i="1"/>
  <c r="H145" i="1"/>
  <c r="I145" i="1" s="1"/>
  <c r="F145" i="1"/>
  <c r="G145" i="1" s="1"/>
  <c r="E145" i="1"/>
  <c r="CF145" i="1" s="1"/>
  <c r="CE144" i="1"/>
  <c r="CB144" i="1"/>
  <c r="Z144" i="1"/>
  <c r="W144" i="1"/>
  <c r="T144" i="1"/>
  <c r="N144" i="1"/>
  <c r="L144" i="1"/>
  <c r="H144" i="1"/>
  <c r="I144" i="1" s="1"/>
  <c r="F144" i="1"/>
  <c r="G144" i="1" s="1"/>
  <c r="E144" i="1"/>
  <c r="CF144" i="1" s="1"/>
  <c r="CI144" i="1" s="1"/>
  <c r="CE143" i="1"/>
  <c r="CB143" i="1"/>
  <c r="Z143" i="1"/>
  <c r="W143" i="1"/>
  <c r="T143" i="1"/>
  <c r="N143" i="1"/>
  <c r="L143" i="1"/>
  <c r="H143" i="1"/>
  <c r="I143" i="1" s="1"/>
  <c r="F143" i="1"/>
  <c r="G143" i="1" s="1"/>
  <c r="E143" i="1"/>
  <c r="CF143" i="1" s="1"/>
  <c r="CE142" i="1"/>
  <c r="CB142" i="1"/>
  <c r="Z142" i="1"/>
  <c r="W142" i="1"/>
  <c r="T142" i="1"/>
  <c r="N142" i="1"/>
  <c r="L142" i="1"/>
  <c r="H142" i="1"/>
  <c r="I142" i="1" s="1"/>
  <c r="F142" i="1"/>
  <c r="G142" i="1" s="1"/>
  <c r="E142" i="1"/>
  <c r="CF142" i="1" s="1"/>
  <c r="CI142" i="1" s="1"/>
  <c r="CE141" i="1"/>
  <c r="CB141" i="1"/>
  <c r="Z141" i="1"/>
  <c r="W141" i="1"/>
  <c r="T141" i="1"/>
  <c r="N141" i="1"/>
  <c r="L141" i="1"/>
  <c r="H141" i="1"/>
  <c r="I141" i="1" s="1"/>
  <c r="F141" i="1"/>
  <c r="G141" i="1" s="1"/>
  <c r="E141" i="1"/>
  <c r="CF141" i="1" s="1"/>
  <c r="CE140" i="1"/>
  <c r="CB140" i="1"/>
  <c r="Z140" i="1"/>
  <c r="W140" i="1"/>
  <c r="T140" i="1"/>
  <c r="N140" i="1"/>
  <c r="L140" i="1"/>
  <c r="H140" i="1"/>
  <c r="I140" i="1" s="1"/>
  <c r="F140" i="1"/>
  <c r="G140" i="1" s="1"/>
  <c r="E140" i="1"/>
  <c r="CF140" i="1" s="1"/>
  <c r="CE139" i="1"/>
  <c r="CB139" i="1"/>
  <c r="Z139" i="1"/>
  <c r="W139" i="1"/>
  <c r="T139" i="1"/>
  <c r="N139" i="1"/>
  <c r="L139" i="1"/>
  <c r="H139" i="1"/>
  <c r="I139" i="1" s="1"/>
  <c r="F139" i="1"/>
  <c r="G139" i="1" s="1"/>
  <c r="E139" i="1"/>
  <c r="CF139" i="1" s="1"/>
  <c r="CE138" i="1"/>
  <c r="CB138" i="1"/>
  <c r="Z138" i="1"/>
  <c r="W138" i="1"/>
  <c r="T138" i="1"/>
  <c r="N138" i="1"/>
  <c r="L138" i="1"/>
  <c r="H138" i="1"/>
  <c r="I138" i="1" s="1"/>
  <c r="F138" i="1"/>
  <c r="G138" i="1" s="1"/>
  <c r="E138" i="1"/>
  <c r="CF138" i="1" s="1"/>
  <c r="CI138" i="1" s="1"/>
  <c r="CE137" i="1"/>
  <c r="CB137" i="1"/>
  <c r="Z137" i="1"/>
  <c r="W137" i="1"/>
  <c r="T137" i="1"/>
  <c r="N137" i="1"/>
  <c r="L137" i="1"/>
  <c r="H137" i="1"/>
  <c r="I137" i="1" s="1"/>
  <c r="F137" i="1"/>
  <c r="G137" i="1" s="1"/>
  <c r="E137" i="1"/>
  <c r="CF137" i="1" s="1"/>
  <c r="CE136" i="1"/>
  <c r="CB136" i="1"/>
  <c r="Z136" i="1"/>
  <c r="W136" i="1"/>
  <c r="T136" i="1"/>
  <c r="N136" i="1"/>
  <c r="L136" i="1"/>
  <c r="H136" i="1"/>
  <c r="I136" i="1" s="1"/>
  <c r="F136" i="1"/>
  <c r="G136" i="1" s="1"/>
  <c r="E136" i="1"/>
  <c r="CF136" i="1" s="1"/>
  <c r="CI136" i="1" s="1"/>
  <c r="CE135" i="1"/>
  <c r="CB135" i="1"/>
  <c r="Z135" i="1"/>
  <c r="W135" i="1"/>
  <c r="T135" i="1"/>
  <c r="N135" i="1"/>
  <c r="L135" i="1"/>
  <c r="H135" i="1"/>
  <c r="I135" i="1" s="1"/>
  <c r="F135" i="1"/>
  <c r="G135" i="1" s="1"/>
  <c r="E135" i="1"/>
  <c r="CF135" i="1" s="1"/>
  <c r="CE134" i="1"/>
  <c r="CB134" i="1"/>
  <c r="Z134" i="1"/>
  <c r="W134" i="1"/>
  <c r="T134" i="1"/>
  <c r="N134" i="1"/>
  <c r="L134" i="1"/>
  <c r="H134" i="1"/>
  <c r="I134" i="1" s="1"/>
  <c r="F134" i="1"/>
  <c r="G134" i="1" s="1"/>
  <c r="E134" i="1"/>
  <c r="CF134" i="1" s="1"/>
  <c r="CI134" i="1" s="1"/>
  <c r="CE133" i="1"/>
  <c r="CB133" i="1"/>
  <c r="Z133" i="1"/>
  <c r="W133" i="1"/>
  <c r="T133" i="1"/>
  <c r="N133" i="1"/>
  <c r="L133" i="1"/>
  <c r="H133" i="1"/>
  <c r="I133" i="1" s="1"/>
  <c r="F133" i="1"/>
  <c r="G133" i="1" s="1"/>
  <c r="E133" i="1"/>
  <c r="CF133" i="1" s="1"/>
  <c r="CE132" i="1"/>
  <c r="CB132" i="1"/>
  <c r="Z132" i="1"/>
  <c r="W132" i="1"/>
  <c r="T132" i="1"/>
  <c r="N132" i="1"/>
  <c r="L132" i="1"/>
  <c r="I132" i="1"/>
  <c r="H132" i="1"/>
  <c r="F132" i="1"/>
  <c r="G132" i="1" s="1"/>
  <c r="E132" i="1"/>
  <c r="CF132" i="1" s="1"/>
  <c r="CI132" i="1" s="1"/>
  <c r="CE131" i="1"/>
  <c r="CB131" i="1"/>
  <c r="Z131" i="1"/>
  <c r="W131" i="1"/>
  <c r="T131" i="1"/>
  <c r="N131" i="1"/>
  <c r="L131" i="1"/>
  <c r="H131" i="1"/>
  <c r="I131" i="1" s="1"/>
  <c r="G131" i="1"/>
  <c r="F131" i="1"/>
  <c r="E131" i="1"/>
  <c r="CF131" i="1" s="1"/>
  <c r="CE130" i="1"/>
  <c r="CB130" i="1"/>
  <c r="Z130" i="1"/>
  <c r="W130" i="1"/>
  <c r="T130" i="1"/>
  <c r="N130" i="1"/>
  <c r="L130" i="1"/>
  <c r="H130" i="1"/>
  <c r="I130" i="1" s="1"/>
  <c r="F130" i="1"/>
  <c r="G130" i="1" s="1"/>
  <c r="E130" i="1"/>
  <c r="CF130" i="1" s="1"/>
  <c r="CI130" i="1" s="1"/>
  <c r="CE129" i="1"/>
  <c r="CB129" i="1"/>
  <c r="Z129" i="1"/>
  <c r="W129" i="1"/>
  <c r="T129" i="1"/>
  <c r="N129" i="1"/>
  <c r="L129" i="1"/>
  <c r="H129" i="1"/>
  <c r="I129" i="1" s="1"/>
  <c r="F129" i="1"/>
  <c r="G129" i="1" s="1"/>
  <c r="E129" i="1"/>
  <c r="CF129" i="1" s="1"/>
  <c r="CE128" i="1"/>
  <c r="CB128" i="1"/>
  <c r="Z128" i="1"/>
  <c r="W128" i="1"/>
  <c r="T128" i="1"/>
  <c r="N128" i="1"/>
  <c r="L128" i="1"/>
  <c r="H128" i="1"/>
  <c r="I128" i="1" s="1"/>
  <c r="F128" i="1"/>
  <c r="G128" i="1" s="1"/>
  <c r="E128" i="1"/>
  <c r="CF128" i="1" s="1"/>
  <c r="CI128" i="1" s="1"/>
  <c r="CE127" i="1"/>
  <c r="CB127" i="1"/>
  <c r="Z127" i="1"/>
  <c r="W127" i="1"/>
  <c r="T127" i="1"/>
  <c r="N127" i="1"/>
  <c r="L127" i="1"/>
  <c r="H127" i="1"/>
  <c r="I127" i="1" s="1"/>
  <c r="F127" i="1"/>
  <c r="G127" i="1" s="1"/>
  <c r="E127" i="1"/>
  <c r="CF127" i="1" s="1"/>
  <c r="CF126" i="1"/>
  <c r="CE126" i="1"/>
  <c r="CB126" i="1"/>
  <c r="Z126" i="1"/>
  <c r="W126" i="1"/>
  <c r="T126" i="1"/>
  <c r="N126" i="1"/>
  <c r="L126" i="1"/>
  <c r="H126" i="1"/>
  <c r="I126" i="1" s="1"/>
  <c r="F126" i="1"/>
  <c r="G126" i="1" s="1"/>
  <c r="E126" i="1"/>
  <c r="CE125" i="1"/>
  <c r="CB125" i="1"/>
  <c r="Z125" i="1"/>
  <c r="W125" i="1"/>
  <c r="T125" i="1"/>
  <c r="N125" i="1"/>
  <c r="L125" i="1"/>
  <c r="H125" i="1"/>
  <c r="I125" i="1" s="1"/>
  <c r="F125" i="1"/>
  <c r="G125" i="1" s="1"/>
  <c r="E125" i="1"/>
  <c r="CF125" i="1" s="1"/>
  <c r="CE124" i="1"/>
  <c r="CB124" i="1"/>
  <c r="Z124" i="1"/>
  <c r="W124" i="1"/>
  <c r="T124" i="1"/>
  <c r="N124" i="1"/>
  <c r="L124" i="1"/>
  <c r="H124" i="1"/>
  <c r="I124" i="1" s="1"/>
  <c r="F124" i="1"/>
  <c r="G124" i="1" s="1"/>
  <c r="E124" i="1"/>
  <c r="CF124" i="1" s="1"/>
  <c r="CI124" i="1" s="1"/>
  <c r="CE123" i="1"/>
  <c r="CB123" i="1"/>
  <c r="Z123" i="1"/>
  <c r="W123" i="1"/>
  <c r="T123" i="1"/>
  <c r="N123" i="1"/>
  <c r="L123" i="1"/>
  <c r="H123" i="1"/>
  <c r="I123" i="1" s="1"/>
  <c r="F123" i="1"/>
  <c r="G123" i="1" s="1"/>
  <c r="E123" i="1"/>
  <c r="CF123" i="1" s="1"/>
  <c r="CE122" i="1"/>
  <c r="CB122" i="1"/>
  <c r="Z122" i="1"/>
  <c r="W122" i="1"/>
  <c r="T122" i="1"/>
  <c r="N122" i="1"/>
  <c r="L122" i="1"/>
  <c r="H122" i="1"/>
  <c r="I122" i="1" s="1"/>
  <c r="F122" i="1"/>
  <c r="G122" i="1" s="1"/>
  <c r="E122" i="1"/>
  <c r="CF122" i="1" s="1"/>
  <c r="CI122" i="1" s="1"/>
  <c r="CE121" i="1"/>
  <c r="CB121" i="1"/>
  <c r="Z121" i="1"/>
  <c r="W121" i="1"/>
  <c r="T121" i="1"/>
  <c r="N121" i="1"/>
  <c r="L121" i="1"/>
  <c r="H121" i="1"/>
  <c r="I121" i="1" s="1"/>
  <c r="F121" i="1"/>
  <c r="G121" i="1" s="1"/>
  <c r="E121" i="1"/>
  <c r="CF121" i="1" s="1"/>
  <c r="CE120" i="1"/>
  <c r="CB120" i="1"/>
  <c r="Z120" i="1"/>
  <c r="W120" i="1"/>
  <c r="T120" i="1"/>
  <c r="N120" i="1"/>
  <c r="L120" i="1"/>
  <c r="H120" i="1"/>
  <c r="I120" i="1" s="1"/>
  <c r="F120" i="1"/>
  <c r="G120" i="1" s="1"/>
  <c r="E120" i="1"/>
  <c r="CF120" i="1" s="1"/>
  <c r="CI120" i="1" s="1"/>
  <c r="CE119" i="1"/>
  <c r="CB119" i="1"/>
  <c r="Z119" i="1"/>
  <c r="W119" i="1"/>
  <c r="T119" i="1"/>
  <c r="N119" i="1"/>
  <c r="L119" i="1"/>
  <c r="H119" i="1"/>
  <c r="I119" i="1" s="1"/>
  <c r="F119" i="1"/>
  <c r="G119" i="1" s="1"/>
  <c r="E119" i="1"/>
  <c r="CF119" i="1" s="1"/>
  <c r="CE118" i="1"/>
  <c r="CB118" i="1"/>
  <c r="Z118" i="1"/>
  <c r="W118" i="1"/>
  <c r="T118" i="1"/>
  <c r="N118" i="1"/>
  <c r="L118" i="1"/>
  <c r="H118" i="1"/>
  <c r="I118" i="1" s="1"/>
  <c r="F118" i="1"/>
  <c r="G118" i="1" s="1"/>
  <c r="E118" i="1"/>
  <c r="CF118" i="1" s="1"/>
  <c r="CE117" i="1"/>
  <c r="CB117" i="1"/>
  <c r="Z117" i="1"/>
  <c r="W117" i="1"/>
  <c r="T117" i="1"/>
  <c r="N117" i="1"/>
  <c r="L117" i="1"/>
  <c r="H117" i="1"/>
  <c r="I117" i="1" s="1"/>
  <c r="F117" i="1"/>
  <c r="G117" i="1" s="1"/>
  <c r="E117" i="1"/>
  <c r="CF117" i="1" s="1"/>
  <c r="CE116" i="1"/>
  <c r="CB116" i="1"/>
  <c r="Z116" i="1"/>
  <c r="W116" i="1"/>
  <c r="T116" i="1"/>
  <c r="N116" i="1"/>
  <c r="L116" i="1"/>
  <c r="I116" i="1"/>
  <c r="H116" i="1"/>
  <c r="F116" i="1"/>
  <c r="G116" i="1" s="1"/>
  <c r="E116" i="1"/>
  <c r="CF116" i="1" s="1"/>
  <c r="CE115" i="1"/>
  <c r="CB115" i="1"/>
  <c r="Z115" i="1"/>
  <c r="W115" i="1"/>
  <c r="T115" i="1"/>
  <c r="N115" i="1"/>
  <c r="L115" i="1"/>
  <c r="H115" i="1"/>
  <c r="I115" i="1" s="1"/>
  <c r="G115" i="1"/>
  <c r="F115" i="1"/>
  <c r="E115" i="1"/>
  <c r="CF115" i="1" s="1"/>
  <c r="CF114" i="1"/>
  <c r="CI114" i="1" s="1"/>
  <c r="CE114" i="1"/>
  <c r="CB114" i="1"/>
  <c r="Z114" i="1"/>
  <c r="W114" i="1"/>
  <c r="T114" i="1"/>
  <c r="N114" i="1"/>
  <c r="L114" i="1"/>
  <c r="H114" i="1"/>
  <c r="I114" i="1" s="1"/>
  <c r="F114" i="1"/>
  <c r="G114" i="1" s="1"/>
  <c r="E114" i="1"/>
  <c r="CE113" i="1"/>
  <c r="CB113" i="1"/>
  <c r="Z113" i="1"/>
  <c r="W113" i="1"/>
  <c r="T113" i="1"/>
  <c r="N113" i="1"/>
  <c r="L113" i="1"/>
  <c r="H113" i="1"/>
  <c r="I113" i="1" s="1"/>
  <c r="F113" i="1"/>
  <c r="G113" i="1" s="1"/>
  <c r="E113" i="1"/>
  <c r="CF113" i="1" s="1"/>
  <c r="CE112" i="1"/>
  <c r="CB112" i="1"/>
  <c r="Z112" i="1"/>
  <c r="W112" i="1"/>
  <c r="T112" i="1"/>
  <c r="N112" i="1"/>
  <c r="L112" i="1"/>
  <c r="I112" i="1"/>
  <c r="H112" i="1"/>
  <c r="F112" i="1"/>
  <c r="G112" i="1" s="1"/>
  <c r="E112" i="1"/>
  <c r="CF112" i="1" s="1"/>
  <c r="CI112" i="1" s="1"/>
  <c r="CE111" i="1"/>
  <c r="CB111" i="1"/>
  <c r="Z111" i="1"/>
  <c r="W111" i="1"/>
  <c r="T111" i="1"/>
  <c r="N111" i="1"/>
  <c r="L111" i="1"/>
  <c r="H111" i="1"/>
  <c r="I111" i="1" s="1"/>
  <c r="G111" i="1"/>
  <c r="F111" i="1"/>
  <c r="E111" i="1"/>
  <c r="CF111" i="1" s="1"/>
  <c r="CE110" i="1"/>
  <c r="CB110" i="1"/>
  <c r="Z110" i="1"/>
  <c r="W110" i="1"/>
  <c r="T110" i="1"/>
  <c r="N110" i="1"/>
  <c r="L110" i="1"/>
  <c r="H110" i="1"/>
  <c r="I110" i="1" s="1"/>
  <c r="F110" i="1"/>
  <c r="G110" i="1" s="1"/>
  <c r="E110" i="1"/>
  <c r="CE109" i="1"/>
  <c r="CB109" i="1"/>
  <c r="Z109" i="1"/>
  <c r="W109" i="1"/>
  <c r="T109" i="1"/>
  <c r="N109" i="1"/>
  <c r="L109" i="1"/>
  <c r="H109" i="1"/>
  <c r="I109" i="1" s="1"/>
  <c r="F109" i="1"/>
  <c r="G109" i="1" s="1"/>
  <c r="E109" i="1"/>
  <c r="CE108" i="1"/>
  <c r="CB108" i="1"/>
  <c r="Z108" i="1"/>
  <c r="W108" i="1"/>
  <c r="T108" i="1"/>
  <c r="N108" i="1"/>
  <c r="L108" i="1"/>
  <c r="H108" i="1"/>
  <c r="I108" i="1" s="1"/>
  <c r="F108" i="1"/>
  <c r="G108" i="1" s="1"/>
  <c r="E108" i="1"/>
  <c r="CE107" i="1"/>
  <c r="CB107" i="1"/>
  <c r="Z107" i="1"/>
  <c r="W107" i="1"/>
  <c r="T107" i="1"/>
  <c r="N107" i="1"/>
  <c r="L107" i="1"/>
  <c r="H107" i="1"/>
  <c r="I107" i="1" s="1"/>
  <c r="F107" i="1"/>
  <c r="G107" i="1" s="1"/>
  <c r="E107" i="1"/>
  <c r="CE106" i="1"/>
  <c r="CB106" i="1"/>
  <c r="Z106" i="1"/>
  <c r="W106" i="1"/>
  <c r="T106" i="1"/>
  <c r="N106" i="1"/>
  <c r="L106" i="1"/>
  <c r="H106" i="1"/>
  <c r="I106" i="1" s="1"/>
  <c r="F106" i="1"/>
  <c r="G106" i="1" s="1"/>
  <c r="E106" i="1"/>
  <c r="CE105" i="1"/>
  <c r="CB105" i="1"/>
  <c r="Z105" i="1"/>
  <c r="W105" i="1"/>
  <c r="T105" i="1"/>
  <c r="N105" i="1"/>
  <c r="L105" i="1"/>
  <c r="H105" i="1"/>
  <c r="I105" i="1" s="1"/>
  <c r="F105" i="1"/>
  <c r="G105" i="1" s="1"/>
  <c r="E105" i="1"/>
  <c r="CE104" i="1"/>
  <c r="CB104" i="1"/>
  <c r="Z104" i="1"/>
  <c r="W104" i="1"/>
  <c r="T104" i="1"/>
  <c r="N104" i="1"/>
  <c r="L104" i="1"/>
  <c r="H104" i="1"/>
  <c r="I104" i="1" s="1"/>
  <c r="F104" i="1"/>
  <c r="G104" i="1" s="1"/>
  <c r="E104" i="1"/>
  <c r="CE103" i="1"/>
  <c r="CB103" i="1"/>
  <c r="Z103" i="1"/>
  <c r="W103" i="1"/>
  <c r="T103" i="1"/>
  <c r="N103" i="1"/>
  <c r="L103" i="1"/>
  <c r="H103" i="1"/>
  <c r="I103" i="1" s="1"/>
  <c r="F103" i="1"/>
  <c r="G103" i="1" s="1"/>
  <c r="E103" i="1"/>
  <c r="CE102" i="1"/>
  <c r="CB102" i="1"/>
  <c r="Z102" i="1"/>
  <c r="W102" i="1"/>
  <c r="T102" i="1"/>
  <c r="N102" i="1"/>
  <c r="L102" i="1"/>
  <c r="H102" i="1"/>
  <c r="I102" i="1" s="1"/>
  <c r="G102" i="1"/>
  <c r="F102" i="1"/>
  <c r="E102" i="1"/>
  <c r="CE101" i="1"/>
  <c r="CB101" i="1"/>
  <c r="Z101" i="1"/>
  <c r="W101" i="1"/>
  <c r="T101" i="1"/>
  <c r="N101" i="1"/>
  <c r="L101" i="1"/>
  <c r="H101" i="1"/>
  <c r="I101" i="1" s="1"/>
  <c r="F101" i="1"/>
  <c r="G101" i="1" s="1"/>
  <c r="E101" i="1"/>
  <c r="CE100" i="1"/>
  <c r="CB100" i="1"/>
  <c r="Z100" i="1"/>
  <c r="W100" i="1"/>
  <c r="T100" i="1"/>
  <c r="N100" i="1"/>
  <c r="L100" i="1"/>
  <c r="H100" i="1"/>
  <c r="I100" i="1" s="1"/>
  <c r="F100" i="1"/>
  <c r="G100" i="1" s="1"/>
  <c r="E100" i="1"/>
  <c r="CE99" i="1"/>
  <c r="CB99" i="1"/>
  <c r="Z99" i="1"/>
  <c r="W99" i="1"/>
  <c r="T99" i="1"/>
  <c r="N99" i="1"/>
  <c r="L99" i="1"/>
  <c r="H99" i="1"/>
  <c r="I99" i="1" s="1"/>
  <c r="F99" i="1"/>
  <c r="G99" i="1" s="1"/>
  <c r="E99" i="1"/>
  <c r="CE98" i="1"/>
  <c r="CB98" i="1"/>
  <c r="Z98" i="1"/>
  <c r="W98" i="1"/>
  <c r="T98" i="1"/>
  <c r="N98" i="1"/>
  <c r="L98" i="1"/>
  <c r="H98" i="1"/>
  <c r="I98" i="1" s="1"/>
  <c r="F98" i="1"/>
  <c r="G98" i="1" s="1"/>
  <c r="E98" i="1"/>
  <c r="CE97" i="1"/>
  <c r="CB97" i="1"/>
  <c r="Z97" i="1"/>
  <c r="W97" i="1"/>
  <c r="T97" i="1"/>
  <c r="N97" i="1"/>
  <c r="L97" i="1"/>
  <c r="H97" i="1"/>
  <c r="I97" i="1" s="1"/>
  <c r="F97" i="1"/>
  <c r="G97" i="1" s="1"/>
  <c r="E97" i="1"/>
  <c r="CE96" i="1"/>
  <c r="CB96" i="1"/>
  <c r="Z96" i="1"/>
  <c r="W96" i="1"/>
  <c r="T96" i="1"/>
  <c r="N96" i="1"/>
  <c r="L96" i="1"/>
  <c r="H96" i="1"/>
  <c r="I96" i="1" s="1"/>
  <c r="F96" i="1"/>
  <c r="G96" i="1" s="1"/>
  <c r="E96" i="1"/>
  <c r="CE95" i="1"/>
  <c r="CB95" i="1"/>
  <c r="Z95" i="1"/>
  <c r="W95" i="1"/>
  <c r="T95" i="1"/>
  <c r="N95" i="1"/>
  <c r="L95" i="1"/>
  <c r="H95" i="1"/>
  <c r="I95" i="1" s="1"/>
  <c r="F95" i="1"/>
  <c r="G95" i="1" s="1"/>
  <c r="E95" i="1"/>
  <c r="CE94" i="1"/>
  <c r="CB94" i="1"/>
  <c r="Z94" i="1"/>
  <c r="W94" i="1"/>
  <c r="T94" i="1"/>
  <c r="N94" i="1"/>
  <c r="L94" i="1"/>
  <c r="H94" i="1"/>
  <c r="I94" i="1" s="1"/>
  <c r="F94" i="1"/>
  <c r="G94" i="1" s="1"/>
  <c r="E94" i="1"/>
  <c r="CE93" i="1"/>
  <c r="CB93" i="1"/>
  <c r="Z93" i="1"/>
  <c r="W93" i="1"/>
  <c r="T93" i="1"/>
  <c r="N93" i="1"/>
  <c r="L93" i="1"/>
  <c r="H93" i="1"/>
  <c r="I93" i="1" s="1"/>
  <c r="F93" i="1"/>
  <c r="G93" i="1" s="1"/>
  <c r="E93" i="1"/>
  <c r="CE92" i="1"/>
  <c r="CB92" i="1"/>
  <c r="Z92" i="1"/>
  <c r="W92" i="1"/>
  <c r="T92" i="1"/>
  <c r="N92" i="1"/>
  <c r="L92" i="1"/>
  <c r="H92" i="1"/>
  <c r="I92" i="1" s="1"/>
  <c r="F92" i="1"/>
  <c r="G92" i="1" s="1"/>
  <c r="E92" i="1"/>
  <c r="CE91" i="1"/>
  <c r="CB91" i="1"/>
  <c r="Z91" i="1"/>
  <c r="W91" i="1"/>
  <c r="T91" i="1"/>
  <c r="N91" i="1"/>
  <c r="L91" i="1"/>
  <c r="H91" i="1"/>
  <c r="I91" i="1" s="1"/>
  <c r="F91" i="1"/>
  <c r="G91" i="1" s="1"/>
  <c r="E91" i="1"/>
  <c r="CE90" i="1"/>
  <c r="CB90" i="1"/>
  <c r="Z90" i="1"/>
  <c r="W90" i="1"/>
  <c r="T90" i="1"/>
  <c r="N90" i="1"/>
  <c r="L90" i="1"/>
  <c r="H90" i="1"/>
  <c r="I90" i="1" s="1"/>
  <c r="F90" i="1"/>
  <c r="G90" i="1" s="1"/>
  <c r="E90" i="1"/>
  <c r="CE89" i="1"/>
  <c r="CB89" i="1"/>
  <c r="Z89" i="1"/>
  <c r="W89" i="1"/>
  <c r="T89" i="1"/>
  <c r="N89" i="1"/>
  <c r="L89" i="1"/>
  <c r="H89" i="1"/>
  <c r="I89" i="1" s="1"/>
  <c r="F89" i="1"/>
  <c r="G89" i="1" s="1"/>
  <c r="E89" i="1"/>
  <c r="CE88" i="1"/>
  <c r="CB88" i="1"/>
  <c r="Z88" i="1"/>
  <c r="W88" i="1"/>
  <c r="T88" i="1"/>
  <c r="N88" i="1"/>
  <c r="L88" i="1"/>
  <c r="H88" i="1"/>
  <c r="I88" i="1" s="1"/>
  <c r="F88" i="1"/>
  <c r="G88" i="1" s="1"/>
  <c r="E88" i="1"/>
  <c r="CE87" i="1"/>
  <c r="CB87" i="1"/>
  <c r="Z87" i="1"/>
  <c r="W87" i="1"/>
  <c r="T87" i="1"/>
  <c r="N87" i="1"/>
  <c r="L87" i="1"/>
  <c r="H87" i="1"/>
  <c r="I87" i="1" s="1"/>
  <c r="F87" i="1"/>
  <c r="G87" i="1" s="1"/>
  <c r="E87" i="1"/>
  <c r="CE86" i="1"/>
  <c r="CB86" i="1"/>
  <c r="Z86" i="1"/>
  <c r="W86" i="1"/>
  <c r="T86" i="1"/>
  <c r="N86" i="1"/>
  <c r="L86" i="1"/>
  <c r="H86" i="1"/>
  <c r="I86" i="1" s="1"/>
  <c r="G86" i="1"/>
  <c r="F86" i="1"/>
  <c r="E86" i="1"/>
  <c r="CE85" i="1"/>
  <c r="CB85" i="1"/>
  <c r="Z85" i="1"/>
  <c r="W85" i="1"/>
  <c r="T85" i="1"/>
  <c r="N85" i="1"/>
  <c r="L85" i="1"/>
  <c r="H85" i="1"/>
  <c r="I85" i="1" s="1"/>
  <c r="F85" i="1"/>
  <c r="G85" i="1" s="1"/>
  <c r="E85" i="1"/>
  <c r="CE84" i="1"/>
  <c r="CB84" i="1"/>
  <c r="Z84" i="1"/>
  <c r="W84" i="1"/>
  <c r="T84" i="1"/>
  <c r="N84" i="1"/>
  <c r="L84" i="1"/>
  <c r="H84" i="1"/>
  <c r="I84" i="1" s="1"/>
  <c r="F84" i="1"/>
  <c r="G84" i="1" s="1"/>
  <c r="E84" i="1"/>
  <c r="CE83" i="1"/>
  <c r="CB83" i="1"/>
  <c r="Z83" i="1"/>
  <c r="W83" i="1"/>
  <c r="T83" i="1"/>
  <c r="N83" i="1"/>
  <c r="L83" i="1"/>
  <c r="H83" i="1"/>
  <c r="I83" i="1" s="1"/>
  <c r="F83" i="1"/>
  <c r="G83" i="1" s="1"/>
  <c r="E83" i="1"/>
  <c r="CE82" i="1"/>
  <c r="CB82" i="1"/>
  <c r="Z82" i="1"/>
  <c r="W82" i="1"/>
  <c r="T82" i="1"/>
  <c r="N82" i="1"/>
  <c r="L82" i="1"/>
  <c r="H82" i="1"/>
  <c r="I82" i="1" s="1"/>
  <c r="F82" i="1"/>
  <c r="G82" i="1" s="1"/>
  <c r="E82" i="1"/>
  <c r="CE81" i="1"/>
  <c r="CB81" i="1"/>
  <c r="Z81" i="1"/>
  <c r="W81" i="1"/>
  <c r="T81" i="1"/>
  <c r="N81" i="1"/>
  <c r="L81" i="1"/>
  <c r="H81" i="1"/>
  <c r="I81" i="1" s="1"/>
  <c r="F81" i="1"/>
  <c r="G81" i="1" s="1"/>
  <c r="E81" i="1"/>
  <c r="CE80" i="1"/>
  <c r="CB80" i="1"/>
  <c r="Z80" i="1"/>
  <c r="W80" i="1"/>
  <c r="T80" i="1"/>
  <c r="N80" i="1"/>
  <c r="L80" i="1"/>
  <c r="H80" i="1"/>
  <c r="I80" i="1" s="1"/>
  <c r="F80" i="1"/>
  <c r="G80" i="1" s="1"/>
  <c r="E80" i="1"/>
  <c r="CE79" i="1"/>
  <c r="CB79" i="1"/>
  <c r="Z79" i="1"/>
  <c r="W79" i="1"/>
  <c r="T79" i="1"/>
  <c r="N79" i="1"/>
  <c r="L79" i="1"/>
  <c r="H79" i="1"/>
  <c r="I79" i="1" s="1"/>
  <c r="F79" i="1"/>
  <c r="G79" i="1" s="1"/>
  <c r="E79" i="1"/>
  <c r="CE78" i="1"/>
  <c r="CB78" i="1"/>
  <c r="Z78" i="1"/>
  <c r="W78" i="1"/>
  <c r="T78" i="1"/>
  <c r="N78" i="1"/>
  <c r="L78" i="1"/>
  <c r="H78" i="1"/>
  <c r="I78" i="1" s="1"/>
  <c r="F78" i="1"/>
  <c r="G78" i="1" s="1"/>
  <c r="E78" i="1"/>
  <c r="CE77" i="1"/>
  <c r="CB77" i="1"/>
  <c r="Z77" i="1"/>
  <c r="W77" i="1"/>
  <c r="T77" i="1"/>
  <c r="N77" i="1"/>
  <c r="L77" i="1"/>
  <c r="H77" i="1"/>
  <c r="I77" i="1" s="1"/>
  <c r="F77" i="1"/>
  <c r="G77" i="1" s="1"/>
  <c r="E77" i="1"/>
  <c r="CE76" i="1"/>
  <c r="CB76" i="1"/>
  <c r="Z76" i="1"/>
  <c r="W76" i="1"/>
  <c r="T76" i="1"/>
  <c r="N76" i="1"/>
  <c r="L76" i="1"/>
  <c r="H76" i="1"/>
  <c r="I76" i="1" s="1"/>
  <c r="F76" i="1"/>
  <c r="G76" i="1" s="1"/>
  <c r="E76" i="1"/>
  <c r="CE75" i="1"/>
  <c r="CB75" i="1"/>
  <c r="Z75" i="1"/>
  <c r="W75" i="1"/>
  <c r="T75" i="1"/>
  <c r="N75" i="1"/>
  <c r="L75" i="1"/>
  <c r="H75" i="1"/>
  <c r="I75" i="1" s="1"/>
  <c r="F75" i="1"/>
  <c r="G75" i="1" s="1"/>
  <c r="E75" i="1"/>
  <c r="CE74" i="1"/>
  <c r="CB74" i="1"/>
  <c r="Z74" i="1"/>
  <c r="W74" i="1"/>
  <c r="T74" i="1"/>
  <c r="N74" i="1"/>
  <c r="L74" i="1"/>
  <c r="H74" i="1"/>
  <c r="I74" i="1" s="1"/>
  <c r="F74" i="1"/>
  <c r="G74" i="1" s="1"/>
  <c r="E74" i="1"/>
  <c r="CE73" i="1"/>
  <c r="CB73" i="1"/>
  <c r="Z73" i="1"/>
  <c r="W73" i="1"/>
  <c r="T73" i="1"/>
  <c r="N73" i="1"/>
  <c r="L73" i="1"/>
  <c r="H73" i="1"/>
  <c r="I73" i="1" s="1"/>
  <c r="F73" i="1"/>
  <c r="G73" i="1" s="1"/>
  <c r="E73" i="1"/>
  <c r="CE72" i="1"/>
  <c r="CB72" i="1"/>
  <c r="Z72" i="1"/>
  <c r="W72" i="1"/>
  <c r="T72" i="1"/>
  <c r="N72" i="1"/>
  <c r="L72" i="1"/>
  <c r="H72" i="1"/>
  <c r="I72" i="1" s="1"/>
  <c r="F72" i="1"/>
  <c r="G72" i="1" s="1"/>
  <c r="E72" i="1"/>
  <c r="CE71" i="1"/>
  <c r="CB71" i="1"/>
  <c r="Z71" i="1"/>
  <c r="W71" i="1"/>
  <c r="T71" i="1"/>
  <c r="N71" i="1"/>
  <c r="L71" i="1"/>
  <c r="H71" i="1"/>
  <c r="I71" i="1" s="1"/>
  <c r="F71" i="1"/>
  <c r="G71" i="1" s="1"/>
  <c r="E71" i="1"/>
  <c r="CE70" i="1"/>
  <c r="CB70" i="1"/>
  <c r="Z70" i="1"/>
  <c r="W70" i="1"/>
  <c r="T70" i="1"/>
  <c r="N70" i="1"/>
  <c r="L70" i="1"/>
  <c r="H70" i="1"/>
  <c r="I70" i="1" s="1"/>
  <c r="G70" i="1"/>
  <c r="F70" i="1"/>
  <c r="E70" i="1"/>
  <c r="CE69" i="1"/>
  <c r="CB69" i="1"/>
  <c r="Z69" i="1"/>
  <c r="W69" i="1"/>
  <c r="T69" i="1"/>
  <c r="N69" i="1"/>
  <c r="L69" i="1"/>
  <c r="H69" i="1"/>
  <c r="I69" i="1" s="1"/>
  <c r="F69" i="1"/>
  <c r="G69" i="1" s="1"/>
  <c r="E69" i="1"/>
  <c r="CE68" i="1"/>
  <c r="CB68" i="1"/>
  <c r="Z68" i="1"/>
  <c r="W68" i="1"/>
  <c r="T68" i="1"/>
  <c r="N68" i="1"/>
  <c r="L68" i="1"/>
  <c r="H68" i="1"/>
  <c r="I68" i="1" s="1"/>
  <c r="F68" i="1"/>
  <c r="G68" i="1" s="1"/>
  <c r="E68" i="1"/>
  <c r="CE67" i="1"/>
  <c r="CB67" i="1"/>
  <c r="Z67" i="1"/>
  <c r="W67" i="1"/>
  <c r="T67" i="1"/>
  <c r="N67" i="1"/>
  <c r="L67" i="1"/>
  <c r="H67" i="1"/>
  <c r="I67" i="1" s="1"/>
  <c r="F67" i="1"/>
  <c r="G67" i="1" s="1"/>
  <c r="E67" i="1"/>
  <c r="CE66" i="1"/>
  <c r="CB66" i="1"/>
  <c r="Z66" i="1"/>
  <c r="W66" i="1"/>
  <c r="T66" i="1"/>
  <c r="N66" i="1"/>
  <c r="L66" i="1"/>
  <c r="H66" i="1"/>
  <c r="I66" i="1" s="1"/>
  <c r="F66" i="1"/>
  <c r="G66" i="1" s="1"/>
  <c r="E66" i="1"/>
  <c r="CE65" i="1"/>
  <c r="CB65" i="1"/>
  <c r="Z65" i="1"/>
  <c r="W65" i="1"/>
  <c r="T65" i="1"/>
  <c r="N65" i="1"/>
  <c r="L65" i="1"/>
  <c r="H65" i="1"/>
  <c r="I65" i="1" s="1"/>
  <c r="F65" i="1"/>
  <c r="G65" i="1" s="1"/>
  <c r="E65" i="1"/>
  <c r="CE64" i="1"/>
  <c r="CB64" i="1"/>
  <c r="Z64" i="1"/>
  <c r="W64" i="1"/>
  <c r="T64" i="1"/>
  <c r="N64" i="1"/>
  <c r="L64" i="1"/>
  <c r="H64" i="1"/>
  <c r="I64" i="1" s="1"/>
  <c r="F64" i="1"/>
  <c r="G64" i="1" s="1"/>
  <c r="E64" i="1"/>
  <c r="CE63" i="1"/>
  <c r="CB63" i="1"/>
  <c r="Z63" i="1"/>
  <c r="W63" i="1"/>
  <c r="T63" i="1"/>
  <c r="N63" i="1"/>
  <c r="L63" i="1"/>
  <c r="H63" i="1"/>
  <c r="I63" i="1" s="1"/>
  <c r="F63" i="1"/>
  <c r="G63" i="1" s="1"/>
  <c r="E63" i="1"/>
  <c r="CE62" i="1"/>
  <c r="CB62" i="1"/>
  <c r="Z62" i="1"/>
  <c r="W62" i="1"/>
  <c r="T62" i="1"/>
  <c r="N62" i="1"/>
  <c r="L62" i="1"/>
  <c r="H62" i="1"/>
  <c r="I62" i="1" s="1"/>
  <c r="F62" i="1"/>
  <c r="G62" i="1" s="1"/>
  <c r="E62" i="1"/>
  <c r="CE61" i="1"/>
  <c r="CB61" i="1"/>
  <c r="Z61" i="1"/>
  <c r="W61" i="1"/>
  <c r="T61" i="1"/>
  <c r="N61" i="1"/>
  <c r="L61" i="1"/>
  <c r="H61" i="1"/>
  <c r="I61" i="1" s="1"/>
  <c r="F61" i="1"/>
  <c r="G61" i="1" s="1"/>
  <c r="E61" i="1"/>
  <c r="CE60" i="1"/>
  <c r="CB60" i="1"/>
  <c r="Z60" i="1"/>
  <c r="W60" i="1"/>
  <c r="T60" i="1"/>
  <c r="N60" i="1"/>
  <c r="L60" i="1"/>
  <c r="H60" i="1"/>
  <c r="I60" i="1" s="1"/>
  <c r="F60" i="1"/>
  <c r="G60" i="1" s="1"/>
  <c r="E60" i="1"/>
  <c r="CE59" i="1"/>
  <c r="CB59" i="1"/>
  <c r="Z59" i="1"/>
  <c r="W59" i="1"/>
  <c r="T59" i="1"/>
  <c r="N59" i="1"/>
  <c r="L59" i="1"/>
  <c r="H59" i="1"/>
  <c r="I59" i="1" s="1"/>
  <c r="F59" i="1"/>
  <c r="G59" i="1" s="1"/>
  <c r="E59" i="1"/>
  <c r="CE58" i="1"/>
  <c r="CB58" i="1"/>
  <c r="Z58" i="1"/>
  <c r="W58" i="1"/>
  <c r="T58" i="1"/>
  <c r="N58" i="1"/>
  <c r="L58" i="1"/>
  <c r="H58" i="1"/>
  <c r="I58" i="1" s="1"/>
  <c r="F58" i="1"/>
  <c r="G58" i="1" s="1"/>
  <c r="E58" i="1"/>
  <c r="CE57" i="1"/>
  <c r="CB57" i="1"/>
  <c r="Z57" i="1"/>
  <c r="W57" i="1"/>
  <c r="T57" i="1"/>
  <c r="N57" i="1"/>
  <c r="L57" i="1"/>
  <c r="H57" i="1"/>
  <c r="I57" i="1" s="1"/>
  <c r="F57" i="1"/>
  <c r="G57" i="1" s="1"/>
  <c r="E57" i="1"/>
  <c r="CE56" i="1"/>
  <c r="CB56" i="1"/>
  <c r="Z56" i="1"/>
  <c r="W56" i="1"/>
  <c r="T56" i="1"/>
  <c r="N56" i="1"/>
  <c r="L56" i="1"/>
  <c r="H56" i="1"/>
  <c r="I56" i="1" s="1"/>
  <c r="F56" i="1"/>
  <c r="G56" i="1" s="1"/>
  <c r="E56" i="1"/>
  <c r="CE55" i="1"/>
  <c r="CB55" i="1"/>
  <c r="Z55" i="1"/>
  <c r="W55" i="1"/>
  <c r="T55" i="1"/>
  <c r="N55" i="1"/>
  <c r="L55" i="1"/>
  <c r="H55" i="1"/>
  <c r="I55" i="1" s="1"/>
  <c r="F55" i="1"/>
  <c r="G55" i="1" s="1"/>
  <c r="E55" i="1"/>
  <c r="CE54" i="1"/>
  <c r="CB54" i="1"/>
  <c r="Z54" i="1"/>
  <c r="W54" i="1"/>
  <c r="T54" i="1"/>
  <c r="N54" i="1"/>
  <c r="L54" i="1"/>
  <c r="H54" i="1"/>
  <c r="I54" i="1" s="1"/>
  <c r="G54" i="1"/>
  <c r="F54" i="1"/>
  <c r="E54" i="1"/>
  <c r="CE53" i="1"/>
  <c r="CB53" i="1"/>
  <c r="Z53" i="1"/>
  <c r="W53" i="1"/>
  <c r="T53" i="1"/>
  <c r="N53" i="1"/>
  <c r="L53" i="1"/>
  <c r="H53" i="1"/>
  <c r="I53" i="1" s="1"/>
  <c r="F53" i="1"/>
  <c r="G53" i="1" s="1"/>
  <c r="E53" i="1"/>
  <c r="CE52" i="1"/>
  <c r="CB52" i="1"/>
  <c r="Z52" i="1"/>
  <c r="W52" i="1"/>
  <c r="T52" i="1"/>
  <c r="N52" i="1"/>
  <c r="L52" i="1"/>
  <c r="H52" i="1"/>
  <c r="I52" i="1" s="1"/>
  <c r="F52" i="1"/>
  <c r="G52" i="1" s="1"/>
  <c r="E52" i="1"/>
  <c r="CE51" i="1"/>
  <c r="CB51" i="1"/>
  <c r="Z51" i="1"/>
  <c r="W51" i="1"/>
  <c r="T51" i="1"/>
  <c r="N51" i="1"/>
  <c r="L51" i="1"/>
  <c r="H51" i="1"/>
  <c r="I51" i="1" s="1"/>
  <c r="F51" i="1"/>
  <c r="G51" i="1" s="1"/>
  <c r="E51" i="1"/>
  <c r="CE50" i="1"/>
  <c r="CB50" i="1"/>
  <c r="Z50" i="1"/>
  <c r="W50" i="1"/>
  <c r="T50" i="1"/>
  <c r="N50" i="1"/>
  <c r="L50" i="1"/>
  <c r="H50" i="1"/>
  <c r="I50" i="1" s="1"/>
  <c r="F50" i="1"/>
  <c r="G50" i="1" s="1"/>
  <c r="E50" i="1"/>
  <c r="CE49" i="1"/>
  <c r="CB49" i="1"/>
  <c r="Z49" i="1"/>
  <c r="W49" i="1"/>
  <c r="T49" i="1"/>
  <c r="N49" i="1"/>
  <c r="L49" i="1"/>
  <c r="H49" i="1"/>
  <c r="I49" i="1" s="1"/>
  <c r="F49" i="1"/>
  <c r="G49" i="1" s="1"/>
  <c r="E49" i="1"/>
  <c r="CE48" i="1"/>
  <c r="CB48" i="1"/>
  <c r="Z48" i="1"/>
  <c r="W48" i="1"/>
  <c r="T48" i="1"/>
  <c r="N48" i="1"/>
  <c r="L48" i="1"/>
  <c r="H48" i="1"/>
  <c r="I48" i="1" s="1"/>
  <c r="F48" i="1"/>
  <c r="G48" i="1" s="1"/>
  <c r="E48" i="1"/>
  <c r="CE47" i="1"/>
  <c r="CB47" i="1"/>
  <c r="Z47" i="1"/>
  <c r="W47" i="1"/>
  <c r="T47" i="1"/>
  <c r="N47" i="1"/>
  <c r="L47" i="1"/>
  <c r="H47" i="1"/>
  <c r="I47" i="1" s="1"/>
  <c r="F47" i="1"/>
  <c r="G47" i="1" s="1"/>
  <c r="E47" i="1"/>
  <c r="CE46" i="1"/>
  <c r="CB46" i="1"/>
  <c r="Z46" i="1"/>
  <c r="W46" i="1"/>
  <c r="T46" i="1"/>
  <c r="N46" i="1"/>
  <c r="L46" i="1"/>
  <c r="H46" i="1"/>
  <c r="I46" i="1" s="1"/>
  <c r="F46" i="1"/>
  <c r="G46" i="1" s="1"/>
  <c r="E46" i="1"/>
  <c r="CE45" i="1"/>
  <c r="CB45" i="1"/>
  <c r="Z45" i="1"/>
  <c r="W45" i="1"/>
  <c r="T45" i="1"/>
  <c r="N45" i="1"/>
  <c r="L45" i="1"/>
  <c r="H45" i="1"/>
  <c r="I45" i="1" s="1"/>
  <c r="F45" i="1"/>
  <c r="G45" i="1" s="1"/>
  <c r="E45" i="1"/>
  <c r="CE44" i="1"/>
  <c r="CB44" i="1"/>
  <c r="Z44" i="1"/>
  <c r="W44" i="1"/>
  <c r="T44" i="1"/>
  <c r="N44" i="1"/>
  <c r="L44" i="1"/>
  <c r="H44" i="1"/>
  <c r="I44" i="1" s="1"/>
  <c r="F44" i="1"/>
  <c r="G44" i="1" s="1"/>
  <c r="E44" i="1"/>
  <c r="CE43" i="1"/>
  <c r="CB43" i="1"/>
  <c r="Z43" i="1"/>
  <c r="W43" i="1"/>
  <c r="T43" i="1"/>
  <c r="N43" i="1"/>
  <c r="L43" i="1"/>
  <c r="H43" i="1"/>
  <c r="I43" i="1" s="1"/>
  <c r="F43" i="1"/>
  <c r="G43" i="1" s="1"/>
  <c r="E43" i="1"/>
  <c r="CE42" i="1"/>
  <c r="CB42" i="1"/>
  <c r="Z42" i="1"/>
  <c r="W42" i="1"/>
  <c r="T42" i="1"/>
  <c r="N42" i="1"/>
  <c r="L42" i="1"/>
  <c r="H42" i="1"/>
  <c r="I42" i="1" s="1"/>
  <c r="F42" i="1"/>
  <c r="G42" i="1" s="1"/>
  <c r="E42" i="1"/>
  <c r="CE41" i="1"/>
  <c r="CB41" i="1"/>
  <c r="Z41" i="1"/>
  <c r="W41" i="1"/>
  <c r="T41" i="1"/>
  <c r="N41" i="1"/>
  <c r="L41" i="1"/>
  <c r="H41" i="1"/>
  <c r="I41" i="1" s="1"/>
  <c r="F41" i="1"/>
  <c r="G41" i="1" s="1"/>
  <c r="E41" i="1"/>
  <c r="CE40" i="1"/>
  <c r="CB40" i="1"/>
  <c r="Z40" i="1"/>
  <c r="W40" i="1"/>
  <c r="T40" i="1"/>
  <c r="N40" i="1"/>
  <c r="L40" i="1"/>
  <c r="H40" i="1"/>
  <c r="I40" i="1" s="1"/>
  <c r="F40" i="1"/>
  <c r="G40" i="1" s="1"/>
  <c r="E40" i="1"/>
  <c r="CE39" i="1"/>
  <c r="CB39" i="1"/>
  <c r="Z39" i="1"/>
  <c r="W39" i="1"/>
  <c r="T39" i="1"/>
  <c r="N39" i="1"/>
  <c r="L39" i="1"/>
  <c r="H39" i="1"/>
  <c r="I39" i="1" s="1"/>
  <c r="F39" i="1"/>
  <c r="G39" i="1" s="1"/>
  <c r="E39" i="1"/>
  <c r="CE38" i="1"/>
  <c r="CB38" i="1"/>
  <c r="Z38" i="1"/>
  <c r="W38" i="1"/>
  <c r="T38" i="1"/>
  <c r="N38" i="1"/>
  <c r="L38" i="1"/>
  <c r="H38" i="1"/>
  <c r="I38" i="1" s="1"/>
  <c r="G38" i="1"/>
  <c r="F38" i="1"/>
  <c r="E38" i="1"/>
  <c r="CE37" i="1"/>
  <c r="CB37" i="1"/>
  <c r="Z37" i="1"/>
  <c r="W37" i="1"/>
  <c r="T37" i="1"/>
  <c r="N37" i="1"/>
  <c r="L37" i="1"/>
  <c r="H37" i="1"/>
  <c r="I37" i="1" s="1"/>
  <c r="F37" i="1"/>
  <c r="G37" i="1" s="1"/>
  <c r="E37" i="1"/>
  <c r="CE36" i="1"/>
  <c r="CB36" i="1"/>
  <c r="Z36" i="1"/>
  <c r="W36" i="1"/>
  <c r="T36" i="1"/>
  <c r="N36" i="1"/>
  <c r="L36" i="1"/>
  <c r="H36" i="1"/>
  <c r="I36" i="1" s="1"/>
  <c r="F36" i="1"/>
  <c r="G36" i="1" s="1"/>
  <c r="E36" i="1"/>
  <c r="CE35" i="1"/>
  <c r="CB35" i="1"/>
  <c r="Z35" i="1"/>
  <c r="W35" i="1"/>
  <c r="T35" i="1"/>
  <c r="N35" i="1"/>
  <c r="L35" i="1"/>
  <c r="H35" i="1"/>
  <c r="I35" i="1" s="1"/>
  <c r="F35" i="1"/>
  <c r="G35" i="1" s="1"/>
  <c r="E35" i="1"/>
  <c r="CE34" i="1"/>
  <c r="CB34" i="1"/>
  <c r="Z34" i="1"/>
  <c r="W34" i="1"/>
  <c r="T34" i="1"/>
  <c r="N34" i="1"/>
  <c r="L34" i="1"/>
  <c r="H34" i="1"/>
  <c r="I34" i="1" s="1"/>
  <c r="F34" i="1"/>
  <c r="G34" i="1" s="1"/>
  <c r="E34" i="1"/>
  <c r="CE33" i="1"/>
  <c r="CB33" i="1"/>
  <c r="Z33" i="1"/>
  <c r="W33" i="1"/>
  <c r="T33" i="1"/>
  <c r="N33" i="1"/>
  <c r="L33" i="1"/>
  <c r="H33" i="1"/>
  <c r="I33" i="1" s="1"/>
  <c r="F33" i="1"/>
  <c r="G33" i="1" s="1"/>
  <c r="E33" i="1"/>
  <c r="CE32" i="1"/>
  <c r="CB32" i="1"/>
  <c r="Z32" i="1"/>
  <c r="W32" i="1"/>
  <c r="T32" i="1"/>
  <c r="N32" i="1"/>
  <c r="L32" i="1"/>
  <c r="H32" i="1"/>
  <c r="I32" i="1" s="1"/>
  <c r="F32" i="1"/>
  <c r="G32" i="1" s="1"/>
  <c r="E32" i="1"/>
  <c r="CE31" i="1"/>
  <c r="CB31" i="1"/>
  <c r="Z31" i="1"/>
  <c r="W31" i="1"/>
  <c r="T31" i="1"/>
  <c r="N31" i="1"/>
  <c r="L31" i="1"/>
  <c r="H31" i="1"/>
  <c r="I31" i="1" s="1"/>
  <c r="F31" i="1"/>
  <c r="G31" i="1" s="1"/>
  <c r="E31" i="1"/>
  <c r="CE30" i="1"/>
  <c r="CB30" i="1"/>
  <c r="Z30" i="1"/>
  <c r="W30" i="1"/>
  <c r="T30" i="1"/>
  <c r="N30" i="1"/>
  <c r="L30" i="1"/>
  <c r="H30" i="1"/>
  <c r="I30" i="1" s="1"/>
  <c r="F30" i="1"/>
  <c r="G30" i="1" s="1"/>
  <c r="E30" i="1"/>
  <c r="CE29" i="1"/>
  <c r="CB29" i="1"/>
  <c r="Z29" i="1"/>
  <c r="W29" i="1"/>
  <c r="T29" i="1"/>
  <c r="N29" i="1"/>
  <c r="L29" i="1"/>
  <c r="H29" i="1"/>
  <c r="I29" i="1" s="1"/>
  <c r="F29" i="1"/>
  <c r="G29" i="1" s="1"/>
  <c r="E29" i="1"/>
  <c r="CE28" i="1"/>
  <c r="CB28" i="1"/>
  <c r="Z28" i="1"/>
  <c r="W28" i="1"/>
  <c r="T28" i="1"/>
  <c r="N28" i="1"/>
  <c r="L28" i="1"/>
  <c r="H28" i="1"/>
  <c r="I28" i="1" s="1"/>
  <c r="F28" i="1"/>
  <c r="G28" i="1" s="1"/>
  <c r="E28" i="1"/>
  <c r="CE27" i="1"/>
  <c r="CB27" i="1"/>
  <c r="Z27" i="1"/>
  <c r="W27" i="1"/>
  <c r="T27" i="1"/>
  <c r="N27" i="1"/>
  <c r="L27" i="1"/>
  <c r="H27" i="1"/>
  <c r="I27" i="1" s="1"/>
  <c r="F27" i="1"/>
  <c r="G27" i="1" s="1"/>
  <c r="E27" i="1"/>
  <c r="CE26" i="1"/>
  <c r="CB26" i="1"/>
  <c r="Z26" i="1"/>
  <c r="W26" i="1"/>
  <c r="T26" i="1"/>
  <c r="N26" i="1"/>
  <c r="L26" i="1"/>
  <c r="H26" i="1"/>
  <c r="I26" i="1" s="1"/>
  <c r="F26" i="1"/>
  <c r="G26" i="1" s="1"/>
  <c r="E26" i="1"/>
  <c r="CE25" i="1"/>
  <c r="CB25" i="1"/>
  <c r="Z25" i="1"/>
  <c r="W25" i="1"/>
  <c r="T25" i="1"/>
  <c r="N25" i="1"/>
  <c r="L25" i="1"/>
  <c r="H25" i="1"/>
  <c r="I25" i="1" s="1"/>
  <c r="F25" i="1"/>
  <c r="G25" i="1" s="1"/>
  <c r="E25" i="1"/>
  <c r="CE24" i="1"/>
  <c r="CB24" i="1"/>
  <c r="Z24" i="1"/>
  <c r="W24" i="1"/>
  <c r="T24" i="1"/>
  <c r="N24" i="1"/>
  <c r="L24" i="1"/>
  <c r="H24" i="1"/>
  <c r="I24" i="1" s="1"/>
  <c r="F24" i="1"/>
  <c r="G24" i="1" s="1"/>
  <c r="E24" i="1"/>
  <c r="CE23" i="1"/>
  <c r="CB23" i="1"/>
  <c r="Z23" i="1"/>
  <c r="W23" i="1"/>
  <c r="T23" i="1"/>
  <c r="N23" i="1"/>
  <c r="L23" i="1"/>
  <c r="H23" i="1"/>
  <c r="I23" i="1" s="1"/>
  <c r="F23" i="1"/>
  <c r="G23" i="1" s="1"/>
  <c r="E23" i="1"/>
  <c r="CE22" i="1"/>
  <c r="CB22" i="1"/>
  <c r="Z22" i="1"/>
  <c r="W22" i="1"/>
  <c r="T22" i="1"/>
  <c r="N22" i="1"/>
  <c r="L22" i="1"/>
  <c r="H22" i="1"/>
  <c r="I22" i="1" s="1"/>
  <c r="G22" i="1"/>
  <c r="F22" i="1"/>
  <c r="E22" i="1"/>
  <c r="CE21" i="1"/>
  <c r="CB21" i="1"/>
  <c r="Z21" i="1"/>
  <c r="W21" i="1"/>
  <c r="T21" i="1"/>
  <c r="N21" i="1"/>
  <c r="L21" i="1"/>
  <c r="H21" i="1"/>
  <c r="I21" i="1" s="1"/>
  <c r="F21" i="1"/>
  <c r="G21" i="1" s="1"/>
  <c r="E21" i="1"/>
  <c r="CE20" i="1"/>
  <c r="CB20" i="1"/>
  <c r="Z20" i="1"/>
  <c r="W20" i="1"/>
  <c r="T20" i="1"/>
  <c r="N20" i="1"/>
  <c r="L20" i="1"/>
  <c r="H20" i="1"/>
  <c r="I20" i="1" s="1"/>
  <c r="F20" i="1"/>
  <c r="G20" i="1" s="1"/>
  <c r="E20" i="1"/>
  <c r="CE19" i="1"/>
  <c r="CB19" i="1"/>
  <c r="Z19" i="1"/>
  <c r="W19" i="1"/>
  <c r="T19" i="1"/>
  <c r="N19" i="1"/>
  <c r="L19" i="1"/>
  <c r="H19" i="1"/>
  <c r="I19" i="1" s="1"/>
  <c r="F19" i="1"/>
  <c r="G19" i="1" s="1"/>
  <c r="E19" i="1"/>
  <c r="CE18" i="1"/>
  <c r="CB18" i="1"/>
  <c r="Z18" i="1"/>
  <c r="W18" i="1"/>
  <c r="T18" i="1"/>
  <c r="N18" i="1"/>
  <c r="L18" i="1"/>
  <c r="H18" i="1"/>
  <c r="I18" i="1" s="1"/>
  <c r="F18" i="1"/>
  <c r="G18" i="1" s="1"/>
  <c r="E18" i="1"/>
  <c r="CE17" i="1"/>
  <c r="CB17" i="1"/>
  <c r="Z17" i="1"/>
  <c r="W17" i="1"/>
  <c r="T17" i="1"/>
  <c r="N17" i="1"/>
  <c r="L17" i="1"/>
  <c r="H17" i="1"/>
  <c r="I17" i="1" s="1"/>
  <c r="F17" i="1"/>
  <c r="G17" i="1" s="1"/>
  <c r="E17" i="1"/>
  <c r="CE16" i="1"/>
  <c r="CB16" i="1"/>
  <c r="Z16" i="1"/>
  <c r="W16" i="1"/>
  <c r="T16" i="1"/>
  <c r="N16" i="1"/>
  <c r="L16" i="1"/>
  <c r="H16" i="1"/>
  <c r="I16" i="1" s="1"/>
  <c r="F16" i="1"/>
  <c r="G16" i="1" s="1"/>
  <c r="E16" i="1"/>
  <c r="CE15" i="1"/>
  <c r="CB15" i="1"/>
  <c r="Z15" i="1"/>
  <c r="W15" i="1"/>
  <c r="T15" i="1"/>
  <c r="N15" i="1"/>
  <c r="L15" i="1"/>
  <c r="H15" i="1"/>
  <c r="I15" i="1" s="1"/>
  <c r="F15" i="1"/>
  <c r="G15" i="1" s="1"/>
  <c r="E15" i="1"/>
  <c r="CE14" i="1"/>
  <c r="CB14" i="1"/>
  <c r="Z14" i="1"/>
  <c r="W14" i="1"/>
  <c r="T14" i="1"/>
  <c r="N14" i="1"/>
  <c r="L14" i="1"/>
  <c r="H14" i="1"/>
  <c r="I14" i="1" s="1"/>
  <c r="F14" i="1"/>
  <c r="G14" i="1" s="1"/>
  <c r="E14" i="1"/>
  <c r="CE13" i="1"/>
  <c r="CB13" i="1"/>
  <c r="Z13" i="1"/>
  <c r="W13" i="1"/>
  <c r="T13" i="1"/>
  <c r="N13" i="1"/>
  <c r="L13" i="1"/>
  <c r="H13" i="1"/>
  <c r="I13" i="1" s="1"/>
  <c r="F13" i="1"/>
  <c r="G13" i="1" s="1"/>
  <c r="E13" i="1"/>
  <c r="CE12" i="1"/>
  <c r="CB12" i="1"/>
  <c r="Z12" i="1"/>
  <c r="W12" i="1"/>
  <c r="T12" i="1"/>
  <c r="N12" i="1"/>
  <c r="L12" i="1"/>
  <c r="H12" i="1"/>
  <c r="I12" i="1" s="1"/>
  <c r="F12" i="1"/>
  <c r="G12" i="1" s="1"/>
  <c r="E12" i="1"/>
  <c r="CE11" i="1"/>
  <c r="CB11" i="1"/>
  <c r="Z11" i="1"/>
  <c r="W11" i="1"/>
  <c r="T11" i="1"/>
  <c r="N11" i="1"/>
  <c r="L11" i="1"/>
  <c r="H11" i="1"/>
  <c r="I11" i="1" s="1"/>
  <c r="F11" i="1"/>
  <c r="G11" i="1" s="1"/>
  <c r="E11" i="1"/>
  <c r="CE10" i="1"/>
  <c r="CB10" i="1"/>
  <c r="Z10" i="1"/>
  <c r="W10" i="1"/>
  <c r="T10" i="1"/>
  <c r="N10" i="1"/>
  <c r="L10" i="1"/>
  <c r="H10" i="1"/>
  <c r="I10" i="1" s="1"/>
  <c r="F10" i="1"/>
  <c r="G10" i="1" s="1"/>
  <c r="E10" i="1"/>
  <c r="CE9" i="1"/>
  <c r="CB9" i="1"/>
  <c r="Z9" i="1"/>
  <c r="W9" i="1"/>
  <c r="T9" i="1"/>
  <c r="N9" i="1"/>
  <c r="L9" i="1"/>
  <c r="H9" i="1"/>
  <c r="I9" i="1" s="1"/>
  <c r="F9" i="1"/>
  <c r="G9" i="1" s="1"/>
  <c r="E9" i="1"/>
  <c r="CE8" i="1"/>
  <c r="CB8" i="1"/>
  <c r="Z8" i="1"/>
  <c r="W8" i="1"/>
  <c r="T8" i="1"/>
  <c r="N8" i="1"/>
  <c r="L8" i="1"/>
  <c r="H8" i="1"/>
  <c r="I8" i="1" s="1"/>
  <c r="F8" i="1"/>
  <c r="G8" i="1" s="1"/>
  <c r="E8" i="1"/>
  <c r="CE7" i="1"/>
  <c r="CB7" i="1"/>
  <c r="Z7" i="1"/>
  <c r="W7" i="1"/>
  <c r="T7" i="1"/>
  <c r="N7" i="1"/>
  <c r="L7" i="1"/>
  <c r="H7" i="1"/>
  <c r="I7" i="1" s="1"/>
  <c r="F7" i="1"/>
  <c r="G7" i="1" s="1"/>
  <c r="E7" i="1"/>
  <c r="CE6" i="1"/>
  <c r="CB6" i="1"/>
  <c r="Z6" i="1"/>
  <c r="W6" i="1"/>
  <c r="T6" i="1"/>
  <c r="N6" i="1"/>
  <c r="L6" i="1"/>
  <c r="H6" i="1"/>
  <c r="I6" i="1" s="1"/>
  <c r="G6" i="1"/>
  <c r="F6" i="1"/>
  <c r="E6" i="1"/>
  <c r="CE5" i="1"/>
  <c r="CB5" i="1"/>
  <c r="Z5" i="1"/>
  <c r="W5" i="1"/>
  <c r="T5" i="1"/>
  <c r="N5" i="1"/>
  <c r="L5" i="1"/>
  <c r="H5" i="1"/>
  <c r="I5" i="1" s="1"/>
  <c r="F5" i="1"/>
  <c r="G5" i="1" s="1"/>
  <c r="E5" i="1"/>
  <c r="CE4" i="1"/>
  <c r="CB4" i="1"/>
  <c r="Z4" i="1"/>
  <c r="W4" i="1"/>
  <c r="T4" i="1"/>
  <c r="N4" i="1"/>
  <c r="L4" i="1"/>
  <c r="H4" i="1"/>
  <c r="I4" i="1" s="1"/>
  <c r="F4" i="1"/>
  <c r="G4" i="1" s="1"/>
  <c r="E4" i="1"/>
  <c r="CE3" i="1"/>
  <c r="CB3" i="1"/>
  <c r="Z3" i="1"/>
  <c r="W3" i="1"/>
  <c r="T3" i="1"/>
  <c r="N3" i="1"/>
  <c r="L3" i="1"/>
  <c r="H3" i="1"/>
  <c r="I3" i="1" s="1"/>
  <c r="F3" i="1"/>
  <c r="G3" i="1" s="1"/>
  <c r="E3" i="1"/>
  <c r="CE2" i="1"/>
  <c r="CB2" i="1"/>
  <c r="Z2" i="1"/>
  <c r="W2" i="1"/>
  <c r="T2" i="1"/>
  <c r="N2" i="1"/>
  <c r="L2" i="1"/>
  <c r="H2" i="1"/>
  <c r="I2" i="1" s="1"/>
  <c r="F2" i="1"/>
  <c r="G2" i="1" s="1"/>
  <c r="E2" i="1"/>
  <c r="Q122" i="13"/>
  <c r="C122" i="13"/>
  <c r="CI167" i="1" l="1"/>
  <c r="CI169" i="1"/>
  <c r="CI408" i="1"/>
  <c r="CF540" i="1"/>
  <c r="CG540" i="1"/>
  <c r="CH540" i="1" s="1"/>
  <c r="CG297" i="1"/>
  <c r="CH297" i="1" s="1"/>
  <c r="CF297" i="1"/>
  <c r="CG315" i="1"/>
  <c r="CH315" i="1" s="1"/>
  <c r="CF315" i="1"/>
  <c r="CG386" i="1"/>
  <c r="CH386" i="1" s="1"/>
  <c r="CF386" i="1"/>
  <c r="CI386" i="1" s="1"/>
  <c r="CJ386" i="1" s="1"/>
  <c r="CB386" i="1"/>
  <c r="A386" i="1"/>
  <c r="CI139" i="1"/>
  <c r="CI171" i="1"/>
  <c r="CF458" i="1"/>
  <c r="CG458" i="1"/>
  <c r="CB529" i="1"/>
  <c r="A529" i="1"/>
  <c r="CK280" i="1"/>
  <c r="CF289" i="1"/>
  <c r="CG289" i="1"/>
  <c r="CH289" i="1" s="1"/>
  <c r="CB309" i="1"/>
  <c r="CI309" i="1" s="1"/>
  <c r="CJ309" i="1" s="1"/>
  <c r="A309" i="1"/>
  <c r="CB316" i="1"/>
  <c r="A316" i="1"/>
  <c r="CG327" i="1"/>
  <c r="CH327" i="1" s="1"/>
  <c r="CJ327" i="1" s="1"/>
  <c r="CF327" i="1"/>
  <c r="CG390" i="1"/>
  <c r="CH390" i="1" s="1"/>
  <c r="CF390" i="1"/>
  <c r="CI390" i="1" s="1"/>
  <c r="CJ390" i="1" s="1"/>
  <c r="CF395" i="1"/>
  <c r="CI395" i="1" s="1"/>
  <c r="CJ395" i="1" s="1"/>
  <c r="CG395" i="1"/>
  <c r="CH395" i="1" s="1"/>
  <c r="CI135" i="1"/>
  <c r="CG328" i="1"/>
  <c r="CH328" i="1" s="1"/>
  <c r="CJ328" i="1" s="1"/>
  <c r="CF328" i="1"/>
  <c r="CF416" i="1"/>
  <c r="CG416" i="1"/>
  <c r="CH416" i="1" s="1"/>
  <c r="CG527" i="1"/>
  <c r="CH527" i="1" s="1"/>
  <c r="CF527" i="1"/>
  <c r="CB527" i="1"/>
  <c r="A527" i="1"/>
  <c r="CI151" i="1"/>
  <c r="CI155" i="1"/>
  <c r="CI290" i="1"/>
  <c r="A292" i="1"/>
  <c r="CG299" i="1"/>
  <c r="CF299" i="1"/>
  <c r="CI299" i="1"/>
  <c r="A305" i="1"/>
  <c r="CB311" i="1"/>
  <c r="A311" i="1"/>
  <c r="CG342" i="1"/>
  <c r="CH342" i="1" s="1"/>
  <c r="CF342" i="1"/>
  <c r="CI342" i="1" s="1"/>
  <c r="CJ342" i="1" s="1"/>
  <c r="CG374" i="1"/>
  <c r="CH374" i="1" s="1"/>
  <c r="CF374" i="1"/>
  <c r="CI374" i="1"/>
  <c r="CI115" i="1"/>
  <c r="CI118" i="1"/>
  <c r="CI131" i="1"/>
  <c r="CI140" i="1"/>
  <c r="CI147" i="1"/>
  <c r="CI156" i="1"/>
  <c r="CG262" i="1"/>
  <c r="CH262" i="1" s="1"/>
  <c r="CH276" i="1"/>
  <c r="A283" i="1"/>
  <c r="CH288" i="1"/>
  <c r="CJ288" i="1" s="1"/>
  <c r="CI288" i="1"/>
  <c r="A290" i="1"/>
  <c r="A293" i="1"/>
  <c r="CH302" i="1"/>
  <c r="CK306" i="1"/>
  <c r="CF306" i="1"/>
  <c r="CF307" i="1"/>
  <c r="CF309" i="1"/>
  <c r="CK313" i="1"/>
  <c r="CG313" i="1"/>
  <c r="CH313" i="1" s="1"/>
  <c r="CH323" i="1"/>
  <c r="CJ323" i="1" s="1"/>
  <c r="A326" i="1"/>
  <c r="CG333" i="1"/>
  <c r="CH333" i="1" s="1"/>
  <c r="CF339" i="1"/>
  <c r="CG339" i="1"/>
  <c r="CH339" i="1" s="1"/>
  <c r="CK341" i="1"/>
  <c r="CH347" i="1"/>
  <c r="CB347" i="1"/>
  <c r="CI347" i="1" s="1"/>
  <c r="A347" i="1"/>
  <c r="A361" i="1"/>
  <c r="CG362" i="1"/>
  <c r="CH362" i="1" s="1"/>
  <c r="CF362" i="1"/>
  <c r="A366" i="1"/>
  <c r="CB366" i="1"/>
  <c r="CB369" i="1"/>
  <c r="CI369" i="1" s="1"/>
  <c r="A369" i="1"/>
  <c r="A375" i="1"/>
  <c r="CF376" i="1"/>
  <c r="CG387" i="1"/>
  <c r="CH387" i="1" s="1"/>
  <c r="CF392" i="1"/>
  <c r="CG392" i="1"/>
  <c r="CH392" i="1" s="1"/>
  <c r="CK424" i="1"/>
  <c r="CG427" i="1"/>
  <c r="CH427" i="1" s="1"/>
  <c r="CF427" i="1"/>
  <c r="CB431" i="1"/>
  <c r="CI431" i="1" s="1"/>
  <c r="CJ431" i="1" s="1"/>
  <c r="A431" i="1"/>
  <c r="CF470" i="1"/>
  <c r="CG470" i="1"/>
  <c r="CH470" i="1" s="1"/>
  <c r="CI262" i="1"/>
  <c r="CJ262" i="1" s="1"/>
  <c r="CK297" i="1"/>
  <c r="CK300" i="1"/>
  <c r="CK308" i="1"/>
  <c r="CK323" i="1"/>
  <c r="CG338" i="1"/>
  <c r="CH338" i="1" s="1"/>
  <c r="CF338" i="1"/>
  <c r="CI338" i="1" s="1"/>
  <c r="CJ338" i="1" s="1"/>
  <c r="A341" i="1"/>
  <c r="CB341" i="1"/>
  <c r="CK342" i="1"/>
  <c r="CK347" i="1"/>
  <c r="CK366" i="1"/>
  <c r="CF367" i="1"/>
  <c r="CG367" i="1"/>
  <c r="CG369" i="1"/>
  <c r="CF380" i="1"/>
  <c r="CG380" i="1"/>
  <c r="CH380" i="1" s="1"/>
  <c r="CJ380" i="1" s="1"/>
  <c r="CK427" i="1"/>
  <c r="CG441" i="1"/>
  <c r="CH441" i="1" s="1"/>
  <c r="CF441" i="1"/>
  <c r="CB473" i="1"/>
  <c r="A473" i="1"/>
  <c r="CI127" i="1"/>
  <c r="CI143" i="1"/>
  <c r="CI159" i="1"/>
  <c r="CH267" i="1"/>
  <c r="CK267" i="1"/>
  <c r="CK268" i="1"/>
  <c r="CF268" i="1"/>
  <c r="CI268" i="1" s="1"/>
  <c r="CI270" i="1"/>
  <c r="CH272" i="1"/>
  <c r="CK279" i="1"/>
  <c r="CH281" i="1"/>
  <c r="CK281" i="1"/>
  <c r="CK287" i="1"/>
  <c r="A296" i="1"/>
  <c r="CK299" i="1"/>
  <c r="CH307" i="1"/>
  <c r="CB317" i="1"/>
  <c r="CI317" i="1" s="1"/>
  <c r="A317" i="1"/>
  <c r="A324" i="1"/>
  <c r="CK325" i="1"/>
  <c r="CH325" i="1"/>
  <c r="A337" i="1"/>
  <c r="CB337" i="1"/>
  <c r="CK344" i="1"/>
  <c r="A348" i="1"/>
  <c r="CJ356" i="1"/>
  <c r="CI381" i="1"/>
  <c r="CJ381" i="1" s="1"/>
  <c r="CG394" i="1"/>
  <c r="CF394" i="1"/>
  <c r="CG397" i="1"/>
  <c r="CH397" i="1" s="1"/>
  <c r="CF397" i="1"/>
  <c r="CI397" i="1" s="1"/>
  <c r="CJ397" i="1" s="1"/>
  <c r="CG453" i="1"/>
  <c r="CF453" i="1"/>
  <c r="CB453" i="1"/>
  <c r="A453" i="1"/>
  <c r="CH353" i="1"/>
  <c r="CH357" i="1"/>
  <c r="CK357" i="1"/>
  <c r="CK359" i="1"/>
  <c r="CK371" i="1"/>
  <c r="CG373" i="1"/>
  <c r="CH375" i="1"/>
  <c r="CK380" i="1"/>
  <c r="CH399" i="1"/>
  <c r="CG408" i="1"/>
  <c r="CF408" i="1"/>
  <c r="CK439" i="1"/>
  <c r="CB440" i="1"/>
  <c r="A440" i="1"/>
  <c r="A455" i="1"/>
  <c r="CG461" i="1"/>
  <c r="CH461" i="1" s="1"/>
  <c r="CF461" i="1"/>
  <c r="CK474" i="1"/>
  <c r="CF475" i="1"/>
  <c r="CG475" i="1"/>
  <c r="CH475" i="1" s="1"/>
  <c r="CB475" i="1"/>
  <c r="CI475" i="1" s="1"/>
  <c r="A475" i="1"/>
  <c r="CG493" i="1"/>
  <c r="CF493" i="1"/>
  <c r="CB493" i="1"/>
  <c r="A493" i="1"/>
  <c r="CK494" i="1"/>
  <c r="CB495" i="1"/>
  <c r="A495" i="1"/>
  <c r="CG505" i="1"/>
  <c r="CH505" i="1" s="1"/>
  <c r="CF505" i="1"/>
  <c r="CG513" i="1"/>
  <c r="CH513" i="1" s="1"/>
  <c r="CF513" i="1"/>
  <c r="CK514" i="1"/>
  <c r="CB515" i="1"/>
  <c r="CI515" i="1" s="1"/>
  <c r="A515" i="1"/>
  <c r="CF522" i="1"/>
  <c r="CG522" i="1"/>
  <c r="CH522" i="1" s="1"/>
  <c r="CG404" i="1"/>
  <c r="CH404" i="1" s="1"/>
  <c r="CF404" i="1"/>
  <c r="CB406" i="1"/>
  <c r="CI406" i="1" s="1"/>
  <c r="A406" i="1"/>
  <c r="CB433" i="1"/>
  <c r="A433" i="1"/>
  <c r="CG451" i="1"/>
  <c r="CF451" i="1"/>
  <c r="CI451" i="1" s="1"/>
  <c r="CF480" i="1"/>
  <c r="CG480" i="1"/>
  <c r="CH480" i="1" s="1"/>
  <c r="CB480" i="1"/>
  <c r="A480" i="1"/>
  <c r="CB483" i="1"/>
  <c r="A483" i="1"/>
  <c r="CB488" i="1"/>
  <c r="A488" i="1"/>
  <c r="CB502" i="1"/>
  <c r="A502" i="1"/>
  <c r="CB540" i="1"/>
  <c r="CH319" i="1"/>
  <c r="CH320" i="1"/>
  <c r="CK329" i="1"/>
  <c r="CH332" i="1"/>
  <c r="CK353" i="1"/>
  <c r="CF353" i="1"/>
  <c r="CI353" i="1" s="1"/>
  <c r="CJ353" i="1" s="1"/>
  <c r="CK358" i="1"/>
  <c r="CK362" i="1"/>
  <c r="CK364" i="1"/>
  <c r="CH365" i="1"/>
  <c r="CK370" i="1"/>
  <c r="CG370" i="1"/>
  <c r="CH370" i="1" s="1"/>
  <c r="CK377" i="1"/>
  <c r="CK390" i="1"/>
  <c r="CK392" i="1"/>
  <c r="CK396" i="1"/>
  <c r="CH396" i="1"/>
  <c r="CG398" i="1"/>
  <c r="CH398" i="1" s="1"/>
  <c r="CF398" i="1"/>
  <c r="CK399" i="1"/>
  <c r="CF399" i="1"/>
  <c r="CK407" i="1"/>
  <c r="CK417" i="1"/>
  <c r="CH418" i="1"/>
  <c r="CK419" i="1"/>
  <c r="CK421" i="1"/>
  <c r="CF422" i="1"/>
  <c r="CG422" i="1"/>
  <c r="CH422" i="1" s="1"/>
  <c r="A427" i="1"/>
  <c r="A429" i="1"/>
  <c r="CK429" i="1"/>
  <c r="CF430" i="1"/>
  <c r="CI430" i="1" s="1"/>
  <c r="CJ430" i="1" s="1"/>
  <c r="CG430" i="1"/>
  <c r="CH430" i="1" s="1"/>
  <c r="CH439" i="1"/>
  <c r="CB439" i="1"/>
  <c r="A439" i="1"/>
  <c r="CG440" i="1"/>
  <c r="CG446" i="1"/>
  <c r="CH446" i="1" s="1"/>
  <c r="CG452" i="1"/>
  <c r="CH452" i="1" s="1"/>
  <c r="CB459" i="1"/>
  <c r="CI459" i="1" s="1"/>
  <c r="CJ459" i="1" s="1"/>
  <c r="A459" i="1"/>
  <c r="CK475" i="1"/>
  <c r="CB490" i="1"/>
  <c r="A490" i="1"/>
  <c r="CF492" i="1"/>
  <c r="CG492" i="1"/>
  <c r="CG523" i="1"/>
  <c r="CH523" i="1" s="1"/>
  <c r="CF523" i="1"/>
  <c r="CI523" i="1" s="1"/>
  <c r="CJ523" i="1" s="1"/>
  <c r="CB525" i="1"/>
  <c r="A525" i="1"/>
  <c r="CG530" i="1"/>
  <c r="CH530" i="1" s="1"/>
  <c r="CF530" i="1"/>
  <c r="CI530" i="1" s="1"/>
  <c r="CJ530" i="1" s="1"/>
  <c r="CI507" i="1"/>
  <c r="CK513" i="1"/>
  <c r="CK522" i="1"/>
  <c r="CK523" i="1"/>
  <c r="CK526" i="1"/>
  <c r="CK527" i="1"/>
  <c r="CK398" i="1"/>
  <c r="CH400" i="1"/>
  <c r="CK404" i="1"/>
  <c r="CK416" i="1"/>
  <c r="CK422" i="1"/>
  <c r="CK426" i="1"/>
  <c r="CK428" i="1"/>
  <c r="CH429" i="1"/>
  <c r="CK430" i="1"/>
  <c r="CK437" i="1"/>
  <c r="A441" i="1"/>
  <c r="CK441" i="1"/>
  <c r="CG450" i="1"/>
  <c r="CH450" i="1" s="1"/>
  <c r="CJ450" i="1" s="1"/>
  <c r="CK454" i="1"/>
  <c r="CG454" i="1"/>
  <c r="CH454" i="1" s="1"/>
  <c r="CF471" i="1"/>
  <c r="CH474" i="1"/>
  <c r="A482" i="1"/>
  <c r="CI484" i="1"/>
  <c r="A494" i="1"/>
  <c r="CG495" i="1"/>
  <c r="CH495" i="1" s="1"/>
  <c r="CJ495" i="1" s="1"/>
  <c r="CK500" i="1"/>
  <c r="CF500" i="1"/>
  <c r="CG508" i="1"/>
  <c r="CH508" i="1" s="1"/>
  <c r="CK509" i="1"/>
  <c r="CF509" i="1"/>
  <c r="A514" i="1"/>
  <c r="CK519" i="1"/>
  <c r="CF519" i="1"/>
  <c r="CI519" i="1" s="1"/>
  <c r="CJ519" i="1" s="1"/>
  <c r="CK536" i="1"/>
  <c r="CK434" i="1"/>
  <c r="CH434" i="1"/>
  <c r="CH437" i="1"/>
  <c r="CK440" i="1"/>
  <c r="CK460" i="1"/>
  <c r="CH460" i="1"/>
  <c r="CK461" i="1"/>
  <c r="CK487" i="1"/>
  <c r="CK489" i="1"/>
  <c r="CH489" i="1"/>
  <c r="CK492" i="1"/>
  <c r="CH500" i="1"/>
  <c r="CK503" i="1"/>
  <c r="CH503" i="1"/>
  <c r="CH536" i="1"/>
  <c r="CG537" i="1"/>
  <c r="CB279" i="1"/>
  <c r="A279" i="1"/>
  <c r="CI292" i="1"/>
  <c r="CJ292" i="1" s="1"/>
  <c r="CG294" i="1"/>
  <c r="CF294" i="1"/>
  <c r="CG366" i="1"/>
  <c r="CH366" i="1" s="1"/>
  <c r="CF485" i="1"/>
  <c r="CI485" i="1" s="1"/>
  <c r="CG485" i="1"/>
  <c r="CG502" i="1"/>
  <c r="CH502" i="1" s="1"/>
  <c r="CF502" i="1"/>
  <c r="CG264" i="1"/>
  <c r="CH264" i="1" s="1"/>
  <c r="CJ264" i="1" s="1"/>
  <c r="CF264" i="1"/>
  <c r="CI264" i="1" s="1"/>
  <c r="A286" i="1"/>
  <c r="CB294" i="1"/>
  <c r="CI294" i="1" s="1"/>
  <c r="A294" i="1"/>
  <c r="A301" i="1"/>
  <c r="CB301" i="1"/>
  <c r="CK307" i="1"/>
  <c r="CK311" i="1"/>
  <c r="CK316" i="1"/>
  <c r="CB319" i="1"/>
  <c r="A319" i="1"/>
  <c r="CI344" i="1"/>
  <c r="CG349" i="1"/>
  <c r="CH349" i="1" s="1"/>
  <c r="CB357" i="1"/>
  <c r="A357" i="1"/>
  <c r="CG364" i="1"/>
  <c r="CH364" i="1" s="1"/>
  <c r="CF364" i="1"/>
  <c r="CK373" i="1"/>
  <c r="CG377" i="1"/>
  <c r="CF377" i="1"/>
  <c r="CB377" i="1"/>
  <c r="A377" i="1"/>
  <c r="CF384" i="1"/>
  <c r="CF412" i="1"/>
  <c r="CG412" i="1"/>
  <c r="CH412" i="1" s="1"/>
  <c r="CB412" i="1"/>
  <c r="A412" i="1"/>
  <c r="CG414" i="1"/>
  <c r="CH414" i="1" s="1"/>
  <c r="CF414" i="1"/>
  <c r="CG415" i="1"/>
  <c r="CH415" i="1" s="1"/>
  <c r="CF415" i="1"/>
  <c r="CI415" i="1" s="1"/>
  <c r="CJ415" i="1" s="1"/>
  <c r="CF272" i="1"/>
  <c r="CI272" i="1" s="1"/>
  <c r="CJ272" i="1" s="1"/>
  <c r="CF279" i="1"/>
  <c r="CG279" i="1"/>
  <c r="CH279" i="1" s="1"/>
  <c r="CB281" i="1"/>
  <c r="A281" i="1"/>
  <c r="CB303" i="1"/>
  <c r="CI303" i="1" s="1"/>
  <c r="A303" i="1"/>
  <c r="CF462" i="1"/>
  <c r="CI462" i="1" s="1"/>
  <c r="CG462" i="1"/>
  <c r="CH462" i="1" s="1"/>
  <c r="CF464" i="1"/>
  <c r="CI464" i="1" s="1"/>
  <c r="CG464" i="1"/>
  <c r="CH464" i="1" s="1"/>
  <c r="CF466" i="1"/>
  <c r="CI466" i="1" s="1"/>
  <c r="CG466" i="1"/>
  <c r="CH466" i="1" s="1"/>
  <c r="CI137" i="1"/>
  <c r="CI111" i="1"/>
  <c r="CI126" i="1"/>
  <c r="CF273" i="1"/>
  <c r="CG273" i="1"/>
  <c r="CH273" i="1" s="1"/>
  <c r="A278" i="1"/>
  <c r="CB278" i="1"/>
  <c r="A284" i="1"/>
  <c r="CB284" i="1"/>
  <c r="CF287" i="1"/>
  <c r="CG287" i="1"/>
  <c r="CH287" i="1" s="1"/>
  <c r="CB287" i="1"/>
  <c r="A287" i="1"/>
  <c r="CI289" i="1"/>
  <c r="CG290" i="1"/>
  <c r="CH290" i="1" s="1"/>
  <c r="CJ290" i="1" s="1"/>
  <c r="CG292" i="1"/>
  <c r="CH292" i="1" s="1"/>
  <c r="CH294" i="1"/>
  <c r="CF298" i="1"/>
  <c r="CG301" i="1"/>
  <c r="CH301" i="1" s="1"/>
  <c r="CF301" i="1"/>
  <c r="CG303" i="1"/>
  <c r="A308" i="1"/>
  <c r="CB308" i="1"/>
  <c r="CJ320" i="1"/>
  <c r="CI320" i="1"/>
  <c r="CF324" i="1"/>
  <c r="CI324" i="1" s="1"/>
  <c r="CJ324" i="1" s="1"/>
  <c r="CB327" i="1"/>
  <c r="CI327" i="1" s="1"/>
  <c r="A327" i="1"/>
  <c r="CF329" i="1"/>
  <c r="CG329" i="1"/>
  <c r="CH329" i="1" s="1"/>
  <c r="CJ329" i="1" s="1"/>
  <c r="CB329" i="1"/>
  <c r="A329" i="1"/>
  <c r="CG335" i="1"/>
  <c r="CH335" i="1" s="1"/>
  <c r="CF335" i="1"/>
  <c r="CI335" i="1" s="1"/>
  <c r="CB350" i="1"/>
  <c r="A350" i="1"/>
  <c r="CF359" i="1"/>
  <c r="CI359" i="1" s="1"/>
  <c r="CG359" i="1"/>
  <c r="CH359" i="1" s="1"/>
  <c r="CI366" i="1"/>
  <c r="CF382" i="1"/>
  <c r="CF391" i="1"/>
  <c r="CI391" i="1" s="1"/>
  <c r="CG391" i="1"/>
  <c r="CH391" i="1" s="1"/>
  <c r="CB394" i="1"/>
  <c r="CI394" i="1" s="1"/>
  <c r="A394" i="1"/>
  <c r="CF423" i="1"/>
  <c r="CG423" i="1"/>
  <c r="CH423" i="1" s="1"/>
  <c r="CG425" i="1"/>
  <c r="CH425" i="1" s="1"/>
  <c r="CF425" i="1"/>
  <c r="CF285" i="1"/>
  <c r="CG285" i="1"/>
  <c r="CH285" i="1" s="1"/>
  <c r="CF293" i="1"/>
  <c r="CG293" i="1"/>
  <c r="CH293" i="1" s="1"/>
  <c r="CB298" i="1"/>
  <c r="A298" i="1"/>
  <c r="CG331" i="1"/>
  <c r="CH331" i="1" s="1"/>
  <c r="CF331" i="1"/>
  <c r="CB331" i="1"/>
  <c r="A331" i="1"/>
  <c r="CF336" i="1"/>
  <c r="CG336" i="1"/>
  <c r="CH336" i="1" s="1"/>
  <c r="CB336" i="1"/>
  <c r="A336" i="1"/>
  <c r="CG436" i="1"/>
  <c r="CH436" i="1" s="1"/>
  <c r="CF436" i="1"/>
  <c r="CB436" i="1"/>
  <c r="A436" i="1"/>
  <c r="CB449" i="1"/>
  <c r="A449" i="1"/>
  <c r="CF468" i="1"/>
  <c r="CI468" i="1" s="1"/>
  <c r="CG468" i="1"/>
  <c r="CH468" i="1" s="1"/>
  <c r="CI129" i="1"/>
  <c r="CI145" i="1"/>
  <c r="CI153" i="1"/>
  <c r="CI161" i="1"/>
  <c r="CI175" i="1"/>
  <c r="CI119" i="1"/>
  <c r="CI133" i="1"/>
  <c r="CI141" i="1"/>
  <c r="CI149" i="1"/>
  <c r="CI157" i="1"/>
  <c r="CI165" i="1"/>
  <c r="CF266" i="1"/>
  <c r="CG266" i="1"/>
  <c r="CH266" i="1" s="1"/>
  <c r="CJ276" i="1"/>
  <c r="CI276" i="1"/>
  <c r="CG283" i="1"/>
  <c r="CH283" i="1" s="1"/>
  <c r="CJ283" i="1" s="1"/>
  <c r="CF291" i="1"/>
  <c r="CG291" i="1"/>
  <c r="CH291" i="1" s="1"/>
  <c r="CK294" i="1"/>
  <c r="A299" i="1"/>
  <c r="A300" i="1"/>
  <c r="CK301" i="1"/>
  <c r="CI306" i="1"/>
  <c r="CG308" i="1"/>
  <c r="CH308" i="1" s="1"/>
  <c r="CF308" i="1"/>
  <c r="CB315" i="1"/>
  <c r="CI315" i="1" s="1"/>
  <c r="A315" i="1"/>
  <c r="CF319" i="1"/>
  <c r="CK322" i="1"/>
  <c r="CI323" i="1"/>
  <c r="CB325" i="1"/>
  <c r="A325" i="1"/>
  <c r="CI328" i="1"/>
  <c r="A358" i="1"/>
  <c r="A360" i="1"/>
  <c r="CB360" i="1"/>
  <c r="CI360" i="1" s="1"/>
  <c r="CK368" i="1"/>
  <c r="CG378" i="1"/>
  <c r="CH378" i="1" s="1"/>
  <c r="CF378" i="1"/>
  <c r="CB383" i="1"/>
  <c r="A383" i="1"/>
  <c r="CF407" i="1"/>
  <c r="CG407" i="1"/>
  <c r="CH407" i="1" s="1"/>
  <c r="CG419" i="1"/>
  <c r="CH419" i="1" s="1"/>
  <c r="CI116" i="1"/>
  <c r="CI123" i="1"/>
  <c r="CK262" i="1"/>
  <c r="CH263" i="1"/>
  <c r="CK263" i="1"/>
  <c r="CK264" i="1"/>
  <c r="CI266" i="1"/>
  <c r="CJ266" i="1" s="1"/>
  <c r="CH269" i="1"/>
  <c r="CK269" i="1"/>
  <c r="CK273" i="1"/>
  <c r="CK274" i="1"/>
  <c r="CK283" i="1"/>
  <c r="CK285" i="1"/>
  <c r="CK304" i="1"/>
  <c r="CK310" i="1"/>
  <c r="CG310" i="1"/>
  <c r="CH310" i="1" s="1"/>
  <c r="CH312" i="1"/>
  <c r="CK315" i="1"/>
  <c r="CH316" i="1"/>
  <c r="CI321" i="1"/>
  <c r="A333" i="1"/>
  <c r="CI339" i="1"/>
  <c r="CJ339" i="1" s="1"/>
  <c r="A343" i="1"/>
  <c r="CK345" i="1"/>
  <c r="CI349" i="1"/>
  <c r="CI351" i="1"/>
  <c r="CH354" i="1"/>
  <c r="CH358" i="1"/>
  <c r="CH361" i="1"/>
  <c r="CK361" i="1"/>
  <c r="CF361" i="1"/>
  <c r="CH363" i="1"/>
  <c r="CK365" i="1"/>
  <c r="CK367" i="1"/>
  <c r="CH367" i="1"/>
  <c r="CH369" i="1"/>
  <c r="CH372" i="1"/>
  <c r="CF372" i="1"/>
  <c r="CH373" i="1"/>
  <c r="A393" i="1"/>
  <c r="CK401" i="1"/>
  <c r="CK402" i="1"/>
  <c r="CB409" i="1"/>
  <c r="CI409" i="1" s="1"/>
  <c r="A409" i="1"/>
  <c r="CG421" i="1"/>
  <c r="CH421" i="1" s="1"/>
  <c r="CF477" i="1"/>
  <c r="CG477" i="1"/>
  <c r="CH477" i="1" s="1"/>
  <c r="CJ477" i="1" s="1"/>
  <c r="CI477" i="1"/>
  <c r="CI332" i="1"/>
  <c r="CJ332" i="1" s="1"/>
  <c r="CF357" i="1"/>
  <c r="CI375" i="1"/>
  <c r="CI376" i="1"/>
  <c r="CJ376" i="1" s="1"/>
  <c r="A380" i="1"/>
  <c r="CB380" i="1"/>
  <c r="CI380" i="1" s="1"/>
  <c r="CG381" i="1"/>
  <c r="CH381" i="1" s="1"/>
  <c r="CI382" i="1"/>
  <c r="CJ382" i="1" s="1"/>
  <c r="CG383" i="1"/>
  <c r="CH383" i="1" s="1"/>
  <c r="CF383" i="1"/>
  <c r="CI385" i="1"/>
  <c r="CJ385" i="1" s="1"/>
  <c r="CJ388" i="1"/>
  <c r="CI393" i="1"/>
  <c r="CI396" i="1"/>
  <c r="CJ396" i="1" s="1"/>
  <c r="CI398" i="1"/>
  <c r="CJ398" i="1" s="1"/>
  <c r="CI399" i="1"/>
  <c r="CI400" i="1"/>
  <c r="CH401" i="1"/>
  <c r="CH402" i="1"/>
  <c r="CJ402" i="1" s="1"/>
  <c r="CI404" i="1"/>
  <c r="CF456" i="1"/>
  <c r="CG456" i="1"/>
  <c r="CH456" i="1" s="1"/>
  <c r="CI176" i="1"/>
  <c r="CH265" i="1"/>
  <c r="CK265" i="1"/>
  <c r="CH268" i="1"/>
  <c r="CI274" i="1"/>
  <c r="CI283" i="1"/>
  <c r="CH284" i="1"/>
  <c r="CH286" i="1"/>
  <c r="A291" i="1"/>
  <c r="CH295" i="1"/>
  <c r="CG296" i="1"/>
  <c r="CH296" i="1" s="1"/>
  <c r="CH299" i="1"/>
  <c r="CJ299" i="1" s="1"/>
  <c r="CK303" i="1"/>
  <c r="CI310" i="1"/>
  <c r="CH311" i="1"/>
  <c r="CI312" i="1"/>
  <c r="CF316" i="1"/>
  <c r="CI316" i="1" s="1"/>
  <c r="CJ316" i="1" s="1"/>
  <c r="CG317" i="1"/>
  <c r="CK321" i="1"/>
  <c r="CG321" i="1"/>
  <c r="CH321" i="1" s="1"/>
  <c r="CK340" i="1"/>
  <c r="CH343" i="1"/>
  <c r="CI345" i="1"/>
  <c r="CK346" i="1"/>
  <c r="CG346" i="1"/>
  <c r="CH346" i="1" s="1"/>
  <c r="A349" i="1"/>
  <c r="CK349" i="1"/>
  <c r="CF350" i="1"/>
  <c r="CK351" i="1"/>
  <c r="CH355" i="1"/>
  <c r="A359" i="1"/>
  <c r="CG360" i="1"/>
  <c r="CH360" i="1" s="1"/>
  <c r="CI361" i="1"/>
  <c r="CK363" i="1"/>
  <c r="CF363" i="1"/>
  <c r="CG371" i="1"/>
  <c r="CH371" i="1" s="1"/>
  <c r="CI372" i="1"/>
  <c r="CB373" i="1"/>
  <c r="CI373" i="1" s="1"/>
  <c r="CK379" i="1"/>
  <c r="CF379" i="1"/>
  <c r="A382" i="1"/>
  <c r="CI388" i="1"/>
  <c r="A395" i="1"/>
  <c r="CI403" i="1"/>
  <c r="CJ403" i="1" s="1"/>
  <c r="CF411" i="1"/>
  <c r="CI411" i="1" s="1"/>
  <c r="CJ411" i="1" s="1"/>
  <c r="CF424" i="1"/>
  <c r="CG424" i="1"/>
  <c r="CH424" i="1" s="1"/>
  <c r="CH428" i="1"/>
  <c r="CJ428" i="1" s="1"/>
  <c r="CK435" i="1"/>
  <c r="CB486" i="1"/>
  <c r="A486" i="1"/>
  <c r="CI407" i="1"/>
  <c r="CK414" i="1"/>
  <c r="CI426" i="1"/>
  <c r="A432" i="1"/>
  <c r="CK436" i="1"/>
  <c r="A448" i="1"/>
  <c r="CF472" i="1"/>
  <c r="CG472" i="1"/>
  <c r="CI472" i="1"/>
  <c r="CF476" i="1"/>
  <c r="CG476" i="1"/>
  <c r="CH476" i="1" s="1"/>
  <c r="CG482" i="1"/>
  <c r="CH482" i="1" s="1"/>
  <c r="CF482" i="1"/>
  <c r="CI482" i="1" s="1"/>
  <c r="CJ482" i="1" s="1"/>
  <c r="CB492" i="1"/>
  <c r="CI492" i="1" s="1"/>
  <c r="A492" i="1"/>
  <c r="CB496" i="1"/>
  <c r="A496" i="1"/>
  <c r="CB503" i="1"/>
  <c r="CI503" i="1" s="1"/>
  <c r="A503" i="1"/>
  <c r="CI432" i="1"/>
  <c r="CI434" i="1"/>
  <c r="CF438" i="1"/>
  <c r="CG438" i="1"/>
  <c r="CH438" i="1" s="1"/>
  <c r="CI438" i="1"/>
  <c r="CJ438" i="1" s="1"/>
  <c r="CF442" i="1"/>
  <c r="CG442" i="1"/>
  <c r="CH442" i="1" s="1"/>
  <c r="CI442" i="1"/>
  <c r="CH444" i="1"/>
  <c r="CJ444" i="1" s="1"/>
  <c r="CI446" i="1"/>
  <c r="CI448" i="1"/>
  <c r="CK456" i="1"/>
  <c r="A457" i="1"/>
  <c r="CK458" i="1"/>
  <c r="CH458" i="1"/>
  <c r="A463" i="1"/>
  <c r="CK464" i="1"/>
  <c r="A465" i="1"/>
  <c r="CK466" i="1"/>
  <c r="A467" i="1"/>
  <c r="CK468" i="1"/>
  <c r="A469" i="1"/>
  <c r="CB471" i="1"/>
  <c r="CI471" i="1" s="1"/>
  <c r="CJ471" i="1" s="1"/>
  <c r="A471" i="1"/>
  <c r="CI483" i="1"/>
  <c r="CF487" i="1"/>
  <c r="CG487" i="1"/>
  <c r="CH487" i="1" s="1"/>
  <c r="CI487" i="1"/>
  <c r="A489" i="1"/>
  <c r="CK490" i="1"/>
  <c r="A491" i="1"/>
  <c r="CK512" i="1"/>
  <c r="CK378" i="1"/>
  <c r="CI384" i="1"/>
  <c r="CJ384" i="1" s="1"/>
  <c r="CI389" i="1"/>
  <c r="CJ389" i="1" s="1"/>
  <c r="CK391" i="1"/>
  <c r="CH394" i="1"/>
  <c r="CI401" i="1"/>
  <c r="CI402" i="1"/>
  <c r="A407" i="1"/>
  <c r="CH408" i="1"/>
  <c r="CJ408" i="1" s="1"/>
  <c r="CK413" i="1"/>
  <c r="CI414" i="1"/>
  <c r="CH420" i="1"/>
  <c r="CK423" i="1"/>
  <c r="CG426" i="1"/>
  <c r="CH426" i="1" s="1"/>
  <c r="CI428" i="1"/>
  <c r="CK432" i="1"/>
  <c r="CH433" i="1"/>
  <c r="CH435" i="1"/>
  <c r="CI440" i="1"/>
  <c r="CI450" i="1"/>
  <c r="CK451" i="1"/>
  <c r="CK459" i="1"/>
  <c r="A461" i="1"/>
  <c r="CG463" i="1"/>
  <c r="CH463" i="1" s="1"/>
  <c r="CF463" i="1"/>
  <c r="CG465" i="1"/>
  <c r="CH465" i="1" s="1"/>
  <c r="CF465" i="1"/>
  <c r="CI465" i="1" s="1"/>
  <c r="CG467" i="1"/>
  <c r="CH467" i="1" s="1"/>
  <c r="CF467" i="1"/>
  <c r="CI467" i="1" s="1"/>
  <c r="CJ467" i="1" s="1"/>
  <c r="CG469" i="1"/>
  <c r="CH469" i="1" s="1"/>
  <c r="CF469" i="1"/>
  <c r="CF483" i="1"/>
  <c r="CG483" i="1"/>
  <c r="CH483" i="1" s="1"/>
  <c r="CJ483" i="1" s="1"/>
  <c r="CI489" i="1"/>
  <c r="CG497" i="1"/>
  <c r="CH497" i="1" s="1"/>
  <c r="CF497" i="1"/>
  <c r="CK498" i="1"/>
  <c r="CF499" i="1"/>
  <c r="CG499" i="1"/>
  <c r="CH499" i="1" s="1"/>
  <c r="CB499" i="1"/>
  <c r="A499" i="1"/>
  <c r="CK438" i="1"/>
  <c r="CI444" i="1"/>
  <c r="CK448" i="1"/>
  <c r="CH449" i="1"/>
  <c r="CH451" i="1"/>
  <c r="CH453" i="1"/>
  <c r="CH459" i="1"/>
  <c r="CK462" i="1"/>
  <c r="CI470" i="1"/>
  <c r="CK471" i="1"/>
  <c r="CI479" i="1"/>
  <c r="CI480" i="1"/>
  <c r="CJ480" i="1" s="1"/>
  <c r="CH481" i="1"/>
  <c r="CK485" i="1"/>
  <c r="CK486" i="1"/>
  <c r="A487" i="1"/>
  <c r="CI495" i="1"/>
  <c r="A498" i="1"/>
  <c r="CK499" i="1"/>
  <c r="A507" i="1"/>
  <c r="CI521" i="1"/>
  <c r="CK532" i="1"/>
  <c r="CB533" i="1"/>
  <c r="A533" i="1"/>
  <c r="CB538" i="1"/>
  <c r="CI538" i="1" s="1"/>
  <c r="CJ538" i="1" s="1"/>
  <c r="A538" i="1"/>
  <c r="CK518" i="1"/>
  <c r="CB523" i="1"/>
  <c r="A523" i="1"/>
  <c r="CI460" i="1"/>
  <c r="CJ460" i="1" s="1"/>
  <c r="CK469" i="1"/>
  <c r="CB476" i="1"/>
  <c r="A476" i="1"/>
  <c r="CK481" i="1"/>
  <c r="CH484" i="1"/>
  <c r="CJ484" i="1" s="1"/>
  <c r="CF488" i="1"/>
  <c r="CG488" i="1"/>
  <c r="CH488" i="1" s="1"/>
  <c r="CH492" i="1"/>
  <c r="CJ492" i="1" s="1"/>
  <c r="CG494" i="1"/>
  <c r="CH494" i="1" s="1"/>
  <c r="CF494" i="1"/>
  <c r="CK497" i="1"/>
  <c r="CI500" i="1"/>
  <c r="CJ500" i="1" s="1"/>
  <c r="CK501" i="1"/>
  <c r="CI508" i="1"/>
  <c r="CJ508" i="1" s="1"/>
  <c r="CG510" i="1"/>
  <c r="CH510" i="1" s="1"/>
  <c r="CF510" i="1"/>
  <c r="CI510" i="1" s="1"/>
  <c r="CK516" i="1"/>
  <c r="CB517" i="1"/>
  <c r="A517" i="1"/>
  <c r="CH518" i="1"/>
  <c r="CH531" i="1"/>
  <c r="CB536" i="1"/>
  <c r="A536" i="1"/>
  <c r="CF542" i="1"/>
  <c r="CG542" i="1"/>
  <c r="CH542" i="1" s="1"/>
  <c r="CH471" i="1"/>
  <c r="CK477" i="1"/>
  <c r="CI481" i="1"/>
  <c r="CJ481" i="1" s="1"/>
  <c r="A509" i="1"/>
  <c r="CJ515" i="1"/>
  <c r="CF518" i="1"/>
  <c r="CI522" i="1"/>
  <c r="A526" i="1"/>
  <c r="CF526" i="1"/>
  <c r="CI526" i="1" s="1"/>
  <c r="CJ526" i="1" s="1"/>
  <c r="CK531" i="1"/>
  <c r="CF531" i="1"/>
  <c r="CI535" i="1"/>
  <c r="CJ535" i="1" s="1"/>
  <c r="CK537" i="1"/>
  <c r="CH537" i="1"/>
  <c r="CK539" i="1"/>
  <c r="CH504" i="1"/>
  <c r="CJ507" i="1"/>
  <c r="CI509" i="1"/>
  <c r="CI511" i="1"/>
  <c r="CI513" i="1"/>
  <c r="CJ513" i="1" s="1"/>
  <c r="CI534" i="1"/>
  <c r="CJ534" i="1" s="1"/>
  <c r="CG539" i="1"/>
  <c r="CI540" i="1"/>
  <c r="CK541" i="1"/>
  <c r="CG543" i="1"/>
  <c r="CH543" i="1" s="1"/>
  <c r="CH512" i="1"/>
  <c r="A516" i="1"/>
  <c r="CG517" i="1"/>
  <c r="CH517" i="1" s="1"/>
  <c r="A522" i="1"/>
  <c r="A532" i="1"/>
  <c r="CK535" i="1"/>
  <c r="CI537" i="1"/>
  <c r="CG541" i="1"/>
  <c r="CH541" i="1" s="1"/>
  <c r="CB542" i="1"/>
  <c r="CI542" i="1" s="1"/>
  <c r="CH539" i="1"/>
  <c r="CI113" i="1"/>
  <c r="CI121" i="1"/>
  <c r="CI291" i="1"/>
  <c r="CJ291" i="1" s="1"/>
  <c r="CI296" i="1"/>
  <c r="CJ296" i="1" s="1"/>
  <c r="CI117" i="1"/>
  <c r="CI125" i="1"/>
  <c r="CI293" i="1"/>
  <c r="CJ293" i="1" s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J289" i="1"/>
  <c r="CJ294" i="1"/>
  <c r="CG271" i="1"/>
  <c r="CH271" i="1" s="1"/>
  <c r="CB273" i="1"/>
  <c r="CI273" i="1" s="1"/>
  <c r="CG274" i="1"/>
  <c r="CH274" i="1" s="1"/>
  <c r="CG275" i="1"/>
  <c r="CH275" i="1" s="1"/>
  <c r="CF277" i="1"/>
  <c r="CI277" i="1" s="1"/>
  <c r="CJ277" i="1" s="1"/>
  <c r="CF280" i="1"/>
  <c r="CI280" i="1" s="1"/>
  <c r="CJ280" i="1" s="1"/>
  <c r="CG282" i="1"/>
  <c r="CH282" i="1" s="1"/>
  <c r="CB285" i="1"/>
  <c r="CI285" i="1" s="1"/>
  <c r="CG304" i="1"/>
  <c r="CH304" i="1" s="1"/>
  <c r="A310" i="1"/>
  <c r="A312" i="1"/>
  <c r="CI346" i="1"/>
  <c r="CF261" i="1"/>
  <c r="CF265" i="1"/>
  <c r="CI265" i="1" s="1"/>
  <c r="CF269" i="1"/>
  <c r="CI269" i="1" s="1"/>
  <c r="CJ269" i="1" s="1"/>
  <c r="CI271" i="1"/>
  <c r="CI275" i="1"/>
  <c r="CF278" i="1"/>
  <c r="CI278" i="1" s="1"/>
  <c r="CJ278" i="1" s="1"/>
  <c r="CI282" i="1"/>
  <c r="CF284" i="1"/>
  <c r="CI284" i="1" s="1"/>
  <c r="CJ284" i="1" s="1"/>
  <c r="CJ310" i="1"/>
  <c r="CF311" i="1"/>
  <c r="CI311" i="1" s="1"/>
  <c r="CJ311" i="1" s="1"/>
  <c r="CF318" i="1"/>
  <c r="CI318" i="1" s="1"/>
  <c r="CG318" i="1"/>
  <c r="CH318" i="1" s="1"/>
  <c r="CI325" i="1"/>
  <c r="CJ325" i="1" s="1"/>
  <c r="CI326" i="1"/>
  <c r="CI333" i="1"/>
  <c r="CJ333" i="1" s="1"/>
  <c r="A270" i="1"/>
  <c r="A274" i="1"/>
  <c r="CF281" i="1"/>
  <c r="CI281" i="1" s="1"/>
  <c r="CB297" i="1"/>
  <c r="CH298" i="1"/>
  <c r="CF300" i="1"/>
  <c r="CI300" i="1" s="1"/>
  <c r="CJ300" i="1" s="1"/>
  <c r="CI302" i="1"/>
  <c r="CJ302" i="1" s="1"/>
  <c r="CH303" i="1"/>
  <c r="CJ303" i="1" s="1"/>
  <c r="CB304" i="1"/>
  <c r="CI304" i="1" s="1"/>
  <c r="A304" i="1"/>
  <c r="CF305" i="1"/>
  <c r="CI305" i="1" s="1"/>
  <c r="CJ305" i="1" s="1"/>
  <c r="A306" i="1"/>
  <c r="CH306" i="1"/>
  <c r="CJ306" i="1" s="1"/>
  <c r="CI307" i="1"/>
  <c r="CJ307" i="1" s="1"/>
  <c r="CK317" i="1"/>
  <c r="CH317" i="1"/>
  <c r="CJ317" i="1" s="1"/>
  <c r="CF322" i="1"/>
  <c r="CI322" i="1" s="1"/>
  <c r="CG322" i="1"/>
  <c r="CH322" i="1" s="1"/>
  <c r="A323" i="1"/>
  <c r="CJ346" i="1"/>
  <c r="CJ347" i="1"/>
  <c r="CJ360" i="1"/>
  <c r="CI261" i="1"/>
  <c r="CJ261" i="1" s="1"/>
  <c r="CF263" i="1"/>
  <c r="CI263" i="1" s="1"/>
  <c r="CJ263" i="1" s="1"/>
  <c r="CF267" i="1"/>
  <c r="CI267" i="1" s="1"/>
  <c r="CJ267" i="1" s="1"/>
  <c r="CH270" i="1"/>
  <c r="CJ270" i="1" s="1"/>
  <c r="CF286" i="1"/>
  <c r="CI286" i="1" s="1"/>
  <c r="CJ286" i="1" s="1"/>
  <c r="CF295" i="1"/>
  <c r="CI295" i="1" s="1"/>
  <c r="CJ295" i="1" s="1"/>
  <c r="CI301" i="1"/>
  <c r="CJ301" i="1" s="1"/>
  <c r="CJ312" i="1"/>
  <c r="CB313" i="1"/>
  <c r="CI313" i="1" s="1"/>
  <c r="CJ313" i="1" s="1"/>
  <c r="A313" i="1"/>
  <c r="CF314" i="1"/>
  <c r="CI314" i="1" s="1"/>
  <c r="CJ314" i="1" s="1"/>
  <c r="CJ315" i="1"/>
  <c r="CJ321" i="1"/>
  <c r="CI329" i="1"/>
  <c r="CI330" i="1"/>
  <c r="CI336" i="1"/>
  <c r="CJ336" i="1" s="1"/>
  <c r="CG326" i="1"/>
  <c r="CH326" i="1" s="1"/>
  <c r="CG330" i="1"/>
  <c r="CH330" i="1" s="1"/>
  <c r="A334" i="1"/>
  <c r="CF334" i="1"/>
  <c r="CI334" i="1" s="1"/>
  <c r="CJ334" i="1" s="1"/>
  <c r="CB340" i="1"/>
  <c r="CG344" i="1"/>
  <c r="CH344" i="1" s="1"/>
  <c r="A345" i="1"/>
  <c r="CG348" i="1"/>
  <c r="CH348" i="1" s="1"/>
  <c r="A351" i="1"/>
  <c r="CB365" i="1"/>
  <c r="CI365" i="1" s="1"/>
  <c r="CJ369" i="1"/>
  <c r="CI370" i="1"/>
  <c r="CJ370" i="1" s="1"/>
  <c r="CJ371" i="1"/>
  <c r="CJ373" i="1"/>
  <c r="A384" i="1"/>
  <c r="A391" i="1"/>
  <c r="CJ400" i="1"/>
  <c r="CJ404" i="1"/>
  <c r="CF410" i="1"/>
  <c r="CF413" i="1"/>
  <c r="CI413" i="1" s="1"/>
  <c r="CG413" i="1"/>
  <c r="CH413" i="1" s="1"/>
  <c r="CF337" i="1"/>
  <c r="CF341" i="1"/>
  <c r="CI348" i="1"/>
  <c r="CF352" i="1"/>
  <c r="CI352" i="1" s="1"/>
  <c r="CJ352" i="1" s="1"/>
  <c r="CB367" i="1"/>
  <c r="CG368" i="1"/>
  <c r="CH368" i="1" s="1"/>
  <c r="CJ375" i="1"/>
  <c r="A387" i="1"/>
  <c r="CB387" i="1"/>
  <c r="CI387" i="1" s="1"/>
  <c r="CJ387" i="1" s="1"/>
  <c r="CB419" i="1"/>
  <c r="CI419" i="1" s="1"/>
  <c r="CJ419" i="1" s="1"/>
  <c r="A419" i="1"/>
  <c r="CF340" i="1"/>
  <c r="CF343" i="1"/>
  <c r="CI343" i="1" s="1"/>
  <c r="CJ343" i="1" s="1"/>
  <c r="A344" i="1"/>
  <c r="CG345" i="1"/>
  <c r="CH345" i="1" s="1"/>
  <c r="CJ345" i="1" s="1"/>
  <c r="CG351" i="1"/>
  <c r="CH351" i="1" s="1"/>
  <c r="A353" i="1"/>
  <c r="CF354" i="1"/>
  <c r="CI354" i="1" s="1"/>
  <c r="CJ354" i="1" s="1"/>
  <c r="A370" i="1"/>
  <c r="A372" i="1"/>
  <c r="A374" i="1"/>
  <c r="CB378" i="1"/>
  <c r="A378" i="1"/>
  <c r="A392" i="1"/>
  <c r="CB392" i="1"/>
  <c r="CI392" i="1" s="1"/>
  <c r="A397" i="1"/>
  <c r="CJ399" i="1"/>
  <c r="CF405" i="1"/>
  <c r="CI405" i="1" s="1"/>
  <c r="CJ405" i="1" s="1"/>
  <c r="CJ406" i="1"/>
  <c r="CK409" i="1"/>
  <c r="CG409" i="1"/>
  <c r="CH409" i="1" s="1"/>
  <c r="CJ409" i="1" s="1"/>
  <c r="CI410" i="1"/>
  <c r="CJ410" i="1" s="1"/>
  <c r="CG417" i="1"/>
  <c r="CH417" i="1" s="1"/>
  <c r="CF417" i="1"/>
  <c r="CI417" i="1" s="1"/>
  <c r="CF355" i="1"/>
  <c r="CI355" i="1" s="1"/>
  <c r="CJ355" i="1" s="1"/>
  <c r="CF358" i="1"/>
  <c r="CI358" i="1" s="1"/>
  <c r="CJ358" i="1" s="1"/>
  <c r="CB362" i="1"/>
  <c r="CI362" i="1" s="1"/>
  <c r="CJ362" i="1" s="1"/>
  <c r="A362" i="1"/>
  <c r="CB363" i="1"/>
  <c r="CI363" i="1" s="1"/>
  <c r="CJ363" i="1" s="1"/>
  <c r="A363" i="1"/>
  <c r="CB364" i="1"/>
  <c r="CI364" i="1" s="1"/>
  <c r="CJ364" i="1" s="1"/>
  <c r="A364" i="1"/>
  <c r="CJ365" i="1"/>
  <c r="CI368" i="1"/>
  <c r="CJ372" i="1"/>
  <c r="A376" i="1"/>
  <c r="CB379" i="1"/>
  <c r="CI379" i="1" s="1"/>
  <c r="CJ379" i="1" s="1"/>
  <c r="A379" i="1"/>
  <c r="A396" i="1"/>
  <c r="CI421" i="1"/>
  <c r="CB422" i="1"/>
  <c r="CI422" i="1" s="1"/>
  <c r="A422" i="1"/>
  <c r="CF418" i="1"/>
  <c r="CI418" i="1" s="1"/>
  <c r="CI420" i="1"/>
  <c r="CJ420" i="1" s="1"/>
  <c r="CB423" i="1"/>
  <c r="CI423" i="1" s="1"/>
  <c r="A423" i="1"/>
  <c r="CI425" i="1"/>
  <c r="CJ425" i="1" s="1"/>
  <c r="CJ426" i="1"/>
  <c r="CI427" i="1"/>
  <c r="CJ427" i="1" s="1"/>
  <c r="CF429" i="1"/>
  <c r="CI429" i="1" s="1"/>
  <c r="CJ429" i="1" s="1"/>
  <c r="CF431" i="1"/>
  <c r="CH432" i="1"/>
  <c r="CJ432" i="1" s="1"/>
  <c r="CI433" i="1"/>
  <c r="CJ434" i="1"/>
  <c r="CI435" i="1"/>
  <c r="CF437" i="1"/>
  <c r="CI437" i="1" s="1"/>
  <c r="CJ437" i="1" s="1"/>
  <c r="CF439" i="1"/>
  <c r="CI439" i="1" s="1"/>
  <c r="CJ439" i="1" s="1"/>
  <c r="CH440" i="1"/>
  <c r="CJ440" i="1" s="1"/>
  <c r="CI441" i="1"/>
  <c r="CJ441" i="1" s="1"/>
  <c r="CJ442" i="1"/>
  <c r="CI443" i="1"/>
  <c r="CJ443" i="1" s="1"/>
  <c r="CF445" i="1"/>
  <c r="CI445" i="1" s="1"/>
  <c r="CJ445" i="1" s="1"/>
  <c r="CF447" i="1"/>
  <c r="CI447" i="1" s="1"/>
  <c r="CJ447" i="1" s="1"/>
  <c r="CH448" i="1"/>
  <c r="CJ448" i="1" s="1"/>
  <c r="CI449" i="1"/>
  <c r="CB452" i="1"/>
  <c r="CI452" i="1" s="1"/>
  <c r="CJ452" i="1" s="1"/>
  <c r="A452" i="1"/>
  <c r="CF455" i="1"/>
  <c r="CI455" i="1" s="1"/>
  <c r="CJ455" i="1" s="1"/>
  <c r="A421" i="1"/>
  <c r="A426" i="1"/>
  <c r="A434" i="1"/>
  <c r="A442" i="1"/>
  <c r="A450" i="1"/>
  <c r="CI453" i="1"/>
  <c r="CJ453" i="1" s="1"/>
  <c r="CB454" i="1"/>
  <c r="CI454" i="1" s="1"/>
  <c r="A454" i="1"/>
  <c r="CF457" i="1"/>
  <c r="CI457" i="1" s="1"/>
  <c r="CJ457" i="1" s="1"/>
  <c r="CB424" i="1"/>
  <c r="CI424" i="1" s="1"/>
  <c r="CJ424" i="1" s="1"/>
  <c r="A424" i="1"/>
  <c r="CJ446" i="1"/>
  <c r="CB456" i="1"/>
  <c r="CI456" i="1" s="1"/>
  <c r="CJ456" i="1" s="1"/>
  <c r="A456" i="1"/>
  <c r="CH377" i="1"/>
  <c r="CH393" i="1"/>
  <c r="CJ393" i="1" s="1"/>
  <c r="CI416" i="1"/>
  <c r="A430" i="1"/>
  <c r="A438" i="1"/>
  <c r="A446" i="1"/>
  <c r="CJ454" i="1"/>
  <c r="CB458" i="1"/>
  <c r="CI458" i="1" s="1"/>
  <c r="CJ458" i="1" s="1"/>
  <c r="A458" i="1"/>
  <c r="CJ461" i="1"/>
  <c r="CG473" i="1"/>
  <c r="CH473" i="1" s="1"/>
  <c r="CF473" i="1"/>
  <c r="CI473" i="1" s="1"/>
  <c r="CI476" i="1"/>
  <c r="CI461" i="1"/>
  <c r="CI463" i="1"/>
  <c r="CJ463" i="1" s="1"/>
  <c r="CI469" i="1"/>
  <c r="CJ470" i="1"/>
  <c r="CK472" i="1"/>
  <c r="CH472" i="1"/>
  <c r="CJ475" i="1"/>
  <c r="A460" i="1"/>
  <c r="A462" i="1"/>
  <c r="A464" i="1"/>
  <c r="A466" i="1"/>
  <c r="A468" i="1"/>
  <c r="A470" i="1"/>
  <c r="A472" i="1"/>
  <c r="CJ476" i="1"/>
  <c r="A477" i="1"/>
  <c r="CF478" i="1"/>
  <c r="CI478" i="1" s="1"/>
  <c r="CJ478" i="1" s="1"/>
  <c r="CJ489" i="1"/>
  <c r="CI493" i="1"/>
  <c r="CI501" i="1"/>
  <c r="CJ517" i="1"/>
  <c r="A484" i="1"/>
  <c r="A485" i="1"/>
  <c r="CF486" i="1"/>
  <c r="CI486" i="1" s="1"/>
  <c r="CG491" i="1"/>
  <c r="CH491" i="1" s="1"/>
  <c r="CG498" i="1"/>
  <c r="CH498" i="1" s="1"/>
  <c r="CF498" i="1"/>
  <c r="CI498" i="1" s="1"/>
  <c r="CG506" i="1"/>
  <c r="CH506" i="1" s="1"/>
  <c r="CF506" i="1"/>
  <c r="CI506" i="1" s="1"/>
  <c r="CF474" i="1"/>
  <c r="CI474" i="1" s="1"/>
  <c r="CJ479" i="1"/>
  <c r="CI488" i="1"/>
  <c r="CJ488" i="1" s="1"/>
  <c r="CI494" i="1"/>
  <c r="CI502" i="1"/>
  <c r="CJ502" i="1" s="1"/>
  <c r="A479" i="1"/>
  <c r="A481" i="1"/>
  <c r="CH486" i="1"/>
  <c r="CG490" i="1"/>
  <c r="CH490" i="1" s="1"/>
  <c r="CF490" i="1"/>
  <c r="CI490" i="1" s="1"/>
  <c r="CI491" i="1"/>
  <c r="CB497" i="1"/>
  <c r="CI497" i="1" s="1"/>
  <c r="CJ497" i="1" s="1"/>
  <c r="A497" i="1"/>
  <c r="CB505" i="1"/>
  <c r="CI505" i="1" s="1"/>
  <c r="A505" i="1"/>
  <c r="A508" i="1"/>
  <c r="CG520" i="1"/>
  <c r="CH520" i="1" s="1"/>
  <c r="CJ520" i="1" s="1"/>
  <c r="CF520" i="1"/>
  <c r="CI520" i="1" s="1"/>
  <c r="CG533" i="1"/>
  <c r="CH533" i="1" s="1"/>
  <c r="CF533" i="1"/>
  <c r="CI533" i="1" s="1"/>
  <c r="BY543" i="1"/>
  <c r="BU543" i="1"/>
  <c r="BQ543" i="1"/>
  <c r="BM543" i="1"/>
  <c r="BI543" i="1"/>
  <c r="BE543" i="1"/>
  <c r="BA543" i="1"/>
  <c r="AW543" i="1"/>
  <c r="AS543" i="1"/>
  <c r="AO543" i="1"/>
  <c r="AK543" i="1"/>
  <c r="AG543" i="1"/>
  <c r="AC543" i="1"/>
  <c r="BY542" i="1"/>
  <c r="BU542" i="1"/>
  <c r="BQ542" i="1"/>
  <c r="BM542" i="1"/>
  <c r="BI542" i="1"/>
  <c r="BE542" i="1"/>
  <c r="BA542" i="1"/>
  <c r="AW542" i="1"/>
  <c r="AS542" i="1"/>
  <c r="AO542" i="1"/>
  <c r="AK542" i="1"/>
  <c r="AG542" i="1"/>
  <c r="AC542" i="1"/>
  <c r="BY541" i="1"/>
  <c r="BU541" i="1"/>
  <c r="BQ541" i="1"/>
  <c r="BM541" i="1"/>
  <c r="BI541" i="1"/>
  <c r="BE541" i="1"/>
  <c r="BA541" i="1"/>
  <c r="AW541" i="1"/>
  <c r="AS541" i="1"/>
  <c r="AO541" i="1"/>
  <c r="AK541" i="1"/>
  <c r="AG541" i="1"/>
  <c r="AC541" i="1"/>
  <c r="BY540" i="1"/>
  <c r="BU540" i="1"/>
  <c r="BQ540" i="1"/>
  <c r="BM540" i="1"/>
  <c r="BI540" i="1"/>
  <c r="BE540" i="1"/>
  <c r="BA540" i="1"/>
  <c r="AW540" i="1"/>
  <c r="AS540" i="1"/>
  <c r="AO540" i="1"/>
  <c r="AK540" i="1"/>
  <c r="AG540" i="1"/>
  <c r="AC540" i="1"/>
  <c r="BY539" i="1"/>
  <c r="BU539" i="1"/>
  <c r="BQ539" i="1"/>
  <c r="BM539" i="1"/>
  <c r="BI539" i="1"/>
  <c r="BE539" i="1"/>
  <c r="BA539" i="1"/>
  <c r="AW539" i="1"/>
  <c r="AS539" i="1"/>
  <c r="AO539" i="1"/>
  <c r="AK539" i="1"/>
  <c r="BX543" i="1"/>
  <c r="BT543" i="1"/>
  <c r="BP543" i="1"/>
  <c r="BL543" i="1"/>
  <c r="BH543" i="1"/>
  <c r="BD543" i="1"/>
  <c r="AZ543" i="1"/>
  <c r="AV543" i="1"/>
  <c r="AR543" i="1"/>
  <c r="AN543" i="1"/>
  <c r="AJ543" i="1"/>
  <c r="AF543" i="1"/>
  <c r="AB543" i="1"/>
  <c r="BX542" i="1"/>
  <c r="BT542" i="1"/>
  <c r="BP542" i="1"/>
  <c r="BL542" i="1"/>
  <c r="BH542" i="1"/>
  <c r="BD542" i="1"/>
  <c r="AZ542" i="1"/>
  <c r="AV542" i="1"/>
  <c r="AR542" i="1"/>
  <c r="AN542" i="1"/>
  <c r="AJ542" i="1"/>
  <c r="AF542" i="1"/>
  <c r="AB542" i="1"/>
  <c r="BX541" i="1"/>
  <c r="BT541" i="1"/>
  <c r="BP541" i="1"/>
  <c r="BL541" i="1"/>
  <c r="BH541" i="1"/>
  <c r="BD541" i="1"/>
  <c r="AZ541" i="1"/>
  <c r="AV541" i="1"/>
  <c r="AR541" i="1"/>
  <c r="AN541" i="1"/>
  <c r="AJ541" i="1"/>
  <c r="AF541" i="1"/>
  <c r="AB541" i="1"/>
  <c r="BX540" i="1"/>
  <c r="BT540" i="1"/>
  <c r="BP540" i="1"/>
  <c r="BL540" i="1"/>
  <c r="BH540" i="1"/>
  <c r="BD540" i="1"/>
  <c r="AZ540" i="1"/>
  <c r="AV540" i="1"/>
  <c r="AR540" i="1"/>
  <c r="AN540" i="1"/>
  <c r="AJ540" i="1"/>
  <c r="AF540" i="1"/>
  <c r="AB540" i="1"/>
  <c r="BX539" i="1"/>
  <c r="BT539" i="1"/>
  <c r="BP539" i="1"/>
  <c r="BL539" i="1"/>
  <c r="BH539" i="1"/>
  <c r="BD539" i="1"/>
  <c r="AZ539" i="1"/>
  <c r="AV539" i="1"/>
  <c r="AR539" i="1"/>
  <c r="AN539" i="1"/>
  <c r="AJ539" i="1"/>
  <c r="AF539" i="1"/>
  <c r="AB539" i="1"/>
  <c r="AY543" i="1"/>
  <c r="AU543" i="1"/>
  <c r="AQ543" i="1"/>
  <c r="AM543" i="1"/>
  <c r="AI543" i="1"/>
  <c r="AE543" i="1"/>
  <c r="AA543" i="1"/>
  <c r="BW542" i="1"/>
  <c r="BS542" i="1"/>
  <c r="BO542" i="1"/>
  <c r="BK542" i="1"/>
  <c r="BG542" i="1"/>
  <c r="BC542" i="1"/>
  <c r="AY542" i="1"/>
  <c r="AU542" i="1"/>
  <c r="AQ542" i="1"/>
  <c r="AM542" i="1"/>
  <c r="AI542" i="1"/>
  <c r="AE542" i="1"/>
  <c r="AA542" i="1"/>
  <c r="BW541" i="1"/>
  <c r="BS541" i="1"/>
  <c r="BO541" i="1"/>
  <c r="BK541" i="1"/>
  <c r="BG541" i="1"/>
  <c r="BC541" i="1"/>
  <c r="AY541" i="1"/>
  <c r="AU541" i="1"/>
  <c r="AQ541" i="1"/>
  <c r="AM541" i="1"/>
  <c r="AI541" i="1"/>
  <c r="AE541" i="1"/>
  <c r="AA541" i="1"/>
  <c r="BW540" i="1"/>
  <c r="BS540" i="1"/>
  <c r="BO540" i="1"/>
  <c r="BK540" i="1"/>
  <c r="BG540" i="1"/>
  <c r="BC540" i="1"/>
  <c r="AY540" i="1"/>
  <c r="AU540" i="1"/>
  <c r="AQ540" i="1"/>
  <c r="AM540" i="1"/>
  <c r="AI540" i="1"/>
  <c r="AE540" i="1"/>
  <c r="AA540" i="1"/>
  <c r="BW539" i="1"/>
  <c r="BS539" i="1"/>
  <c r="BO539" i="1"/>
  <c r="BK539" i="1"/>
  <c r="BG539" i="1"/>
  <c r="BC539" i="1"/>
  <c r="AY539" i="1"/>
  <c r="AU539" i="1"/>
  <c r="AQ539" i="1"/>
  <c r="AM539" i="1"/>
  <c r="AI539" i="1"/>
  <c r="AE539" i="1"/>
  <c r="AA539" i="1"/>
  <c r="BV543" i="1"/>
  <c r="BF543" i="1"/>
  <c r="AP543" i="1"/>
  <c r="BR542" i="1"/>
  <c r="BB542" i="1"/>
  <c r="AL542" i="1"/>
  <c r="BN541" i="1"/>
  <c r="AX541" i="1"/>
  <c r="AH541" i="1"/>
  <c r="BZ540" i="1"/>
  <c r="BJ540" i="1"/>
  <c r="AT540" i="1"/>
  <c r="AD540" i="1"/>
  <c r="BV539" i="1"/>
  <c r="BF539" i="1"/>
  <c r="AP539" i="1"/>
  <c r="AD539" i="1"/>
  <c r="BR543" i="1"/>
  <c r="BB543" i="1"/>
  <c r="AL543" i="1"/>
  <c r="BN542" i="1"/>
  <c r="AX542" i="1"/>
  <c r="AH542" i="1"/>
  <c r="BZ541" i="1"/>
  <c r="BJ541" i="1"/>
  <c r="AT541" i="1"/>
  <c r="AD541" i="1"/>
  <c r="BV540" i="1"/>
  <c r="BF540" i="1"/>
  <c r="AP540" i="1"/>
  <c r="BR539" i="1"/>
  <c r="BB539" i="1"/>
  <c r="AL539" i="1"/>
  <c r="AC539" i="1"/>
  <c r="BN543" i="1"/>
  <c r="AX543" i="1"/>
  <c r="AH543" i="1"/>
  <c r="BZ542" i="1"/>
  <c r="BJ542" i="1"/>
  <c r="AT542" i="1"/>
  <c r="AD542" i="1"/>
  <c r="BV541" i="1"/>
  <c r="BF541" i="1"/>
  <c r="AP541" i="1"/>
  <c r="BR540" i="1"/>
  <c r="BB540" i="1"/>
  <c r="AL540" i="1"/>
  <c r="BN539" i="1"/>
  <c r="AX539" i="1"/>
  <c r="AH539" i="1"/>
  <c r="CH485" i="1"/>
  <c r="CH493" i="1"/>
  <c r="CF496" i="1"/>
  <c r="CI496" i="1" s="1"/>
  <c r="CJ496" i="1" s="1"/>
  <c r="CH501" i="1"/>
  <c r="CF504" i="1"/>
  <c r="CI504" i="1" s="1"/>
  <c r="CH509" i="1"/>
  <c r="CJ509" i="1" s="1"/>
  <c r="CF512" i="1"/>
  <c r="CI512" i="1" s="1"/>
  <c r="CJ512" i="1" s="1"/>
  <c r="CI518" i="1"/>
  <c r="CJ518" i="1" s="1"/>
  <c r="CG521" i="1"/>
  <c r="CH521" i="1" s="1"/>
  <c r="CJ521" i="1" s="1"/>
  <c r="CJ522" i="1"/>
  <c r="AT539" i="1"/>
  <c r="BR541" i="1"/>
  <c r="BF542" i="1"/>
  <c r="AD543" i="1"/>
  <c r="A513" i="1"/>
  <c r="CI517" i="1"/>
  <c r="CG525" i="1"/>
  <c r="CH525" i="1" s="1"/>
  <c r="CF525" i="1"/>
  <c r="CI525" i="1" s="1"/>
  <c r="CI527" i="1"/>
  <c r="CJ527" i="1" s="1"/>
  <c r="A530" i="1"/>
  <c r="CJ537" i="1"/>
  <c r="BJ539" i="1"/>
  <c r="AH540" i="1"/>
  <c r="BV542" i="1"/>
  <c r="AT543" i="1"/>
  <c r="CJ503" i="1"/>
  <c r="CJ511" i="1"/>
  <c r="CG514" i="1"/>
  <c r="CH514" i="1" s="1"/>
  <c r="CF514" i="1"/>
  <c r="CI514" i="1" s="1"/>
  <c r="CG516" i="1"/>
  <c r="CH516" i="1" s="1"/>
  <c r="CF516" i="1"/>
  <c r="CI516" i="1" s="1"/>
  <c r="A521" i="1"/>
  <c r="CG529" i="1"/>
  <c r="CH529" i="1" s="1"/>
  <c r="CF529" i="1"/>
  <c r="CI529" i="1" s="1"/>
  <c r="CI531" i="1"/>
  <c r="CJ531" i="1" s="1"/>
  <c r="BZ539" i="1"/>
  <c r="AX540" i="1"/>
  <c r="AL541" i="1"/>
  <c r="BJ543" i="1"/>
  <c r="CF524" i="1"/>
  <c r="CI524" i="1" s="1"/>
  <c r="CJ524" i="1" s="1"/>
  <c r="CF528" i="1"/>
  <c r="CI528" i="1" s="1"/>
  <c r="CJ528" i="1" s="1"/>
  <c r="CF532" i="1"/>
  <c r="CI532" i="1" s="1"/>
  <c r="CJ532" i="1" s="1"/>
  <c r="CF536" i="1"/>
  <c r="CI536" i="1" s="1"/>
  <c r="CJ536" i="1" s="1"/>
  <c r="CI539" i="1"/>
  <c r="CI543" i="1"/>
  <c r="CJ543" i="1" s="1"/>
  <c r="A537" i="1"/>
  <c r="CJ540" i="1"/>
  <c r="CI541" i="1"/>
  <c r="CJ468" i="1" l="1"/>
  <c r="CJ505" i="1"/>
  <c r="CJ421" i="1"/>
  <c r="CI367" i="1"/>
  <c r="CJ367" i="1" s="1"/>
  <c r="CI297" i="1"/>
  <c r="CJ297" i="1" s="1"/>
  <c r="CJ541" i="1"/>
  <c r="CJ539" i="1"/>
  <c r="CJ449" i="1"/>
  <c r="CJ433" i="1"/>
  <c r="CJ423" i="1"/>
  <c r="CJ392" i="1"/>
  <c r="CJ326" i="1"/>
  <c r="CJ281" i="1"/>
  <c r="CJ435" i="1"/>
  <c r="CJ401" i="1"/>
  <c r="CI383" i="1"/>
  <c r="CJ383" i="1" s="1"/>
  <c r="CJ394" i="1"/>
  <c r="CJ464" i="1"/>
  <c r="CJ374" i="1"/>
  <c r="CJ542" i="1"/>
  <c r="CJ504" i="1"/>
  <c r="CJ474" i="1"/>
  <c r="CJ498" i="1"/>
  <c r="CJ416" i="1"/>
  <c r="CJ418" i="1"/>
  <c r="CJ422" i="1"/>
  <c r="CJ351" i="1"/>
  <c r="CI341" i="1"/>
  <c r="CJ341" i="1" s="1"/>
  <c r="CI298" i="1"/>
  <c r="CJ391" i="1"/>
  <c r="CJ466" i="1"/>
  <c r="CJ462" i="1"/>
  <c r="CI337" i="1"/>
  <c r="CJ337" i="1" s="1"/>
  <c r="CJ344" i="1"/>
  <c r="CJ414" i="1"/>
  <c r="CI412" i="1"/>
  <c r="CJ412" i="1" s="1"/>
  <c r="CJ273" i="1"/>
  <c r="CJ359" i="1"/>
  <c r="CI308" i="1"/>
  <c r="CJ366" i="1"/>
  <c r="CJ361" i="1"/>
  <c r="CJ407" i="1"/>
  <c r="CJ308" i="1"/>
  <c r="CJ485" i="1"/>
  <c r="CJ494" i="1"/>
  <c r="CJ472" i="1"/>
  <c r="CJ469" i="1"/>
  <c r="CJ465" i="1"/>
  <c r="CJ451" i="1"/>
  <c r="CI378" i="1"/>
  <c r="CJ378" i="1" s="1"/>
  <c r="CJ330" i="1"/>
  <c r="CJ265" i="1"/>
  <c r="CJ285" i="1"/>
  <c r="CJ510" i="1"/>
  <c r="CI499" i="1"/>
  <c r="CJ499" i="1" s="1"/>
  <c r="CJ487" i="1"/>
  <c r="CJ268" i="1"/>
  <c r="CJ335" i="1"/>
  <c r="CI357" i="1"/>
  <c r="CJ357" i="1" s="1"/>
  <c r="CI319" i="1"/>
  <c r="CJ319" i="1" s="1"/>
  <c r="CJ506" i="1"/>
  <c r="CJ501" i="1"/>
  <c r="CJ298" i="1"/>
  <c r="CJ282" i="1"/>
  <c r="CJ274" i="1"/>
  <c r="CI436" i="1"/>
  <c r="CJ436" i="1" s="1"/>
  <c r="CI331" i="1"/>
  <c r="CJ331" i="1" s="1"/>
  <c r="CI350" i="1"/>
  <c r="CJ350" i="1" s="1"/>
  <c r="CI287" i="1"/>
  <c r="CJ287" i="1" s="1"/>
  <c r="CI377" i="1"/>
  <c r="CJ377" i="1" s="1"/>
  <c r="CJ349" i="1"/>
  <c r="CI279" i="1"/>
  <c r="CJ279" i="1" s="1"/>
  <c r="CJ516" i="1"/>
  <c r="CJ490" i="1"/>
  <c r="CI340" i="1"/>
  <c r="CJ340" i="1" s="1"/>
  <c r="CJ304" i="1"/>
  <c r="CJ525" i="1"/>
  <c r="CJ322" i="1"/>
  <c r="CJ318" i="1"/>
  <c r="CJ486" i="1"/>
  <c r="CJ417" i="1"/>
  <c r="CJ368" i="1"/>
  <c r="CJ413" i="1"/>
  <c r="CJ348" i="1"/>
  <c r="CJ271" i="1"/>
  <c r="CJ529" i="1"/>
  <c r="CJ514" i="1"/>
  <c r="CJ493" i="1"/>
  <c r="CJ533" i="1"/>
  <c r="CJ491" i="1"/>
  <c r="CJ473" i="1"/>
  <c r="CJ275" i="1"/>
</calcChain>
</file>

<file path=xl/comments1.xml><?xml version="1.0" encoding="utf-8"?>
<comments xmlns="http://schemas.openxmlformats.org/spreadsheetml/2006/main">
  <authors>
    <author>Frances</author>
    <author>Gimhuran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Order by zcode line reversal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order by zcode line reversal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game time (US)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Home team name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1 or Team2?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with lower odd at the point of extraction
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team1 or team2?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odd of team 1 closest to the game start
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odd of team 2 closest to the game start
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odd1- odd2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with the lower ML public %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1 or team 2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sum of  team 1's sharpline indicators across two line reversal charts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sum of team 1's smartmoney indicators across two line reversal charts
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sum of team 2's sharpline indicators across two line reversal charts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sum of team 2's smartmoney indicator across two line reversal charts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winning team by zcode score predictor
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1 or team2?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score prediction of team 1
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score prediction of team 2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score difference. Pred 1- pred2
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prediction confidence in decimals
</t>
        </r>
      </text>
    </comment>
    <comment ref="Y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probability of Team1 winning</t>
        </r>
      </text>
    </comment>
    <comment ref="Z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probability of Team2 winning</t>
        </r>
      </text>
    </comment>
    <comment ref="AA1" authorId="1" shapeId="0">
      <text>
        <r>
          <rPr>
            <b/>
            <sz val="9"/>
            <color indexed="81"/>
            <rFont val="Tahoma"/>
            <family val="2"/>
          </rPr>
          <t xml:space="preserve">Gimhuran:
</t>
        </r>
        <r>
          <rPr>
            <sz val="9"/>
            <color indexed="81"/>
            <rFont val="Tahoma"/>
            <family val="2"/>
          </rPr>
          <t>copy &amp; paste as value so as to remain static, need to capture performance at the point of forecasting, otherwise will vary everyday and future performance impacts past scores</t>
        </r>
      </text>
    </comment>
    <comment ref="AB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C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D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E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F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G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H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I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J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K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L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M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N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O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P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R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T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V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X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AZ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A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B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D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F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G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H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I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J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K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L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M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O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P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Q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R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S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T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V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X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BZ1" authorId="1" shapeId="0">
      <text>
        <r>
          <rPr>
            <b/>
            <sz val="9"/>
            <color indexed="81"/>
            <rFont val="Tahoma"/>
            <family val="2"/>
          </rPr>
          <t>Gimhuran:
last known value 09.12.2017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  <comment ref="CA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winning team name
</t>
        </r>
      </text>
    </comment>
    <comment ref="CB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team 1 or team 2
</t>
        </r>
      </text>
    </comment>
    <comment ref="CC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final score of team 1
</t>
        </r>
      </text>
    </comment>
    <comment ref="CD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final score of team 2</t>
        </r>
      </text>
    </comment>
    <comment ref="CE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final score difference score 1-  score 2
</t>
        </r>
      </text>
    </comment>
    <comment ref="CF1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final betting forecast based on models' predictions</t>
        </r>
      </text>
    </comment>
    <comment ref="AJ2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N2" authorId="1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copy &amp; paste as value so as to remain static, need to capture performance at the point of forecasting, otherwise will vary everyday and future performance impacts past scores</t>
        </r>
      </text>
    </comment>
  </commentList>
</comments>
</file>

<file path=xl/comments2.xml><?xml version="1.0" encoding="utf-8"?>
<comments xmlns="http://schemas.openxmlformats.org/spreadsheetml/2006/main">
  <authors>
    <author>Gimhuran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Gimhuran: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Frances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Order by zcode line reversal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order by zcode line reversal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Frances:</t>
        </r>
        <r>
          <rPr>
            <sz val="9"/>
            <color indexed="81"/>
            <rFont val="Tahoma"/>
            <family val="2"/>
          </rPr>
          <t xml:space="preserve">
game time (US)</t>
        </r>
      </text>
    </comment>
  </commentList>
</comments>
</file>

<file path=xl/sharedStrings.xml><?xml version="1.0" encoding="utf-8"?>
<sst xmlns="http://schemas.openxmlformats.org/spreadsheetml/2006/main" count="7751" uniqueCount="1257">
  <si>
    <t>Team</t>
  </si>
  <si>
    <t>Name</t>
  </si>
  <si>
    <t>ATL</t>
  </si>
  <si>
    <t>BOS</t>
  </si>
  <si>
    <t>CLE</t>
  </si>
  <si>
    <t>DET</t>
  </si>
  <si>
    <t>HOU</t>
  </si>
  <si>
    <t>MIA</t>
  </si>
  <si>
    <t>MIL</t>
  </si>
  <si>
    <t>MIN</t>
  </si>
  <si>
    <t>PHI</t>
  </si>
  <si>
    <t>TOR</t>
  </si>
  <si>
    <t>Team1</t>
  </si>
  <si>
    <t>Team2</t>
  </si>
  <si>
    <t>Date</t>
  </si>
  <si>
    <t>Home</t>
  </si>
  <si>
    <t>HomeTeam</t>
  </si>
  <si>
    <t>Favorite</t>
  </si>
  <si>
    <t>FavoriteTeam</t>
  </si>
  <si>
    <t>Antipublic</t>
  </si>
  <si>
    <t>AntipublicTeam</t>
  </si>
  <si>
    <t>Odd1</t>
  </si>
  <si>
    <t>Odd2</t>
  </si>
  <si>
    <t>Odddiff</t>
  </si>
  <si>
    <t>Smartmoney1</t>
  </si>
  <si>
    <t>Sharpline1</t>
  </si>
  <si>
    <t>Sharpline2</t>
  </si>
  <si>
    <t>Smartmoney2</t>
  </si>
  <si>
    <t>Pred1</t>
  </si>
  <si>
    <t>Pred2</t>
  </si>
  <si>
    <t>Gamewin</t>
  </si>
  <si>
    <t>GamewinTeam</t>
  </si>
  <si>
    <t>Score1</t>
  </si>
  <si>
    <t>Score2</t>
  </si>
  <si>
    <t>Scorediff</t>
  </si>
  <si>
    <t>DataType</t>
  </si>
  <si>
    <t>Atlanta Hawks</t>
  </si>
  <si>
    <t>BKN</t>
  </si>
  <si>
    <t>Brooklyn Nets</t>
  </si>
  <si>
    <t>Boston Celtics</t>
  </si>
  <si>
    <t>CHA</t>
  </si>
  <si>
    <t>Charlotte Hornets</t>
  </si>
  <si>
    <t>CHI</t>
  </si>
  <si>
    <t>Chicago Bulls</t>
  </si>
  <si>
    <t>Cleveland Cavaliers</t>
  </si>
  <si>
    <t>DAL</t>
  </si>
  <si>
    <t>Dallas Mavericks</t>
  </si>
  <si>
    <t>DEN</t>
  </si>
  <si>
    <t>Denver Nuggets</t>
  </si>
  <si>
    <t>Detroit Pistons</t>
  </si>
  <si>
    <t>GSW</t>
  </si>
  <si>
    <t>Golden State Warriors</t>
  </si>
  <si>
    <t>Houston Rockets</t>
  </si>
  <si>
    <t>IND</t>
  </si>
  <si>
    <t>Indiana Pacers</t>
  </si>
  <si>
    <t>LAC</t>
  </si>
  <si>
    <t>LAL</t>
  </si>
  <si>
    <t>Los Angeles Lakers</t>
  </si>
  <si>
    <t>MEM</t>
  </si>
  <si>
    <t>Memphis Grizzlies</t>
  </si>
  <si>
    <t>Miami Heat</t>
  </si>
  <si>
    <t>Milwaukee Bucks</t>
  </si>
  <si>
    <t>Minnesota Timberwolves</t>
  </si>
  <si>
    <t>NOP</t>
  </si>
  <si>
    <t>New Orleans Pelicans</t>
  </si>
  <si>
    <t>NYK</t>
  </si>
  <si>
    <t>New York Knicks</t>
  </si>
  <si>
    <t>OKC</t>
  </si>
  <si>
    <t>Oklahoma City Thunder</t>
  </si>
  <si>
    <t>ORL</t>
  </si>
  <si>
    <t>Orlando Magic</t>
  </si>
  <si>
    <t>Philadelphia 76ers</t>
  </si>
  <si>
    <t>PHX</t>
  </si>
  <si>
    <t>Phoenix Suns</t>
  </si>
  <si>
    <t>POR</t>
  </si>
  <si>
    <t>Portland Trail Blazers</t>
  </si>
  <si>
    <t>SAC</t>
  </si>
  <si>
    <t>Sacramento Kings</t>
  </si>
  <si>
    <t>SAS</t>
  </si>
  <si>
    <t>San Antonio Spurs</t>
  </si>
  <si>
    <t>Toronto Raptors</t>
  </si>
  <si>
    <t>UTA</t>
  </si>
  <si>
    <t>Utah Jazz</t>
  </si>
  <si>
    <t>WAS</t>
  </si>
  <si>
    <t>Washington Wizards</t>
  </si>
  <si>
    <t>08.10.2017</t>
  </si>
  <si>
    <t>Scorepred1</t>
  </si>
  <si>
    <t>Scorepred2</t>
  </si>
  <si>
    <t>Scorepreddiff</t>
  </si>
  <si>
    <t>Scorepredconf</t>
  </si>
  <si>
    <t>Winpred</t>
  </si>
  <si>
    <t>WinpredTeam</t>
  </si>
  <si>
    <t>09.10.2017</t>
  </si>
  <si>
    <t>10.10.2017</t>
  </si>
  <si>
    <t>21.10.2017</t>
  </si>
  <si>
    <t>20.10.2017</t>
  </si>
  <si>
    <t>18.10.2017</t>
  </si>
  <si>
    <t>22.10.2017</t>
  </si>
  <si>
    <t>23.10.2017</t>
  </si>
  <si>
    <t>TEAM</t>
  </si>
  <si>
    <t>GP</t>
  </si>
  <si>
    <t>W</t>
  </si>
  <si>
    <t>L</t>
  </si>
  <si>
    <t>WIN%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</si>
  <si>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</si>
  <si>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</si>
  <si>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</si>
  <si>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</si>
  <si>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</si>
  <si>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</si>
  <si>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</si>
  <si>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</si>
  <si>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</si>
  <si>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</si>
  <si>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</si>
  <si>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</si>
  <si>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</si>
  <si>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</si>
  <si>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</si>
  <si>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</si>
  <si>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</si>
  <si>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BLKA</t>
  </si>
  <si>
    <t>PF</t>
  </si>
  <si>
    <t>PFD</t>
  </si>
  <si>
    <t>+/-</t>
  </si>
  <si>
    <t>LA Clippers</t>
  </si>
  <si>
    <t>TEAM_AB</t>
  </si>
  <si>
    <t>GP_ALL</t>
  </si>
  <si>
    <t>W_ALL</t>
  </si>
  <si>
    <t>L_ALL</t>
  </si>
  <si>
    <t>WIN%_ALL</t>
  </si>
  <si>
    <t>MIN_ALL</t>
  </si>
  <si>
    <t>PTS_ALL</t>
  </si>
  <si>
    <t>FGM_ALL</t>
  </si>
  <si>
    <t>FGA_ALL</t>
  </si>
  <si>
    <t>FG%_ALL</t>
  </si>
  <si>
    <t>3PM_ALL</t>
  </si>
  <si>
    <t>3PA_ALL</t>
  </si>
  <si>
    <t>3P%_ALL</t>
  </si>
  <si>
    <t>FTM_ALL</t>
  </si>
  <si>
    <t>FTA_ALL</t>
  </si>
  <si>
    <t>FT%_ALL</t>
  </si>
  <si>
    <t>OREB_ALL</t>
  </si>
  <si>
    <t>DREB_ALL</t>
  </si>
  <si>
    <t>REB_ALL</t>
  </si>
  <si>
    <t>AST_ALL</t>
  </si>
  <si>
    <t>TOV_ALL</t>
  </si>
  <si>
    <t>STL_ALL</t>
  </si>
  <si>
    <t>BLK_ALL</t>
  </si>
  <si>
    <t>BLKA_ALL</t>
  </si>
  <si>
    <t>PF_ALL</t>
  </si>
  <si>
    <t>PFD_ALL</t>
  </si>
  <si>
    <t>GP_LST1</t>
  </si>
  <si>
    <t>W_LST1</t>
  </si>
  <si>
    <t>L_LST1</t>
  </si>
  <si>
    <t>WIN%_LST1</t>
  </si>
  <si>
    <t>MIN_LST1</t>
  </si>
  <si>
    <t>PTS_LST1</t>
  </si>
  <si>
    <t>FGM_LST1</t>
  </si>
  <si>
    <t>FGA_LST1</t>
  </si>
  <si>
    <t>FG%_LST1</t>
  </si>
  <si>
    <t>3PM_LST1</t>
  </si>
  <si>
    <t>3PA_LST1</t>
  </si>
  <si>
    <t>3P%_LST1</t>
  </si>
  <si>
    <t>FTM_LST1</t>
  </si>
  <si>
    <t>FTA_LST1</t>
  </si>
  <si>
    <t>FT%_LST1</t>
  </si>
  <si>
    <t>OREB_LST1</t>
  </si>
  <si>
    <t>DREB_LST1</t>
  </si>
  <si>
    <t>REB_LST1</t>
  </si>
  <si>
    <t>AST_LST1</t>
  </si>
  <si>
    <t>TOV_LST1</t>
  </si>
  <si>
    <t>STL_LST1</t>
  </si>
  <si>
    <t>BLK_LST1</t>
  </si>
  <si>
    <t>BLKA_LST1</t>
  </si>
  <si>
    <t>PF_LST1</t>
  </si>
  <si>
    <t>PFD_LST1</t>
  </si>
  <si>
    <t>+/-_LST1</t>
  </si>
  <si>
    <t>24.10.2017</t>
  </si>
  <si>
    <t>25.10.2017</t>
  </si>
  <si>
    <t>26.10.2017</t>
  </si>
  <si>
    <t>27.10.2017</t>
  </si>
  <si>
    <t>NYY</t>
  </si>
  <si>
    <t>28.10.2017</t>
  </si>
  <si>
    <t>GP_ALLdiff</t>
  </si>
  <si>
    <t>W_ALLdiff</t>
  </si>
  <si>
    <t>L_ALLdiff</t>
  </si>
  <si>
    <t>MIN_ALLdiff</t>
  </si>
  <si>
    <t>PTS_ALLdiff</t>
  </si>
  <si>
    <t>FGM_ALLdiff</t>
  </si>
  <si>
    <t>FGA_ALLdiff</t>
  </si>
  <si>
    <t>FTM_ALLdiff</t>
  </si>
  <si>
    <t>FTA_ALLdiff</t>
  </si>
  <si>
    <t>OREB_ALLdiff</t>
  </si>
  <si>
    <t>DREB_ALLdiff</t>
  </si>
  <si>
    <t>REB_ALLdiff</t>
  </si>
  <si>
    <t>AST_ALLdiff</t>
  </si>
  <si>
    <t>TOV_ALLdiff</t>
  </si>
  <si>
    <t>STL_ALLdiff</t>
  </si>
  <si>
    <t>BLK_ALLdiff</t>
  </si>
  <si>
    <t>BLKA_ALLdiff</t>
  </si>
  <si>
    <t>PF_ALLdiff</t>
  </si>
  <si>
    <t>PFD_ALLdiff</t>
  </si>
  <si>
    <t>PLUSMINUSdiff</t>
  </si>
  <si>
    <t>GP_LST1diff</t>
  </si>
  <si>
    <t>W_LST1diff</t>
  </si>
  <si>
    <t>L_LST1diff</t>
  </si>
  <si>
    <t>MIN_LST1diff</t>
  </si>
  <si>
    <t>PTS_LST1diff</t>
  </si>
  <si>
    <t>FGM_LST1diff</t>
  </si>
  <si>
    <t>FGA_LST1diff</t>
  </si>
  <si>
    <t>FTM_LST1diff</t>
  </si>
  <si>
    <t>FTA_LST1diff</t>
  </si>
  <si>
    <t>OREB_LST1diff</t>
  </si>
  <si>
    <t>DREB_LST1diff</t>
  </si>
  <si>
    <t>REB_LST1diff</t>
  </si>
  <si>
    <t>AST_LST1diff</t>
  </si>
  <si>
    <t>TOV_LST1diff</t>
  </si>
  <si>
    <t>STL_LST1diff</t>
  </si>
  <si>
    <t>BLK_LST1diff</t>
  </si>
  <si>
    <t>BLKA_LST1diff</t>
  </si>
  <si>
    <t>PF_LST1diff</t>
  </si>
  <si>
    <t>PFD_LST1diff</t>
  </si>
  <si>
    <t>PLUSMINUSLST1diff</t>
  </si>
  <si>
    <t>WINPER_ALLdiff</t>
  </si>
  <si>
    <t>FGPER_ALLdiff</t>
  </si>
  <si>
    <t>FTPER_ALLdiff</t>
  </si>
  <si>
    <t>WINPER_LST1diff</t>
  </si>
  <si>
    <t>FGPER_LST1diff</t>
  </si>
  <si>
    <t>FTPER_LST1diff</t>
  </si>
  <si>
    <t>THREEPM_ALLdiff</t>
  </si>
  <si>
    <t>THREEPA_ALLdiff</t>
  </si>
  <si>
    <t>THREEPPER_ALLdiff</t>
  </si>
  <si>
    <t>THREEPM_LST1diff</t>
  </si>
  <si>
    <t>THREEPA_LST1diff</t>
  </si>
  <si>
    <t>THREEPPER_LST1diff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</si>
  <si>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</si>
  <si>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</si>
  <si>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</si>
  <si>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</si>
  <si>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</si>
  <si>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</si>
  <si>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</si>
  <si>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Index</t>
  </si>
  <si>
    <t>Bet.forecast</t>
  </si>
  <si>
    <t>Error</t>
  </si>
  <si>
    <t>05.11.2017</t>
  </si>
  <si>
    <t>11.11.2017</t>
  </si>
  <si>
    <t>12.11.2017</t>
  </si>
  <si>
    <t>14.11.2017</t>
  </si>
  <si>
    <t>15.11.2017</t>
  </si>
  <si>
    <t>16.11.2017</t>
  </si>
  <si>
    <t>17.11.2017</t>
  </si>
  <si>
    <t>24.11.2017</t>
  </si>
  <si>
    <t>28.11.2017</t>
  </si>
  <si>
    <t>30.11.2017</t>
  </si>
  <si>
    <t>01.12.2017</t>
  </si>
  <si>
    <t>02.12.2017</t>
  </si>
  <si>
    <t>03.12.2017</t>
  </si>
  <si>
    <t>09.12.2017</t>
  </si>
  <si>
    <t>11.12.2017</t>
  </si>
  <si>
    <t>12.12.2017</t>
  </si>
  <si>
    <t>13.12.2017</t>
  </si>
  <si>
    <t>16.12.2017</t>
  </si>
  <si>
    <t>17.12.2017</t>
  </si>
  <si>
    <t>18.12.2017</t>
  </si>
  <si>
    <t>20.12.2017</t>
  </si>
  <si>
    <t>22.12.2017</t>
  </si>
  <si>
    <t>25.12.2017</t>
  </si>
  <si>
    <t>RANK</t>
  </si>
  <si>
    <t>WINPER</t>
  </si>
  <si>
    <t>FGPER</t>
  </si>
  <si>
    <t>THREEPM</t>
  </si>
  <si>
    <t>THREEPA</t>
  </si>
  <si>
    <t>THREEPPER</t>
  </si>
  <si>
    <t>FTPER</t>
  </si>
  <si>
    <t>PLUSMINUS</t>
  </si>
  <si>
    <t>26.12.2017</t>
  </si>
  <si>
    <t>27.12.2017</t>
  </si>
  <si>
    <t>do not bet</t>
  </si>
  <si>
    <t>28.12.2017</t>
  </si>
  <si>
    <t>01.01.2018</t>
  </si>
  <si>
    <t>02.01.2018</t>
  </si>
  <si>
    <t>03.01.2018</t>
  </si>
  <si>
    <t>04.01.2018</t>
  </si>
  <si>
    <t>05.01.2018</t>
  </si>
  <si>
    <t>Archive</t>
  </si>
  <si>
    <t>Runline.forecast</t>
  </si>
  <si>
    <t>06.01.2018</t>
  </si>
  <si>
    <t>07.01.2018</t>
  </si>
  <si>
    <t>08.01.2018</t>
  </si>
  <si>
    <t>Runline.error</t>
  </si>
  <si>
    <t>09.01.2018</t>
  </si>
  <si>
    <t>10.01.2018</t>
  </si>
  <si>
    <t>11.01.2018</t>
  </si>
  <si>
    <t>12.01.2018</t>
  </si>
  <si>
    <t>13.01.2018</t>
  </si>
  <si>
    <t>14.01.2018</t>
  </si>
  <si>
    <t>Column Labels</t>
  </si>
  <si>
    <t>Grand Total</t>
  </si>
  <si>
    <t>Row Labels</t>
  </si>
  <si>
    <t>Count of Error</t>
  </si>
  <si>
    <t>bet1 moneyline</t>
  </si>
  <si>
    <t>15.01.2018</t>
  </si>
  <si>
    <t>betforecast</t>
  </si>
  <si>
    <t>16.01.2018</t>
  </si>
  <si>
    <t>17.01.2018</t>
  </si>
  <si>
    <t>19.01.2018</t>
  </si>
  <si>
    <t>20.01.2018</t>
  </si>
  <si>
    <t>21.01.2018</t>
  </si>
  <si>
    <t>10.02.2018</t>
  </si>
  <si>
    <t>11.02.2018</t>
  </si>
  <si>
    <t>12.02.2018</t>
  </si>
  <si>
    <t>24.02.2018</t>
  </si>
  <si>
    <t>ORl</t>
  </si>
  <si>
    <t>25.02.2018</t>
  </si>
  <si>
    <t>MLTest</t>
  </si>
  <si>
    <t>02.03.2018</t>
  </si>
  <si>
    <t>06.03.2018</t>
  </si>
  <si>
    <t>07.03.2018</t>
  </si>
  <si>
    <t>09.03.2018</t>
  </si>
  <si>
    <t>10.03.2018</t>
  </si>
  <si>
    <t>21.03.2018</t>
  </si>
  <si>
    <t>22.03.2018</t>
  </si>
  <si>
    <t xml:space="preserve">after hyper-parameter tuning, score margin prediction became more conservative &amp; accurate. </t>
  </si>
  <si>
    <t>for uniform bet 1's, bet runline on favorite  minus forecasted margin</t>
  </si>
  <si>
    <t>for conflicting bet 2's, even more divergent between adding margin to underdog and deducting margin from favorite. Split results there will not bet at all</t>
  </si>
  <si>
    <t>ML error</t>
  </si>
  <si>
    <t>RL error</t>
  </si>
  <si>
    <t>ML probability up!</t>
  </si>
  <si>
    <t>good</t>
  </si>
  <si>
    <t>correlation up!</t>
  </si>
  <si>
    <t>forecast accuracy</t>
  </si>
  <si>
    <t>23.03.2018</t>
  </si>
  <si>
    <t>24.03.2018</t>
  </si>
  <si>
    <t>(Active table)</t>
  </si>
  <si>
    <t>25.03.2018</t>
  </si>
  <si>
    <t>Zcode pred</t>
  </si>
  <si>
    <t>actual win team</t>
  </si>
  <si>
    <t>27.03.2018</t>
  </si>
  <si>
    <t>28.03.2018 (AUS time)</t>
  </si>
  <si>
    <t>Final.error</t>
  </si>
  <si>
    <t>Final Betting Strategy Errror</t>
  </si>
  <si>
    <t>Valid Betting Strategy</t>
  </si>
  <si>
    <t>zcode score prediction error</t>
  </si>
  <si>
    <t>Zcode RL error</t>
  </si>
  <si>
    <t>depreciate as not accurate depiction of accuracy</t>
  </si>
  <si>
    <t>Team1 &amp;2 doesn't even tell whether those ML bets were correct</t>
  </si>
  <si>
    <t>29.03.2018 (AUS time)</t>
  </si>
  <si>
    <t>28.03.2018</t>
  </si>
  <si>
    <t>29.03.2018</t>
  </si>
  <si>
    <t>30.03.2018</t>
  </si>
  <si>
    <t>31.03.2018</t>
  </si>
  <si>
    <t>31.03.2019</t>
  </si>
  <si>
    <t>31.03.2020</t>
  </si>
  <si>
    <t>31.03.2021</t>
  </si>
  <si>
    <t>31.03.2022</t>
  </si>
  <si>
    <t>DataType</t>
  </si>
  <si>
    <t>Team1</t>
  </si>
  <si>
    <t>Team2</t>
  </si>
  <si>
    <t>Date</t>
  </si>
  <si>
    <t>Index.pred</t>
  </si>
  <si>
    <t>Preddate</t>
  </si>
  <si>
    <t>p.rf.team1</t>
  </si>
  <si>
    <t>p.rf.team2</t>
  </si>
  <si>
    <t>p.glm</t>
  </si>
  <si>
    <t>p.rf.score.team1</t>
  </si>
  <si>
    <t>p.rf.score.team2</t>
  </si>
  <si>
    <t>nb</t>
  </si>
  <si>
    <t>gbm</t>
  </si>
  <si>
    <t>runline</t>
  </si>
  <si>
    <t>bet.forecast</t>
  </si>
  <si>
    <t>bet.forecast.runline</t>
  </si>
  <si>
    <t>Test</t>
  </si>
  <si>
    <t>PHI</t>
  </si>
  <si>
    <t>TOR</t>
  </si>
  <si>
    <t>21.10.2017</t>
  </si>
  <si>
    <t>GSW</t>
  </si>
  <si>
    <t>MEM</t>
  </si>
  <si>
    <t>IND</t>
  </si>
  <si>
    <t>MIA</t>
  </si>
  <si>
    <t>DAL</t>
  </si>
  <si>
    <t>HOU</t>
  </si>
  <si>
    <t>SAS</t>
  </si>
  <si>
    <t>CHI</t>
  </si>
  <si>
    <t>POR</t>
  </si>
  <si>
    <t>MIL</t>
  </si>
  <si>
    <t>SAC</t>
  </si>
  <si>
    <t>DEN</t>
  </si>
  <si>
    <t>PHX</t>
  </si>
  <si>
    <t>LAC</t>
  </si>
  <si>
    <t>CHA</t>
  </si>
  <si>
    <t>25.10.2017</t>
  </si>
  <si>
    <t>WAS</t>
  </si>
  <si>
    <t>LAL</t>
  </si>
  <si>
    <t>ATL</t>
  </si>
  <si>
    <t>26.10.2017</t>
  </si>
  <si>
    <t>BOS</t>
  </si>
  <si>
    <t>27.10.2017</t>
  </si>
  <si>
    <t>ORL</t>
  </si>
  <si>
    <t>BKN</t>
  </si>
  <si>
    <t>NYK</t>
  </si>
  <si>
    <t>CLE</t>
  </si>
  <si>
    <t>NOP</t>
  </si>
  <si>
    <t>28.10.2017</t>
  </si>
  <si>
    <t>OKC</t>
  </si>
  <si>
    <t>DET</t>
  </si>
  <si>
    <t>UTA</t>
  </si>
  <si>
    <t>29.10.2017</t>
  </si>
  <si>
    <t>30.10.2017</t>
  </si>
  <si>
    <t>MIN</t>
  </si>
  <si>
    <t>31.10.2017</t>
  </si>
  <si>
    <t>01.11.2017</t>
  </si>
  <si>
    <t>02.11.2017</t>
  </si>
  <si>
    <t>03.11.2017</t>
  </si>
  <si>
    <t>04.11.2017</t>
  </si>
  <si>
    <t>98.633694444444501</t>
  </si>
  <si>
    <t>106.57552777777801</t>
  </si>
  <si>
    <t>97.8158611111111</t>
  </si>
  <si>
    <t>106.898833333333</t>
  </si>
  <si>
    <t>104.635888888889</t>
  </si>
  <si>
    <t>94.8463888888889</t>
  </si>
  <si>
    <t>106.631194444444</t>
  </si>
  <si>
    <t>102.155472222222</t>
  </si>
  <si>
    <t>MEMLAC04.11.2017</t>
  </si>
  <si>
    <t>98.6336944444445</t>
  </si>
  <si>
    <t>106.575527777778</t>
  </si>
  <si>
    <t>SACDET04.11.2017</t>
  </si>
  <si>
    <t>NOPCHI04.11.2017</t>
  </si>
  <si>
    <t>GSWDEN04.11.2017</t>
  </si>
  <si>
    <t>05.11.2017</t>
  </si>
  <si>
    <t>INDNYK05.11.2017</t>
  </si>
  <si>
    <t>108.916083333333</t>
  </si>
  <si>
    <t>106.436416666667</t>
  </si>
  <si>
    <t>do not bet</t>
  </si>
  <si>
    <t>ATLCLE05.11.2017</t>
  </si>
  <si>
    <t>102.819777777778</t>
  </si>
  <si>
    <t>106.097305555556</t>
  </si>
  <si>
    <t>MIALAC05.11.2017</t>
  </si>
  <si>
    <t>102.963388888889</t>
  </si>
  <si>
    <t>107.020972222222</t>
  </si>
  <si>
    <t>BOSORL05.11.2017</t>
  </si>
  <si>
    <t>105.497611111111</t>
  </si>
  <si>
    <t>105.45575</t>
  </si>
  <si>
    <t>WASTOR05.11.2017</t>
  </si>
  <si>
    <t>102.838611111111</t>
  </si>
  <si>
    <t>109.529472222222</t>
  </si>
  <si>
    <t>PHXSAS05.11.2017</t>
  </si>
  <si>
    <t>105.256555555556</t>
  </si>
  <si>
    <t>115.583111111111</t>
  </si>
  <si>
    <t>UTAHOU05.11.2017</t>
  </si>
  <si>
    <t>102.027055555555</t>
  </si>
  <si>
    <t>104.480416666667</t>
  </si>
  <si>
    <t>CHAMIN05.11.2017</t>
  </si>
  <si>
    <t>103.957361111111</t>
  </si>
  <si>
    <t>104.035</t>
  </si>
  <si>
    <t>OKCPOR05.11.2017</t>
  </si>
  <si>
    <t>104.65775</t>
  </si>
  <si>
    <t>104.439944444444</t>
  </si>
  <si>
    <t>MEMLAL05.11.2017</t>
  </si>
  <si>
    <t>106.509583333333</t>
  </si>
  <si>
    <t>101.563583333333</t>
  </si>
  <si>
    <t>11.11.2017</t>
  </si>
  <si>
    <t>ATLWAS11.11.2017</t>
  </si>
  <si>
    <t>106.260944444444</t>
  </si>
  <si>
    <t>110.487527777778</t>
  </si>
  <si>
    <t>LACNOP11.11.2017</t>
  </si>
  <si>
    <t>105.873666666667</t>
  </si>
  <si>
    <t>108.7605</t>
  </si>
  <si>
    <t>SACNYK11.11.2017</t>
  </si>
  <si>
    <t>96.9245277777778</t>
  </si>
  <si>
    <t>108.467027777778</t>
  </si>
  <si>
    <t>CHISAS11.11.2017</t>
  </si>
  <si>
    <t>101.366638888889</t>
  </si>
  <si>
    <t>107.369166666667</t>
  </si>
  <si>
    <t>LALMIL11.11.2017</t>
  </si>
  <si>
    <t>106.8405</t>
  </si>
  <si>
    <t>106.013416666667</t>
  </si>
  <si>
    <t>PHIGSW11.11.2017</t>
  </si>
  <si>
    <t>108.516222222222</t>
  </si>
  <si>
    <t>108.224333333333</t>
  </si>
  <si>
    <t>BKNUTA11.11.2017</t>
  </si>
  <si>
    <t>103.210972222222</t>
  </si>
  <si>
    <t>108.704694444444</t>
  </si>
  <si>
    <t>ORLDEN11.11.2017</t>
  </si>
  <si>
    <t>105.267472222222</t>
  </si>
  <si>
    <t>105.959722222222</t>
  </si>
  <si>
    <t>12.11.2017</t>
  </si>
  <si>
    <t>TORBOS12.11.2017</t>
  </si>
  <si>
    <t>100.465638888889</t>
  </si>
  <si>
    <t>108.114694444444</t>
  </si>
  <si>
    <t>MIADET12.11.2017</t>
  </si>
  <si>
    <t>99.3098055555555</t>
  </si>
  <si>
    <t>104.111555555556</t>
  </si>
  <si>
    <t>DALOKC12.11.2017</t>
  </si>
  <si>
    <t>101.886777777778</t>
  </si>
  <si>
    <t>113.112138888889</t>
  </si>
  <si>
    <t>14.11.2017</t>
  </si>
  <si>
    <t>BOSBKN14.11.2017</t>
  </si>
  <si>
    <t>104.286</t>
  </si>
  <si>
    <t>96.7275555555555</t>
  </si>
  <si>
    <t>TORHOU14.11.2017</t>
  </si>
  <si>
    <t>101.975416666667</t>
  </si>
  <si>
    <t>105.123083333333</t>
  </si>
  <si>
    <t>15.11.2017</t>
  </si>
  <si>
    <t>SACATL15.11.2017</t>
  </si>
  <si>
    <t>103.317472222222</t>
  </si>
  <si>
    <t>105.687722222222</t>
  </si>
  <si>
    <t>UTANYK15.11.2017</t>
  </si>
  <si>
    <t>103.864444444445</t>
  </si>
  <si>
    <t>110.084916666667</t>
  </si>
  <si>
    <t>CHIOKC15.11.2017</t>
  </si>
  <si>
    <t>103.289583333333</t>
  </si>
  <si>
    <t>111.309972222222</t>
  </si>
  <si>
    <t>CLECHA15.11.2017</t>
  </si>
  <si>
    <t>102.833222222222</t>
  </si>
  <si>
    <t>108.91825</t>
  </si>
  <si>
    <t>INDMEM15.11.2017</t>
  </si>
  <si>
    <t>105.527472222222</t>
  </si>
  <si>
    <t>109.210416666667</t>
  </si>
  <si>
    <t>SASMIN15.11.2017</t>
  </si>
  <si>
    <t>109.179861111111</t>
  </si>
  <si>
    <t>109.238916666667</t>
  </si>
  <si>
    <t>ORLPOR15.11.2017</t>
  </si>
  <si>
    <t>102.202527777778</t>
  </si>
  <si>
    <t>103.918916666667</t>
  </si>
  <si>
    <t>PHILAL15.11.2017</t>
  </si>
  <si>
    <t>104.680833333333</t>
  </si>
  <si>
    <t>111.834833333333</t>
  </si>
  <si>
    <t>16.11.2017</t>
  </si>
  <si>
    <t>GSWBOS16.11.2017</t>
  </si>
  <si>
    <t>109.4555</t>
  </si>
  <si>
    <t>107.238055555556</t>
  </si>
  <si>
    <t>HOUPHX16.11.2017</t>
  </si>
  <si>
    <t>109.540833333333</t>
  </si>
  <si>
    <t>96.361611111111</t>
  </si>
  <si>
    <t>17.11.2017</t>
  </si>
  <si>
    <t>DETIND17.11.2017</t>
  </si>
  <si>
    <t>100.568111111111</t>
  </si>
  <si>
    <t>102.962888888889</t>
  </si>
  <si>
    <t>MIAWAS17.11.2017</t>
  </si>
  <si>
    <t>100.592</t>
  </si>
  <si>
    <t>107.801805555556</t>
  </si>
  <si>
    <t>NYKTOR17.11.2017</t>
  </si>
  <si>
    <t>104.339055555556</t>
  </si>
  <si>
    <t>108.423722222222</t>
  </si>
  <si>
    <t>UTABKN17.11.2017</t>
  </si>
  <si>
    <t>105.362222222222</t>
  </si>
  <si>
    <t>106.153305555555</t>
  </si>
  <si>
    <t>OKCSAS17.11.2017</t>
  </si>
  <si>
    <t>103.864777777778</t>
  </si>
  <si>
    <t>109.804222222222</t>
  </si>
  <si>
    <t>MINDAL17.11.2017</t>
  </si>
  <si>
    <t>108.540416666667</t>
  </si>
  <si>
    <t>95.3666388888889</t>
  </si>
  <si>
    <t>NOPDEN17.11.2017</t>
  </si>
  <si>
    <t>105.937027777778</t>
  </si>
  <si>
    <t>110.716527777778</t>
  </si>
  <si>
    <t>PHXLAL17.11.2017</t>
  </si>
  <si>
    <t>105.111555555556</t>
  </si>
  <si>
    <t>111.593888888889</t>
  </si>
  <si>
    <t>24.11.2017</t>
  </si>
  <si>
    <t>PORBKN24.11.2017</t>
  </si>
  <si>
    <t>105.553277777778</t>
  </si>
  <si>
    <t>104.872305555556</t>
  </si>
  <si>
    <t>NYKATL24.11.2017</t>
  </si>
  <si>
    <t>103.8355</t>
  </si>
  <si>
    <t>99.3728055555556</t>
  </si>
  <si>
    <t>CHACLE24.11.2017</t>
  </si>
  <si>
    <t>103.300222222222</t>
  </si>
  <si>
    <t>109.102138888889</t>
  </si>
  <si>
    <t>DETOKC24.11.2017</t>
  </si>
  <si>
    <t>102.561694444444</t>
  </si>
  <si>
    <t>108.314388888889</t>
  </si>
  <si>
    <t>TORIND24.11.2017</t>
  </si>
  <si>
    <t>104.235472222222</t>
  </si>
  <si>
    <t>104.094805555556</t>
  </si>
  <si>
    <t>MEMDEN24.11.2017</t>
  </si>
  <si>
    <t>102.507027777778</t>
  </si>
  <si>
    <t>111.201833333333</t>
  </si>
  <si>
    <t>CHIGSW24.11.2017</t>
  </si>
  <si>
    <t>99.0070277777778</t>
  </si>
  <si>
    <t>111.795555555555</t>
  </si>
  <si>
    <t>28.11.2017</t>
  </si>
  <si>
    <t>MIACLE28.11.2017</t>
  </si>
  <si>
    <t>104.302722222222</t>
  </si>
  <si>
    <t>107.033972222222</t>
  </si>
  <si>
    <t>PHXCHI28.11.2017</t>
  </si>
  <si>
    <t>103.3185</t>
  </si>
  <si>
    <t>103.433111111111</t>
  </si>
  <si>
    <t>DENUTA28.11.2017</t>
  </si>
  <si>
    <t>104.585138888889</t>
  </si>
  <si>
    <t>108.302916666667</t>
  </si>
  <si>
    <t>MILSAC28.11.2017</t>
  </si>
  <si>
    <t>107.245138888889</t>
  </si>
  <si>
    <t>98.76275</t>
  </si>
  <si>
    <t>30.11.2017</t>
  </si>
  <si>
    <t>CLEATL30.11.2017</t>
  </si>
  <si>
    <t>107.040361111111</t>
  </si>
  <si>
    <t>99.0673055555555</t>
  </si>
  <si>
    <t>PHIBOS30.11.2017</t>
  </si>
  <si>
    <t>101.159166666667</t>
  </si>
  <si>
    <t>112.63875</t>
  </si>
  <si>
    <t>MILPOR30.11.2017</t>
  </si>
  <si>
    <t>101.367833333333</t>
  </si>
  <si>
    <t>105.415138888889</t>
  </si>
  <si>
    <t>UTALAC30.11.2017</t>
  </si>
  <si>
    <t>92.0404722222222</t>
  </si>
  <si>
    <t>103.453861111111</t>
  </si>
  <si>
    <t>01.12.2017</t>
  </si>
  <si>
    <t>DETWAS01.12.2017</t>
  </si>
  <si>
    <t>107.219777777778</t>
  </si>
  <si>
    <t>111.823861111111</t>
  </si>
  <si>
    <t>GSWORL01.12.2017</t>
  </si>
  <si>
    <t>104.5185</t>
  </si>
  <si>
    <t>94.6242222222222</t>
  </si>
  <si>
    <t>CHAMIA01.12.2017</t>
  </si>
  <si>
    <t>104.857333333333</t>
  </si>
  <si>
    <t>108.460916666667</t>
  </si>
  <si>
    <t>MINOKC01.12.2017</t>
  </si>
  <si>
    <t>111.090583333333</t>
  </si>
  <si>
    <t>111.017166666667</t>
  </si>
  <si>
    <t>SASMEM01.12.2017</t>
  </si>
  <si>
    <t>107.121638888889</t>
  </si>
  <si>
    <t>108.161027777778</t>
  </si>
  <si>
    <t>NOPUTA01.12.2017</t>
  </si>
  <si>
    <t>95.6549444444445</t>
  </si>
  <si>
    <t>104.291333333333</t>
  </si>
  <si>
    <t>02.12.2017</t>
  </si>
  <si>
    <t>DETPHI02.12.2017</t>
  </si>
  <si>
    <t>107.613833333333</t>
  </si>
  <si>
    <t>110.752583333333</t>
  </si>
  <si>
    <t>MEMCLE02.12.2017</t>
  </si>
  <si>
    <t>99.8740833333333</t>
  </si>
  <si>
    <t>105.937222222222</t>
  </si>
  <si>
    <t>LALDEN02.12.2017</t>
  </si>
  <si>
    <t>100.27075</t>
  </si>
  <si>
    <t>106.308805555556</t>
  </si>
  <si>
    <t>NOPPOR02.12.2017</t>
  </si>
  <si>
    <t>97.7466111111111</t>
  </si>
  <si>
    <t>104.150277777778</t>
  </si>
  <si>
    <t>03.12.2017</t>
  </si>
  <si>
    <t>GSWMIA03.12.2017</t>
  </si>
  <si>
    <t>110.18925</t>
  </si>
  <si>
    <t>98.19925</t>
  </si>
  <si>
    <t>SASOKC03.12.2017</t>
  </si>
  <si>
    <t>102.576972222222</t>
  </si>
  <si>
    <t>102.215305555556</t>
  </si>
  <si>
    <t>HOULAL03.12.2017</t>
  </si>
  <si>
    <t>109.435777777778</t>
  </si>
  <si>
    <t>100.975472222222</t>
  </si>
  <si>
    <t>110.378333333333</t>
  </si>
  <si>
    <t>103.239805555556</t>
  </si>
  <si>
    <t>104.330027777778</t>
  </si>
  <si>
    <t>104.120805555556</t>
  </si>
  <si>
    <t>109.197111111111</t>
  </si>
  <si>
    <t>99.8611111111111</t>
  </si>
  <si>
    <t>09.12.2017</t>
  </si>
  <si>
    <t>ORLATL09.12.2017</t>
  </si>
  <si>
    <t>105.788805555556</t>
  </si>
  <si>
    <t>103.668777777778</t>
  </si>
  <si>
    <t>NYKCHI09.12.2017</t>
  </si>
  <si>
    <t>103.381416666667</t>
  </si>
  <si>
    <t>89.8630833333333</t>
  </si>
  <si>
    <t>UTAMIL09.12.2017</t>
  </si>
  <si>
    <t>103.615527777778</t>
  </si>
  <si>
    <t>110.736472222222</t>
  </si>
  <si>
    <t>OKCMEM09.12.2017</t>
  </si>
  <si>
    <t>102.806166666667</t>
  </si>
  <si>
    <t>107.672111111111</t>
  </si>
  <si>
    <t>HOUPOR09.12.2017</t>
  </si>
  <si>
    <t>110.523805555556</t>
  </si>
  <si>
    <t>102.916972222222</t>
  </si>
  <si>
    <t>11.12.2017</t>
  </si>
  <si>
    <t>PORGSW11.12.2017</t>
  </si>
  <si>
    <t>102.32925</t>
  </si>
  <si>
    <t>119.943055555556</t>
  </si>
  <si>
    <t>TORLAC11.12.2017</t>
  </si>
  <si>
    <t>106.820361111111</t>
  </si>
  <si>
    <t>99.672</t>
  </si>
  <si>
    <t>12.12.2017</t>
  </si>
  <si>
    <t>ATLCLE12.12.2017</t>
  </si>
  <si>
    <t>102.623944444444</t>
  </si>
  <si>
    <t>110.826194444444</t>
  </si>
  <si>
    <t>DENDET12.12.2017</t>
  </si>
  <si>
    <t>103.083888888889</t>
  </si>
  <si>
    <t>104.507</t>
  </si>
  <si>
    <t>LALNYK12.12.2017</t>
  </si>
  <si>
    <t>99.7478888888889</t>
  </si>
  <si>
    <t>111.095416666667</t>
  </si>
  <si>
    <t>WASBKN12.12.2017</t>
  </si>
  <si>
    <t>106.689805555556</t>
  </si>
  <si>
    <t>106.13175</t>
  </si>
  <si>
    <t>SASDAL12.12.2017</t>
  </si>
  <si>
    <t>105.4355</t>
  </si>
  <si>
    <t>100.616305555556</t>
  </si>
  <si>
    <t>PHIMIN12.12.2017</t>
  </si>
  <si>
    <t>102.124111111111</t>
  </si>
  <si>
    <t>106.247361111111</t>
  </si>
  <si>
    <t>PHXSAC12.12.2017</t>
  </si>
  <si>
    <t>106.159666666667</t>
  </si>
  <si>
    <t>108.477222222222</t>
  </si>
  <si>
    <t>102.075333333333</t>
  </si>
  <si>
    <t>110.225083333333</t>
  </si>
  <si>
    <t>102.789583333333</t>
  </si>
  <si>
    <t>103.646555555555</t>
  </si>
  <si>
    <t>99.9754444444444</t>
  </si>
  <si>
    <t>112.714027777778</t>
  </si>
  <si>
    <t>107.057055555556</t>
  </si>
  <si>
    <t>106.817916666667</t>
  </si>
  <si>
    <t>105.870361111111</t>
  </si>
  <si>
    <t>99.1755277777778</t>
  </si>
  <si>
    <t>102.224138888889</t>
  </si>
  <si>
    <t>106.496583333333</t>
  </si>
  <si>
    <t>105.745166666667</t>
  </si>
  <si>
    <t>108.8555</t>
  </si>
  <si>
    <t>13.12.2017</t>
  </si>
  <si>
    <t>LACORL13.12.2017</t>
  </si>
  <si>
    <t>105.896277777778</t>
  </si>
  <si>
    <t>109.343805555556</t>
  </si>
  <si>
    <t>MEMWAS13.12.2017</t>
  </si>
  <si>
    <t>104.085277777778</t>
  </si>
  <si>
    <t>109.480666666667</t>
  </si>
  <si>
    <t>OKCIND13.12.2017</t>
  </si>
  <si>
    <t>106.084638888889</t>
  </si>
  <si>
    <t>109.141944444444</t>
  </si>
  <si>
    <t>DENBOS13.12.2017</t>
  </si>
  <si>
    <t>98.6206666666667</t>
  </si>
  <si>
    <t>105.65275</t>
  </si>
  <si>
    <t>PORMIA13.12.2017</t>
  </si>
  <si>
    <t>104.457555555556</t>
  </si>
  <si>
    <t>109.1105</t>
  </si>
  <si>
    <t>MILNOP13.12.2017</t>
  </si>
  <si>
    <t>106.205638888889</t>
  </si>
  <si>
    <t>107.816694444444</t>
  </si>
  <si>
    <t>UTACHI13.12.2017</t>
  </si>
  <si>
    <t>107.331722222222</t>
  </si>
  <si>
    <t>96.1841944444445</t>
  </si>
  <si>
    <t>TORPHX13.12.2017</t>
  </si>
  <si>
    <t>112.799666666667</t>
  </si>
  <si>
    <t>100.507555555556</t>
  </si>
  <si>
    <t>CHAHOU13.12.2017</t>
  </si>
  <si>
    <t>102.280888888889</t>
  </si>
  <si>
    <t>112.355694444444</t>
  </si>
  <si>
    <t>16.12.2017</t>
  </si>
  <si>
    <t>LACMIA16.12.2017</t>
  </si>
  <si>
    <t>102.427527777778</t>
  </si>
  <si>
    <t>105.530916666667</t>
  </si>
  <si>
    <t>MILHOU16.12.2017</t>
  </si>
  <si>
    <t>104.780694444444</t>
  </si>
  <si>
    <t>113.195694444444</t>
  </si>
  <si>
    <t>PHXMIN16.12.2017</t>
  </si>
  <si>
    <t>102.072527777778</t>
  </si>
  <si>
    <t>112.088083333333</t>
  </si>
  <si>
    <t>DALSAS16.12.2017</t>
  </si>
  <si>
    <t>102.500777777778</t>
  </si>
  <si>
    <t>112.465388888889</t>
  </si>
  <si>
    <t>BOSMEM16.12.2017</t>
  </si>
  <si>
    <t>104.265888888889</t>
  </si>
  <si>
    <t>97.7567499999999</t>
  </si>
  <si>
    <t>17.12.2017</t>
  </si>
  <si>
    <t>CLEWAS17.12.2017</t>
  </si>
  <si>
    <t>109.127441666667</t>
  </si>
  <si>
    <t>110.885375</t>
  </si>
  <si>
    <t>INDBKN17.12.2017</t>
  </si>
  <si>
    <t>113.6198</t>
  </si>
  <si>
    <t>111.0141</t>
  </si>
  <si>
    <t>18.12.2017</t>
  </si>
  <si>
    <t>BOSIND18.12.2017</t>
  </si>
  <si>
    <t>101.276333333333</t>
  </si>
  <si>
    <t>98.7575916666666</t>
  </si>
  <si>
    <t>NYKCHA18.12.2017</t>
  </si>
  <si>
    <t>103.154716666667</t>
  </si>
  <si>
    <t>107.3845</t>
  </si>
  <si>
    <t>MIAATL18.12.2017</t>
  </si>
  <si>
    <t>101.076983333333</t>
  </si>
  <si>
    <t>106.17115</t>
  </si>
  <si>
    <t>DENOKC18.12.2017</t>
  </si>
  <si>
    <t>100.912966666667</t>
  </si>
  <si>
    <t>104.250591666667</t>
  </si>
  <si>
    <t>PHICHI18.12.2017</t>
  </si>
  <si>
    <t>104.500058333333</t>
  </si>
  <si>
    <t>99.3085916666667</t>
  </si>
  <si>
    <t>PORMIN18.12.2017</t>
  </si>
  <si>
    <t>108.264175</t>
  </si>
  <si>
    <t>106.4855</t>
  </si>
  <si>
    <t>UTAHOU18.12.2017</t>
  </si>
  <si>
    <t>106.244291666667</t>
  </si>
  <si>
    <t>118.878541666667</t>
  </si>
  <si>
    <t>LACSAS18.12.2017</t>
  </si>
  <si>
    <t>101.063308333333</t>
  </si>
  <si>
    <t>107.598216666667</t>
  </si>
  <si>
    <t>PHXDAL18.12.2017</t>
  </si>
  <si>
    <t>102.953841666667</t>
  </si>
  <si>
    <t>103.482891666667</t>
  </si>
  <si>
    <t>GSWLAL18.12.2017</t>
  </si>
  <si>
    <t>109.983775</t>
  </si>
  <si>
    <t>101.117358333333</t>
  </si>
  <si>
    <t>20.12.2017</t>
  </si>
  <si>
    <t>TORCHA20.12.2017</t>
  </si>
  <si>
    <t>105.78905</t>
  </si>
  <si>
    <t>104.312325</t>
  </si>
  <si>
    <t>SACBKN20.12.2017</t>
  </si>
  <si>
    <t>104.996425</t>
  </si>
  <si>
    <t>111.973116666667</t>
  </si>
  <si>
    <t>LALHOU20.12.2017</t>
  </si>
  <si>
    <t>104.058633333333</t>
  </si>
  <si>
    <t>119.540533333333</t>
  </si>
  <si>
    <t>ORLCHI20.12.2017</t>
  </si>
  <si>
    <t>104.475808333333</t>
  </si>
  <si>
    <t>102.79225</t>
  </si>
  <si>
    <t>UTAOKC20.12.2017</t>
  </si>
  <si>
    <t>102.717033333333</t>
  </si>
  <si>
    <t>106.165208333333</t>
  </si>
  <si>
    <t>DETDAL20.12.2017</t>
  </si>
  <si>
    <t>100.027433333333</t>
  </si>
  <si>
    <t>101.531641666667</t>
  </si>
  <si>
    <t>MINDEN20.12.2017</t>
  </si>
  <si>
    <t>108.525208333333</t>
  </si>
  <si>
    <t>108.761016666667</t>
  </si>
  <si>
    <t>SASPOR20.12.2017</t>
  </si>
  <si>
    <t>99.8264416666666</t>
  </si>
  <si>
    <t>100.610658333333</t>
  </si>
  <si>
    <t>MEMGSW20.12.2017</t>
  </si>
  <si>
    <t>103.349391666667</t>
  </si>
  <si>
    <t>110.724808333333</t>
  </si>
  <si>
    <t>PHXLAC20.12.2017</t>
  </si>
  <si>
    <t>99.2987416666667</t>
  </si>
  <si>
    <t>111.825708333333</t>
  </si>
  <si>
    <t>22.12.2017</t>
  </si>
  <si>
    <t>ATLOKC22.12.2017</t>
  </si>
  <si>
    <t>99.5136083333332</t>
  </si>
  <si>
    <t>108.130025</t>
  </si>
  <si>
    <t>CHAMIL22.12.2017</t>
  </si>
  <si>
    <t>99.1095166666667</t>
  </si>
  <si>
    <t>106.308283333334</t>
  </si>
  <si>
    <t>DALMIA22.12.2017</t>
  </si>
  <si>
    <t>99.0703166666668</t>
  </si>
  <si>
    <t>107.302983333333</t>
  </si>
  <si>
    <t>LACHOU22.12.2017</t>
  </si>
  <si>
    <t>98.9068333333334</t>
  </si>
  <si>
    <t>109.3689</t>
  </si>
  <si>
    <t>97.7808583333333</t>
  </si>
  <si>
    <t>108.706716666667</t>
  </si>
  <si>
    <t>99.1043833333334</t>
  </si>
  <si>
    <t>105.858241666667</t>
  </si>
  <si>
    <t>99.154875</t>
  </si>
  <si>
    <t>107.0246</t>
  </si>
  <si>
    <t>100.747958333333</t>
  </si>
  <si>
    <t>109.314716666667</t>
  </si>
  <si>
    <t>25.12.2017</t>
  </si>
  <si>
    <t>PHINYK25.12.2017</t>
  </si>
  <si>
    <t>106.594083333333</t>
  </si>
  <si>
    <t>112.7635</t>
  </si>
  <si>
    <t>CLEGSW25.12.2017</t>
  </si>
  <si>
    <t>107.138975</t>
  </si>
  <si>
    <t>111.388658333333</t>
  </si>
  <si>
    <t>WASBOS25.12.2017</t>
  </si>
  <si>
    <t>103.787416666667</t>
  </si>
  <si>
    <t>106.077416666667</t>
  </si>
  <si>
    <t>HOUOKC25.12.2017</t>
  </si>
  <si>
    <t>106.078483333333</t>
  </si>
  <si>
    <t>102.8426</t>
  </si>
  <si>
    <t>MINLAL25.12.2017</t>
  </si>
  <si>
    <t>108.031525</t>
  </si>
  <si>
    <t>103.618608333333</t>
  </si>
  <si>
    <t>94.9308249999998</t>
  </si>
  <si>
    <t>105.300425</t>
  </si>
  <si>
    <t>100.901283333333</t>
  </si>
  <si>
    <t>106.383108333333</t>
  </si>
  <si>
    <t>98.8320916666668</t>
  </si>
  <si>
    <t>107.168083333333</t>
  </si>
  <si>
    <t>101.753766666667</t>
  </si>
  <si>
    <t>108.82845</t>
  </si>
  <si>
    <t>107.889816666667</t>
  </si>
  <si>
    <t>112.427441666667</t>
  </si>
  <si>
    <t>106.149075</t>
  </si>
  <si>
    <t>109.714475</t>
  </si>
  <si>
    <t>105.4435</t>
  </si>
  <si>
    <t>106.843716666666</t>
  </si>
  <si>
    <t>103.027191666667</t>
  </si>
  <si>
    <t>103.780233333333</t>
  </si>
  <si>
    <t>111.033641666667</t>
  </si>
  <si>
    <t>105.249558333333</t>
  </si>
  <si>
    <t>26.12.2017</t>
  </si>
  <si>
    <t>INDDET26.12.2017</t>
  </si>
  <si>
    <t>100.845275</t>
  </si>
  <si>
    <t>105.518983333333</t>
  </si>
  <si>
    <t>TORDAL26.12.2017</t>
  </si>
  <si>
    <t>101.594791666667</t>
  </si>
  <si>
    <t>98.1377666666666</t>
  </si>
  <si>
    <t>ORLMIA26.12.2017</t>
  </si>
  <si>
    <t>103.775933333333</t>
  </si>
  <si>
    <t>107.344708333333</t>
  </si>
  <si>
    <t>CHIMIL26.12.2017</t>
  </si>
  <si>
    <t>99.144175</t>
  </si>
  <si>
    <t>103.6181</t>
  </si>
  <si>
    <t>BKNSAS26.12.2017</t>
  </si>
  <si>
    <t>101.561325</t>
  </si>
  <si>
    <t>113.774316666667</t>
  </si>
  <si>
    <t>27.12.2017</t>
  </si>
  <si>
    <t>BOSCHA27.12.2017</t>
  </si>
  <si>
    <t>104.42345</t>
  </si>
  <si>
    <t>103.057308333333</t>
  </si>
  <si>
    <t>DALIND27.12.2017</t>
  </si>
  <si>
    <t>97.8177333333333</t>
  </si>
  <si>
    <t>105.836783333333</t>
  </si>
  <si>
    <t>WASATL27.12.2017</t>
  </si>
  <si>
    <t>106.887191666667</t>
  </si>
  <si>
    <t>105.399475</t>
  </si>
  <si>
    <t>DENMIN27.12.2017</t>
  </si>
  <si>
    <t>109.022066666667</t>
  </si>
  <si>
    <t>105.928016666667</t>
  </si>
  <si>
    <t>BKNNOP27.12.2017</t>
  </si>
  <si>
    <t>106.3923</t>
  </si>
  <si>
    <t>111.26</t>
  </si>
  <si>
    <t>NYKCHI27.12.2017</t>
  </si>
  <si>
    <t>99.4023999999999</t>
  </si>
  <si>
    <t>102.412008333333</t>
  </si>
  <si>
    <t>TOROKC27.12.2017</t>
  </si>
  <si>
    <t>102.1475</t>
  </si>
  <si>
    <t>100.131633333333</t>
  </si>
  <si>
    <t>CLESAC27.12.2017</t>
  </si>
  <si>
    <t>108.072391666667</t>
  </si>
  <si>
    <t>100.807233333333</t>
  </si>
  <si>
    <t>MEMLAL27.12.2017</t>
  </si>
  <si>
    <t>103.840875</t>
  </si>
  <si>
    <t>105.41975</t>
  </si>
  <si>
    <t>UTAGSW27.12.2017</t>
  </si>
  <si>
    <t>101.885575</t>
  </si>
  <si>
    <t>115.696083333333</t>
  </si>
  <si>
    <t>01.01.2018</t>
  </si>
  <si>
    <t>MILTOR01.01.2018</t>
  </si>
  <si>
    <t>ORLBKN01.01.2018</t>
  </si>
  <si>
    <t>LALMIN01.01.2018</t>
  </si>
  <si>
    <t>PORCHI01.01.2018</t>
  </si>
  <si>
    <t>02.01.2018</t>
  </si>
  <si>
    <t>PORCLE02.01.2018</t>
  </si>
  <si>
    <t>SASNYK02.01.2018</t>
  </si>
  <si>
    <t>ATLPHX02.01.2018</t>
  </si>
  <si>
    <t>CHASAC02.01.2018</t>
  </si>
  <si>
    <t>MEMLAC02.01.2018</t>
  </si>
  <si>
    <t>03.01.2018</t>
  </si>
  <si>
    <t>HOUORL03.01.2018</t>
  </si>
  <si>
    <t>SASPHI03.01.2018</t>
  </si>
  <si>
    <t>NYKWAS03.01.2018</t>
  </si>
  <si>
    <t>DETMIA03.01.2018</t>
  </si>
  <si>
    <t>MINBKN03.01.2018</t>
  </si>
  <si>
    <t>CLEBOS03.01.2018</t>
  </si>
  <si>
    <t>INDMIL03.01.2018</t>
  </si>
  <si>
    <t>TORCHI03.01.2018</t>
  </si>
  <si>
    <t>GSWDAL03.01.2018</t>
  </si>
  <si>
    <t>NOPUTA03.01.2018</t>
  </si>
  <si>
    <t>PHXDEN03.01.2018</t>
  </si>
  <si>
    <t>OKCLAL03.01.2018</t>
  </si>
  <si>
    <t>04.01.2018</t>
  </si>
  <si>
    <t>GSWHOU04.01.2018</t>
  </si>
  <si>
    <t>OKCLAC04.01.2018</t>
  </si>
  <si>
    <t>05.01.2018</t>
  </si>
  <si>
    <t>DETPHI05.01.2018</t>
  </si>
  <si>
    <t>MINBOS05.01.2018</t>
  </si>
  <si>
    <t>NYKMIA05.01.2018</t>
  </si>
  <si>
    <t>TORMIL05.01.2018</t>
  </si>
  <si>
    <t>CHIDAL05.01.2018</t>
  </si>
  <si>
    <t>PHXSAS05.01.2018</t>
  </si>
  <si>
    <t>UTADEN05.01.2018</t>
  </si>
  <si>
    <t>WASMEM05.01.2018</t>
  </si>
  <si>
    <t>ATLPOR05.01.2018</t>
  </si>
  <si>
    <t>CHALAL05.01.2018</t>
  </si>
  <si>
    <t>06.01.2018</t>
  </si>
  <si>
    <t>BOSBKN06.01.2018</t>
  </si>
  <si>
    <t>CHIIND06.01.2018</t>
  </si>
  <si>
    <t>CLEORL06.01.2018</t>
  </si>
  <si>
    <t>HOUDET06.01.2018</t>
  </si>
  <si>
    <t>MILWAS06.01.2018</t>
  </si>
  <si>
    <t>NOPMIN06.01.2018</t>
  </si>
  <si>
    <t>DENSAC06.01.2018</t>
  </si>
  <si>
    <t>07.01.2018</t>
  </si>
  <si>
    <t>UTAMIA07.01.2018</t>
  </si>
  <si>
    <t>NYKDAL07.01.2018</t>
  </si>
  <si>
    <t>OKCPHX07.01.2018</t>
  </si>
  <si>
    <t>SASPOR07.01.2018</t>
  </si>
  <si>
    <t>ATLLAL07.01.2018</t>
  </si>
  <si>
    <t>08.01.2018</t>
  </si>
  <si>
    <t>MILIND08.01.2018</t>
  </si>
  <si>
    <t>TORBKN08.01.2018</t>
  </si>
  <si>
    <t>CLEMIN08.01.2018</t>
  </si>
  <si>
    <t>DETNOP08.01.2018</t>
  </si>
  <si>
    <t>HOUCHI08.01.2018</t>
  </si>
  <si>
    <t>SASSAC08.01.2018</t>
  </si>
  <si>
    <t>ATLLAC08.01.2018</t>
  </si>
  <si>
    <t>DENGSW08.01.2018</t>
  </si>
  <si>
    <t>09.01.2018</t>
  </si>
  <si>
    <t>MIATOR09.01.2018</t>
  </si>
  <si>
    <t>POROKC09.01.2018</t>
  </si>
  <si>
    <t>ORLDAL09.01.2018</t>
  </si>
  <si>
    <t>SACLAL09.01.2018</t>
  </si>
  <si>
    <t>10.01.2018</t>
  </si>
  <si>
    <t>DALCHA10.01.2018</t>
  </si>
  <si>
    <t>UTAWAS10.01.2018</t>
  </si>
  <si>
    <t>MIAIND10.01.2018</t>
  </si>
  <si>
    <t>CHINYK10.01.2018</t>
  </si>
  <si>
    <t>DETBKN10.01.2018</t>
  </si>
  <si>
    <t>NOPMEM10.01.2018</t>
  </si>
  <si>
    <t>OKCMIN10.01.2018</t>
  </si>
  <si>
    <t>ORLMIL10.01.2018</t>
  </si>
  <si>
    <t>PORHOU10.01.2018</t>
  </si>
  <si>
    <t>ATLDEN10.01.2018</t>
  </si>
  <si>
    <t>LACGSW10.01.2018</t>
  </si>
  <si>
    <t>11.01.2018</t>
  </si>
  <si>
    <t>BOSPHI11.01.2018</t>
  </si>
  <si>
    <t>CLETOR11.01.2018</t>
  </si>
  <si>
    <t>LACSAC11.01.2018</t>
  </si>
  <si>
    <t>SASLAL11.01.2018</t>
  </si>
  <si>
    <t>12.01.2018</t>
  </si>
  <si>
    <t>CLEIND12.01.2018</t>
  </si>
  <si>
    <t>ORLWAS12.01.2018</t>
  </si>
  <si>
    <t>UTACHA12.01.2018</t>
  </si>
  <si>
    <t>BKNATL12.01.2018</t>
  </si>
  <si>
    <t>GSWMIL12.01.2018</t>
  </si>
  <si>
    <t>NYKMIN12.01.2018</t>
  </si>
  <si>
    <t>PORNOP12.01.2018</t>
  </si>
  <si>
    <t>MEMDEN12.01.2018</t>
  </si>
  <si>
    <t>HOUPHX12.01.2018</t>
  </si>
  <si>
    <t>13.01.2018</t>
  </si>
  <si>
    <t>LALDAL13.01.2018</t>
  </si>
  <si>
    <t>SACLAC13.01.2018</t>
  </si>
  <si>
    <t>OKCCHA13.01.2018</t>
  </si>
  <si>
    <t>BKNWAS13.01.2018</t>
  </si>
  <si>
    <t>GSWTOR13.01.2018</t>
  </si>
  <si>
    <t>DETCHI13.01.2018</t>
  </si>
  <si>
    <t>DENSAS13.01.2018</t>
  </si>
  <si>
    <t>14.01.2018</t>
  </si>
  <si>
    <t>MILMIA14.01.2018</t>
  </si>
  <si>
    <t>NOPNYK14.01.2018</t>
  </si>
  <si>
    <t>INDPHX14.01.2018</t>
  </si>
  <si>
    <t>PORMIN14.01.2018</t>
  </si>
  <si>
    <t>15.01.2018</t>
  </si>
  <si>
    <t>CHADET15.01.2018</t>
  </si>
  <si>
    <t>TORPHI15.01.2018</t>
  </si>
  <si>
    <t>MILWAS15.01.2018</t>
  </si>
  <si>
    <t>NYKBKN15.01.2018</t>
  </si>
  <si>
    <t>SASATL15.01.2018</t>
  </si>
  <si>
    <t>MIACHI15.01.2018</t>
  </si>
  <si>
    <t>LALMEM15.01.2018</t>
  </si>
  <si>
    <t>GSWCLE15.01.2018</t>
  </si>
  <si>
    <t>SACOKC15.01.2018</t>
  </si>
  <si>
    <t>INDUTA15.01.2018</t>
  </si>
  <si>
    <t>HOULAC15.01.2018</t>
  </si>
  <si>
    <t>16.01.2018</t>
  </si>
  <si>
    <t>MINORL16.01.2018</t>
  </si>
  <si>
    <t>NOPBOS16.01.2018</t>
  </si>
  <si>
    <t>DALDEN16.01.2018</t>
  </si>
  <si>
    <t>PHXPOR16.01.2018</t>
  </si>
  <si>
    <t>17.01.2018</t>
  </si>
  <si>
    <t>WASCHA17.01.2018</t>
  </si>
  <si>
    <t>DETTOR17.01.2018</t>
  </si>
  <si>
    <t>NOPATL17.01.2018</t>
  </si>
  <si>
    <t>SASBKN17.01.2018</t>
  </si>
  <si>
    <t>GSWCHI17.01.2018</t>
  </si>
  <si>
    <t>LALOKC17.01.2018</t>
  </si>
  <si>
    <t>MIAMIL17.01.2018</t>
  </si>
  <si>
    <t>NYKMEM17.01.2018</t>
  </si>
  <si>
    <t>UTASAC17.01.2018</t>
  </si>
  <si>
    <t>DENLAC17.01.2018</t>
  </si>
  <si>
    <t>19.01.2018</t>
  </si>
  <si>
    <t>SASTOR19.01.2018</t>
  </si>
  <si>
    <t>MIABKN19.01.2018</t>
  </si>
  <si>
    <t>SACMEM19.01.2018</t>
  </si>
  <si>
    <t>WASDET19.01.2018</t>
  </si>
  <si>
    <t>PHXDEN19.01.2018</t>
  </si>
  <si>
    <t>INDLAL19.01.2018</t>
  </si>
  <si>
    <t>NYKUTA19.01.2018</t>
  </si>
  <si>
    <t>20.01.2018</t>
  </si>
  <si>
    <t>OKCCLE20.01.2018</t>
  </si>
  <si>
    <t>CHIATL20.01.2018</t>
  </si>
  <si>
    <t>MEMNOP20.01.2018</t>
  </si>
  <si>
    <t>MIACHA20.01.2018</t>
  </si>
  <si>
    <t>MILPHI20.01.2018</t>
  </si>
  <si>
    <t>GSWHOU20.01.2018</t>
  </si>
  <si>
    <t>LACUTA20.01.2018</t>
  </si>
  <si>
    <t>TORMIN20.01.2018</t>
  </si>
  <si>
    <t>DALPOR20.01.2018</t>
  </si>
  <si>
    <t>21.01.2018</t>
  </si>
  <si>
    <t>ORLBOS21.01.2018</t>
  </si>
  <si>
    <t>NYKLAL21.01.2018</t>
  </si>
  <si>
    <t>BKNDET21.01.2018</t>
  </si>
  <si>
    <t>INDSAS21.01.2018</t>
  </si>
  <si>
    <t>10.02.2018</t>
  </si>
  <si>
    <t>NOPBKN10.02.2018</t>
  </si>
  <si>
    <t>LACPHI10.02.2018</t>
  </si>
  <si>
    <t>MILORL10.02.2018</t>
  </si>
  <si>
    <t>WASCHI10.02.2018</t>
  </si>
  <si>
    <t>LALDAL10.02.2018</t>
  </si>
  <si>
    <t>SASGSW10.02.2018</t>
  </si>
  <si>
    <t>DENPHX10.02.2018</t>
  </si>
  <si>
    <t>11.02.2018</t>
  </si>
  <si>
    <t>TORCHA11.02.2018</t>
  </si>
  <si>
    <t>CLEBOS11.02.2018</t>
  </si>
  <si>
    <t>DETATL11.02.2018</t>
  </si>
  <si>
    <t>NYKIND11.02.2018</t>
  </si>
  <si>
    <t>DALHOU11.02.2018</t>
  </si>
  <si>
    <t>MEMOKC11.02.2018</t>
  </si>
  <si>
    <t>SACMIN11.02.2018</t>
  </si>
  <si>
    <t>UTAPOR11.02.2018</t>
  </si>
  <si>
    <t>12.02.2018</t>
  </si>
  <si>
    <t>NOPDET12.02.2018</t>
  </si>
  <si>
    <t>NYKPHI12.02.2018</t>
  </si>
  <si>
    <t>LACBKN12.02.2018</t>
  </si>
  <si>
    <t>ORLCHI12.02.2018</t>
  </si>
  <si>
    <t>SASUTA12.02.2018</t>
  </si>
  <si>
    <t>PHXGSW12.02.2018</t>
  </si>
  <si>
    <t>24.02.2018</t>
  </si>
  <si>
    <t>ORLPHI24.02.2018</t>
  </si>
  <si>
    <t>BOSNYK24.02.2018</t>
  </si>
  <si>
    <t>MEMMIA24.02.2018</t>
  </si>
  <si>
    <t>OKCGSW24.02.2018</t>
  </si>
  <si>
    <t>CHIMIN24.02.2018</t>
  </si>
  <si>
    <t>DALUTA24.02.2018</t>
  </si>
  <si>
    <t>PORPHX24.02.2018</t>
  </si>
  <si>
    <t>LALSAC24.02.2018</t>
  </si>
  <si>
    <t>25.02.2018</t>
  </si>
  <si>
    <t>DETCHA25.02.2018</t>
  </si>
  <si>
    <t>NOPMIL25.02.2018</t>
  </si>
  <si>
    <t>SASCLE25.02.2018</t>
  </si>
  <si>
    <t>HOUDEN25.02.2018</t>
  </si>
  <si>
    <t>PHIWAS25.02.2018</t>
  </si>
  <si>
    <t>02.03.2018</t>
  </si>
  <si>
    <t>CHAPHI02.03.2018</t>
  </si>
  <si>
    <t>DETORL02.03.2018</t>
  </si>
  <si>
    <t>GSWATL02.03.2018</t>
  </si>
  <si>
    <t>DALCHI02.03.2018</t>
  </si>
  <si>
    <t>DENMEM02.03.2018</t>
  </si>
  <si>
    <t>INDMIL02.03.2018</t>
  </si>
  <si>
    <t>TORWAS02.03.2018</t>
  </si>
  <si>
    <t>OKCPHX02.03.2018</t>
  </si>
  <si>
    <t>MINUTA02.03.2018</t>
  </si>
  <si>
    <t>NYKLAC02.03.2018</t>
  </si>
  <si>
    <t>06.03.2018</t>
  </si>
  <si>
    <t>ATLTOR06.03.2018</t>
  </si>
  <si>
    <t>MIAWAS06.03.2018</t>
  </si>
  <si>
    <t>PHICHA06.03.2018</t>
  </si>
  <si>
    <t>HOUOKC06.03.2018</t>
  </si>
  <si>
    <t>DENDAL06.03.2018</t>
  </si>
  <si>
    <t>NYKPOR06.03.2018</t>
  </si>
  <si>
    <t>BKNGSW06.03.2018</t>
  </si>
  <si>
    <t>NOPLAC06.03.2018</t>
  </si>
  <si>
    <t>07.03.2018</t>
  </si>
  <si>
    <t>UTAIND07.03.2018</t>
  </si>
  <si>
    <t>HOUMIL07.03.2018</t>
  </si>
  <si>
    <t>MEMCHI07.03.2018</t>
  </si>
  <si>
    <t>TORDET07.03.2018</t>
  </si>
  <si>
    <t>NOPSAC07.03.2018</t>
  </si>
  <si>
    <t>CLEDEN07.03.2018</t>
  </si>
  <si>
    <t>ORLLAL07.03.2018</t>
  </si>
  <si>
    <t>09.03.2018</t>
  </si>
  <si>
    <t>ATLIND09.03.2018</t>
  </si>
  <si>
    <t>CHIDET09.03.2018</t>
  </si>
  <si>
    <t>HOUTOR09.03.2018</t>
  </si>
  <si>
    <t>NYKMIL09.03.2018</t>
  </si>
  <si>
    <t>UTAMEM09.03.2018</t>
  </si>
  <si>
    <t>WASNOP09.03.2018</t>
  </si>
  <si>
    <t>LALDEN09.03.2018</t>
  </si>
  <si>
    <t>GSWPOR09.03.2018</t>
  </si>
  <si>
    <t>ORLSAC09.03.2018</t>
  </si>
  <si>
    <t>CLELAC09.03.2018</t>
  </si>
  <si>
    <t>10.03.2018</t>
  </si>
  <si>
    <t>PHXCHA10.03.2018</t>
  </si>
  <si>
    <t>WASMIA10.03.2018</t>
  </si>
  <si>
    <t>MEMDAL10.03.2018</t>
  </si>
  <si>
    <t>SASOKC10.03.2018</t>
  </si>
  <si>
    <t>ORLLAC10.03.2018</t>
  </si>
  <si>
    <t>21.03.2018</t>
  </si>
  <si>
    <t>MEMPHI21.03.2018</t>
  </si>
  <si>
    <t>TORCLE21.03.2018</t>
  </si>
  <si>
    <t>CHABKN21.03.2018</t>
  </si>
  <si>
    <t>NYKMIA21.03.2018</t>
  </si>
  <si>
    <t>DENCHI21.03.2018</t>
  </si>
  <si>
    <t>INDNOP21.03.2018</t>
  </si>
  <si>
    <t>LACMIL21.03.2018</t>
  </si>
  <si>
    <t>WASSAS21.03.2018</t>
  </si>
  <si>
    <t>22.03.2018</t>
  </si>
  <si>
    <t>MEMCHA22.03.2018</t>
  </si>
  <si>
    <t>PHIORL22.03.2018</t>
  </si>
  <si>
    <t>DETHOU22.03.2018</t>
  </si>
  <si>
    <t>LALNOP22.03.2018</t>
  </si>
  <si>
    <t>UTADAL22.03.2018</t>
  </si>
  <si>
    <t>ATLSAC22.03.2018</t>
  </si>
  <si>
    <t>23.03.2018</t>
  </si>
  <si>
    <t>DENWAS23.03.2018</t>
  </si>
  <si>
    <t>LACIND23.03.2018</t>
  </si>
  <si>
    <t>MINNYK23.03.2018</t>
  </si>
  <si>
    <t>BKNTOR23.03.2018</t>
  </si>
  <si>
    <t>PHXCLE23.03.2018</t>
  </si>
  <si>
    <t>MIAOKC23.03.2018</t>
  </si>
  <si>
    <t>MILCHI23.03.2018</t>
  </si>
  <si>
    <t>UTASAS23.03.2018</t>
  </si>
  <si>
    <t>BOSPOR23.03.2018</t>
  </si>
  <si>
    <t>ATLGSW23.03.2018</t>
  </si>
  <si>
    <t>24.03.2018</t>
  </si>
  <si>
    <t>MINPHI24.03.2018</t>
  </si>
  <si>
    <t>CHIDET24.03.2018</t>
  </si>
  <si>
    <t>PHXORL24.03.2018</t>
  </si>
  <si>
    <t>LALMEM24.03.2018</t>
  </si>
  <si>
    <t>NOPHOU24.03.2018</t>
  </si>
  <si>
    <t>CHADAL24.03.2018</t>
  </si>
  <si>
    <t>25.03.2018</t>
  </si>
  <si>
    <t>CLEBKN25.03.2018</t>
  </si>
  <si>
    <t>SASMIL25.03.2018</t>
  </si>
  <si>
    <t>MIAIND25.03.2018</t>
  </si>
  <si>
    <t>BOSSAC25.03.2018</t>
  </si>
  <si>
    <t>NYKWAS25.03.2018</t>
  </si>
  <si>
    <t>POROKC25.03.2018</t>
  </si>
  <si>
    <t>ATLHOU25.03.2018</t>
  </si>
  <si>
    <t>27.03.2018</t>
  </si>
  <si>
    <t>SASWAS27.03.2018</t>
  </si>
  <si>
    <t>DENTOR27.03.2018</t>
  </si>
  <si>
    <t>CHIHOU27.03.2018</t>
  </si>
  <si>
    <t>CLEMIA27.03.2018</t>
  </si>
  <si>
    <t>PORNOP27.03.2018</t>
  </si>
  <si>
    <t>DALSAC27.03.2018</t>
  </si>
  <si>
    <t>MILLAC27.03.2018</t>
  </si>
  <si>
    <t>28.03.2018</t>
  </si>
  <si>
    <t>CLECHA28.03.2018</t>
  </si>
  <si>
    <t>BKNORL28.03.2018</t>
  </si>
  <si>
    <t>NYKPHI28.03.2018</t>
  </si>
  <si>
    <t>ATLMIN28.03.2018</t>
  </si>
  <si>
    <t>PORMEM28.03.2018</t>
  </si>
  <si>
    <t>BOSUTA28.03.2018</t>
  </si>
  <si>
    <t>LACPHX28.03.2018</t>
  </si>
  <si>
    <t>DALLAL28.03.2018</t>
  </si>
  <si>
    <t>29.03.2018</t>
  </si>
  <si>
    <t>WASDET29.03.2018</t>
  </si>
  <si>
    <t>CHIMIA29.03.2018</t>
  </si>
  <si>
    <t>OKCSAS29.03.2018</t>
  </si>
  <si>
    <t>INDSAC29.03.2018</t>
  </si>
  <si>
    <t>MILGSW29.03.2018</t>
  </si>
  <si>
    <t>30.03.2018</t>
  </si>
  <si>
    <t>CHIORL30.03.2018</t>
  </si>
  <si>
    <t>PHIATL30.03.2018</t>
  </si>
  <si>
    <t>DENOKC30.03.2018</t>
  </si>
  <si>
    <t>NOPCLE30.03.2018</t>
  </si>
  <si>
    <t>PHXHOU30.03.2018</t>
  </si>
  <si>
    <t>MINDAL30.03.2018</t>
  </si>
  <si>
    <t>MEMUTA30.03.2018</t>
  </si>
  <si>
    <t>LACPOR30.03.2018</t>
  </si>
  <si>
    <t>MILLAL30.03.2018</t>
  </si>
  <si>
    <t>31.03.2018</t>
  </si>
  <si>
    <t>CHAWAS31.03.2018</t>
  </si>
  <si>
    <t>31.03.2019</t>
  </si>
  <si>
    <t>DETNYK31.03.2019</t>
  </si>
  <si>
    <t>31.03.2020</t>
  </si>
  <si>
    <t>TORBOS31.03.2020</t>
  </si>
  <si>
    <t>31.03.2021</t>
  </si>
  <si>
    <t>BKNMIA31.03.2021</t>
  </si>
  <si>
    <t>31.03.2022</t>
  </si>
  <si>
    <t>GSWSAC31.03.2022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</si>
</sst>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rgb="FF333333"/>
      <name val="Arial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0070C0"/>
        <bgColor theme="4" tint="0.79998168889431442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medium">
        <color rgb="FFDDDDDD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0" fontId="1" fillId="3" borderId="0" xfId="0" applyNumberFormat="1" applyFont="1" applyFill="1"/>
    <xf numFmtId="10" fontId="1" fillId="4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left"/>
    </xf>
    <xf numFmtId="10" fontId="1" fillId="5" borderId="0" xfId="0" applyNumberFormat="1" applyFont="1" applyFill="1"/>
    <xf numFmtId="10" fontId="1" fillId="6" borderId="0" xfId="0" applyNumberFormat="1" applyFont="1" applyFill="1"/>
    <xf numFmtId="10" fontId="1" fillId="7" borderId="0" xfId="0" applyNumberFormat="1" applyFont="1" applyFill="1"/>
    <xf numFmtId="0" fontId="2" fillId="0" borderId="0" xfId="0" applyFont="1" applyAlignment="1">
      <alignment horizontal="left"/>
    </xf>
    <xf numFmtId="0" fontId="1" fillId="8" borderId="1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4" fontId="1" fillId="0" borderId="5" xfId="0" applyNumberFormat="1" applyFont="1" applyBorder="1"/>
    <xf numFmtId="0" fontId="1" fillId="8" borderId="5" xfId="0" applyFont="1" applyFill="1" applyBorder="1"/>
    <xf numFmtId="0" fontId="1" fillId="9" borderId="5" xfId="0" applyFont="1" applyFill="1" applyBorder="1"/>
    <xf numFmtId="0" fontId="1" fillId="8" borderId="0" xfId="0" applyFont="1" applyFill="1"/>
    <xf numFmtId="0" fontId="1" fillId="2" borderId="0" xfId="0" applyFont="1" applyFill="1"/>
    <xf numFmtId="0" fontId="1" fillId="2" borderId="3" xfId="0" applyFont="1" applyFill="1" applyBorder="1"/>
    <xf numFmtId="14" fontId="1" fillId="2" borderId="5" xfId="0" applyNumberFormat="1" applyFont="1" applyFill="1" applyBorder="1"/>
    <xf numFmtId="0" fontId="1" fillId="2" borderId="5" xfId="0" applyFont="1" applyFill="1" applyBorder="1"/>
    <xf numFmtId="0" fontId="1" fillId="10" borderId="5" xfId="0" applyFont="1" applyFill="1" applyBorder="1"/>
    <xf numFmtId="0" fontId="1" fillId="10" borderId="0" xfId="0" applyFont="1" applyFill="1"/>
    <xf numFmtId="0" fontId="1" fillId="2" borderId="4" xfId="0" applyFont="1" applyFill="1" applyBorder="1"/>
    <xf numFmtId="14" fontId="3" fillId="11" borderId="5" xfId="0" applyNumberFormat="1" applyFont="1" applyFill="1" applyBorder="1"/>
    <xf numFmtId="0" fontId="1" fillId="8" borderId="2" xfId="0" applyFont="1" applyFill="1" applyBorder="1"/>
    <xf numFmtId="0" fontId="1" fillId="9" borderId="0" xfId="0" applyFont="1" applyFill="1"/>
    <xf numFmtId="0" fontId="1" fillId="0" borderId="1" xfId="0" applyFont="1" applyBorder="1"/>
    <xf numFmtId="14" fontId="1" fillId="8" borderId="5" xfId="0" applyNumberFormat="1" applyFont="1" applyFill="1" applyBorder="1"/>
    <xf numFmtId="0" fontId="1" fillId="8" borderId="3" xfId="0" applyFont="1" applyFill="1" applyBorder="1"/>
    <xf numFmtId="0" fontId="3" fillId="11" borderId="0" xfId="0" applyFont="1" applyFill="1"/>
    <xf numFmtId="0" fontId="1" fillId="8" borderId="4" xfId="0" applyFont="1" applyFill="1" applyBorder="1"/>
    <xf numFmtId="14" fontId="1" fillId="8" borderId="0" xfId="0" applyNumberFormat="1" applyFont="1" applyFill="1"/>
    <xf numFmtId="0" fontId="1" fillId="9" borderId="2" xfId="0" applyFont="1" applyFill="1" applyBorder="1"/>
    <xf numFmtId="0" fontId="3" fillId="11" borderId="3" xfId="0" applyFont="1" applyFill="1" applyBorder="1"/>
    <xf numFmtId="14" fontId="1" fillId="8" borderId="2" xfId="0" applyNumberFormat="1" applyFont="1" applyFill="1" applyBorder="1"/>
    <xf numFmtId="14" fontId="1" fillId="0" borderId="2" xfId="0" applyNumberFormat="1" applyFont="1" applyBorder="1"/>
    <xf numFmtId="0" fontId="1" fillId="9" borderId="6" xfId="0" applyFont="1" applyFill="1" applyBorder="1"/>
    <xf numFmtId="0" fontId="3" fillId="11" borderId="5" xfId="0" applyFont="1" applyFill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14" fontId="4" fillId="0" borderId="5" xfId="0" applyNumberFormat="1" applyFont="1" applyBorder="1"/>
    <xf numFmtId="0" fontId="4" fillId="0" borderId="0" xfId="0" applyFont="1"/>
    <xf numFmtId="0" fontId="4" fillId="8" borderId="5" xfId="0" applyFont="1" applyFill="1" applyBorder="1"/>
    <xf numFmtId="0" fontId="4" fillId="8" borderId="0" xfId="0" applyFont="1" applyFill="1"/>
    <xf numFmtId="0" fontId="4" fillId="9" borderId="5" xfId="0" applyFont="1" applyFill="1" applyBorder="1"/>
    <xf numFmtId="0" fontId="4" fillId="9" borderId="0" xfId="0" applyFont="1" applyFill="1"/>
    <xf numFmtId="0" fontId="3" fillId="11" borderId="7" xfId="0" applyFont="1" applyFill="1" applyBorder="1"/>
    <xf numFmtId="0" fontId="1" fillId="8" borderId="7" xfId="0" applyFont="1" applyFill="1" applyBorder="1"/>
    <xf numFmtId="0" fontId="1" fillId="0" borderId="7" xfId="0" applyFont="1" applyBorder="1"/>
    <xf numFmtId="0" fontId="5" fillId="12" borderId="0" xfId="0" applyFont="1" applyFill="1" applyAlignment="1">
      <alignment horizontal="right" vertical="center" wrapText="1"/>
    </xf>
    <xf numFmtId="0" fontId="5" fillId="13" borderId="0" xfId="0" applyFont="1" applyFill="1" applyAlignment="1">
      <alignment horizontal="right" vertical="center" wrapText="1"/>
    </xf>
    <xf numFmtId="0" fontId="5" fillId="13" borderId="8" xfId="0" applyFont="1" applyFill="1" applyBorder="1" applyAlignment="1">
      <alignment horizontal="right" vertical="center" wrapText="1"/>
    </xf>
    <xf numFmtId="0" fontId="1" fillId="14" borderId="9" xfId="0" applyFont="1" applyFill="1" applyBorder="1"/>
    <xf numFmtId="0" fontId="5" fillId="15" borderId="0" xfId="0" applyFont="1" applyFill="1" applyAlignment="1">
      <alignment horizontal="right" vertical="center" wrapText="1"/>
    </xf>
    <xf numFmtId="0" fontId="3" fillId="14" borderId="1" xfId="0" applyFont="1" applyFill="1" applyBorder="1"/>
    <xf numFmtId="14" fontId="1" fillId="0" borderId="0" xfId="0" applyNumberFormat="1" applyFont="1"/>
  </cellXfs>
  <cellStyles count="1">
    <cellStyle name="Normal" xfId="0" builtinId="0"/>
  </cellStyles>
  <dxfs count="2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rgb="FF0070C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rgb="FF0070C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rgb="FF0070C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99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FF9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00B050"/>
        </patternFill>
      </fill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107576</xdr:colOff>
      <xdr:row>7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5542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142875</xdr:colOff>
      <xdr:row>33</xdr:row>
      <xdr:rowOff>152400</xdr:rowOff>
    </xdr:from>
    <xdr:to>
      <xdr:col>15</xdr:col>
      <xdr:colOff>1000125</xdr:colOff>
      <xdr:row>33</xdr:row>
      <xdr:rowOff>152400</xdr:rowOff>
    </xdr:to>
    <xdr:cxnSp macro="">
      <xdr:nvCxnSpPr>
        <xdr:cNvPr id="7" name="Straight Arrow Connector 6"/>
        <xdr:cNvCxnSpPr/>
      </xdr:nvCxnSpPr>
      <xdr:spPr>
        <a:xfrm flipH="1">
          <a:off x="7172325" y="6438900"/>
          <a:ext cx="4924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</xdr:row>
      <xdr:rowOff>9525</xdr:rowOff>
    </xdr:from>
    <xdr:to>
      <xdr:col>19</xdr:col>
      <xdr:colOff>336176</xdr:colOff>
      <xdr:row>16</xdr:row>
      <xdr:rowOff>19050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025"/>
          <a:ext cx="1478280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9525</xdr:rowOff>
    </xdr:from>
    <xdr:to>
      <xdr:col>19</xdr:col>
      <xdr:colOff>1298201</xdr:colOff>
      <xdr:row>26</xdr:row>
      <xdr:rowOff>19050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57448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19</xdr:col>
      <xdr:colOff>1298201</xdr:colOff>
      <xdr:row>36</xdr:row>
      <xdr:rowOff>9525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157448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179292</xdr:rowOff>
    </xdr:from>
    <xdr:to>
      <xdr:col>20</xdr:col>
      <xdr:colOff>222436</xdr:colOff>
      <xdr:row>50</xdr:row>
      <xdr:rowOff>188817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0292"/>
          <a:ext cx="16358907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19</xdr:col>
      <xdr:colOff>984436</xdr:colOff>
      <xdr:row>69</xdr:row>
      <xdr:rowOff>9525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15406407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188819</xdr:colOff>
      <xdr:row>91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1632529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190499</xdr:rowOff>
    </xdr:from>
    <xdr:to>
      <xdr:col>20</xdr:col>
      <xdr:colOff>9525</xdr:colOff>
      <xdr:row>112</xdr:row>
      <xdr:rowOff>9524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499"/>
          <a:ext cx="16145996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752475</xdr:colOff>
      <xdr:row>0</xdr:row>
      <xdr:rowOff>19050</xdr:rowOff>
    </xdr:from>
    <xdr:to>
      <xdr:col>3</xdr:col>
      <xdr:colOff>142875</xdr:colOff>
      <xdr:row>5</xdr:row>
      <xdr:rowOff>0</xdr:rowOff>
    </xdr:to>
    <xdr:sp macro="" textlink="">
      <xdr:nvSpPr>
        <xdr:cNvPr id="1079" name="Text Box 55" hidden="1"/>
        <xdr:cNvSpPr txBox="1">
          <a:spLocks noChangeArrowheads="1"/>
        </xdr:cNvSpPr>
      </xdr:nvSpPr>
      <xdr:spPr bwMode="auto">
        <a:xfrm>
          <a:off x="752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600075</xdr:colOff>
      <xdr:row>0</xdr:row>
      <xdr:rowOff>19050</xdr:rowOff>
    </xdr:from>
    <xdr:to>
      <xdr:col>3</xdr:col>
      <xdr:colOff>752475</xdr:colOff>
      <xdr:row>5</xdr:row>
      <xdr:rowOff>0</xdr:rowOff>
    </xdr:to>
    <xdr:sp macro="" textlink="">
      <xdr:nvSpPr>
        <xdr:cNvPr id="1078" name="Text Box 54" hidden="1"/>
        <xdr:cNvSpPr txBox="1">
          <a:spLocks noChangeArrowheads="1"/>
        </xdr:cNvSpPr>
      </xdr:nvSpPr>
      <xdr:spPr bwMode="auto">
        <a:xfrm>
          <a:off x="1362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95250</xdr:colOff>
      <xdr:row>0</xdr:row>
      <xdr:rowOff>19050</xdr:rowOff>
    </xdr:from>
    <xdr:to>
      <xdr:col>4</xdr:col>
      <xdr:colOff>662268</xdr:colOff>
      <xdr:row>5</xdr:row>
      <xdr:rowOff>0</xdr:rowOff>
    </xdr:to>
    <xdr:sp macro="" textlink="">
      <xdr:nvSpPr>
        <xdr:cNvPr id="1077" name="Text Box 53" hidden="1"/>
        <xdr:cNvSpPr txBox="1">
          <a:spLocks noChangeArrowheads="1"/>
        </xdr:cNvSpPr>
      </xdr:nvSpPr>
      <xdr:spPr bwMode="auto">
        <a:xfrm>
          <a:off x="2076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704850</xdr:colOff>
      <xdr:row>0</xdr:row>
      <xdr:rowOff>19050</xdr:rowOff>
    </xdr:from>
    <xdr:to>
      <xdr:col>5</xdr:col>
      <xdr:colOff>476250</xdr:colOff>
      <xdr:row>5</xdr:row>
      <xdr:rowOff>0</xdr:rowOff>
    </xdr:to>
    <xdr:sp macro="" textlink="">
      <xdr:nvSpPr>
        <xdr:cNvPr id="1076" name="Text Box 52" hidden="1"/>
        <xdr:cNvSpPr txBox="1">
          <a:spLocks noChangeArrowheads="1"/>
        </xdr:cNvSpPr>
      </xdr:nvSpPr>
      <xdr:spPr bwMode="auto">
        <a:xfrm>
          <a:off x="26860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786093</xdr:colOff>
      <xdr:row>0</xdr:row>
      <xdr:rowOff>19050</xdr:rowOff>
    </xdr:from>
    <xdr:to>
      <xdr:col>6</xdr:col>
      <xdr:colOff>756397</xdr:colOff>
      <xdr:row>5</xdr:row>
      <xdr:rowOff>0</xdr:rowOff>
    </xdr:to>
    <xdr:sp macro="" textlink="">
      <xdr:nvSpPr>
        <xdr:cNvPr id="1075" name="Text Box 51" hidden="1"/>
        <xdr:cNvSpPr txBox="1">
          <a:spLocks noChangeArrowheads="1"/>
        </xdr:cNvSpPr>
      </xdr:nvSpPr>
      <xdr:spPr bwMode="auto">
        <a:xfrm>
          <a:off x="3571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80683</xdr:colOff>
      <xdr:row>0</xdr:row>
      <xdr:rowOff>19050</xdr:rowOff>
    </xdr:from>
    <xdr:to>
      <xdr:col>7</xdr:col>
      <xdr:colOff>565897</xdr:colOff>
      <xdr:row>5</xdr:row>
      <xdr:rowOff>0</xdr:rowOff>
    </xdr:to>
    <xdr:sp macro="" textlink="">
      <xdr:nvSpPr>
        <xdr:cNvPr id="1074" name="Text Box 50" hidden="1"/>
        <xdr:cNvSpPr txBox="1">
          <a:spLocks noChangeArrowheads="1"/>
        </xdr:cNvSpPr>
      </xdr:nvSpPr>
      <xdr:spPr bwMode="auto">
        <a:xfrm>
          <a:off x="426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213472</xdr:colOff>
      <xdr:row>0</xdr:row>
      <xdr:rowOff>19050</xdr:rowOff>
    </xdr:from>
    <xdr:to>
      <xdr:col>8</xdr:col>
      <xdr:colOff>886385</xdr:colOff>
      <xdr:row>5</xdr:row>
      <xdr:rowOff>0</xdr:rowOff>
    </xdr:to>
    <xdr:sp macro="" textlink="">
      <xdr:nvSpPr>
        <xdr:cNvPr id="1073" name="Text Box 49" hidden="1"/>
        <xdr:cNvSpPr txBox="1">
          <a:spLocks noChangeArrowheads="1"/>
        </xdr:cNvSpPr>
      </xdr:nvSpPr>
      <xdr:spPr bwMode="auto">
        <a:xfrm>
          <a:off x="5286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128307</xdr:colOff>
      <xdr:row>0</xdr:row>
      <xdr:rowOff>19050</xdr:rowOff>
    </xdr:from>
    <xdr:to>
      <xdr:col>9</xdr:col>
      <xdr:colOff>471768</xdr:colOff>
      <xdr:row>5</xdr:row>
      <xdr:rowOff>0</xdr:rowOff>
    </xdr:to>
    <xdr:sp macro="" textlink="">
      <xdr:nvSpPr>
        <xdr:cNvPr id="1072" name="Text Box 48" hidden="1"/>
        <xdr:cNvSpPr txBox="1">
          <a:spLocks noChangeArrowheads="1"/>
        </xdr:cNvSpPr>
      </xdr:nvSpPr>
      <xdr:spPr bwMode="auto">
        <a:xfrm>
          <a:off x="5895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738467</xdr:colOff>
      <xdr:row>0</xdr:row>
      <xdr:rowOff>19050</xdr:rowOff>
    </xdr:from>
    <xdr:to>
      <xdr:col>10</xdr:col>
      <xdr:colOff>481853</xdr:colOff>
      <xdr:row>5</xdr:row>
      <xdr:rowOff>0</xdr:rowOff>
    </xdr:to>
    <xdr:sp macro="" textlink="">
      <xdr:nvSpPr>
        <xdr:cNvPr id="1071" name="Text Box 47" hidden="1"/>
        <xdr:cNvSpPr txBox="1">
          <a:spLocks noChangeArrowheads="1"/>
        </xdr:cNvSpPr>
      </xdr:nvSpPr>
      <xdr:spPr bwMode="auto">
        <a:xfrm>
          <a:off x="6505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381000</xdr:colOff>
      <xdr:row>0</xdr:row>
      <xdr:rowOff>19050</xdr:rowOff>
    </xdr:from>
    <xdr:to>
      <xdr:col>11</xdr:col>
      <xdr:colOff>543486</xdr:colOff>
      <xdr:row>5</xdr:row>
      <xdr:rowOff>0</xdr:rowOff>
    </xdr:to>
    <xdr:sp macro="" textlink="">
      <xdr:nvSpPr>
        <xdr:cNvPr id="1070" name="Text Box 46" hidden="1"/>
        <xdr:cNvSpPr txBox="1">
          <a:spLocks noChangeArrowheads="1"/>
        </xdr:cNvSpPr>
      </xdr:nvSpPr>
      <xdr:spPr bwMode="auto">
        <a:xfrm>
          <a:off x="717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596153</xdr:colOff>
      <xdr:row>0</xdr:row>
      <xdr:rowOff>19050</xdr:rowOff>
    </xdr:from>
    <xdr:to>
      <xdr:col>12</xdr:col>
      <xdr:colOff>689162</xdr:colOff>
      <xdr:row>5</xdr:row>
      <xdr:rowOff>0</xdr:rowOff>
    </xdr:to>
    <xdr:sp macro="" textlink="">
      <xdr:nvSpPr>
        <xdr:cNvPr id="1069" name="Text Box 45" hidden="1"/>
        <xdr:cNvSpPr txBox="1">
          <a:spLocks noChangeArrowheads="1"/>
        </xdr:cNvSpPr>
      </xdr:nvSpPr>
      <xdr:spPr bwMode="auto">
        <a:xfrm>
          <a:off x="7991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460562</xdr:colOff>
      <xdr:row>0</xdr:row>
      <xdr:rowOff>19050</xdr:rowOff>
    </xdr:from>
    <xdr:to>
      <xdr:col>13</xdr:col>
      <xdr:colOff>1014132</xdr:colOff>
      <xdr:row>5</xdr:row>
      <xdr:rowOff>0</xdr:rowOff>
    </xdr:to>
    <xdr:sp macro="" textlink="">
      <xdr:nvSpPr>
        <xdr:cNvPr id="1068" name="Text Box 44" hidden="1"/>
        <xdr:cNvSpPr txBox="1">
          <a:spLocks noChangeArrowheads="1"/>
        </xdr:cNvSpPr>
      </xdr:nvSpPr>
      <xdr:spPr bwMode="auto">
        <a:xfrm>
          <a:off x="913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480732</xdr:colOff>
      <xdr:row>0</xdr:row>
      <xdr:rowOff>19050</xdr:rowOff>
    </xdr:from>
    <xdr:to>
      <xdr:col>14</xdr:col>
      <xdr:colOff>711573</xdr:colOff>
      <xdr:row>5</xdr:row>
      <xdr:rowOff>0</xdr:rowOff>
    </xdr:to>
    <xdr:sp macro="" textlink="">
      <xdr:nvSpPr>
        <xdr:cNvPr id="1067" name="Text Box 43" hidden="1"/>
        <xdr:cNvSpPr txBox="1">
          <a:spLocks noChangeArrowheads="1"/>
        </xdr:cNvSpPr>
      </xdr:nvSpPr>
      <xdr:spPr bwMode="auto">
        <a:xfrm>
          <a:off x="9972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368673</xdr:colOff>
      <xdr:row>0</xdr:row>
      <xdr:rowOff>19050</xdr:rowOff>
    </xdr:from>
    <xdr:to>
      <xdr:col>15</xdr:col>
      <xdr:colOff>902073</xdr:colOff>
      <xdr:row>5</xdr:row>
      <xdr:rowOff>0</xdr:rowOff>
    </xdr:to>
    <xdr:sp macro="" textlink="">
      <xdr:nvSpPr>
        <xdr:cNvPr id="1066" name="Text Box 42" hidden="1"/>
        <xdr:cNvSpPr txBox="1">
          <a:spLocks noChangeArrowheads="1"/>
        </xdr:cNvSpPr>
      </xdr:nvSpPr>
      <xdr:spPr bwMode="auto">
        <a:xfrm>
          <a:off x="11001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368673</xdr:colOff>
      <xdr:row>0</xdr:row>
      <xdr:rowOff>19050</xdr:rowOff>
    </xdr:from>
    <xdr:to>
      <xdr:col>16</xdr:col>
      <xdr:colOff>711573</xdr:colOff>
      <xdr:row>5</xdr:row>
      <xdr:rowOff>0</xdr:rowOff>
    </xdr:to>
    <xdr:sp macro="" textlink="">
      <xdr:nvSpPr>
        <xdr:cNvPr id="1065" name="Text Box 41" hidden="1"/>
        <xdr:cNvSpPr txBox="1">
          <a:spLocks noChangeArrowheads="1"/>
        </xdr:cNvSpPr>
      </xdr:nvSpPr>
      <xdr:spPr bwMode="auto">
        <a:xfrm>
          <a:off x="11839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368673</xdr:colOff>
      <xdr:row>0</xdr:row>
      <xdr:rowOff>19050</xdr:rowOff>
    </xdr:from>
    <xdr:to>
      <xdr:col>17</xdr:col>
      <xdr:colOff>902074</xdr:colOff>
      <xdr:row>5</xdr:row>
      <xdr:rowOff>0</xdr:rowOff>
    </xdr:to>
    <xdr:sp macro="" textlink="">
      <xdr:nvSpPr>
        <xdr:cNvPr id="1064" name="Text Box 40" hidden="1"/>
        <xdr:cNvSpPr txBox="1">
          <a:spLocks noChangeArrowheads="1"/>
        </xdr:cNvSpPr>
      </xdr:nvSpPr>
      <xdr:spPr bwMode="auto">
        <a:xfrm>
          <a:off x="12868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340099</xdr:colOff>
      <xdr:row>0</xdr:row>
      <xdr:rowOff>19050</xdr:rowOff>
    </xdr:from>
    <xdr:to>
      <xdr:col>18</xdr:col>
      <xdr:colOff>677956</xdr:colOff>
      <xdr:row>5</xdr:row>
      <xdr:rowOff>0</xdr:rowOff>
    </xdr:to>
    <xdr:sp macro="" textlink="">
      <xdr:nvSpPr>
        <xdr:cNvPr id="1063" name="Text Box 39" hidden="1"/>
        <xdr:cNvSpPr txBox="1">
          <a:spLocks noChangeArrowheads="1"/>
        </xdr:cNvSpPr>
      </xdr:nvSpPr>
      <xdr:spPr bwMode="auto">
        <a:xfrm>
          <a:off x="1367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420781</xdr:colOff>
      <xdr:row>0</xdr:row>
      <xdr:rowOff>19050</xdr:rowOff>
    </xdr:from>
    <xdr:to>
      <xdr:col>19</xdr:col>
      <xdr:colOff>979394</xdr:colOff>
      <xdr:row>5</xdr:row>
      <xdr:rowOff>0</xdr:rowOff>
    </xdr:to>
    <xdr:sp macro="" textlink="">
      <xdr:nvSpPr>
        <xdr:cNvPr id="1062" name="Text Box 38" hidden="1"/>
        <xdr:cNvSpPr txBox="1">
          <a:spLocks noChangeArrowheads="1"/>
        </xdr:cNvSpPr>
      </xdr:nvSpPr>
      <xdr:spPr bwMode="auto">
        <a:xfrm>
          <a:off x="1479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223557</xdr:colOff>
      <xdr:row>0</xdr:row>
      <xdr:rowOff>19050</xdr:rowOff>
    </xdr:from>
    <xdr:to>
      <xdr:col>20</xdr:col>
      <xdr:colOff>452718</xdr:colOff>
      <xdr:row>5</xdr:row>
      <xdr:rowOff>0</xdr:rowOff>
    </xdr:to>
    <xdr:sp macro="" textlink="">
      <xdr:nvSpPr>
        <xdr:cNvPr id="1061" name="Text Box 37" hidden="1"/>
        <xdr:cNvSpPr txBox="1">
          <a:spLocks noChangeArrowheads="1"/>
        </xdr:cNvSpPr>
      </xdr:nvSpPr>
      <xdr:spPr bwMode="auto">
        <a:xfrm>
          <a:off x="154019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831476</xdr:colOff>
      <xdr:row>0</xdr:row>
      <xdr:rowOff>19050</xdr:rowOff>
    </xdr:from>
    <xdr:to>
      <xdr:col>21</xdr:col>
      <xdr:colOff>457200</xdr:colOff>
      <xdr:row>5</xdr:row>
      <xdr:rowOff>0</xdr:rowOff>
    </xdr:to>
    <xdr:sp macro="" textlink="">
      <xdr:nvSpPr>
        <xdr:cNvPr id="1060" name="Text Box 36" hidden="1"/>
        <xdr:cNvSpPr txBox="1">
          <a:spLocks noChangeArrowheads="1"/>
        </xdr:cNvSpPr>
      </xdr:nvSpPr>
      <xdr:spPr bwMode="auto">
        <a:xfrm>
          <a:off x="160115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390525</xdr:colOff>
      <xdr:row>0</xdr:row>
      <xdr:rowOff>19050</xdr:rowOff>
    </xdr:from>
    <xdr:to>
      <xdr:col>22</xdr:col>
      <xdr:colOff>266700</xdr:colOff>
      <xdr:row>5</xdr:row>
      <xdr:rowOff>0</xdr:rowOff>
    </xdr:to>
    <xdr:sp macro="" textlink="">
      <xdr:nvSpPr>
        <xdr:cNvPr id="1059" name="Text Box 35" hidden="1"/>
        <xdr:cNvSpPr txBox="1">
          <a:spLocks noChangeArrowheads="1"/>
        </xdr:cNvSpPr>
      </xdr:nvSpPr>
      <xdr:spPr bwMode="auto">
        <a:xfrm>
          <a:off x="16706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523314</xdr:colOff>
      <xdr:row>0</xdr:row>
      <xdr:rowOff>19050</xdr:rowOff>
    </xdr:from>
    <xdr:to>
      <xdr:col>22</xdr:col>
      <xdr:colOff>1006289</xdr:colOff>
      <xdr:row>5</xdr:row>
      <xdr:rowOff>0</xdr:rowOff>
    </xdr:to>
    <xdr:sp macro="" textlink="">
      <xdr:nvSpPr>
        <xdr:cNvPr id="1058" name="Text Box 34" hidden="1"/>
        <xdr:cNvSpPr txBox="1">
          <a:spLocks noChangeArrowheads="1"/>
        </xdr:cNvSpPr>
      </xdr:nvSpPr>
      <xdr:spPr bwMode="auto">
        <a:xfrm>
          <a:off x="17449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415739</xdr:colOff>
      <xdr:row>0</xdr:row>
      <xdr:rowOff>19050</xdr:rowOff>
    </xdr:from>
    <xdr:to>
      <xdr:col>24</xdr:col>
      <xdr:colOff>2241</xdr:colOff>
      <xdr:row>5</xdr:row>
      <xdr:rowOff>0</xdr:rowOff>
    </xdr:to>
    <xdr:sp macro="" textlink="">
      <xdr:nvSpPr>
        <xdr:cNvPr id="1057" name="Text Box 33" hidden="1"/>
        <xdr:cNvSpPr txBox="1">
          <a:spLocks noChangeArrowheads="1"/>
        </xdr:cNvSpPr>
      </xdr:nvSpPr>
      <xdr:spPr bwMode="auto">
        <a:xfrm>
          <a:off x="18230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475130</xdr:colOff>
      <xdr:row>0</xdr:row>
      <xdr:rowOff>19050</xdr:rowOff>
    </xdr:from>
    <xdr:to>
      <xdr:col>25</xdr:col>
      <xdr:colOff>367553</xdr:colOff>
      <xdr:row>5</xdr:row>
      <xdr:rowOff>0</xdr:rowOff>
    </xdr:to>
    <xdr:sp macro="" textlink="">
      <xdr:nvSpPr>
        <xdr:cNvPr id="1053" name="Text Box 29" hidden="1"/>
        <xdr:cNvSpPr txBox="1">
          <a:spLocks noChangeArrowheads="1"/>
        </xdr:cNvSpPr>
      </xdr:nvSpPr>
      <xdr:spPr bwMode="auto">
        <a:xfrm>
          <a:off x="193357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341779</xdr:colOff>
      <xdr:row>0</xdr:row>
      <xdr:rowOff>19050</xdr:rowOff>
    </xdr:from>
    <xdr:to>
      <xdr:col>26</xdr:col>
      <xdr:colOff>237565</xdr:colOff>
      <xdr:row>5</xdr:row>
      <xdr:rowOff>0</xdr:rowOff>
    </xdr:to>
    <xdr:sp macro="" textlink="">
      <xdr:nvSpPr>
        <xdr:cNvPr id="1054" name="Text Box 30" hidden="1"/>
        <xdr:cNvSpPr txBox="1">
          <a:spLocks noChangeArrowheads="1"/>
        </xdr:cNvSpPr>
      </xdr:nvSpPr>
      <xdr:spPr bwMode="auto">
        <a:xfrm>
          <a:off x="19945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215153</xdr:colOff>
      <xdr:row>0</xdr:row>
      <xdr:rowOff>19050</xdr:rowOff>
    </xdr:from>
    <xdr:to>
      <xdr:col>27</xdr:col>
      <xdr:colOff>112059</xdr:colOff>
      <xdr:row>5</xdr:row>
      <xdr:rowOff>0</xdr:rowOff>
    </xdr:to>
    <xdr:sp macro="" textlink="">
      <xdr:nvSpPr>
        <xdr:cNvPr id="1055" name="Text Box 31" hidden="1"/>
        <xdr:cNvSpPr txBox="1">
          <a:spLocks noChangeArrowheads="1"/>
        </xdr:cNvSpPr>
      </xdr:nvSpPr>
      <xdr:spPr bwMode="auto">
        <a:xfrm>
          <a:off x="20554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218515</xdr:colOff>
      <xdr:row>0</xdr:row>
      <xdr:rowOff>19050</xdr:rowOff>
    </xdr:from>
    <xdr:to>
      <xdr:col>28</xdr:col>
      <xdr:colOff>110938</xdr:colOff>
      <xdr:row>5</xdr:row>
      <xdr:rowOff>0</xdr:rowOff>
    </xdr:to>
    <xdr:sp macro="" textlink="">
      <xdr:nvSpPr>
        <xdr:cNvPr id="1056" name="Text Box 32" hidden="1"/>
        <xdr:cNvSpPr txBox="1">
          <a:spLocks noChangeArrowheads="1"/>
        </xdr:cNvSpPr>
      </xdr:nvSpPr>
      <xdr:spPr bwMode="auto">
        <a:xfrm>
          <a:off x="2129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0</xdr:col>
      <xdr:colOff>752475</xdr:colOff>
      <xdr:row>0</xdr:row>
      <xdr:rowOff>19050</xdr:rowOff>
    </xdr:from>
    <xdr:to>
      <xdr:col>3</xdr:col>
      <xdr:colOff>142875</xdr:colOff>
      <xdr:row>5</xdr:row>
      <xdr:rowOff>0</xdr:rowOff>
    </xdr:to>
    <xdr:sp macro="" textlink="">
      <xdr:nvSpPr>
        <xdr:cNvPr id="1133" name="Text Box 109" hidden="1"/>
        <xdr:cNvSpPr txBox="1">
          <a:spLocks noChangeArrowheads="1"/>
        </xdr:cNvSpPr>
      </xdr:nvSpPr>
      <xdr:spPr bwMode="auto">
        <a:xfrm>
          <a:off x="752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600075</xdr:colOff>
      <xdr:row>0</xdr:row>
      <xdr:rowOff>19050</xdr:rowOff>
    </xdr:from>
    <xdr:to>
      <xdr:col>3</xdr:col>
      <xdr:colOff>752475</xdr:colOff>
      <xdr:row>5</xdr:row>
      <xdr:rowOff>0</xdr:rowOff>
    </xdr:to>
    <xdr:sp macro="" textlink="">
      <xdr:nvSpPr>
        <xdr:cNvPr id="1132" name="Text Box 108" hidden="1"/>
        <xdr:cNvSpPr txBox="1">
          <a:spLocks noChangeArrowheads="1"/>
        </xdr:cNvSpPr>
      </xdr:nvSpPr>
      <xdr:spPr bwMode="auto">
        <a:xfrm>
          <a:off x="1362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95250</xdr:colOff>
      <xdr:row>0</xdr:row>
      <xdr:rowOff>19050</xdr:rowOff>
    </xdr:from>
    <xdr:to>
      <xdr:col>4</xdr:col>
      <xdr:colOff>662268</xdr:colOff>
      <xdr:row>5</xdr:row>
      <xdr:rowOff>0</xdr:rowOff>
    </xdr:to>
    <xdr:sp macro="" textlink="">
      <xdr:nvSpPr>
        <xdr:cNvPr id="1131" name="Text Box 107" hidden="1"/>
        <xdr:cNvSpPr txBox="1">
          <a:spLocks noChangeArrowheads="1"/>
        </xdr:cNvSpPr>
      </xdr:nvSpPr>
      <xdr:spPr bwMode="auto">
        <a:xfrm>
          <a:off x="2076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704850</xdr:colOff>
      <xdr:row>0</xdr:row>
      <xdr:rowOff>19050</xdr:rowOff>
    </xdr:from>
    <xdr:to>
      <xdr:col>5</xdr:col>
      <xdr:colOff>476250</xdr:colOff>
      <xdr:row>5</xdr:row>
      <xdr:rowOff>0</xdr:rowOff>
    </xdr:to>
    <xdr:sp macro="" textlink="">
      <xdr:nvSpPr>
        <xdr:cNvPr id="1130" name="Text Box 106" hidden="1"/>
        <xdr:cNvSpPr txBox="1">
          <a:spLocks noChangeArrowheads="1"/>
        </xdr:cNvSpPr>
      </xdr:nvSpPr>
      <xdr:spPr bwMode="auto">
        <a:xfrm>
          <a:off x="26860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786093</xdr:colOff>
      <xdr:row>0</xdr:row>
      <xdr:rowOff>19050</xdr:rowOff>
    </xdr:from>
    <xdr:to>
      <xdr:col>6</xdr:col>
      <xdr:colOff>756397</xdr:colOff>
      <xdr:row>5</xdr:row>
      <xdr:rowOff>0</xdr:rowOff>
    </xdr:to>
    <xdr:sp macro="" textlink="">
      <xdr:nvSpPr>
        <xdr:cNvPr id="1129" name="Text Box 105" hidden="1"/>
        <xdr:cNvSpPr txBox="1">
          <a:spLocks noChangeArrowheads="1"/>
        </xdr:cNvSpPr>
      </xdr:nvSpPr>
      <xdr:spPr bwMode="auto">
        <a:xfrm>
          <a:off x="3571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80683</xdr:colOff>
      <xdr:row>0</xdr:row>
      <xdr:rowOff>19050</xdr:rowOff>
    </xdr:from>
    <xdr:to>
      <xdr:col>7</xdr:col>
      <xdr:colOff>565897</xdr:colOff>
      <xdr:row>5</xdr:row>
      <xdr:rowOff>0</xdr:rowOff>
    </xdr:to>
    <xdr:sp macro="" textlink="">
      <xdr:nvSpPr>
        <xdr:cNvPr id="1128" name="Text Box 104" hidden="1"/>
        <xdr:cNvSpPr txBox="1">
          <a:spLocks noChangeArrowheads="1"/>
        </xdr:cNvSpPr>
      </xdr:nvSpPr>
      <xdr:spPr bwMode="auto">
        <a:xfrm>
          <a:off x="426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213472</xdr:colOff>
      <xdr:row>0</xdr:row>
      <xdr:rowOff>19050</xdr:rowOff>
    </xdr:from>
    <xdr:to>
      <xdr:col>8</xdr:col>
      <xdr:colOff>886385</xdr:colOff>
      <xdr:row>5</xdr:row>
      <xdr:rowOff>0</xdr:rowOff>
    </xdr:to>
    <xdr:sp macro="" textlink="">
      <xdr:nvSpPr>
        <xdr:cNvPr id="1127" name="Text Box 103" hidden="1"/>
        <xdr:cNvSpPr txBox="1">
          <a:spLocks noChangeArrowheads="1"/>
        </xdr:cNvSpPr>
      </xdr:nvSpPr>
      <xdr:spPr bwMode="auto">
        <a:xfrm>
          <a:off x="5286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128307</xdr:colOff>
      <xdr:row>0</xdr:row>
      <xdr:rowOff>19050</xdr:rowOff>
    </xdr:from>
    <xdr:to>
      <xdr:col>9</xdr:col>
      <xdr:colOff>471768</xdr:colOff>
      <xdr:row>5</xdr:row>
      <xdr:rowOff>0</xdr:rowOff>
    </xdr:to>
    <xdr:sp macro="" textlink="">
      <xdr:nvSpPr>
        <xdr:cNvPr id="1126" name="Text Box 102" hidden="1"/>
        <xdr:cNvSpPr txBox="1">
          <a:spLocks noChangeArrowheads="1"/>
        </xdr:cNvSpPr>
      </xdr:nvSpPr>
      <xdr:spPr bwMode="auto">
        <a:xfrm>
          <a:off x="5895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738467</xdr:colOff>
      <xdr:row>0</xdr:row>
      <xdr:rowOff>19050</xdr:rowOff>
    </xdr:from>
    <xdr:to>
      <xdr:col>10</xdr:col>
      <xdr:colOff>481853</xdr:colOff>
      <xdr:row>5</xdr:row>
      <xdr:rowOff>0</xdr:rowOff>
    </xdr:to>
    <xdr:sp macro="" textlink="">
      <xdr:nvSpPr>
        <xdr:cNvPr id="1125" name="Text Box 101" hidden="1"/>
        <xdr:cNvSpPr txBox="1">
          <a:spLocks noChangeArrowheads="1"/>
        </xdr:cNvSpPr>
      </xdr:nvSpPr>
      <xdr:spPr bwMode="auto">
        <a:xfrm>
          <a:off x="6505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381000</xdr:colOff>
      <xdr:row>0</xdr:row>
      <xdr:rowOff>19050</xdr:rowOff>
    </xdr:from>
    <xdr:to>
      <xdr:col>11</xdr:col>
      <xdr:colOff>543486</xdr:colOff>
      <xdr:row>5</xdr:row>
      <xdr:rowOff>0</xdr:rowOff>
    </xdr:to>
    <xdr:sp macro="" textlink="">
      <xdr:nvSpPr>
        <xdr:cNvPr id="1124" name="Text Box 100" hidden="1"/>
        <xdr:cNvSpPr txBox="1">
          <a:spLocks noChangeArrowheads="1"/>
        </xdr:cNvSpPr>
      </xdr:nvSpPr>
      <xdr:spPr bwMode="auto">
        <a:xfrm>
          <a:off x="717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596153</xdr:colOff>
      <xdr:row>0</xdr:row>
      <xdr:rowOff>19050</xdr:rowOff>
    </xdr:from>
    <xdr:to>
      <xdr:col>12</xdr:col>
      <xdr:colOff>689162</xdr:colOff>
      <xdr:row>5</xdr:row>
      <xdr:rowOff>0</xdr:rowOff>
    </xdr:to>
    <xdr:sp macro="" textlink="">
      <xdr:nvSpPr>
        <xdr:cNvPr id="1123" name="Text Box 99" hidden="1"/>
        <xdr:cNvSpPr txBox="1">
          <a:spLocks noChangeArrowheads="1"/>
        </xdr:cNvSpPr>
      </xdr:nvSpPr>
      <xdr:spPr bwMode="auto">
        <a:xfrm>
          <a:off x="7991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460562</xdr:colOff>
      <xdr:row>0</xdr:row>
      <xdr:rowOff>19050</xdr:rowOff>
    </xdr:from>
    <xdr:to>
      <xdr:col>13</xdr:col>
      <xdr:colOff>1014132</xdr:colOff>
      <xdr:row>5</xdr:row>
      <xdr:rowOff>0</xdr:rowOff>
    </xdr:to>
    <xdr:sp macro="" textlink="">
      <xdr:nvSpPr>
        <xdr:cNvPr id="1122" name="Text Box 98" hidden="1"/>
        <xdr:cNvSpPr txBox="1">
          <a:spLocks noChangeArrowheads="1"/>
        </xdr:cNvSpPr>
      </xdr:nvSpPr>
      <xdr:spPr bwMode="auto">
        <a:xfrm>
          <a:off x="913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480732</xdr:colOff>
      <xdr:row>0</xdr:row>
      <xdr:rowOff>19050</xdr:rowOff>
    </xdr:from>
    <xdr:to>
      <xdr:col>14</xdr:col>
      <xdr:colOff>711573</xdr:colOff>
      <xdr:row>5</xdr:row>
      <xdr:rowOff>0</xdr:rowOff>
    </xdr:to>
    <xdr:sp macro="" textlink="">
      <xdr:nvSpPr>
        <xdr:cNvPr id="1121" name="Text Box 97" hidden="1"/>
        <xdr:cNvSpPr txBox="1">
          <a:spLocks noChangeArrowheads="1"/>
        </xdr:cNvSpPr>
      </xdr:nvSpPr>
      <xdr:spPr bwMode="auto">
        <a:xfrm>
          <a:off x="9972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368673</xdr:colOff>
      <xdr:row>0</xdr:row>
      <xdr:rowOff>19050</xdr:rowOff>
    </xdr:from>
    <xdr:to>
      <xdr:col>15</xdr:col>
      <xdr:colOff>902073</xdr:colOff>
      <xdr:row>5</xdr:row>
      <xdr:rowOff>0</xdr:rowOff>
    </xdr:to>
    <xdr:sp macro="" textlink="">
      <xdr:nvSpPr>
        <xdr:cNvPr id="1120" name="Text Box 96" hidden="1"/>
        <xdr:cNvSpPr txBox="1">
          <a:spLocks noChangeArrowheads="1"/>
        </xdr:cNvSpPr>
      </xdr:nvSpPr>
      <xdr:spPr bwMode="auto">
        <a:xfrm>
          <a:off x="11001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368673</xdr:colOff>
      <xdr:row>0</xdr:row>
      <xdr:rowOff>19050</xdr:rowOff>
    </xdr:from>
    <xdr:to>
      <xdr:col>16</xdr:col>
      <xdr:colOff>711573</xdr:colOff>
      <xdr:row>5</xdr:row>
      <xdr:rowOff>0</xdr:rowOff>
    </xdr:to>
    <xdr:sp macro="" textlink="">
      <xdr:nvSpPr>
        <xdr:cNvPr id="1119" name="Text Box 95" hidden="1"/>
        <xdr:cNvSpPr txBox="1">
          <a:spLocks noChangeArrowheads="1"/>
        </xdr:cNvSpPr>
      </xdr:nvSpPr>
      <xdr:spPr bwMode="auto">
        <a:xfrm>
          <a:off x="11839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368673</xdr:colOff>
      <xdr:row>0</xdr:row>
      <xdr:rowOff>19050</xdr:rowOff>
    </xdr:from>
    <xdr:to>
      <xdr:col>17</xdr:col>
      <xdr:colOff>902074</xdr:colOff>
      <xdr:row>5</xdr:row>
      <xdr:rowOff>0</xdr:rowOff>
    </xdr:to>
    <xdr:sp macro="" textlink="">
      <xdr:nvSpPr>
        <xdr:cNvPr id="1118" name="Text Box 94" hidden="1"/>
        <xdr:cNvSpPr txBox="1">
          <a:spLocks noChangeArrowheads="1"/>
        </xdr:cNvSpPr>
      </xdr:nvSpPr>
      <xdr:spPr bwMode="auto">
        <a:xfrm>
          <a:off x="12868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340099</xdr:colOff>
      <xdr:row>0</xdr:row>
      <xdr:rowOff>19050</xdr:rowOff>
    </xdr:from>
    <xdr:to>
      <xdr:col>18</xdr:col>
      <xdr:colOff>677956</xdr:colOff>
      <xdr:row>5</xdr:row>
      <xdr:rowOff>0</xdr:rowOff>
    </xdr:to>
    <xdr:sp macro="" textlink="">
      <xdr:nvSpPr>
        <xdr:cNvPr id="1117" name="Text Box 93" hidden="1"/>
        <xdr:cNvSpPr txBox="1">
          <a:spLocks noChangeArrowheads="1"/>
        </xdr:cNvSpPr>
      </xdr:nvSpPr>
      <xdr:spPr bwMode="auto">
        <a:xfrm>
          <a:off x="1367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420781</xdr:colOff>
      <xdr:row>0</xdr:row>
      <xdr:rowOff>19050</xdr:rowOff>
    </xdr:from>
    <xdr:to>
      <xdr:col>19</xdr:col>
      <xdr:colOff>979394</xdr:colOff>
      <xdr:row>5</xdr:row>
      <xdr:rowOff>0</xdr:rowOff>
    </xdr:to>
    <xdr:sp macro="" textlink="">
      <xdr:nvSpPr>
        <xdr:cNvPr id="1116" name="Text Box 92" hidden="1"/>
        <xdr:cNvSpPr txBox="1">
          <a:spLocks noChangeArrowheads="1"/>
        </xdr:cNvSpPr>
      </xdr:nvSpPr>
      <xdr:spPr bwMode="auto">
        <a:xfrm>
          <a:off x="1479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223557</xdr:colOff>
      <xdr:row>0</xdr:row>
      <xdr:rowOff>19050</xdr:rowOff>
    </xdr:from>
    <xdr:to>
      <xdr:col>20</xdr:col>
      <xdr:colOff>452718</xdr:colOff>
      <xdr:row>5</xdr:row>
      <xdr:rowOff>0</xdr:rowOff>
    </xdr:to>
    <xdr:sp macro="" textlink="">
      <xdr:nvSpPr>
        <xdr:cNvPr id="1115" name="Text Box 91" hidden="1"/>
        <xdr:cNvSpPr txBox="1">
          <a:spLocks noChangeArrowheads="1"/>
        </xdr:cNvSpPr>
      </xdr:nvSpPr>
      <xdr:spPr bwMode="auto">
        <a:xfrm>
          <a:off x="154019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831476</xdr:colOff>
      <xdr:row>0</xdr:row>
      <xdr:rowOff>19050</xdr:rowOff>
    </xdr:from>
    <xdr:to>
      <xdr:col>21</xdr:col>
      <xdr:colOff>457200</xdr:colOff>
      <xdr:row>5</xdr:row>
      <xdr:rowOff>0</xdr:rowOff>
    </xdr:to>
    <xdr:sp macro="" textlink="">
      <xdr:nvSpPr>
        <xdr:cNvPr id="1114" name="Text Box 90" hidden="1"/>
        <xdr:cNvSpPr txBox="1">
          <a:spLocks noChangeArrowheads="1"/>
        </xdr:cNvSpPr>
      </xdr:nvSpPr>
      <xdr:spPr bwMode="auto">
        <a:xfrm>
          <a:off x="160115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390525</xdr:colOff>
      <xdr:row>0</xdr:row>
      <xdr:rowOff>19050</xdr:rowOff>
    </xdr:from>
    <xdr:to>
      <xdr:col>22</xdr:col>
      <xdr:colOff>266700</xdr:colOff>
      <xdr:row>5</xdr:row>
      <xdr:rowOff>0</xdr:rowOff>
    </xdr:to>
    <xdr:sp macro="" textlink="">
      <xdr:nvSpPr>
        <xdr:cNvPr id="1113" name="Text Box 89" hidden="1"/>
        <xdr:cNvSpPr txBox="1">
          <a:spLocks noChangeArrowheads="1"/>
        </xdr:cNvSpPr>
      </xdr:nvSpPr>
      <xdr:spPr bwMode="auto">
        <a:xfrm>
          <a:off x="16706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523314</xdr:colOff>
      <xdr:row>0</xdr:row>
      <xdr:rowOff>19050</xdr:rowOff>
    </xdr:from>
    <xdr:to>
      <xdr:col>22</xdr:col>
      <xdr:colOff>1006289</xdr:colOff>
      <xdr:row>5</xdr:row>
      <xdr:rowOff>0</xdr:rowOff>
    </xdr:to>
    <xdr:sp macro="" textlink="">
      <xdr:nvSpPr>
        <xdr:cNvPr id="1112" name="Text Box 88" hidden="1"/>
        <xdr:cNvSpPr txBox="1">
          <a:spLocks noChangeArrowheads="1"/>
        </xdr:cNvSpPr>
      </xdr:nvSpPr>
      <xdr:spPr bwMode="auto">
        <a:xfrm>
          <a:off x="17449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415739</xdr:colOff>
      <xdr:row>0</xdr:row>
      <xdr:rowOff>19050</xdr:rowOff>
    </xdr:from>
    <xdr:to>
      <xdr:col>24</xdr:col>
      <xdr:colOff>2241</xdr:colOff>
      <xdr:row>5</xdr:row>
      <xdr:rowOff>0</xdr:rowOff>
    </xdr:to>
    <xdr:sp macro="" textlink="">
      <xdr:nvSpPr>
        <xdr:cNvPr id="1111" name="Text Box 87" hidden="1"/>
        <xdr:cNvSpPr txBox="1">
          <a:spLocks noChangeArrowheads="1"/>
        </xdr:cNvSpPr>
      </xdr:nvSpPr>
      <xdr:spPr bwMode="auto">
        <a:xfrm>
          <a:off x="18230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475130</xdr:colOff>
      <xdr:row>0</xdr:row>
      <xdr:rowOff>19050</xdr:rowOff>
    </xdr:from>
    <xdr:to>
      <xdr:col>25</xdr:col>
      <xdr:colOff>367553</xdr:colOff>
      <xdr:row>5</xdr:row>
      <xdr:rowOff>0</xdr:rowOff>
    </xdr:to>
    <xdr:sp macro="" textlink="">
      <xdr:nvSpPr>
        <xdr:cNvPr id="1110" name="Text Box 86" hidden="1"/>
        <xdr:cNvSpPr txBox="1">
          <a:spLocks noChangeArrowheads="1"/>
        </xdr:cNvSpPr>
      </xdr:nvSpPr>
      <xdr:spPr bwMode="auto">
        <a:xfrm>
          <a:off x="193357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341779</xdr:colOff>
      <xdr:row>0</xdr:row>
      <xdr:rowOff>19050</xdr:rowOff>
    </xdr:from>
    <xdr:to>
      <xdr:col>26</xdr:col>
      <xdr:colOff>237565</xdr:colOff>
      <xdr:row>5</xdr:row>
      <xdr:rowOff>0</xdr:rowOff>
    </xdr:to>
    <xdr:sp macro="" textlink="">
      <xdr:nvSpPr>
        <xdr:cNvPr id="1109" name="Text Box 85" hidden="1"/>
        <xdr:cNvSpPr txBox="1">
          <a:spLocks noChangeArrowheads="1"/>
        </xdr:cNvSpPr>
      </xdr:nvSpPr>
      <xdr:spPr bwMode="auto">
        <a:xfrm>
          <a:off x="19945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215153</xdr:colOff>
      <xdr:row>0</xdr:row>
      <xdr:rowOff>19050</xdr:rowOff>
    </xdr:from>
    <xdr:to>
      <xdr:col>27</xdr:col>
      <xdr:colOff>112059</xdr:colOff>
      <xdr:row>5</xdr:row>
      <xdr:rowOff>0</xdr:rowOff>
    </xdr:to>
    <xdr:sp macro="" textlink="">
      <xdr:nvSpPr>
        <xdr:cNvPr id="1108" name="Text Box 84" hidden="1"/>
        <xdr:cNvSpPr txBox="1">
          <a:spLocks noChangeArrowheads="1"/>
        </xdr:cNvSpPr>
      </xdr:nvSpPr>
      <xdr:spPr bwMode="auto">
        <a:xfrm>
          <a:off x="20554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218515</xdr:colOff>
      <xdr:row>0</xdr:row>
      <xdr:rowOff>19050</xdr:rowOff>
    </xdr:from>
    <xdr:to>
      <xdr:col>28</xdr:col>
      <xdr:colOff>110938</xdr:colOff>
      <xdr:row>5</xdr:row>
      <xdr:rowOff>0</xdr:rowOff>
    </xdr:to>
    <xdr:sp macro="" textlink="">
      <xdr:nvSpPr>
        <xdr:cNvPr id="1107" name="Text Box 83" hidden="1"/>
        <xdr:cNvSpPr txBox="1">
          <a:spLocks noChangeArrowheads="1"/>
        </xdr:cNvSpPr>
      </xdr:nvSpPr>
      <xdr:spPr bwMode="auto">
        <a:xfrm>
          <a:off x="2129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0</xdr:col>
      <xdr:colOff>752475</xdr:colOff>
      <xdr:row>0</xdr:row>
      <xdr:rowOff>19050</xdr:rowOff>
    </xdr:from>
    <xdr:to>
      <xdr:col>3</xdr:col>
      <xdr:colOff>142875</xdr:colOff>
      <xdr:row>5</xdr:row>
      <xdr:rowOff>0</xdr:rowOff>
    </xdr:to>
    <xdr:sp macro="" textlink="">
      <xdr:nvSpPr>
        <xdr:cNvPr id="1106" name="Text Box 82" hidden="1"/>
        <xdr:cNvSpPr txBox="1">
          <a:spLocks noChangeArrowheads="1"/>
        </xdr:cNvSpPr>
      </xdr:nvSpPr>
      <xdr:spPr bwMode="auto">
        <a:xfrm>
          <a:off x="752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600075</xdr:colOff>
      <xdr:row>0</xdr:row>
      <xdr:rowOff>19050</xdr:rowOff>
    </xdr:from>
    <xdr:to>
      <xdr:col>3</xdr:col>
      <xdr:colOff>752475</xdr:colOff>
      <xdr:row>5</xdr:row>
      <xdr:rowOff>0</xdr:rowOff>
    </xdr:to>
    <xdr:sp macro="" textlink="">
      <xdr:nvSpPr>
        <xdr:cNvPr id="1105" name="Text Box 81" hidden="1"/>
        <xdr:cNvSpPr txBox="1">
          <a:spLocks noChangeArrowheads="1"/>
        </xdr:cNvSpPr>
      </xdr:nvSpPr>
      <xdr:spPr bwMode="auto">
        <a:xfrm>
          <a:off x="1362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95250</xdr:colOff>
      <xdr:row>0</xdr:row>
      <xdr:rowOff>19050</xdr:rowOff>
    </xdr:from>
    <xdr:to>
      <xdr:col>4</xdr:col>
      <xdr:colOff>662268</xdr:colOff>
      <xdr:row>5</xdr:row>
      <xdr:rowOff>0</xdr:rowOff>
    </xdr:to>
    <xdr:sp macro="" textlink="">
      <xdr:nvSpPr>
        <xdr:cNvPr id="1104" name="Text Box 80" hidden="1"/>
        <xdr:cNvSpPr txBox="1">
          <a:spLocks noChangeArrowheads="1"/>
        </xdr:cNvSpPr>
      </xdr:nvSpPr>
      <xdr:spPr bwMode="auto">
        <a:xfrm>
          <a:off x="2076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704850</xdr:colOff>
      <xdr:row>0</xdr:row>
      <xdr:rowOff>19050</xdr:rowOff>
    </xdr:from>
    <xdr:to>
      <xdr:col>5</xdr:col>
      <xdr:colOff>476250</xdr:colOff>
      <xdr:row>5</xdr:row>
      <xdr:rowOff>0</xdr:rowOff>
    </xdr:to>
    <xdr:sp macro="" textlink="">
      <xdr:nvSpPr>
        <xdr:cNvPr id="1103" name="Text Box 79" hidden="1"/>
        <xdr:cNvSpPr txBox="1">
          <a:spLocks noChangeArrowheads="1"/>
        </xdr:cNvSpPr>
      </xdr:nvSpPr>
      <xdr:spPr bwMode="auto">
        <a:xfrm>
          <a:off x="26860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786093</xdr:colOff>
      <xdr:row>0</xdr:row>
      <xdr:rowOff>19050</xdr:rowOff>
    </xdr:from>
    <xdr:to>
      <xdr:col>6</xdr:col>
      <xdr:colOff>756397</xdr:colOff>
      <xdr:row>5</xdr:row>
      <xdr:rowOff>0</xdr:rowOff>
    </xdr:to>
    <xdr:sp macro="" textlink="">
      <xdr:nvSpPr>
        <xdr:cNvPr id="1102" name="Text Box 78" hidden="1"/>
        <xdr:cNvSpPr txBox="1">
          <a:spLocks noChangeArrowheads="1"/>
        </xdr:cNvSpPr>
      </xdr:nvSpPr>
      <xdr:spPr bwMode="auto">
        <a:xfrm>
          <a:off x="3571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80683</xdr:colOff>
      <xdr:row>0</xdr:row>
      <xdr:rowOff>19050</xdr:rowOff>
    </xdr:from>
    <xdr:to>
      <xdr:col>7</xdr:col>
      <xdr:colOff>565897</xdr:colOff>
      <xdr:row>5</xdr:row>
      <xdr:rowOff>0</xdr:rowOff>
    </xdr:to>
    <xdr:sp macro="" textlink="">
      <xdr:nvSpPr>
        <xdr:cNvPr id="1101" name="Text Box 77" hidden="1"/>
        <xdr:cNvSpPr txBox="1">
          <a:spLocks noChangeArrowheads="1"/>
        </xdr:cNvSpPr>
      </xdr:nvSpPr>
      <xdr:spPr bwMode="auto">
        <a:xfrm>
          <a:off x="426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213472</xdr:colOff>
      <xdr:row>0</xdr:row>
      <xdr:rowOff>19050</xdr:rowOff>
    </xdr:from>
    <xdr:to>
      <xdr:col>8</xdr:col>
      <xdr:colOff>886385</xdr:colOff>
      <xdr:row>5</xdr:row>
      <xdr:rowOff>0</xdr:rowOff>
    </xdr:to>
    <xdr:sp macro="" textlink="">
      <xdr:nvSpPr>
        <xdr:cNvPr id="1100" name="Text Box 76" hidden="1"/>
        <xdr:cNvSpPr txBox="1">
          <a:spLocks noChangeArrowheads="1"/>
        </xdr:cNvSpPr>
      </xdr:nvSpPr>
      <xdr:spPr bwMode="auto">
        <a:xfrm>
          <a:off x="5286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128307</xdr:colOff>
      <xdr:row>0</xdr:row>
      <xdr:rowOff>19050</xdr:rowOff>
    </xdr:from>
    <xdr:to>
      <xdr:col>9</xdr:col>
      <xdr:colOff>471768</xdr:colOff>
      <xdr:row>5</xdr:row>
      <xdr:rowOff>0</xdr:rowOff>
    </xdr:to>
    <xdr:sp macro="" textlink="">
      <xdr:nvSpPr>
        <xdr:cNvPr id="1099" name="Text Box 75" hidden="1"/>
        <xdr:cNvSpPr txBox="1">
          <a:spLocks noChangeArrowheads="1"/>
        </xdr:cNvSpPr>
      </xdr:nvSpPr>
      <xdr:spPr bwMode="auto">
        <a:xfrm>
          <a:off x="5895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738467</xdr:colOff>
      <xdr:row>0</xdr:row>
      <xdr:rowOff>19050</xdr:rowOff>
    </xdr:from>
    <xdr:to>
      <xdr:col>10</xdr:col>
      <xdr:colOff>481853</xdr:colOff>
      <xdr:row>5</xdr:row>
      <xdr:rowOff>0</xdr:rowOff>
    </xdr:to>
    <xdr:sp macro="" textlink="">
      <xdr:nvSpPr>
        <xdr:cNvPr id="1098" name="Text Box 74" hidden="1"/>
        <xdr:cNvSpPr txBox="1">
          <a:spLocks noChangeArrowheads="1"/>
        </xdr:cNvSpPr>
      </xdr:nvSpPr>
      <xdr:spPr bwMode="auto">
        <a:xfrm>
          <a:off x="6505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381000</xdr:colOff>
      <xdr:row>0</xdr:row>
      <xdr:rowOff>19050</xdr:rowOff>
    </xdr:from>
    <xdr:to>
      <xdr:col>11</xdr:col>
      <xdr:colOff>543486</xdr:colOff>
      <xdr:row>5</xdr:row>
      <xdr:rowOff>0</xdr:rowOff>
    </xdr:to>
    <xdr:sp macro="" textlink="">
      <xdr:nvSpPr>
        <xdr:cNvPr id="1097" name="Text Box 73" hidden="1"/>
        <xdr:cNvSpPr txBox="1">
          <a:spLocks noChangeArrowheads="1"/>
        </xdr:cNvSpPr>
      </xdr:nvSpPr>
      <xdr:spPr bwMode="auto">
        <a:xfrm>
          <a:off x="717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596153</xdr:colOff>
      <xdr:row>0</xdr:row>
      <xdr:rowOff>19050</xdr:rowOff>
    </xdr:from>
    <xdr:to>
      <xdr:col>12</xdr:col>
      <xdr:colOff>689162</xdr:colOff>
      <xdr:row>5</xdr:row>
      <xdr:rowOff>0</xdr:rowOff>
    </xdr:to>
    <xdr:sp macro="" textlink="">
      <xdr:nvSpPr>
        <xdr:cNvPr id="1096" name="Text Box 72" hidden="1"/>
        <xdr:cNvSpPr txBox="1">
          <a:spLocks noChangeArrowheads="1"/>
        </xdr:cNvSpPr>
      </xdr:nvSpPr>
      <xdr:spPr bwMode="auto">
        <a:xfrm>
          <a:off x="7991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460562</xdr:colOff>
      <xdr:row>0</xdr:row>
      <xdr:rowOff>19050</xdr:rowOff>
    </xdr:from>
    <xdr:to>
      <xdr:col>13</xdr:col>
      <xdr:colOff>1014132</xdr:colOff>
      <xdr:row>5</xdr:row>
      <xdr:rowOff>0</xdr:rowOff>
    </xdr:to>
    <xdr:sp macro="" textlink="">
      <xdr:nvSpPr>
        <xdr:cNvPr id="1095" name="Text Box 71" hidden="1"/>
        <xdr:cNvSpPr txBox="1">
          <a:spLocks noChangeArrowheads="1"/>
        </xdr:cNvSpPr>
      </xdr:nvSpPr>
      <xdr:spPr bwMode="auto">
        <a:xfrm>
          <a:off x="913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480732</xdr:colOff>
      <xdr:row>0</xdr:row>
      <xdr:rowOff>19050</xdr:rowOff>
    </xdr:from>
    <xdr:to>
      <xdr:col>14</xdr:col>
      <xdr:colOff>711573</xdr:colOff>
      <xdr:row>5</xdr:row>
      <xdr:rowOff>0</xdr:rowOff>
    </xdr:to>
    <xdr:sp macro="" textlink="">
      <xdr:nvSpPr>
        <xdr:cNvPr id="1094" name="Text Box 70" hidden="1"/>
        <xdr:cNvSpPr txBox="1">
          <a:spLocks noChangeArrowheads="1"/>
        </xdr:cNvSpPr>
      </xdr:nvSpPr>
      <xdr:spPr bwMode="auto">
        <a:xfrm>
          <a:off x="9972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368673</xdr:colOff>
      <xdr:row>0</xdr:row>
      <xdr:rowOff>19050</xdr:rowOff>
    </xdr:from>
    <xdr:to>
      <xdr:col>15</xdr:col>
      <xdr:colOff>902073</xdr:colOff>
      <xdr:row>5</xdr:row>
      <xdr:rowOff>0</xdr:rowOff>
    </xdr:to>
    <xdr:sp macro="" textlink="">
      <xdr:nvSpPr>
        <xdr:cNvPr id="1093" name="Text Box 69" hidden="1"/>
        <xdr:cNvSpPr txBox="1">
          <a:spLocks noChangeArrowheads="1"/>
        </xdr:cNvSpPr>
      </xdr:nvSpPr>
      <xdr:spPr bwMode="auto">
        <a:xfrm>
          <a:off x="11001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368673</xdr:colOff>
      <xdr:row>0</xdr:row>
      <xdr:rowOff>19050</xdr:rowOff>
    </xdr:from>
    <xdr:to>
      <xdr:col>16</xdr:col>
      <xdr:colOff>711573</xdr:colOff>
      <xdr:row>5</xdr:row>
      <xdr:rowOff>0</xdr:rowOff>
    </xdr:to>
    <xdr:sp macro="" textlink="">
      <xdr:nvSpPr>
        <xdr:cNvPr id="1092" name="Text Box 68" hidden="1"/>
        <xdr:cNvSpPr txBox="1">
          <a:spLocks noChangeArrowheads="1"/>
        </xdr:cNvSpPr>
      </xdr:nvSpPr>
      <xdr:spPr bwMode="auto">
        <a:xfrm>
          <a:off x="11839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368673</xdr:colOff>
      <xdr:row>0</xdr:row>
      <xdr:rowOff>19050</xdr:rowOff>
    </xdr:from>
    <xdr:to>
      <xdr:col>17</xdr:col>
      <xdr:colOff>902074</xdr:colOff>
      <xdr:row>5</xdr:row>
      <xdr:rowOff>0</xdr:rowOff>
    </xdr:to>
    <xdr:sp macro="" textlink="">
      <xdr:nvSpPr>
        <xdr:cNvPr id="1091" name="Text Box 67" hidden="1"/>
        <xdr:cNvSpPr txBox="1">
          <a:spLocks noChangeArrowheads="1"/>
        </xdr:cNvSpPr>
      </xdr:nvSpPr>
      <xdr:spPr bwMode="auto">
        <a:xfrm>
          <a:off x="12868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340099</xdr:colOff>
      <xdr:row>0</xdr:row>
      <xdr:rowOff>19050</xdr:rowOff>
    </xdr:from>
    <xdr:to>
      <xdr:col>18</xdr:col>
      <xdr:colOff>677956</xdr:colOff>
      <xdr:row>5</xdr:row>
      <xdr:rowOff>0</xdr:rowOff>
    </xdr:to>
    <xdr:sp macro="" textlink="">
      <xdr:nvSpPr>
        <xdr:cNvPr id="1090" name="Text Box 66" hidden="1"/>
        <xdr:cNvSpPr txBox="1">
          <a:spLocks noChangeArrowheads="1"/>
        </xdr:cNvSpPr>
      </xdr:nvSpPr>
      <xdr:spPr bwMode="auto">
        <a:xfrm>
          <a:off x="1367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420781</xdr:colOff>
      <xdr:row>0</xdr:row>
      <xdr:rowOff>19050</xdr:rowOff>
    </xdr:from>
    <xdr:to>
      <xdr:col>19</xdr:col>
      <xdr:colOff>979394</xdr:colOff>
      <xdr:row>5</xdr:row>
      <xdr:rowOff>0</xdr:rowOff>
    </xdr:to>
    <xdr:sp macro="" textlink="">
      <xdr:nvSpPr>
        <xdr:cNvPr id="1089" name="Text Box 65" hidden="1"/>
        <xdr:cNvSpPr txBox="1">
          <a:spLocks noChangeArrowheads="1"/>
        </xdr:cNvSpPr>
      </xdr:nvSpPr>
      <xdr:spPr bwMode="auto">
        <a:xfrm>
          <a:off x="1479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223557</xdr:colOff>
      <xdr:row>0</xdr:row>
      <xdr:rowOff>19050</xdr:rowOff>
    </xdr:from>
    <xdr:to>
      <xdr:col>20</xdr:col>
      <xdr:colOff>452718</xdr:colOff>
      <xdr:row>5</xdr:row>
      <xdr:rowOff>0</xdr:rowOff>
    </xdr:to>
    <xdr:sp macro="" textlink="">
      <xdr:nvSpPr>
        <xdr:cNvPr id="1088" name="Text Box 64" hidden="1"/>
        <xdr:cNvSpPr txBox="1">
          <a:spLocks noChangeArrowheads="1"/>
        </xdr:cNvSpPr>
      </xdr:nvSpPr>
      <xdr:spPr bwMode="auto">
        <a:xfrm>
          <a:off x="154019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831476</xdr:colOff>
      <xdr:row>0</xdr:row>
      <xdr:rowOff>19050</xdr:rowOff>
    </xdr:from>
    <xdr:to>
      <xdr:col>21</xdr:col>
      <xdr:colOff>457200</xdr:colOff>
      <xdr:row>5</xdr:row>
      <xdr:rowOff>0</xdr:rowOff>
    </xdr:to>
    <xdr:sp macro="" textlink="">
      <xdr:nvSpPr>
        <xdr:cNvPr id="1087" name="Text Box 63" hidden="1"/>
        <xdr:cNvSpPr txBox="1">
          <a:spLocks noChangeArrowheads="1"/>
        </xdr:cNvSpPr>
      </xdr:nvSpPr>
      <xdr:spPr bwMode="auto">
        <a:xfrm>
          <a:off x="160115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390525</xdr:colOff>
      <xdr:row>0</xdr:row>
      <xdr:rowOff>19050</xdr:rowOff>
    </xdr:from>
    <xdr:to>
      <xdr:col>22</xdr:col>
      <xdr:colOff>266700</xdr:colOff>
      <xdr:row>5</xdr:row>
      <xdr:rowOff>0</xdr:rowOff>
    </xdr:to>
    <xdr:sp macro="" textlink="">
      <xdr:nvSpPr>
        <xdr:cNvPr id="1086" name="Text Box 62" hidden="1"/>
        <xdr:cNvSpPr txBox="1">
          <a:spLocks noChangeArrowheads="1"/>
        </xdr:cNvSpPr>
      </xdr:nvSpPr>
      <xdr:spPr bwMode="auto">
        <a:xfrm>
          <a:off x="16706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523314</xdr:colOff>
      <xdr:row>0</xdr:row>
      <xdr:rowOff>19050</xdr:rowOff>
    </xdr:from>
    <xdr:to>
      <xdr:col>22</xdr:col>
      <xdr:colOff>1006289</xdr:colOff>
      <xdr:row>5</xdr:row>
      <xdr:rowOff>0</xdr:rowOff>
    </xdr:to>
    <xdr:sp macro="" textlink="">
      <xdr:nvSpPr>
        <xdr:cNvPr id="1085" name="Text Box 61" hidden="1"/>
        <xdr:cNvSpPr txBox="1">
          <a:spLocks noChangeArrowheads="1"/>
        </xdr:cNvSpPr>
      </xdr:nvSpPr>
      <xdr:spPr bwMode="auto">
        <a:xfrm>
          <a:off x="17449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415739</xdr:colOff>
      <xdr:row>0</xdr:row>
      <xdr:rowOff>19050</xdr:rowOff>
    </xdr:from>
    <xdr:to>
      <xdr:col>24</xdr:col>
      <xdr:colOff>2241</xdr:colOff>
      <xdr:row>5</xdr:row>
      <xdr:rowOff>0</xdr:rowOff>
    </xdr:to>
    <xdr:sp macro="" textlink="">
      <xdr:nvSpPr>
        <xdr:cNvPr id="1084" name="Text Box 60" hidden="1"/>
        <xdr:cNvSpPr txBox="1">
          <a:spLocks noChangeArrowheads="1"/>
        </xdr:cNvSpPr>
      </xdr:nvSpPr>
      <xdr:spPr bwMode="auto">
        <a:xfrm>
          <a:off x="18230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475130</xdr:colOff>
      <xdr:row>0</xdr:row>
      <xdr:rowOff>19050</xdr:rowOff>
    </xdr:from>
    <xdr:to>
      <xdr:col>25</xdr:col>
      <xdr:colOff>367553</xdr:colOff>
      <xdr:row>5</xdr:row>
      <xdr:rowOff>0</xdr:rowOff>
    </xdr:to>
    <xdr:sp macro="" textlink="">
      <xdr:nvSpPr>
        <xdr:cNvPr id="1083" name="Text Box 59" hidden="1"/>
        <xdr:cNvSpPr txBox="1">
          <a:spLocks noChangeArrowheads="1"/>
        </xdr:cNvSpPr>
      </xdr:nvSpPr>
      <xdr:spPr bwMode="auto">
        <a:xfrm>
          <a:off x="193357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341779</xdr:colOff>
      <xdr:row>0</xdr:row>
      <xdr:rowOff>19050</xdr:rowOff>
    </xdr:from>
    <xdr:to>
      <xdr:col>26</xdr:col>
      <xdr:colOff>237565</xdr:colOff>
      <xdr:row>5</xdr:row>
      <xdr:rowOff>0</xdr:rowOff>
    </xdr:to>
    <xdr:sp macro="" textlink="">
      <xdr:nvSpPr>
        <xdr:cNvPr id="1082" name="Text Box 58" hidden="1"/>
        <xdr:cNvSpPr txBox="1">
          <a:spLocks noChangeArrowheads="1"/>
        </xdr:cNvSpPr>
      </xdr:nvSpPr>
      <xdr:spPr bwMode="auto">
        <a:xfrm>
          <a:off x="19945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215153</xdr:colOff>
      <xdr:row>0</xdr:row>
      <xdr:rowOff>19050</xdr:rowOff>
    </xdr:from>
    <xdr:to>
      <xdr:col>27</xdr:col>
      <xdr:colOff>112059</xdr:colOff>
      <xdr:row>5</xdr:row>
      <xdr:rowOff>0</xdr:rowOff>
    </xdr:to>
    <xdr:sp macro="" textlink="">
      <xdr:nvSpPr>
        <xdr:cNvPr id="1081" name="Text Box 57" hidden="1"/>
        <xdr:cNvSpPr txBox="1">
          <a:spLocks noChangeArrowheads="1"/>
        </xdr:cNvSpPr>
      </xdr:nvSpPr>
      <xdr:spPr bwMode="auto">
        <a:xfrm>
          <a:off x="20554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218515</xdr:colOff>
      <xdr:row>0</xdr:row>
      <xdr:rowOff>19050</xdr:rowOff>
    </xdr:from>
    <xdr:to>
      <xdr:col>28</xdr:col>
      <xdr:colOff>110938</xdr:colOff>
      <xdr:row>5</xdr:row>
      <xdr:rowOff>0</xdr:rowOff>
    </xdr:to>
    <xdr:sp macro="" textlink="">
      <xdr:nvSpPr>
        <xdr:cNvPr id="1080" name="Text Box 56" hidden="1"/>
        <xdr:cNvSpPr txBox="1">
          <a:spLocks noChangeArrowheads="1"/>
        </xdr:cNvSpPr>
      </xdr:nvSpPr>
      <xdr:spPr bwMode="auto">
        <a:xfrm>
          <a:off x="2129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0</xdr:col>
      <xdr:colOff>752475</xdr:colOff>
      <xdr:row>0</xdr:row>
      <xdr:rowOff>19050</xdr:rowOff>
    </xdr:from>
    <xdr:to>
      <xdr:col>3</xdr:col>
      <xdr:colOff>142875</xdr:colOff>
      <xdr:row>5</xdr:row>
      <xdr:rowOff>0</xdr:rowOff>
    </xdr:to>
    <xdr:sp macro="" textlink="">
      <xdr:nvSpPr>
        <xdr:cNvPr id="2" name="Text Box 55" hidden="1"/>
        <xdr:cNvSpPr txBox="1">
          <a:spLocks noChangeArrowheads="1"/>
        </xdr:cNvSpPr>
      </xdr:nvSpPr>
      <xdr:spPr bwMode="auto">
        <a:xfrm>
          <a:off x="752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600075</xdr:colOff>
      <xdr:row>0</xdr:row>
      <xdr:rowOff>19050</xdr:rowOff>
    </xdr:from>
    <xdr:to>
      <xdr:col>3</xdr:col>
      <xdr:colOff>752475</xdr:colOff>
      <xdr:row>5</xdr:row>
      <xdr:rowOff>0</xdr:rowOff>
    </xdr:to>
    <xdr:sp macro="" textlink="">
      <xdr:nvSpPr>
        <xdr:cNvPr id="3" name="Text Box 54" hidden="1"/>
        <xdr:cNvSpPr txBox="1">
          <a:spLocks noChangeArrowheads="1"/>
        </xdr:cNvSpPr>
      </xdr:nvSpPr>
      <xdr:spPr bwMode="auto">
        <a:xfrm>
          <a:off x="1362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95250</xdr:colOff>
      <xdr:row>0</xdr:row>
      <xdr:rowOff>19050</xdr:rowOff>
    </xdr:from>
    <xdr:to>
      <xdr:col>4</xdr:col>
      <xdr:colOff>662268</xdr:colOff>
      <xdr:row>5</xdr:row>
      <xdr:rowOff>0</xdr:rowOff>
    </xdr:to>
    <xdr:sp macro="" textlink="">
      <xdr:nvSpPr>
        <xdr:cNvPr id="4" name="Text Box 53" hidden="1"/>
        <xdr:cNvSpPr txBox="1">
          <a:spLocks noChangeArrowheads="1"/>
        </xdr:cNvSpPr>
      </xdr:nvSpPr>
      <xdr:spPr bwMode="auto">
        <a:xfrm>
          <a:off x="2076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704850</xdr:colOff>
      <xdr:row>0</xdr:row>
      <xdr:rowOff>19050</xdr:rowOff>
    </xdr:from>
    <xdr:to>
      <xdr:col>5</xdr:col>
      <xdr:colOff>476250</xdr:colOff>
      <xdr:row>5</xdr:row>
      <xdr:rowOff>0</xdr:rowOff>
    </xdr:to>
    <xdr:sp macro="" textlink="">
      <xdr:nvSpPr>
        <xdr:cNvPr id="5" name="Text Box 52" hidden="1"/>
        <xdr:cNvSpPr txBox="1">
          <a:spLocks noChangeArrowheads="1"/>
        </xdr:cNvSpPr>
      </xdr:nvSpPr>
      <xdr:spPr bwMode="auto">
        <a:xfrm>
          <a:off x="26860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786093</xdr:colOff>
      <xdr:row>0</xdr:row>
      <xdr:rowOff>19050</xdr:rowOff>
    </xdr:from>
    <xdr:to>
      <xdr:col>6</xdr:col>
      <xdr:colOff>756397</xdr:colOff>
      <xdr:row>5</xdr:row>
      <xdr:rowOff>0</xdr:rowOff>
    </xdr:to>
    <xdr:sp macro="" textlink="">
      <xdr:nvSpPr>
        <xdr:cNvPr id="6" name="Text Box 51" hidden="1"/>
        <xdr:cNvSpPr txBox="1">
          <a:spLocks noChangeArrowheads="1"/>
        </xdr:cNvSpPr>
      </xdr:nvSpPr>
      <xdr:spPr bwMode="auto">
        <a:xfrm>
          <a:off x="3571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80683</xdr:colOff>
      <xdr:row>0</xdr:row>
      <xdr:rowOff>19050</xdr:rowOff>
    </xdr:from>
    <xdr:to>
      <xdr:col>7</xdr:col>
      <xdr:colOff>565897</xdr:colOff>
      <xdr:row>5</xdr:row>
      <xdr:rowOff>0</xdr:rowOff>
    </xdr:to>
    <xdr:sp macro="" textlink="">
      <xdr:nvSpPr>
        <xdr:cNvPr id="7" name="Text Box 50" hidden="1"/>
        <xdr:cNvSpPr txBox="1">
          <a:spLocks noChangeArrowheads="1"/>
        </xdr:cNvSpPr>
      </xdr:nvSpPr>
      <xdr:spPr bwMode="auto">
        <a:xfrm>
          <a:off x="426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213472</xdr:colOff>
      <xdr:row>0</xdr:row>
      <xdr:rowOff>19050</xdr:rowOff>
    </xdr:from>
    <xdr:to>
      <xdr:col>8</xdr:col>
      <xdr:colOff>886385</xdr:colOff>
      <xdr:row>5</xdr:row>
      <xdr:rowOff>0</xdr:rowOff>
    </xdr:to>
    <xdr:sp macro="" textlink="">
      <xdr:nvSpPr>
        <xdr:cNvPr id="8" name="Text Box 49" hidden="1"/>
        <xdr:cNvSpPr txBox="1">
          <a:spLocks noChangeArrowheads="1"/>
        </xdr:cNvSpPr>
      </xdr:nvSpPr>
      <xdr:spPr bwMode="auto">
        <a:xfrm>
          <a:off x="5286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128307</xdr:colOff>
      <xdr:row>0</xdr:row>
      <xdr:rowOff>19050</xdr:rowOff>
    </xdr:from>
    <xdr:to>
      <xdr:col>9</xdr:col>
      <xdr:colOff>471768</xdr:colOff>
      <xdr:row>5</xdr:row>
      <xdr:rowOff>0</xdr:rowOff>
    </xdr:to>
    <xdr:sp macro="" textlink="">
      <xdr:nvSpPr>
        <xdr:cNvPr id="9" name="Text Box 48" hidden="1"/>
        <xdr:cNvSpPr txBox="1">
          <a:spLocks noChangeArrowheads="1"/>
        </xdr:cNvSpPr>
      </xdr:nvSpPr>
      <xdr:spPr bwMode="auto">
        <a:xfrm>
          <a:off x="5895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738467</xdr:colOff>
      <xdr:row>0</xdr:row>
      <xdr:rowOff>19050</xdr:rowOff>
    </xdr:from>
    <xdr:to>
      <xdr:col>10</xdr:col>
      <xdr:colOff>481853</xdr:colOff>
      <xdr:row>5</xdr:row>
      <xdr:rowOff>0</xdr:rowOff>
    </xdr:to>
    <xdr:sp macro="" textlink="">
      <xdr:nvSpPr>
        <xdr:cNvPr id="10" name="Text Box 47" hidden="1"/>
        <xdr:cNvSpPr txBox="1">
          <a:spLocks noChangeArrowheads="1"/>
        </xdr:cNvSpPr>
      </xdr:nvSpPr>
      <xdr:spPr bwMode="auto">
        <a:xfrm>
          <a:off x="6505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381000</xdr:colOff>
      <xdr:row>0</xdr:row>
      <xdr:rowOff>19050</xdr:rowOff>
    </xdr:from>
    <xdr:to>
      <xdr:col>11</xdr:col>
      <xdr:colOff>543486</xdr:colOff>
      <xdr:row>5</xdr:row>
      <xdr:rowOff>0</xdr:rowOff>
    </xdr:to>
    <xdr:sp macro="" textlink="">
      <xdr:nvSpPr>
        <xdr:cNvPr id="11" name="Text Box 46" hidden="1"/>
        <xdr:cNvSpPr txBox="1">
          <a:spLocks noChangeArrowheads="1"/>
        </xdr:cNvSpPr>
      </xdr:nvSpPr>
      <xdr:spPr bwMode="auto">
        <a:xfrm>
          <a:off x="717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596153</xdr:colOff>
      <xdr:row>0</xdr:row>
      <xdr:rowOff>19050</xdr:rowOff>
    </xdr:from>
    <xdr:to>
      <xdr:col>12</xdr:col>
      <xdr:colOff>689162</xdr:colOff>
      <xdr:row>5</xdr:row>
      <xdr:rowOff>0</xdr:rowOff>
    </xdr:to>
    <xdr:sp macro="" textlink="">
      <xdr:nvSpPr>
        <xdr:cNvPr id="12" name="Text Box 45" hidden="1"/>
        <xdr:cNvSpPr txBox="1">
          <a:spLocks noChangeArrowheads="1"/>
        </xdr:cNvSpPr>
      </xdr:nvSpPr>
      <xdr:spPr bwMode="auto">
        <a:xfrm>
          <a:off x="7991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460562</xdr:colOff>
      <xdr:row>0</xdr:row>
      <xdr:rowOff>19050</xdr:rowOff>
    </xdr:from>
    <xdr:to>
      <xdr:col>13</xdr:col>
      <xdr:colOff>1014132</xdr:colOff>
      <xdr:row>5</xdr:row>
      <xdr:rowOff>0</xdr:rowOff>
    </xdr:to>
    <xdr:sp macro="" textlink="">
      <xdr:nvSpPr>
        <xdr:cNvPr id="13" name="Text Box 44" hidden="1"/>
        <xdr:cNvSpPr txBox="1">
          <a:spLocks noChangeArrowheads="1"/>
        </xdr:cNvSpPr>
      </xdr:nvSpPr>
      <xdr:spPr bwMode="auto">
        <a:xfrm>
          <a:off x="913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480732</xdr:colOff>
      <xdr:row>0</xdr:row>
      <xdr:rowOff>19050</xdr:rowOff>
    </xdr:from>
    <xdr:to>
      <xdr:col>14</xdr:col>
      <xdr:colOff>711573</xdr:colOff>
      <xdr:row>5</xdr:row>
      <xdr:rowOff>0</xdr:rowOff>
    </xdr:to>
    <xdr:sp macro="" textlink="">
      <xdr:nvSpPr>
        <xdr:cNvPr id="14" name="Text Box 43" hidden="1"/>
        <xdr:cNvSpPr txBox="1">
          <a:spLocks noChangeArrowheads="1"/>
        </xdr:cNvSpPr>
      </xdr:nvSpPr>
      <xdr:spPr bwMode="auto">
        <a:xfrm>
          <a:off x="9972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368673</xdr:colOff>
      <xdr:row>0</xdr:row>
      <xdr:rowOff>19050</xdr:rowOff>
    </xdr:from>
    <xdr:to>
      <xdr:col>15</xdr:col>
      <xdr:colOff>902073</xdr:colOff>
      <xdr:row>5</xdr:row>
      <xdr:rowOff>0</xdr:rowOff>
    </xdr:to>
    <xdr:sp macro="" textlink="">
      <xdr:nvSpPr>
        <xdr:cNvPr id="15" name="Text Box 42" hidden="1"/>
        <xdr:cNvSpPr txBox="1">
          <a:spLocks noChangeArrowheads="1"/>
        </xdr:cNvSpPr>
      </xdr:nvSpPr>
      <xdr:spPr bwMode="auto">
        <a:xfrm>
          <a:off x="11001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368673</xdr:colOff>
      <xdr:row>0</xdr:row>
      <xdr:rowOff>19050</xdr:rowOff>
    </xdr:from>
    <xdr:to>
      <xdr:col>16</xdr:col>
      <xdr:colOff>711573</xdr:colOff>
      <xdr:row>5</xdr:row>
      <xdr:rowOff>0</xdr:rowOff>
    </xdr:to>
    <xdr:sp macro="" textlink="">
      <xdr:nvSpPr>
        <xdr:cNvPr id="16" name="Text Box 41" hidden="1"/>
        <xdr:cNvSpPr txBox="1">
          <a:spLocks noChangeArrowheads="1"/>
        </xdr:cNvSpPr>
      </xdr:nvSpPr>
      <xdr:spPr bwMode="auto">
        <a:xfrm>
          <a:off x="11839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368673</xdr:colOff>
      <xdr:row>0</xdr:row>
      <xdr:rowOff>19050</xdr:rowOff>
    </xdr:from>
    <xdr:to>
      <xdr:col>17</xdr:col>
      <xdr:colOff>902074</xdr:colOff>
      <xdr:row>5</xdr:row>
      <xdr:rowOff>0</xdr:rowOff>
    </xdr:to>
    <xdr:sp macro="" textlink="">
      <xdr:nvSpPr>
        <xdr:cNvPr id="17" name="Text Box 40" hidden="1"/>
        <xdr:cNvSpPr txBox="1">
          <a:spLocks noChangeArrowheads="1"/>
        </xdr:cNvSpPr>
      </xdr:nvSpPr>
      <xdr:spPr bwMode="auto">
        <a:xfrm>
          <a:off x="12868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340099</xdr:colOff>
      <xdr:row>0</xdr:row>
      <xdr:rowOff>19050</xdr:rowOff>
    </xdr:from>
    <xdr:to>
      <xdr:col>18</xdr:col>
      <xdr:colOff>677956</xdr:colOff>
      <xdr:row>5</xdr:row>
      <xdr:rowOff>0</xdr:rowOff>
    </xdr:to>
    <xdr:sp macro="" textlink="">
      <xdr:nvSpPr>
        <xdr:cNvPr id="18" name="Text Box 39" hidden="1"/>
        <xdr:cNvSpPr txBox="1">
          <a:spLocks noChangeArrowheads="1"/>
        </xdr:cNvSpPr>
      </xdr:nvSpPr>
      <xdr:spPr bwMode="auto">
        <a:xfrm>
          <a:off x="1367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420781</xdr:colOff>
      <xdr:row>0</xdr:row>
      <xdr:rowOff>19050</xdr:rowOff>
    </xdr:from>
    <xdr:to>
      <xdr:col>19</xdr:col>
      <xdr:colOff>979394</xdr:colOff>
      <xdr:row>5</xdr:row>
      <xdr:rowOff>0</xdr:rowOff>
    </xdr:to>
    <xdr:sp macro="" textlink="">
      <xdr:nvSpPr>
        <xdr:cNvPr id="19" name="Text Box 38" hidden="1"/>
        <xdr:cNvSpPr txBox="1">
          <a:spLocks noChangeArrowheads="1"/>
        </xdr:cNvSpPr>
      </xdr:nvSpPr>
      <xdr:spPr bwMode="auto">
        <a:xfrm>
          <a:off x="147923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223557</xdr:colOff>
      <xdr:row>0</xdr:row>
      <xdr:rowOff>19050</xdr:rowOff>
    </xdr:from>
    <xdr:to>
      <xdr:col>20</xdr:col>
      <xdr:colOff>452718</xdr:colOff>
      <xdr:row>5</xdr:row>
      <xdr:rowOff>0</xdr:rowOff>
    </xdr:to>
    <xdr:sp macro="" textlink="">
      <xdr:nvSpPr>
        <xdr:cNvPr id="20" name="Text Box 37" hidden="1"/>
        <xdr:cNvSpPr txBox="1">
          <a:spLocks noChangeArrowheads="1"/>
        </xdr:cNvSpPr>
      </xdr:nvSpPr>
      <xdr:spPr bwMode="auto">
        <a:xfrm>
          <a:off x="154019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831476</xdr:colOff>
      <xdr:row>0</xdr:row>
      <xdr:rowOff>19050</xdr:rowOff>
    </xdr:from>
    <xdr:to>
      <xdr:col>21</xdr:col>
      <xdr:colOff>457200</xdr:colOff>
      <xdr:row>5</xdr:row>
      <xdr:rowOff>0</xdr:rowOff>
    </xdr:to>
    <xdr:sp macro="" textlink="">
      <xdr:nvSpPr>
        <xdr:cNvPr id="21" name="Text Box 36" hidden="1"/>
        <xdr:cNvSpPr txBox="1">
          <a:spLocks noChangeArrowheads="1"/>
        </xdr:cNvSpPr>
      </xdr:nvSpPr>
      <xdr:spPr bwMode="auto">
        <a:xfrm>
          <a:off x="160115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390525</xdr:colOff>
      <xdr:row>0</xdr:row>
      <xdr:rowOff>19050</xdr:rowOff>
    </xdr:from>
    <xdr:to>
      <xdr:col>22</xdr:col>
      <xdr:colOff>266700</xdr:colOff>
      <xdr:row>5</xdr:row>
      <xdr:rowOff>0</xdr:rowOff>
    </xdr:to>
    <xdr:sp macro="" textlink="">
      <xdr:nvSpPr>
        <xdr:cNvPr id="22" name="Text Box 35" hidden="1"/>
        <xdr:cNvSpPr txBox="1">
          <a:spLocks noChangeArrowheads="1"/>
        </xdr:cNvSpPr>
      </xdr:nvSpPr>
      <xdr:spPr bwMode="auto">
        <a:xfrm>
          <a:off x="16706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523314</xdr:colOff>
      <xdr:row>0</xdr:row>
      <xdr:rowOff>19050</xdr:rowOff>
    </xdr:from>
    <xdr:to>
      <xdr:col>22</xdr:col>
      <xdr:colOff>1006289</xdr:colOff>
      <xdr:row>5</xdr:row>
      <xdr:rowOff>0</xdr:rowOff>
    </xdr:to>
    <xdr:sp macro="" textlink="">
      <xdr:nvSpPr>
        <xdr:cNvPr id="23" name="Text Box 34" hidden="1"/>
        <xdr:cNvSpPr txBox="1">
          <a:spLocks noChangeArrowheads="1"/>
        </xdr:cNvSpPr>
      </xdr:nvSpPr>
      <xdr:spPr bwMode="auto">
        <a:xfrm>
          <a:off x="17449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415739</xdr:colOff>
      <xdr:row>0</xdr:row>
      <xdr:rowOff>19050</xdr:rowOff>
    </xdr:from>
    <xdr:to>
      <xdr:col>24</xdr:col>
      <xdr:colOff>2241</xdr:colOff>
      <xdr:row>5</xdr:row>
      <xdr:rowOff>0</xdr:rowOff>
    </xdr:to>
    <xdr:sp macro="" textlink="">
      <xdr:nvSpPr>
        <xdr:cNvPr id="24" name="Text Box 33" hidden="1"/>
        <xdr:cNvSpPr txBox="1">
          <a:spLocks noChangeArrowheads="1"/>
        </xdr:cNvSpPr>
      </xdr:nvSpPr>
      <xdr:spPr bwMode="auto">
        <a:xfrm>
          <a:off x="182308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475130</xdr:colOff>
      <xdr:row>0</xdr:row>
      <xdr:rowOff>19050</xdr:rowOff>
    </xdr:from>
    <xdr:to>
      <xdr:col>25</xdr:col>
      <xdr:colOff>367553</xdr:colOff>
      <xdr:row>5</xdr:row>
      <xdr:rowOff>0</xdr:rowOff>
    </xdr:to>
    <xdr:sp macro="" textlink="">
      <xdr:nvSpPr>
        <xdr:cNvPr id="25" name="Text Box 32" hidden="1"/>
        <xdr:cNvSpPr txBox="1">
          <a:spLocks noChangeArrowheads="1"/>
        </xdr:cNvSpPr>
      </xdr:nvSpPr>
      <xdr:spPr bwMode="auto">
        <a:xfrm>
          <a:off x="193357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341779</xdr:colOff>
      <xdr:row>0</xdr:row>
      <xdr:rowOff>19050</xdr:rowOff>
    </xdr:from>
    <xdr:to>
      <xdr:col>26</xdr:col>
      <xdr:colOff>237565</xdr:colOff>
      <xdr:row>5</xdr:row>
      <xdr:rowOff>0</xdr:rowOff>
    </xdr:to>
    <xdr:sp macro="" textlink="">
      <xdr:nvSpPr>
        <xdr:cNvPr id="26" name="Text Box 31" hidden="1"/>
        <xdr:cNvSpPr txBox="1">
          <a:spLocks noChangeArrowheads="1"/>
        </xdr:cNvSpPr>
      </xdr:nvSpPr>
      <xdr:spPr bwMode="auto">
        <a:xfrm>
          <a:off x="19945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215153</xdr:colOff>
      <xdr:row>0</xdr:row>
      <xdr:rowOff>19050</xdr:rowOff>
    </xdr:from>
    <xdr:to>
      <xdr:col>27</xdr:col>
      <xdr:colOff>112059</xdr:colOff>
      <xdr:row>5</xdr:row>
      <xdr:rowOff>0</xdr:rowOff>
    </xdr:to>
    <xdr:sp macro="" textlink="">
      <xdr:nvSpPr>
        <xdr:cNvPr id="27" name="Text Box 30" hidden="1"/>
        <xdr:cNvSpPr txBox="1">
          <a:spLocks noChangeArrowheads="1"/>
        </xdr:cNvSpPr>
      </xdr:nvSpPr>
      <xdr:spPr bwMode="auto">
        <a:xfrm>
          <a:off x="20554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218515</xdr:colOff>
      <xdr:row>0</xdr:row>
      <xdr:rowOff>19050</xdr:rowOff>
    </xdr:from>
    <xdr:to>
      <xdr:col>28</xdr:col>
      <xdr:colOff>110938</xdr:colOff>
      <xdr:row>5</xdr:row>
      <xdr:rowOff>0</xdr:rowOff>
    </xdr:to>
    <xdr:sp macro="" textlink="">
      <xdr:nvSpPr>
        <xdr:cNvPr id="28" name="Text Box 29" hidden="1"/>
        <xdr:cNvSpPr txBox="1">
          <a:spLocks noChangeArrowheads="1"/>
        </xdr:cNvSpPr>
      </xdr:nvSpPr>
      <xdr:spPr bwMode="auto">
        <a:xfrm>
          <a:off x="212979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29" name="Text Box 82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30" name="Text Box 81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31" name="Text Box 80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134" name="Text Box 79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135" name="Text Box 78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136" name="Text Box 77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137" name="Text Box 76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138" name="Text Box 75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139" name="Text Box 74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140" name="Text Box 73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141" name="Text Box 72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142" name="Text Box 71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143" name="Text Box 70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144" name="Text Box 69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145" name="Text Box 68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146" name="Text Box 67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147" name="Text Box 66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148" name="Text Box 65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149" name="Text Box 64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150" name="Text Box 63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151" name="Text Box 62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024" name="Text Box 61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025" name="Text Box 60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026" name="Text Box 59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027" name="Text Box 58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028" name="Text Box 57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029" name="Text Box 56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030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031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032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033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034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035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036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037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038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039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040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041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042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043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044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045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046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047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048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049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050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051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052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152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153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154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155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156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157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158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159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160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161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162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163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164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165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166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167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168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169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170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171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172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173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174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175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176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177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178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179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180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181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182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183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184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185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186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187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188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189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190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191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192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193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194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195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196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197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198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199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200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201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202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203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204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205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206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207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208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209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210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211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212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213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214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215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216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217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218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219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220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221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222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223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224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225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226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227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228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229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230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231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232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233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234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235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236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237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238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239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240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241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242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243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244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245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246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247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248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249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250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251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252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253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254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255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256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257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258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259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260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261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262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263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264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265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266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267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268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269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270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271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272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273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274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275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276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277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278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279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280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281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282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283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284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285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286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287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288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289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290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291" name="Text Box 109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292" name="Text Box 108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293" name="Text Box 107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294" name="Text Box 106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295" name="Text Box 105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296" name="Text Box 104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297" name="Text Box 103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298" name="Text Box 102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299" name="Text Box 101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300" name="Text Box 100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301" name="Text Box 99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302" name="Text Box 98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303" name="Text Box 97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304" name="Text Box 96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305" name="Text Box 95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306" name="Text Box 94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307" name="Text Box 93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308" name="Text Box 92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309" name="Text Box 91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310" name="Text Box 90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311" name="Text Box 89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312" name="Text Box 88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313" name="Text Box 87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314" name="Text Box 86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315" name="Text Box 85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316" name="Text Box 84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317" name="Text Box 83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318" name="Text Box 82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319" name="Text Box 81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320" name="Text Box 80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321" name="Text Box 79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322" name="Text Box 78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323" name="Text Box 77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324" name="Text Box 76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325" name="Text Box 75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326" name="Text Box 74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327" name="Text Box 73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328" name="Text Box 72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329" name="Text Box 71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330" name="Text Box 70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331" name="Text Box 69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332" name="Text Box 68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333" name="Text Box 67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334" name="Text Box 66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335" name="Text Box 65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336" name="Text Box 64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337" name="Text Box 63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338" name="Text Box 62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339" name="Text Box 61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340" name="Text Box 60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341" name="Text Box 59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342" name="Text Box 58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343" name="Text Box 57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344" name="Text Box 56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345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346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347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348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349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350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351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352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353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354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355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356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357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358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359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360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361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362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363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364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365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366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367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368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369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370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371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372" name="Text Box 82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373" name="Text Box 81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374" name="Text Box 80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375" name="Text Box 79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376" name="Text Box 78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377" name="Text Box 77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378" name="Text Box 76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379" name="Text Box 75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380" name="Text Box 74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381" name="Text Box 73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382" name="Text Box 72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383" name="Text Box 71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384" name="Text Box 70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385" name="Text Box 69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386" name="Text Box 68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387" name="Text Box 67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388" name="Text Box 66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389" name="Text Box 65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390" name="Text Box 64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391" name="Text Box 63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392" name="Text Box 62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393" name="Text Box 61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394" name="Text Box 60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395" name="Text Box 59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396" name="Text Box 58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397" name="Text Box 57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398" name="Text Box 56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399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400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401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402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403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404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405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406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407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408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409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410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411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412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413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414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415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416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417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418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419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420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421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422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423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424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425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426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427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428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429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430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431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432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433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434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435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436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437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438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439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440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441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442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443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444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445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446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447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448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449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450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451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452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453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454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455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456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457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458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459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460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461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462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463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464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465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466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467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468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469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470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471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472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473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474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475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476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477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478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479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480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481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482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483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484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485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486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487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488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489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490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491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492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493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494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495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496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497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498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499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500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501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502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503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504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505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506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507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508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509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510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511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512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513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514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515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516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517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518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519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520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521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522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523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524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525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526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527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528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529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530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531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532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533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534" name="Text Box 82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535" name="Text Box 81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536" name="Text Box 80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537" name="Text Box 79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538" name="Text Box 78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539" name="Text Box 77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540" name="Text Box 76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541" name="Text Box 75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542" name="Text Box 74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543" name="Text Box 73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544" name="Text Box 72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545" name="Text Box 71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546" name="Text Box 70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547" name="Text Box 69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548" name="Text Box 68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549" name="Text Box 67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550" name="Text Box 66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551" name="Text Box 65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552" name="Text Box 64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553" name="Text Box 63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554" name="Text Box 62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555" name="Text Box 61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556" name="Text Box 60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557" name="Text Box 59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558" name="Text Box 58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559" name="Text Box 57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560" name="Text Box 56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561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562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563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564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565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566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567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568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569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570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571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572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573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574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575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576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577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578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579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580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581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582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583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584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585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586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587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588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589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590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591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592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593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594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595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596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597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598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599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600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601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602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603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604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605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606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607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608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609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610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611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612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613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614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615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616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617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618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619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620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621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622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623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624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625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626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627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628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629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630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631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632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633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634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635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636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637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638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639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640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641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642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643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644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645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646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647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648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649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650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651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652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653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654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655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656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657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658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659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660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661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662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663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664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665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666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667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668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669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670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671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672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673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674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675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676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677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678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679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680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681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682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683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684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685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686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687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688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689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690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691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692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693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694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695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696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697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698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699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700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701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702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703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704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705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706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707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708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709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710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711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712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713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714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715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716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717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718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719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720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721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722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723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724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725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726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727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728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729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730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731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732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733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734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735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736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737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738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739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740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741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742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743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744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745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746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747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748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749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750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751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752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753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754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755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756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757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758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759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760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761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762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763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764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765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766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767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768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769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770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771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772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773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774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775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776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777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778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779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780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781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782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783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784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785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786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787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788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789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790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791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792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793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794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795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796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797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798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799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800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801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802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803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804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805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806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807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808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809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810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811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812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813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814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815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816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817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818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819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820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821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822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823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824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825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826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827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828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829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830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831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832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833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834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835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836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837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838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839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840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841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842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843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844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845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846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847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848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849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850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851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852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853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854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855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856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857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5</xdr:row>
      <xdr:rowOff>0</xdr:rowOff>
    </xdr:to>
    <xdr:sp macro="" textlink="">
      <xdr:nvSpPr>
        <xdr:cNvPr id="1858" name="Text Box 55" hidden="1"/>
        <xdr:cNvSpPr txBox="1">
          <a:spLocks noChangeArrowheads="1"/>
        </xdr:cNvSpPr>
      </xdr:nvSpPr>
      <xdr:spPr bwMode="auto">
        <a:xfrm>
          <a:off x="15144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5</xdr:row>
      <xdr:rowOff>0</xdr:rowOff>
    </xdr:to>
    <xdr:sp macro="" textlink="">
      <xdr:nvSpPr>
        <xdr:cNvPr id="1859" name="Text Box 54" hidden="1"/>
        <xdr:cNvSpPr txBox="1">
          <a:spLocks noChangeArrowheads="1"/>
        </xdr:cNvSpPr>
      </xdr:nvSpPr>
      <xdr:spPr bwMode="auto">
        <a:xfrm>
          <a:off x="23145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5</xdr:row>
      <xdr:rowOff>0</xdr:rowOff>
    </xdr:to>
    <xdr:sp macro="" textlink="">
      <xdr:nvSpPr>
        <xdr:cNvPr id="1860" name="Text Box 53" hidden="1"/>
        <xdr:cNvSpPr txBox="1">
          <a:spLocks noChangeArrowheads="1"/>
        </xdr:cNvSpPr>
      </xdr:nvSpPr>
      <xdr:spPr bwMode="auto">
        <a:xfrm>
          <a:off x="28384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5</xdr:row>
      <xdr:rowOff>0</xdr:rowOff>
    </xdr:to>
    <xdr:sp macro="" textlink="">
      <xdr:nvSpPr>
        <xdr:cNvPr id="1861" name="Text Box 52" hidden="1"/>
        <xdr:cNvSpPr txBox="1">
          <a:spLocks noChangeArrowheads="1"/>
        </xdr:cNvSpPr>
      </xdr:nvSpPr>
      <xdr:spPr bwMode="auto">
        <a:xfrm>
          <a:off x="37242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5</xdr:row>
      <xdr:rowOff>0</xdr:rowOff>
    </xdr:to>
    <xdr:sp macro="" textlink="">
      <xdr:nvSpPr>
        <xdr:cNvPr id="1862" name="Text Box 51" hidden="1"/>
        <xdr:cNvSpPr txBox="1">
          <a:spLocks noChangeArrowheads="1"/>
        </xdr:cNvSpPr>
      </xdr:nvSpPr>
      <xdr:spPr bwMode="auto">
        <a:xfrm>
          <a:off x="44196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5</xdr:row>
      <xdr:rowOff>0</xdr:rowOff>
    </xdr:to>
    <xdr:sp macro="" textlink="">
      <xdr:nvSpPr>
        <xdr:cNvPr id="1863" name="Text Box 50" hidden="1"/>
        <xdr:cNvSpPr txBox="1">
          <a:spLocks noChangeArrowheads="1"/>
        </xdr:cNvSpPr>
      </xdr:nvSpPr>
      <xdr:spPr bwMode="auto">
        <a:xfrm>
          <a:off x="5438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5</xdr:row>
      <xdr:rowOff>0</xdr:rowOff>
    </xdr:to>
    <xdr:sp macro="" textlink="">
      <xdr:nvSpPr>
        <xdr:cNvPr id="1864" name="Text Box 49" hidden="1"/>
        <xdr:cNvSpPr txBox="1">
          <a:spLocks noChangeArrowheads="1"/>
        </xdr:cNvSpPr>
      </xdr:nvSpPr>
      <xdr:spPr bwMode="auto">
        <a:xfrm>
          <a:off x="6048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5</xdr:row>
      <xdr:rowOff>0</xdr:rowOff>
    </xdr:to>
    <xdr:sp macro="" textlink="">
      <xdr:nvSpPr>
        <xdr:cNvPr id="1865" name="Text Box 48" hidden="1"/>
        <xdr:cNvSpPr txBox="1">
          <a:spLocks noChangeArrowheads="1"/>
        </xdr:cNvSpPr>
      </xdr:nvSpPr>
      <xdr:spPr bwMode="auto">
        <a:xfrm>
          <a:off x="6657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5</xdr:row>
      <xdr:rowOff>0</xdr:rowOff>
    </xdr:to>
    <xdr:sp macro="" textlink="">
      <xdr:nvSpPr>
        <xdr:cNvPr id="1866" name="Text Box 47" hidden="1"/>
        <xdr:cNvSpPr txBox="1">
          <a:spLocks noChangeArrowheads="1"/>
        </xdr:cNvSpPr>
      </xdr:nvSpPr>
      <xdr:spPr bwMode="auto">
        <a:xfrm>
          <a:off x="732472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5</xdr:row>
      <xdr:rowOff>0</xdr:rowOff>
    </xdr:to>
    <xdr:sp macro="" textlink="">
      <xdr:nvSpPr>
        <xdr:cNvPr id="1867" name="Text Box 46" hidden="1"/>
        <xdr:cNvSpPr txBox="1">
          <a:spLocks noChangeArrowheads="1"/>
        </xdr:cNvSpPr>
      </xdr:nvSpPr>
      <xdr:spPr bwMode="auto">
        <a:xfrm>
          <a:off x="8143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5</xdr:row>
      <xdr:rowOff>0</xdr:rowOff>
    </xdr:to>
    <xdr:sp macro="" textlink="">
      <xdr:nvSpPr>
        <xdr:cNvPr id="1868" name="Text Box 45" hidden="1"/>
        <xdr:cNvSpPr txBox="1">
          <a:spLocks noChangeArrowheads="1"/>
        </xdr:cNvSpPr>
      </xdr:nvSpPr>
      <xdr:spPr bwMode="auto">
        <a:xfrm>
          <a:off x="92868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5</xdr:row>
      <xdr:rowOff>0</xdr:rowOff>
    </xdr:to>
    <xdr:sp macro="" textlink="">
      <xdr:nvSpPr>
        <xdr:cNvPr id="1869" name="Text Box 44" hidden="1"/>
        <xdr:cNvSpPr txBox="1">
          <a:spLocks noChangeArrowheads="1"/>
        </xdr:cNvSpPr>
      </xdr:nvSpPr>
      <xdr:spPr bwMode="auto">
        <a:xfrm>
          <a:off x="101250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5</xdr:row>
      <xdr:rowOff>0</xdr:rowOff>
    </xdr:to>
    <xdr:sp macro="" textlink="">
      <xdr:nvSpPr>
        <xdr:cNvPr id="1870" name="Text Box 43" hidden="1"/>
        <xdr:cNvSpPr txBox="1">
          <a:spLocks noChangeArrowheads="1"/>
        </xdr:cNvSpPr>
      </xdr:nvSpPr>
      <xdr:spPr bwMode="auto">
        <a:xfrm>
          <a:off x="111537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5</xdr:row>
      <xdr:rowOff>0</xdr:rowOff>
    </xdr:to>
    <xdr:sp macro="" textlink="">
      <xdr:nvSpPr>
        <xdr:cNvPr id="1871" name="Text Box 42" hidden="1"/>
        <xdr:cNvSpPr txBox="1">
          <a:spLocks noChangeArrowheads="1"/>
        </xdr:cNvSpPr>
      </xdr:nvSpPr>
      <xdr:spPr bwMode="auto">
        <a:xfrm>
          <a:off x="11991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5</xdr:row>
      <xdr:rowOff>0</xdr:rowOff>
    </xdr:to>
    <xdr:sp macro="" textlink="">
      <xdr:nvSpPr>
        <xdr:cNvPr id="1872" name="Text Box 41" hidden="1"/>
        <xdr:cNvSpPr txBox="1">
          <a:spLocks noChangeArrowheads="1"/>
        </xdr:cNvSpPr>
      </xdr:nvSpPr>
      <xdr:spPr bwMode="auto">
        <a:xfrm>
          <a:off x="130206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5</xdr:row>
      <xdr:rowOff>0</xdr:rowOff>
    </xdr:to>
    <xdr:sp macro="" textlink="">
      <xdr:nvSpPr>
        <xdr:cNvPr id="1873" name="Text Box 40" hidden="1"/>
        <xdr:cNvSpPr txBox="1">
          <a:spLocks noChangeArrowheads="1"/>
        </xdr:cNvSpPr>
      </xdr:nvSpPr>
      <xdr:spPr bwMode="auto">
        <a:xfrm>
          <a:off x="13830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5</xdr:row>
      <xdr:rowOff>0</xdr:rowOff>
    </xdr:to>
    <xdr:sp macro="" textlink="">
      <xdr:nvSpPr>
        <xdr:cNvPr id="1874" name="Text Box 39" hidden="1"/>
        <xdr:cNvSpPr txBox="1">
          <a:spLocks noChangeArrowheads="1"/>
        </xdr:cNvSpPr>
      </xdr:nvSpPr>
      <xdr:spPr bwMode="auto">
        <a:xfrm>
          <a:off x="14944725" y="1905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5</xdr:row>
      <xdr:rowOff>0</xdr:rowOff>
    </xdr:to>
    <xdr:sp macro="" textlink="">
      <xdr:nvSpPr>
        <xdr:cNvPr id="1875" name="Text Box 38" hidden="1"/>
        <xdr:cNvSpPr txBox="1">
          <a:spLocks noChangeArrowheads="1"/>
        </xdr:cNvSpPr>
      </xdr:nvSpPr>
      <xdr:spPr bwMode="auto">
        <a:xfrm>
          <a:off x="155733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5</xdr:row>
      <xdr:rowOff>0</xdr:rowOff>
    </xdr:to>
    <xdr:sp macro="" textlink="">
      <xdr:nvSpPr>
        <xdr:cNvPr id="1876" name="Text Box 37" hidden="1"/>
        <xdr:cNvSpPr txBox="1">
          <a:spLocks noChangeArrowheads="1"/>
        </xdr:cNvSpPr>
      </xdr:nvSpPr>
      <xdr:spPr bwMode="auto">
        <a:xfrm>
          <a:off x="16182975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5</xdr:row>
      <xdr:rowOff>0</xdr:rowOff>
    </xdr:to>
    <xdr:sp macro="" textlink="">
      <xdr:nvSpPr>
        <xdr:cNvPr id="1877" name="Text Box 36" hidden="1"/>
        <xdr:cNvSpPr txBox="1">
          <a:spLocks noChangeArrowheads="1"/>
        </xdr:cNvSpPr>
      </xdr:nvSpPr>
      <xdr:spPr bwMode="auto">
        <a:xfrm>
          <a:off x="16878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5</xdr:row>
      <xdr:rowOff>0</xdr:rowOff>
    </xdr:to>
    <xdr:sp macro="" textlink="">
      <xdr:nvSpPr>
        <xdr:cNvPr id="1878" name="Text Box 35" hidden="1"/>
        <xdr:cNvSpPr txBox="1">
          <a:spLocks noChangeArrowheads="1"/>
        </xdr:cNvSpPr>
      </xdr:nvSpPr>
      <xdr:spPr bwMode="auto">
        <a:xfrm>
          <a:off x="176212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5</xdr:row>
      <xdr:rowOff>0</xdr:rowOff>
    </xdr:to>
    <xdr:sp macro="" textlink="">
      <xdr:nvSpPr>
        <xdr:cNvPr id="1879" name="Text Box 34" hidden="1"/>
        <xdr:cNvSpPr txBox="1">
          <a:spLocks noChangeArrowheads="1"/>
        </xdr:cNvSpPr>
      </xdr:nvSpPr>
      <xdr:spPr bwMode="auto">
        <a:xfrm>
          <a:off x="184023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646580</xdr:colOff>
      <xdr:row>0</xdr:row>
      <xdr:rowOff>19050</xdr:rowOff>
    </xdr:from>
    <xdr:to>
      <xdr:col>25</xdr:col>
      <xdr:colOff>539003</xdr:colOff>
      <xdr:row>5</xdr:row>
      <xdr:rowOff>0</xdr:rowOff>
    </xdr:to>
    <xdr:sp macro="" textlink="">
      <xdr:nvSpPr>
        <xdr:cNvPr id="1880" name="Text Box 33" hidden="1"/>
        <xdr:cNvSpPr txBox="1">
          <a:spLocks noChangeArrowheads="1"/>
        </xdr:cNvSpPr>
      </xdr:nvSpPr>
      <xdr:spPr bwMode="auto">
        <a:xfrm>
          <a:off x="195072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513229</xdr:colOff>
      <xdr:row>0</xdr:row>
      <xdr:rowOff>19050</xdr:rowOff>
    </xdr:from>
    <xdr:to>
      <xdr:col>26</xdr:col>
      <xdr:colOff>409015</xdr:colOff>
      <xdr:row>5</xdr:row>
      <xdr:rowOff>0</xdr:rowOff>
    </xdr:to>
    <xdr:sp macro="" textlink="">
      <xdr:nvSpPr>
        <xdr:cNvPr id="1881" name="Text Box 32" hidden="1"/>
        <xdr:cNvSpPr txBox="1">
          <a:spLocks noChangeArrowheads="1"/>
        </xdr:cNvSpPr>
      </xdr:nvSpPr>
      <xdr:spPr bwMode="auto">
        <a:xfrm>
          <a:off x="201168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386603</xdr:colOff>
      <xdr:row>0</xdr:row>
      <xdr:rowOff>19050</xdr:rowOff>
    </xdr:from>
    <xdr:to>
      <xdr:col>27</xdr:col>
      <xdr:colOff>283509</xdr:colOff>
      <xdr:row>5</xdr:row>
      <xdr:rowOff>0</xdr:rowOff>
    </xdr:to>
    <xdr:sp macro="" textlink="">
      <xdr:nvSpPr>
        <xdr:cNvPr id="1882" name="Text Box 31" hidden="1"/>
        <xdr:cNvSpPr txBox="1">
          <a:spLocks noChangeArrowheads="1"/>
        </xdr:cNvSpPr>
      </xdr:nvSpPr>
      <xdr:spPr bwMode="auto">
        <a:xfrm>
          <a:off x="2072640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389965</xdr:colOff>
      <xdr:row>0</xdr:row>
      <xdr:rowOff>19050</xdr:rowOff>
    </xdr:from>
    <xdr:to>
      <xdr:col>28</xdr:col>
      <xdr:colOff>277905</xdr:colOff>
      <xdr:row>5</xdr:row>
      <xdr:rowOff>0</xdr:rowOff>
    </xdr:to>
    <xdr:sp macro="" textlink="">
      <xdr:nvSpPr>
        <xdr:cNvPr id="1883" name="Text Box 30" hidden="1"/>
        <xdr:cNvSpPr txBox="1">
          <a:spLocks noChangeArrowheads="1"/>
        </xdr:cNvSpPr>
      </xdr:nvSpPr>
      <xdr:spPr bwMode="auto">
        <a:xfrm>
          <a:off x="214693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264459</xdr:colOff>
      <xdr:row>0</xdr:row>
      <xdr:rowOff>19050</xdr:rowOff>
    </xdr:from>
    <xdr:to>
      <xdr:col>29</xdr:col>
      <xdr:colOff>147917</xdr:colOff>
      <xdr:row>5</xdr:row>
      <xdr:rowOff>0</xdr:rowOff>
    </xdr:to>
    <xdr:sp macro="" textlink="">
      <xdr:nvSpPr>
        <xdr:cNvPr id="1884" name="Text Box 29" hidden="1"/>
        <xdr:cNvSpPr txBox="1">
          <a:spLocks noChangeArrowheads="1"/>
        </xdr:cNvSpPr>
      </xdr:nvSpPr>
      <xdr:spPr bwMode="auto">
        <a:xfrm>
          <a:off x="220789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1885" name="Text Box 55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1886" name="Text Box 54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1887" name="Text Box 53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1</xdr:row>
      <xdr:rowOff>171450</xdr:rowOff>
    </xdr:to>
    <xdr:sp macro="" textlink="">
      <xdr:nvSpPr>
        <xdr:cNvPr id="1888" name="Text Box 52" hidden="1"/>
        <xdr:cNvSpPr txBox="1">
          <a:spLocks noChangeArrowheads="1"/>
        </xdr:cNvSpPr>
      </xdr:nvSpPr>
      <xdr:spPr bwMode="auto">
        <a:xfrm>
          <a:off x="372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1</xdr:row>
      <xdr:rowOff>171450</xdr:rowOff>
    </xdr:to>
    <xdr:sp macro="" textlink="">
      <xdr:nvSpPr>
        <xdr:cNvPr id="1889" name="Text Box 51" hidden="1"/>
        <xdr:cNvSpPr txBox="1">
          <a:spLocks noChangeArrowheads="1"/>
        </xdr:cNvSpPr>
      </xdr:nvSpPr>
      <xdr:spPr bwMode="auto">
        <a:xfrm>
          <a:off x="4419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1</xdr:row>
      <xdr:rowOff>171450</xdr:rowOff>
    </xdr:to>
    <xdr:sp macro="" textlink="">
      <xdr:nvSpPr>
        <xdr:cNvPr id="1890" name="Text Box 50" hidden="1"/>
        <xdr:cNvSpPr txBox="1">
          <a:spLocks noChangeArrowheads="1"/>
        </xdr:cNvSpPr>
      </xdr:nvSpPr>
      <xdr:spPr bwMode="auto">
        <a:xfrm>
          <a:off x="5438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1</xdr:row>
      <xdr:rowOff>171450</xdr:rowOff>
    </xdr:to>
    <xdr:sp macro="" textlink="">
      <xdr:nvSpPr>
        <xdr:cNvPr id="1891" name="Text Box 49" hidden="1"/>
        <xdr:cNvSpPr txBox="1">
          <a:spLocks noChangeArrowheads="1"/>
        </xdr:cNvSpPr>
      </xdr:nvSpPr>
      <xdr:spPr bwMode="auto">
        <a:xfrm>
          <a:off x="6048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1</xdr:row>
      <xdr:rowOff>171450</xdr:rowOff>
    </xdr:to>
    <xdr:sp macro="" textlink="">
      <xdr:nvSpPr>
        <xdr:cNvPr id="1892" name="Text Box 48" hidden="1"/>
        <xdr:cNvSpPr txBox="1">
          <a:spLocks noChangeArrowheads="1"/>
        </xdr:cNvSpPr>
      </xdr:nvSpPr>
      <xdr:spPr bwMode="auto">
        <a:xfrm>
          <a:off x="6657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1</xdr:row>
      <xdr:rowOff>171450</xdr:rowOff>
    </xdr:to>
    <xdr:sp macro="" textlink="">
      <xdr:nvSpPr>
        <xdr:cNvPr id="1893" name="Text Box 47" hidden="1"/>
        <xdr:cNvSpPr txBox="1">
          <a:spLocks noChangeArrowheads="1"/>
        </xdr:cNvSpPr>
      </xdr:nvSpPr>
      <xdr:spPr bwMode="auto">
        <a:xfrm>
          <a:off x="732472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1</xdr:row>
      <xdr:rowOff>171450</xdr:rowOff>
    </xdr:to>
    <xdr:sp macro="" textlink="">
      <xdr:nvSpPr>
        <xdr:cNvPr id="1894" name="Text Box 46" hidden="1"/>
        <xdr:cNvSpPr txBox="1">
          <a:spLocks noChangeArrowheads="1"/>
        </xdr:cNvSpPr>
      </xdr:nvSpPr>
      <xdr:spPr bwMode="auto">
        <a:xfrm>
          <a:off x="8143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1</xdr:row>
      <xdr:rowOff>171450</xdr:rowOff>
    </xdr:to>
    <xdr:sp macro="" textlink="">
      <xdr:nvSpPr>
        <xdr:cNvPr id="1895" name="Text Box 45" hidden="1"/>
        <xdr:cNvSpPr txBox="1">
          <a:spLocks noChangeArrowheads="1"/>
        </xdr:cNvSpPr>
      </xdr:nvSpPr>
      <xdr:spPr bwMode="auto">
        <a:xfrm>
          <a:off x="9286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1</xdr:row>
      <xdr:rowOff>171450</xdr:rowOff>
    </xdr:to>
    <xdr:sp macro="" textlink="">
      <xdr:nvSpPr>
        <xdr:cNvPr id="1896" name="Text Box 44" hidden="1"/>
        <xdr:cNvSpPr txBox="1">
          <a:spLocks noChangeArrowheads="1"/>
        </xdr:cNvSpPr>
      </xdr:nvSpPr>
      <xdr:spPr bwMode="auto">
        <a:xfrm>
          <a:off x="10125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1</xdr:row>
      <xdr:rowOff>171450</xdr:rowOff>
    </xdr:to>
    <xdr:sp macro="" textlink="">
      <xdr:nvSpPr>
        <xdr:cNvPr id="1897" name="Text Box 43" hidden="1"/>
        <xdr:cNvSpPr txBox="1">
          <a:spLocks noChangeArrowheads="1"/>
        </xdr:cNvSpPr>
      </xdr:nvSpPr>
      <xdr:spPr bwMode="auto">
        <a:xfrm>
          <a:off x="11153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1</xdr:row>
      <xdr:rowOff>171450</xdr:rowOff>
    </xdr:to>
    <xdr:sp macro="" textlink="">
      <xdr:nvSpPr>
        <xdr:cNvPr id="1898" name="Text Box 42" hidden="1"/>
        <xdr:cNvSpPr txBox="1">
          <a:spLocks noChangeArrowheads="1"/>
        </xdr:cNvSpPr>
      </xdr:nvSpPr>
      <xdr:spPr bwMode="auto">
        <a:xfrm>
          <a:off x="11991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1</xdr:row>
      <xdr:rowOff>171450</xdr:rowOff>
    </xdr:to>
    <xdr:sp macro="" textlink="">
      <xdr:nvSpPr>
        <xdr:cNvPr id="1899" name="Text Box 41" hidden="1"/>
        <xdr:cNvSpPr txBox="1">
          <a:spLocks noChangeArrowheads="1"/>
        </xdr:cNvSpPr>
      </xdr:nvSpPr>
      <xdr:spPr bwMode="auto">
        <a:xfrm>
          <a:off x="13020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1</xdr:row>
      <xdr:rowOff>171450</xdr:rowOff>
    </xdr:to>
    <xdr:sp macro="" textlink="">
      <xdr:nvSpPr>
        <xdr:cNvPr id="1900" name="Text Box 40" hidden="1"/>
        <xdr:cNvSpPr txBox="1">
          <a:spLocks noChangeArrowheads="1"/>
        </xdr:cNvSpPr>
      </xdr:nvSpPr>
      <xdr:spPr bwMode="auto">
        <a:xfrm>
          <a:off x="1383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1</xdr:row>
      <xdr:rowOff>171450</xdr:rowOff>
    </xdr:to>
    <xdr:sp macro="" textlink="">
      <xdr:nvSpPr>
        <xdr:cNvPr id="1901" name="Text Box 39" hidden="1"/>
        <xdr:cNvSpPr txBox="1">
          <a:spLocks noChangeArrowheads="1"/>
        </xdr:cNvSpPr>
      </xdr:nvSpPr>
      <xdr:spPr bwMode="auto">
        <a:xfrm>
          <a:off x="14944725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1</xdr:row>
      <xdr:rowOff>171450</xdr:rowOff>
    </xdr:to>
    <xdr:sp macro="" textlink="">
      <xdr:nvSpPr>
        <xdr:cNvPr id="1902" name="Text Box 38" hidden="1"/>
        <xdr:cNvSpPr txBox="1">
          <a:spLocks noChangeArrowheads="1"/>
        </xdr:cNvSpPr>
      </xdr:nvSpPr>
      <xdr:spPr bwMode="auto">
        <a:xfrm>
          <a:off x="15573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1</xdr:row>
      <xdr:rowOff>171450</xdr:rowOff>
    </xdr:to>
    <xdr:sp macro="" textlink="">
      <xdr:nvSpPr>
        <xdr:cNvPr id="1903" name="Text Box 37" hidden="1"/>
        <xdr:cNvSpPr txBox="1">
          <a:spLocks noChangeArrowheads="1"/>
        </xdr:cNvSpPr>
      </xdr:nvSpPr>
      <xdr:spPr bwMode="auto">
        <a:xfrm>
          <a:off x="16182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1</xdr:row>
      <xdr:rowOff>171450</xdr:rowOff>
    </xdr:to>
    <xdr:sp macro="" textlink="">
      <xdr:nvSpPr>
        <xdr:cNvPr id="1904" name="Text Box 36" hidden="1"/>
        <xdr:cNvSpPr txBox="1">
          <a:spLocks noChangeArrowheads="1"/>
        </xdr:cNvSpPr>
      </xdr:nvSpPr>
      <xdr:spPr bwMode="auto">
        <a:xfrm>
          <a:off x="16878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1</xdr:row>
      <xdr:rowOff>171450</xdr:rowOff>
    </xdr:to>
    <xdr:sp macro="" textlink="">
      <xdr:nvSpPr>
        <xdr:cNvPr id="1905" name="Text Box 35" hidden="1"/>
        <xdr:cNvSpPr txBox="1">
          <a:spLocks noChangeArrowheads="1"/>
        </xdr:cNvSpPr>
      </xdr:nvSpPr>
      <xdr:spPr bwMode="auto">
        <a:xfrm>
          <a:off x="17621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1</xdr:row>
      <xdr:rowOff>171450</xdr:rowOff>
    </xdr:to>
    <xdr:sp macro="" textlink="">
      <xdr:nvSpPr>
        <xdr:cNvPr id="1906" name="Text Box 34" hidden="1"/>
        <xdr:cNvSpPr txBox="1">
          <a:spLocks noChangeArrowheads="1"/>
        </xdr:cNvSpPr>
      </xdr:nvSpPr>
      <xdr:spPr bwMode="auto">
        <a:xfrm>
          <a:off x="1840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07" name="Text Box 33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08" name="Text Box 32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131109</xdr:colOff>
      <xdr:row>0</xdr:row>
      <xdr:rowOff>19050</xdr:rowOff>
    </xdr:from>
    <xdr:to>
      <xdr:col>29</xdr:col>
      <xdr:colOff>14567</xdr:colOff>
      <xdr:row>1</xdr:row>
      <xdr:rowOff>171450</xdr:rowOff>
    </xdr:to>
    <xdr:sp macro="" textlink="">
      <xdr:nvSpPr>
        <xdr:cNvPr id="1909" name="Text Box 31" hidden="1"/>
        <xdr:cNvSpPr txBox="1">
          <a:spLocks noChangeArrowheads="1"/>
        </xdr:cNvSpPr>
      </xdr:nvSpPr>
      <xdr:spPr bwMode="auto">
        <a:xfrm>
          <a:off x="21945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392205</xdr:colOff>
      <xdr:row>0</xdr:row>
      <xdr:rowOff>19050</xdr:rowOff>
    </xdr:from>
    <xdr:to>
      <xdr:col>30</xdr:col>
      <xdr:colOff>276785</xdr:colOff>
      <xdr:row>1</xdr:row>
      <xdr:rowOff>171450</xdr:rowOff>
    </xdr:to>
    <xdr:sp macro="" textlink="">
      <xdr:nvSpPr>
        <xdr:cNvPr id="1910" name="Text Box 30" hidden="1"/>
        <xdr:cNvSpPr txBox="1">
          <a:spLocks noChangeArrowheads="1"/>
        </xdr:cNvSpPr>
      </xdr:nvSpPr>
      <xdr:spPr bwMode="auto">
        <a:xfrm>
          <a:off x="2295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71717</xdr:colOff>
      <xdr:row>0</xdr:row>
      <xdr:rowOff>19050</xdr:rowOff>
    </xdr:from>
    <xdr:to>
      <xdr:col>30</xdr:col>
      <xdr:colOff>691403</xdr:colOff>
      <xdr:row>1</xdr:row>
      <xdr:rowOff>171450</xdr:rowOff>
    </xdr:to>
    <xdr:sp macro="" textlink="">
      <xdr:nvSpPr>
        <xdr:cNvPr id="1911" name="Text Box 29" hidden="1"/>
        <xdr:cNvSpPr txBox="1">
          <a:spLocks noChangeArrowheads="1"/>
        </xdr:cNvSpPr>
      </xdr:nvSpPr>
      <xdr:spPr bwMode="auto">
        <a:xfrm>
          <a:off x="233743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1912" name="Text Box 55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1913" name="Text Box 54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1914" name="Text Box 53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1</xdr:row>
      <xdr:rowOff>171450</xdr:rowOff>
    </xdr:to>
    <xdr:sp macro="" textlink="">
      <xdr:nvSpPr>
        <xdr:cNvPr id="1915" name="Text Box 52" hidden="1"/>
        <xdr:cNvSpPr txBox="1">
          <a:spLocks noChangeArrowheads="1"/>
        </xdr:cNvSpPr>
      </xdr:nvSpPr>
      <xdr:spPr bwMode="auto">
        <a:xfrm>
          <a:off x="372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1</xdr:row>
      <xdr:rowOff>171450</xdr:rowOff>
    </xdr:to>
    <xdr:sp macro="" textlink="">
      <xdr:nvSpPr>
        <xdr:cNvPr id="1916" name="Text Box 51" hidden="1"/>
        <xdr:cNvSpPr txBox="1">
          <a:spLocks noChangeArrowheads="1"/>
        </xdr:cNvSpPr>
      </xdr:nvSpPr>
      <xdr:spPr bwMode="auto">
        <a:xfrm>
          <a:off x="4419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1</xdr:row>
      <xdr:rowOff>171450</xdr:rowOff>
    </xdr:to>
    <xdr:sp macro="" textlink="">
      <xdr:nvSpPr>
        <xdr:cNvPr id="1917" name="Text Box 50" hidden="1"/>
        <xdr:cNvSpPr txBox="1">
          <a:spLocks noChangeArrowheads="1"/>
        </xdr:cNvSpPr>
      </xdr:nvSpPr>
      <xdr:spPr bwMode="auto">
        <a:xfrm>
          <a:off x="5438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1</xdr:row>
      <xdr:rowOff>171450</xdr:rowOff>
    </xdr:to>
    <xdr:sp macro="" textlink="">
      <xdr:nvSpPr>
        <xdr:cNvPr id="1918" name="Text Box 49" hidden="1"/>
        <xdr:cNvSpPr txBox="1">
          <a:spLocks noChangeArrowheads="1"/>
        </xdr:cNvSpPr>
      </xdr:nvSpPr>
      <xdr:spPr bwMode="auto">
        <a:xfrm>
          <a:off x="6048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1</xdr:row>
      <xdr:rowOff>171450</xdr:rowOff>
    </xdr:to>
    <xdr:sp macro="" textlink="">
      <xdr:nvSpPr>
        <xdr:cNvPr id="1919" name="Text Box 48" hidden="1"/>
        <xdr:cNvSpPr txBox="1">
          <a:spLocks noChangeArrowheads="1"/>
        </xdr:cNvSpPr>
      </xdr:nvSpPr>
      <xdr:spPr bwMode="auto">
        <a:xfrm>
          <a:off x="6657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1</xdr:row>
      <xdr:rowOff>171450</xdr:rowOff>
    </xdr:to>
    <xdr:sp macro="" textlink="">
      <xdr:nvSpPr>
        <xdr:cNvPr id="1920" name="Text Box 47" hidden="1"/>
        <xdr:cNvSpPr txBox="1">
          <a:spLocks noChangeArrowheads="1"/>
        </xdr:cNvSpPr>
      </xdr:nvSpPr>
      <xdr:spPr bwMode="auto">
        <a:xfrm>
          <a:off x="732472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1</xdr:row>
      <xdr:rowOff>171450</xdr:rowOff>
    </xdr:to>
    <xdr:sp macro="" textlink="">
      <xdr:nvSpPr>
        <xdr:cNvPr id="1921" name="Text Box 46" hidden="1"/>
        <xdr:cNvSpPr txBox="1">
          <a:spLocks noChangeArrowheads="1"/>
        </xdr:cNvSpPr>
      </xdr:nvSpPr>
      <xdr:spPr bwMode="auto">
        <a:xfrm>
          <a:off x="8143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1</xdr:row>
      <xdr:rowOff>171450</xdr:rowOff>
    </xdr:to>
    <xdr:sp macro="" textlink="">
      <xdr:nvSpPr>
        <xdr:cNvPr id="1922" name="Text Box 45" hidden="1"/>
        <xdr:cNvSpPr txBox="1">
          <a:spLocks noChangeArrowheads="1"/>
        </xdr:cNvSpPr>
      </xdr:nvSpPr>
      <xdr:spPr bwMode="auto">
        <a:xfrm>
          <a:off x="9286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1</xdr:row>
      <xdr:rowOff>171450</xdr:rowOff>
    </xdr:to>
    <xdr:sp macro="" textlink="">
      <xdr:nvSpPr>
        <xdr:cNvPr id="1923" name="Text Box 44" hidden="1"/>
        <xdr:cNvSpPr txBox="1">
          <a:spLocks noChangeArrowheads="1"/>
        </xdr:cNvSpPr>
      </xdr:nvSpPr>
      <xdr:spPr bwMode="auto">
        <a:xfrm>
          <a:off x="10125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1</xdr:row>
      <xdr:rowOff>171450</xdr:rowOff>
    </xdr:to>
    <xdr:sp macro="" textlink="">
      <xdr:nvSpPr>
        <xdr:cNvPr id="1924" name="Text Box 43" hidden="1"/>
        <xdr:cNvSpPr txBox="1">
          <a:spLocks noChangeArrowheads="1"/>
        </xdr:cNvSpPr>
      </xdr:nvSpPr>
      <xdr:spPr bwMode="auto">
        <a:xfrm>
          <a:off x="11153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1</xdr:row>
      <xdr:rowOff>171450</xdr:rowOff>
    </xdr:to>
    <xdr:sp macro="" textlink="">
      <xdr:nvSpPr>
        <xdr:cNvPr id="1925" name="Text Box 42" hidden="1"/>
        <xdr:cNvSpPr txBox="1">
          <a:spLocks noChangeArrowheads="1"/>
        </xdr:cNvSpPr>
      </xdr:nvSpPr>
      <xdr:spPr bwMode="auto">
        <a:xfrm>
          <a:off x="11991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1</xdr:row>
      <xdr:rowOff>171450</xdr:rowOff>
    </xdr:to>
    <xdr:sp macro="" textlink="">
      <xdr:nvSpPr>
        <xdr:cNvPr id="1926" name="Text Box 41" hidden="1"/>
        <xdr:cNvSpPr txBox="1">
          <a:spLocks noChangeArrowheads="1"/>
        </xdr:cNvSpPr>
      </xdr:nvSpPr>
      <xdr:spPr bwMode="auto">
        <a:xfrm>
          <a:off x="13020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1</xdr:row>
      <xdr:rowOff>171450</xdr:rowOff>
    </xdr:to>
    <xdr:sp macro="" textlink="">
      <xdr:nvSpPr>
        <xdr:cNvPr id="1927" name="Text Box 40" hidden="1"/>
        <xdr:cNvSpPr txBox="1">
          <a:spLocks noChangeArrowheads="1"/>
        </xdr:cNvSpPr>
      </xdr:nvSpPr>
      <xdr:spPr bwMode="auto">
        <a:xfrm>
          <a:off x="1383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1</xdr:row>
      <xdr:rowOff>171450</xdr:rowOff>
    </xdr:to>
    <xdr:sp macro="" textlink="">
      <xdr:nvSpPr>
        <xdr:cNvPr id="1928" name="Text Box 39" hidden="1"/>
        <xdr:cNvSpPr txBox="1">
          <a:spLocks noChangeArrowheads="1"/>
        </xdr:cNvSpPr>
      </xdr:nvSpPr>
      <xdr:spPr bwMode="auto">
        <a:xfrm>
          <a:off x="14944725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1</xdr:row>
      <xdr:rowOff>171450</xdr:rowOff>
    </xdr:to>
    <xdr:sp macro="" textlink="">
      <xdr:nvSpPr>
        <xdr:cNvPr id="1929" name="Text Box 38" hidden="1"/>
        <xdr:cNvSpPr txBox="1">
          <a:spLocks noChangeArrowheads="1"/>
        </xdr:cNvSpPr>
      </xdr:nvSpPr>
      <xdr:spPr bwMode="auto">
        <a:xfrm>
          <a:off x="15573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1</xdr:row>
      <xdr:rowOff>171450</xdr:rowOff>
    </xdr:to>
    <xdr:sp macro="" textlink="">
      <xdr:nvSpPr>
        <xdr:cNvPr id="1930" name="Text Box 37" hidden="1"/>
        <xdr:cNvSpPr txBox="1">
          <a:spLocks noChangeArrowheads="1"/>
        </xdr:cNvSpPr>
      </xdr:nvSpPr>
      <xdr:spPr bwMode="auto">
        <a:xfrm>
          <a:off x="16182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1</xdr:row>
      <xdr:rowOff>171450</xdr:rowOff>
    </xdr:to>
    <xdr:sp macro="" textlink="">
      <xdr:nvSpPr>
        <xdr:cNvPr id="1931" name="Text Box 36" hidden="1"/>
        <xdr:cNvSpPr txBox="1">
          <a:spLocks noChangeArrowheads="1"/>
        </xdr:cNvSpPr>
      </xdr:nvSpPr>
      <xdr:spPr bwMode="auto">
        <a:xfrm>
          <a:off x="16878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1</xdr:row>
      <xdr:rowOff>171450</xdr:rowOff>
    </xdr:to>
    <xdr:sp macro="" textlink="">
      <xdr:nvSpPr>
        <xdr:cNvPr id="1932" name="Text Box 35" hidden="1"/>
        <xdr:cNvSpPr txBox="1">
          <a:spLocks noChangeArrowheads="1"/>
        </xdr:cNvSpPr>
      </xdr:nvSpPr>
      <xdr:spPr bwMode="auto">
        <a:xfrm>
          <a:off x="17621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1</xdr:row>
      <xdr:rowOff>171450</xdr:rowOff>
    </xdr:to>
    <xdr:sp macro="" textlink="">
      <xdr:nvSpPr>
        <xdr:cNvPr id="1933" name="Text Box 34" hidden="1"/>
        <xdr:cNvSpPr txBox="1">
          <a:spLocks noChangeArrowheads="1"/>
        </xdr:cNvSpPr>
      </xdr:nvSpPr>
      <xdr:spPr bwMode="auto">
        <a:xfrm>
          <a:off x="1840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34" name="Text Box 33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35" name="Text Box 32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131109</xdr:colOff>
      <xdr:row>0</xdr:row>
      <xdr:rowOff>19050</xdr:rowOff>
    </xdr:from>
    <xdr:to>
      <xdr:col>29</xdr:col>
      <xdr:colOff>14567</xdr:colOff>
      <xdr:row>1</xdr:row>
      <xdr:rowOff>171450</xdr:rowOff>
    </xdr:to>
    <xdr:sp macro="" textlink="">
      <xdr:nvSpPr>
        <xdr:cNvPr id="1936" name="Text Box 31" hidden="1"/>
        <xdr:cNvSpPr txBox="1">
          <a:spLocks noChangeArrowheads="1"/>
        </xdr:cNvSpPr>
      </xdr:nvSpPr>
      <xdr:spPr bwMode="auto">
        <a:xfrm>
          <a:off x="21945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392205</xdr:colOff>
      <xdr:row>0</xdr:row>
      <xdr:rowOff>19050</xdr:rowOff>
    </xdr:from>
    <xdr:to>
      <xdr:col>30</xdr:col>
      <xdr:colOff>276785</xdr:colOff>
      <xdr:row>1</xdr:row>
      <xdr:rowOff>171450</xdr:rowOff>
    </xdr:to>
    <xdr:sp macro="" textlink="">
      <xdr:nvSpPr>
        <xdr:cNvPr id="1937" name="Text Box 30" hidden="1"/>
        <xdr:cNvSpPr txBox="1">
          <a:spLocks noChangeArrowheads="1"/>
        </xdr:cNvSpPr>
      </xdr:nvSpPr>
      <xdr:spPr bwMode="auto">
        <a:xfrm>
          <a:off x="2295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71717</xdr:colOff>
      <xdr:row>0</xdr:row>
      <xdr:rowOff>19050</xdr:rowOff>
    </xdr:from>
    <xdr:to>
      <xdr:col>30</xdr:col>
      <xdr:colOff>691403</xdr:colOff>
      <xdr:row>1</xdr:row>
      <xdr:rowOff>171450</xdr:rowOff>
    </xdr:to>
    <xdr:sp macro="" textlink="">
      <xdr:nvSpPr>
        <xdr:cNvPr id="1938" name="Text Box 29" hidden="1"/>
        <xdr:cNvSpPr txBox="1">
          <a:spLocks noChangeArrowheads="1"/>
        </xdr:cNvSpPr>
      </xdr:nvSpPr>
      <xdr:spPr bwMode="auto">
        <a:xfrm>
          <a:off x="233743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1939" name="Text Box 55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1940" name="Text Box 54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1941" name="Text Box 53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1</xdr:row>
      <xdr:rowOff>171450</xdr:rowOff>
    </xdr:to>
    <xdr:sp macro="" textlink="">
      <xdr:nvSpPr>
        <xdr:cNvPr id="1942" name="Text Box 52" hidden="1"/>
        <xdr:cNvSpPr txBox="1">
          <a:spLocks noChangeArrowheads="1"/>
        </xdr:cNvSpPr>
      </xdr:nvSpPr>
      <xdr:spPr bwMode="auto">
        <a:xfrm>
          <a:off x="372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1</xdr:row>
      <xdr:rowOff>171450</xdr:rowOff>
    </xdr:to>
    <xdr:sp macro="" textlink="">
      <xdr:nvSpPr>
        <xdr:cNvPr id="1943" name="Text Box 51" hidden="1"/>
        <xdr:cNvSpPr txBox="1">
          <a:spLocks noChangeArrowheads="1"/>
        </xdr:cNvSpPr>
      </xdr:nvSpPr>
      <xdr:spPr bwMode="auto">
        <a:xfrm>
          <a:off x="4419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1</xdr:row>
      <xdr:rowOff>171450</xdr:rowOff>
    </xdr:to>
    <xdr:sp macro="" textlink="">
      <xdr:nvSpPr>
        <xdr:cNvPr id="1944" name="Text Box 50" hidden="1"/>
        <xdr:cNvSpPr txBox="1">
          <a:spLocks noChangeArrowheads="1"/>
        </xdr:cNvSpPr>
      </xdr:nvSpPr>
      <xdr:spPr bwMode="auto">
        <a:xfrm>
          <a:off x="5438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1</xdr:row>
      <xdr:rowOff>171450</xdr:rowOff>
    </xdr:to>
    <xdr:sp macro="" textlink="">
      <xdr:nvSpPr>
        <xdr:cNvPr id="1945" name="Text Box 49" hidden="1"/>
        <xdr:cNvSpPr txBox="1">
          <a:spLocks noChangeArrowheads="1"/>
        </xdr:cNvSpPr>
      </xdr:nvSpPr>
      <xdr:spPr bwMode="auto">
        <a:xfrm>
          <a:off x="6048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1</xdr:row>
      <xdr:rowOff>171450</xdr:rowOff>
    </xdr:to>
    <xdr:sp macro="" textlink="">
      <xdr:nvSpPr>
        <xdr:cNvPr id="1946" name="Text Box 48" hidden="1"/>
        <xdr:cNvSpPr txBox="1">
          <a:spLocks noChangeArrowheads="1"/>
        </xdr:cNvSpPr>
      </xdr:nvSpPr>
      <xdr:spPr bwMode="auto">
        <a:xfrm>
          <a:off x="6657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1</xdr:row>
      <xdr:rowOff>171450</xdr:rowOff>
    </xdr:to>
    <xdr:sp macro="" textlink="">
      <xdr:nvSpPr>
        <xdr:cNvPr id="1947" name="Text Box 47" hidden="1"/>
        <xdr:cNvSpPr txBox="1">
          <a:spLocks noChangeArrowheads="1"/>
        </xdr:cNvSpPr>
      </xdr:nvSpPr>
      <xdr:spPr bwMode="auto">
        <a:xfrm>
          <a:off x="732472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1</xdr:row>
      <xdr:rowOff>171450</xdr:rowOff>
    </xdr:to>
    <xdr:sp macro="" textlink="">
      <xdr:nvSpPr>
        <xdr:cNvPr id="1948" name="Text Box 46" hidden="1"/>
        <xdr:cNvSpPr txBox="1">
          <a:spLocks noChangeArrowheads="1"/>
        </xdr:cNvSpPr>
      </xdr:nvSpPr>
      <xdr:spPr bwMode="auto">
        <a:xfrm>
          <a:off x="8143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1</xdr:row>
      <xdr:rowOff>171450</xdr:rowOff>
    </xdr:to>
    <xdr:sp macro="" textlink="">
      <xdr:nvSpPr>
        <xdr:cNvPr id="1949" name="Text Box 45" hidden="1"/>
        <xdr:cNvSpPr txBox="1">
          <a:spLocks noChangeArrowheads="1"/>
        </xdr:cNvSpPr>
      </xdr:nvSpPr>
      <xdr:spPr bwMode="auto">
        <a:xfrm>
          <a:off x="9286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633132</xdr:colOff>
      <xdr:row>0</xdr:row>
      <xdr:rowOff>19050</xdr:rowOff>
    </xdr:from>
    <xdr:to>
      <xdr:col>15</xdr:col>
      <xdr:colOff>23532</xdr:colOff>
      <xdr:row>1</xdr:row>
      <xdr:rowOff>171450</xdr:rowOff>
    </xdr:to>
    <xdr:sp macro="" textlink="">
      <xdr:nvSpPr>
        <xdr:cNvPr id="1950" name="Text Box 44" hidden="1"/>
        <xdr:cNvSpPr txBox="1">
          <a:spLocks noChangeArrowheads="1"/>
        </xdr:cNvSpPr>
      </xdr:nvSpPr>
      <xdr:spPr bwMode="auto">
        <a:xfrm>
          <a:off x="10125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521073</xdr:colOff>
      <xdr:row>0</xdr:row>
      <xdr:rowOff>19050</xdr:rowOff>
    </xdr:from>
    <xdr:to>
      <xdr:col>16</xdr:col>
      <xdr:colOff>23532</xdr:colOff>
      <xdr:row>1</xdr:row>
      <xdr:rowOff>171450</xdr:rowOff>
    </xdr:to>
    <xdr:sp macro="" textlink="">
      <xdr:nvSpPr>
        <xdr:cNvPr id="1951" name="Text Box 43" hidden="1"/>
        <xdr:cNvSpPr txBox="1">
          <a:spLocks noChangeArrowheads="1"/>
        </xdr:cNvSpPr>
      </xdr:nvSpPr>
      <xdr:spPr bwMode="auto">
        <a:xfrm>
          <a:off x="11153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521073</xdr:colOff>
      <xdr:row>0</xdr:row>
      <xdr:rowOff>19050</xdr:rowOff>
    </xdr:from>
    <xdr:to>
      <xdr:col>17</xdr:col>
      <xdr:colOff>23532</xdr:colOff>
      <xdr:row>1</xdr:row>
      <xdr:rowOff>171450</xdr:rowOff>
    </xdr:to>
    <xdr:sp macro="" textlink="">
      <xdr:nvSpPr>
        <xdr:cNvPr id="1952" name="Text Box 42" hidden="1"/>
        <xdr:cNvSpPr txBox="1">
          <a:spLocks noChangeArrowheads="1"/>
        </xdr:cNvSpPr>
      </xdr:nvSpPr>
      <xdr:spPr bwMode="auto">
        <a:xfrm>
          <a:off x="11991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521073</xdr:colOff>
      <xdr:row>0</xdr:row>
      <xdr:rowOff>19050</xdr:rowOff>
    </xdr:from>
    <xdr:to>
      <xdr:col>18</xdr:col>
      <xdr:colOff>20731</xdr:colOff>
      <xdr:row>1</xdr:row>
      <xdr:rowOff>171450</xdr:rowOff>
    </xdr:to>
    <xdr:sp macro="" textlink="">
      <xdr:nvSpPr>
        <xdr:cNvPr id="1953" name="Text Box 41" hidden="1"/>
        <xdr:cNvSpPr txBox="1">
          <a:spLocks noChangeArrowheads="1"/>
        </xdr:cNvSpPr>
      </xdr:nvSpPr>
      <xdr:spPr bwMode="auto">
        <a:xfrm>
          <a:off x="13020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1</xdr:row>
      <xdr:rowOff>171450</xdr:rowOff>
    </xdr:to>
    <xdr:sp macro="" textlink="">
      <xdr:nvSpPr>
        <xdr:cNvPr id="1954" name="Text Box 40" hidden="1"/>
        <xdr:cNvSpPr txBox="1">
          <a:spLocks noChangeArrowheads="1"/>
        </xdr:cNvSpPr>
      </xdr:nvSpPr>
      <xdr:spPr bwMode="auto">
        <a:xfrm>
          <a:off x="1383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1</xdr:row>
      <xdr:rowOff>171450</xdr:rowOff>
    </xdr:to>
    <xdr:sp macro="" textlink="">
      <xdr:nvSpPr>
        <xdr:cNvPr id="1955" name="Text Box 39" hidden="1"/>
        <xdr:cNvSpPr txBox="1">
          <a:spLocks noChangeArrowheads="1"/>
        </xdr:cNvSpPr>
      </xdr:nvSpPr>
      <xdr:spPr bwMode="auto">
        <a:xfrm>
          <a:off x="14944725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19050</xdr:colOff>
      <xdr:row>1</xdr:row>
      <xdr:rowOff>171450</xdr:rowOff>
    </xdr:to>
    <xdr:sp macro="" textlink="">
      <xdr:nvSpPr>
        <xdr:cNvPr id="1956" name="Text Box 38" hidden="1"/>
        <xdr:cNvSpPr txBox="1">
          <a:spLocks noChangeArrowheads="1"/>
        </xdr:cNvSpPr>
      </xdr:nvSpPr>
      <xdr:spPr bwMode="auto">
        <a:xfrm>
          <a:off x="15573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628089</xdr:colOff>
      <xdr:row>1</xdr:row>
      <xdr:rowOff>171450</xdr:rowOff>
    </xdr:to>
    <xdr:sp macro="" textlink="">
      <xdr:nvSpPr>
        <xdr:cNvPr id="1957" name="Text Box 37" hidden="1"/>
        <xdr:cNvSpPr txBox="1">
          <a:spLocks noChangeArrowheads="1"/>
        </xdr:cNvSpPr>
      </xdr:nvSpPr>
      <xdr:spPr bwMode="auto">
        <a:xfrm>
          <a:off x="16182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557493</xdr:colOff>
      <xdr:row>0</xdr:row>
      <xdr:rowOff>19050</xdr:rowOff>
    </xdr:from>
    <xdr:to>
      <xdr:col>22</xdr:col>
      <xdr:colOff>434789</xdr:colOff>
      <xdr:row>1</xdr:row>
      <xdr:rowOff>171450</xdr:rowOff>
    </xdr:to>
    <xdr:sp macro="" textlink="">
      <xdr:nvSpPr>
        <xdr:cNvPr id="1958" name="Text Box 36" hidden="1"/>
        <xdr:cNvSpPr txBox="1">
          <a:spLocks noChangeArrowheads="1"/>
        </xdr:cNvSpPr>
      </xdr:nvSpPr>
      <xdr:spPr bwMode="auto">
        <a:xfrm>
          <a:off x="16878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694764</xdr:colOff>
      <xdr:row>0</xdr:row>
      <xdr:rowOff>19050</xdr:rowOff>
    </xdr:from>
    <xdr:to>
      <xdr:col>23</xdr:col>
      <xdr:colOff>132230</xdr:colOff>
      <xdr:row>1</xdr:row>
      <xdr:rowOff>171450</xdr:rowOff>
    </xdr:to>
    <xdr:sp macro="" textlink="">
      <xdr:nvSpPr>
        <xdr:cNvPr id="1959" name="Text Box 35" hidden="1"/>
        <xdr:cNvSpPr txBox="1">
          <a:spLocks noChangeArrowheads="1"/>
        </xdr:cNvSpPr>
      </xdr:nvSpPr>
      <xdr:spPr bwMode="auto">
        <a:xfrm>
          <a:off x="17621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587189</xdr:colOff>
      <xdr:row>0</xdr:row>
      <xdr:rowOff>19050</xdr:rowOff>
    </xdr:from>
    <xdr:to>
      <xdr:col>24</xdr:col>
      <xdr:colOff>170329</xdr:colOff>
      <xdr:row>1</xdr:row>
      <xdr:rowOff>171450</xdr:rowOff>
    </xdr:to>
    <xdr:sp macro="" textlink="">
      <xdr:nvSpPr>
        <xdr:cNvPr id="1960" name="Text Box 34" hidden="1"/>
        <xdr:cNvSpPr txBox="1">
          <a:spLocks noChangeArrowheads="1"/>
        </xdr:cNvSpPr>
      </xdr:nvSpPr>
      <xdr:spPr bwMode="auto">
        <a:xfrm>
          <a:off x="1840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61" name="Text Box 33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332815</xdr:colOff>
      <xdr:row>0</xdr:row>
      <xdr:rowOff>19050</xdr:rowOff>
    </xdr:from>
    <xdr:to>
      <xdr:col>28</xdr:col>
      <xdr:colOff>220755</xdr:colOff>
      <xdr:row>1</xdr:row>
      <xdr:rowOff>171450</xdr:rowOff>
    </xdr:to>
    <xdr:sp macro="" textlink="">
      <xdr:nvSpPr>
        <xdr:cNvPr id="1962" name="Text Box 32" hidden="1"/>
        <xdr:cNvSpPr txBox="1">
          <a:spLocks noChangeArrowheads="1"/>
        </xdr:cNvSpPr>
      </xdr:nvSpPr>
      <xdr:spPr bwMode="auto">
        <a:xfrm>
          <a:off x="214122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131109</xdr:colOff>
      <xdr:row>0</xdr:row>
      <xdr:rowOff>19050</xdr:rowOff>
    </xdr:from>
    <xdr:to>
      <xdr:col>29</xdr:col>
      <xdr:colOff>14567</xdr:colOff>
      <xdr:row>1</xdr:row>
      <xdr:rowOff>171450</xdr:rowOff>
    </xdr:to>
    <xdr:sp macro="" textlink="">
      <xdr:nvSpPr>
        <xdr:cNvPr id="1963" name="Text Box 31" hidden="1"/>
        <xdr:cNvSpPr txBox="1">
          <a:spLocks noChangeArrowheads="1"/>
        </xdr:cNvSpPr>
      </xdr:nvSpPr>
      <xdr:spPr bwMode="auto">
        <a:xfrm>
          <a:off x="21945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392205</xdr:colOff>
      <xdr:row>0</xdr:row>
      <xdr:rowOff>19050</xdr:rowOff>
    </xdr:from>
    <xdr:to>
      <xdr:col>30</xdr:col>
      <xdr:colOff>276785</xdr:colOff>
      <xdr:row>1</xdr:row>
      <xdr:rowOff>171450</xdr:rowOff>
    </xdr:to>
    <xdr:sp macro="" textlink="">
      <xdr:nvSpPr>
        <xdr:cNvPr id="1964" name="Text Box 30" hidden="1"/>
        <xdr:cNvSpPr txBox="1">
          <a:spLocks noChangeArrowheads="1"/>
        </xdr:cNvSpPr>
      </xdr:nvSpPr>
      <xdr:spPr bwMode="auto">
        <a:xfrm>
          <a:off x="2295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71717</xdr:colOff>
      <xdr:row>0</xdr:row>
      <xdr:rowOff>19050</xdr:rowOff>
    </xdr:from>
    <xdr:to>
      <xdr:col>30</xdr:col>
      <xdr:colOff>691403</xdr:colOff>
      <xdr:row>1</xdr:row>
      <xdr:rowOff>171450</xdr:rowOff>
    </xdr:to>
    <xdr:sp macro="" textlink="">
      <xdr:nvSpPr>
        <xdr:cNvPr id="1965" name="Text Box 29" hidden="1"/>
        <xdr:cNvSpPr txBox="1">
          <a:spLocks noChangeArrowheads="1"/>
        </xdr:cNvSpPr>
      </xdr:nvSpPr>
      <xdr:spPr bwMode="auto">
        <a:xfrm>
          <a:off x="233743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1966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1967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1968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22972</xdr:colOff>
      <xdr:row>1</xdr:row>
      <xdr:rowOff>171450</xdr:rowOff>
    </xdr:to>
    <xdr:sp macro="" textlink="">
      <xdr:nvSpPr>
        <xdr:cNvPr id="1969" name="Text Box 56" hidden="1"/>
        <xdr:cNvSpPr txBox="1">
          <a:spLocks noChangeArrowheads="1"/>
        </xdr:cNvSpPr>
      </xdr:nvSpPr>
      <xdr:spPr bwMode="auto">
        <a:xfrm>
          <a:off x="372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23532</xdr:colOff>
      <xdr:row>1</xdr:row>
      <xdr:rowOff>171450</xdr:rowOff>
    </xdr:to>
    <xdr:sp macro="" textlink="">
      <xdr:nvSpPr>
        <xdr:cNvPr id="1970" name="Text Box 55" hidden="1"/>
        <xdr:cNvSpPr txBox="1">
          <a:spLocks noChangeArrowheads="1"/>
        </xdr:cNvSpPr>
      </xdr:nvSpPr>
      <xdr:spPr bwMode="auto">
        <a:xfrm>
          <a:off x="4419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19050</xdr:colOff>
      <xdr:row>1</xdr:row>
      <xdr:rowOff>171450</xdr:rowOff>
    </xdr:to>
    <xdr:sp macro="" textlink="">
      <xdr:nvSpPr>
        <xdr:cNvPr id="1971" name="Text Box 54" hidden="1"/>
        <xdr:cNvSpPr txBox="1">
          <a:spLocks noChangeArrowheads="1"/>
        </xdr:cNvSpPr>
      </xdr:nvSpPr>
      <xdr:spPr bwMode="auto">
        <a:xfrm>
          <a:off x="54387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10</xdr:col>
      <xdr:colOff>19050</xdr:colOff>
      <xdr:row>1</xdr:row>
      <xdr:rowOff>171450</xdr:rowOff>
    </xdr:to>
    <xdr:sp macro="" textlink="">
      <xdr:nvSpPr>
        <xdr:cNvPr id="1972" name="Text Box 53" hidden="1"/>
        <xdr:cNvSpPr txBox="1">
          <a:spLocks noChangeArrowheads="1"/>
        </xdr:cNvSpPr>
      </xdr:nvSpPr>
      <xdr:spPr bwMode="auto">
        <a:xfrm>
          <a:off x="6048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11</xdr:col>
      <xdr:colOff>29136</xdr:colOff>
      <xdr:row>1</xdr:row>
      <xdr:rowOff>171450</xdr:rowOff>
    </xdr:to>
    <xdr:sp macro="" textlink="">
      <xdr:nvSpPr>
        <xdr:cNvPr id="1973" name="Text Box 52" hidden="1"/>
        <xdr:cNvSpPr txBox="1">
          <a:spLocks noChangeArrowheads="1"/>
        </xdr:cNvSpPr>
      </xdr:nvSpPr>
      <xdr:spPr bwMode="auto">
        <a:xfrm>
          <a:off x="66579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22412</xdr:colOff>
      <xdr:row>1</xdr:row>
      <xdr:rowOff>171450</xdr:rowOff>
    </xdr:to>
    <xdr:sp macro="" textlink="">
      <xdr:nvSpPr>
        <xdr:cNvPr id="1974" name="Text Box 51" hidden="1"/>
        <xdr:cNvSpPr txBox="1">
          <a:spLocks noChangeArrowheads="1"/>
        </xdr:cNvSpPr>
      </xdr:nvSpPr>
      <xdr:spPr bwMode="auto">
        <a:xfrm>
          <a:off x="732472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13</xdr:col>
      <xdr:colOff>23532</xdr:colOff>
      <xdr:row>1</xdr:row>
      <xdr:rowOff>171450</xdr:rowOff>
    </xdr:to>
    <xdr:sp macro="" textlink="">
      <xdr:nvSpPr>
        <xdr:cNvPr id="1975" name="Text Box 50" hidden="1"/>
        <xdr:cNvSpPr txBox="1">
          <a:spLocks noChangeArrowheads="1"/>
        </xdr:cNvSpPr>
      </xdr:nvSpPr>
      <xdr:spPr bwMode="auto">
        <a:xfrm>
          <a:off x="8143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14</xdr:col>
      <xdr:colOff>23532</xdr:colOff>
      <xdr:row>1</xdr:row>
      <xdr:rowOff>171450</xdr:rowOff>
    </xdr:to>
    <xdr:sp macro="" textlink="">
      <xdr:nvSpPr>
        <xdr:cNvPr id="1976" name="Text Box 49" hidden="1"/>
        <xdr:cNvSpPr txBox="1">
          <a:spLocks noChangeArrowheads="1"/>
        </xdr:cNvSpPr>
      </xdr:nvSpPr>
      <xdr:spPr bwMode="auto">
        <a:xfrm>
          <a:off x="92868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23532</xdr:colOff>
      <xdr:row>1</xdr:row>
      <xdr:rowOff>171450</xdr:rowOff>
    </xdr:to>
    <xdr:sp macro="" textlink="">
      <xdr:nvSpPr>
        <xdr:cNvPr id="1977" name="Text Box 48" hidden="1"/>
        <xdr:cNvSpPr txBox="1">
          <a:spLocks noChangeArrowheads="1"/>
        </xdr:cNvSpPr>
      </xdr:nvSpPr>
      <xdr:spPr bwMode="auto">
        <a:xfrm>
          <a:off x="10134600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16</xdr:col>
      <xdr:colOff>23532</xdr:colOff>
      <xdr:row>1</xdr:row>
      <xdr:rowOff>171450</xdr:rowOff>
    </xdr:to>
    <xdr:sp macro="" textlink="">
      <xdr:nvSpPr>
        <xdr:cNvPr id="1978" name="Text Box 47" hidden="1"/>
        <xdr:cNvSpPr txBox="1">
          <a:spLocks noChangeArrowheads="1"/>
        </xdr:cNvSpPr>
      </xdr:nvSpPr>
      <xdr:spPr bwMode="auto">
        <a:xfrm>
          <a:off x="11163300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23532</xdr:colOff>
      <xdr:row>1</xdr:row>
      <xdr:rowOff>171450</xdr:rowOff>
    </xdr:to>
    <xdr:sp macro="" textlink="">
      <xdr:nvSpPr>
        <xdr:cNvPr id="1979" name="Text Box 46" hidden="1"/>
        <xdr:cNvSpPr txBox="1">
          <a:spLocks noChangeArrowheads="1"/>
        </xdr:cNvSpPr>
      </xdr:nvSpPr>
      <xdr:spPr bwMode="auto">
        <a:xfrm>
          <a:off x="12001500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18</xdr:col>
      <xdr:colOff>20731</xdr:colOff>
      <xdr:row>1</xdr:row>
      <xdr:rowOff>171450</xdr:rowOff>
    </xdr:to>
    <xdr:sp macro="" textlink="">
      <xdr:nvSpPr>
        <xdr:cNvPr id="1980" name="Text Box 45" hidden="1"/>
        <xdr:cNvSpPr txBox="1">
          <a:spLocks noChangeArrowheads="1"/>
        </xdr:cNvSpPr>
      </xdr:nvSpPr>
      <xdr:spPr bwMode="auto">
        <a:xfrm>
          <a:off x="13030200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23532</xdr:colOff>
      <xdr:row>1</xdr:row>
      <xdr:rowOff>171450</xdr:rowOff>
    </xdr:to>
    <xdr:sp macro="" textlink="">
      <xdr:nvSpPr>
        <xdr:cNvPr id="1981" name="Text Box 44" hidden="1"/>
        <xdr:cNvSpPr txBox="1">
          <a:spLocks noChangeArrowheads="1"/>
        </xdr:cNvSpPr>
      </xdr:nvSpPr>
      <xdr:spPr bwMode="auto">
        <a:xfrm>
          <a:off x="1383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20</xdr:col>
      <xdr:colOff>19050</xdr:colOff>
      <xdr:row>1</xdr:row>
      <xdr:rowOff>171450</xdr:rowOff>
    </xdr:to>
    <xdr:sp macro="" textlink="">
      <xdr:nvSpPr>
        <xdr:cNvPr id="1982" name="Text Box 43" hidden="1"/>
        <xdr:cNvSpPr txBox="1">
          <a:spLocks noChangeArrowheads="1"/>
        </xdr:cNvSpPr>
      </xdr:nvSpPr>
      <xdr:spPr bwMode="auto">
        <a:xfrm>
          <a:off x="14944725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23532</xdr:colOff>
      <xdr:row>1</xdr:row>
      <xdr:rowOff>171450</xdr:rowOff>
    </xdr:to>
    <xdr:sp macro="" textlink="">
      <xdr:nvSpPr>
        <xdr:cNvPr id="1983" name="Text Box 42" hidden="1"/>
        <xdr:cNvSpPr txBox="1">
          <a:spLocks noChangeArrowheads="1"/>
        </xdr:cNvSpPr>
      </xdr:nvSpPr>
      <xdr:spPr bwMode="auto">
        <a:xfrm>
          <a:off x="155733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21</xdr:col>
      <xdr:colOff>623047</xdr:colOff>
      <xdr:row>1</xdr:row>
      <xdr:rowOff>171450</xdr:rowOff>
    </xdr:to>
    <xdr:sp macro="" textlink="">
      <xdr:nvSpPr>
        <xdr:cNvPr id="1984" name="Text Box 41" hidden="1"/>
        <xdr:cNvSpPr txBox="1">
          <a:spLocks noChangeArrowheads="1"/>
        </xdr:cNvSpPr>
      </xdr:nvSpPr>
      <xdr:spPr bwMode="auto">
        <a:xfrm>
          <a:off x="16182975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561975</xdr:colOff>
      <xdr:row>0</xdr:row>
      <xdr:rowOff>19050</xdr:rowOff>
    </xdr:from>
    <xdr:to>
      <xdr:col>22</xdr:col>
      <xdr:colOff>446555</xdr:colOff>
      <xdr:row>1</xdr:row>
      <xdr:rowOff>171450</xdr:rowOff>
    </xdr:to>
    <xdr:sp macro="" textlink="">
      <xdr:nvSpPr>
        <xdr:cNvPr id="1985" name="Text Box 40" hidden="1"/>
        <xdr:cNvSpPr txBox="1">
          <a:spLocks noChangeArrowheads="1"/>
        </xdr:cNvSpPr>
      </xdr:nvSpPr>
      <xdr:spPr bwMode="auto">
        <a:xfrm>
          <a:off x="16878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699247</xdr:colOff>
      <xdr:row>0</xdr:row>
      <xdr:rowOff>19050</xdr:rowOff>
    </xdr:from>
    <xdr:to>
      <xdr:col>23</xdr:col>
      <xdr:colOff>143996</xdr:colOff>
      <xdr:row>1</xdr:row>
      <xdr:rowOff>171450</xdr:rowOff>
    </xdr:to>
    <xdr:sp macro="" textlink="">
      <xdr:nvSpPr>
        <xdr:cNvPr id="1986" name="Text Box 39" hidden="1"/>
        <xdr:cNvSpPr txBox="1">
          <a:spLocks noChangeArrowheads="1"/>
        </xdr:cNvSpPr>
      </xdr:nvSpPr>
      <xdr:spPr bwMode="auto">
        <a:xfrm>
          <a:off x="17621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182095</xdr:colOff>
      <xdr:row>1</xdr:row>
      <xdr:rowOff>171450</xdr:rowOff>
    </xdr:to>
    <xdr:sp macro="" textlink="">
      <xdr:nvSpPr>
        <xdr:cNvPr id="1987" name="Text Box 38" hidden="1"/>
        <xdr:cNvSpPr txBox="1">
          <a:spLocks noChangeArrowheads="1"/>
        </xdr:cNvSpPr>
      </xdr:nvSpPr>
      <xdr:spPr bwMode="auto">
        <a:xfrm>
          <a:off x="18392775" y="19050"/>
          <a:ext cx="1381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331694</xdr:colOff>
      <xdr:row>0</xdr:row>
      <xdr:rowOff>19050</xdr:rowOff>
    </xdr:from>
    <xdr:to>
      <xdr:col>28</xdr:col>
      <xdr:colOff>233642</xdr:colOff>
      <xdr:row>1</xdr:row>
      <xdr:rowOff>171450</xdr:rowOff>
    </xdr:to>
    <xdr:sp macro="" textlink="">
      <xdr:nvSpPr>
        <xdr:cNvPr id="1988" name="Text Box 37" hidden="1"/>
        <xdr:cNvSpPr txBox="1">
          <a:spLocks noChangeArrowheads="1"/>
        </xdr:cNvSpPr>
      </xdr:nvSpPr>
      <xdr:spPr bwMode="auto">
        <a:xfrm>
          <a:off x="21402675" y="19050"/>
          <a:ext cx="1381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331694</xdr:colOff>
      <xdr:row>0</xdr:row>
      <xdr:rowOff>19050</xdr:rowOff>
    </xdr:from>
    <xdr:to>
      <xdr:col>28</xdr:col>
      <xdr:colOff>233642</xdr:colOff>
      <xdr:row>1</xdr:row>
      <xdr:rowOff>171450</xdr:rowOff>
    </xdr:to>
    <xdr:sp macro="" textlink="">
      <xdr:nvSpPr>
        <xdr:cNvPr id="1989" name="Text Box 36" hidden="1"/>
        <xdr:cNvSpPr txBox="1">
          <a:spLocks noChangeArrowheads="1"/>
        </xdr:cNvSpPr>
      </xdr:nvSpPr>
      <xdr:spPr bwMode="auto">
        <a:xfrm>
          <a:off x="21402675" y="19050"/>
          <a:ext cx="1381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135031</xdr:colOff>
      <xdr:row>0</xdr:row>
      <xdr:rowOff>19050</xdr:rowOff>
    </xdr:from>
    <xdr:to>
      <xdr:col>29</xdr:col>
      <xdr:colOff>17929</xdr:colOff>
      <xdr:row>1</xdr:row>
      <xdr:rowOff>171450</xdr:rowOff>
    </xdr:to>
    <xdr:sp macro="" textlink="">
      <xdr:nvSpPr>
        <xdr:cNvPr id="1990" name="Text Box 35" hidden="1"/>
        <xdr:cNvSpPr txBox="1">
          <a:spLocks noChangeArrowheads="1"/>
        </xdr:cNvSpPr>
      </xdr:nvSpPr>
      <xdr:spPr bwMode="auto">
        <a:xfrm>
          <a:off x="21945600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405092</xdr:colOff>
      <xdr:row>0</xdr:row>
      <xdr:rowOff>19050</xdr:rowOff>
    </xdr:from>
    <xdr:to>
      <xdr:col>30</xdr:col>
      <xdr:colOff>289672</xdr:colOff>
      <xdr:row>1</xdr:row>
      <xdr:rowOff>171450</xdr:rowOff>
    </xdr:to>
    <xdr:sp macro="" textlink="">
      <xdr:nvSpPr>
        <xdr:cNvPr id="1991" name="Text Box 34" hidden="1"/>
        <xdr:cNvSpPr txBox="1">
          <a:spLocks noChangeArrowheads="1"/>
        </xdr:cNvSpPr>
      </xdr:nvSpPr>
      <xdr:spPr bwMode="auto">
        <a:xfrm>
          <a:off x="2295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89647</xdr:colOff>
      <xdr:row>0</xdr:row>
      <xdr:rowOff>19050</xdr:rowOff>
    </xdr:from>
    <xdr:to>
      <xdr:col>30</xdr:col>
      <xdr:colOff>704290</xdr:colOff>
      <xdr:row>1</xdr:row>
      <xdr:rowOff>171450</xdr:rowOff>
    </xdr:to>
    <xdr:sp macro="" textlink="">
      <xdr:nvSpPr>
        <xdr:cNvPr id="1992" name="Text Box 33" hidden="1"/>
        <xdr:cNvSpPr txBox="1">
          <a:spLocks noChangeArrowheads="1"/>
        </xdr:cNvSpPr>
      </xdr:nvSpPr>
      <xdr:spPr bwMode="auto">
        <a:xfrm>
          <a:off x="23383875" y="19050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25</xdr:col>
      <xdr:colOff>715495</xdr:colOff>
      <xdr:row>4</xdr:row>
      <xdr:rowOff>0</xdr:rowOff>
    </xdr:to>
    <xdr:sp macro="" textlink="">
      <xdr:nvSpPr>
        <xdr:cNvPr id="1993" name="Text Box 32" hidden="1"/>
        <xdr:cNvSpPr txBox="1">
          <a:spLocks noChangeArrowheads="1"/>
        </xdr:cNvSpPr>
      </xdr:nvSpPr>
      <xdr:spPr bwMode="auto">
        <a:xfrm>
          <a:off x="196786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26</xdr:col>
      <xdr:colOff>712694</xdr:colOff>
      <xdr:row>4</xdr:row>
      <xdr:rowOff>0</xdr:rowOff>
    </xdr:to>
    <xdr:sp macro="" textlink="">
      <xdr:nvSpPr>
        <xdr:cNvPr id="1994" name="Text Box 31" hidden="1"/>
        <xdr:cNvSpPr txBox="1">
          <a:spLocks noChangeArrowheads="1"/>
        </xdr:cNvSpPr>
      </xdr:nvSpPr>
      <xdr:spPr bwMode="auto">
        <a:xfrm>
          <a:off x="204216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1995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1996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1997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1998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1999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000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419100</xdr:colOff>
      <xdr:row>1</xdr:row>
      <xdr:rowOff>171450</xdr:rowOff>
    </xdr:to>
    <xdr:sp macro="" textlink="">
      <xdr:nvSpPr>
        <xdr:cNvPr id="2001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476250</xdr:colOff>
      <xdr:row>1</xdr:row>
      <xdr:rowOff>171450</xdr:rowOff>
    </xdr:to>
    <xdr:sp macro="" textlink="">
      <xdr:nvSpPr>
        <xdr:cNvPr id="2002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003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004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005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006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007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008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09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10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011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012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013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014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015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016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17" name="Text Box 37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18" name="Text Box 36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34</xdr:col>
      <xdr:colOff>576543</xdr:colOff>
      <xdr:row>1</xdr:row>
      <xdr:rowOff>171450</xdr:rowOff>
    </xdr:to>
    <xdr:sp macro="" textlink="">
      <xdr:nvSpPr>
        <xdr:cNvPr id="2019" name="Text Box 35" hidden="1"/>
        <xdr:cNvSpPr txBox="1">
          <a:spLocks noChangeArrowheads="1"/>
        </xdr:cNvSpPr>
      </xdr:nvSpPr>
      <xdr:spPr bwMode="auto">
        <a:xfrm>
          <a:off x="2648902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344581</xdr:colOff>
      <xdr:row>0</xdr:row>
      <xdr:rowOff>19050</xdr:rowOff>
    </xdr:from>
    <xdr:to>
      <xdr:col>35</xdr:col>
      <xdr:colOff>27455</xdr:colOff>
      <xdr:row>1</xdr:row>
      <xdr:rowOff>171450</xdr:rowOff>
    </xdr:to>
    <xdr:sp macro="" textlink="">
      <xdr:nvSpPr>
        <xdr:cNvPr id="2020" name="Text Box 34" hidden="1"/>
        <xdr:cNvSpPr txBox="1">
          <a:spLocks noChangeArrowheads="1"/>
        </xdr:cNvSpPr>
      </xdr:nvSpPr>
      <xdr:spPr bwMode="auto">
        <a:xfrm>
          <a:off x="266128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89647</xdr:colOff>
      <xdr:row>0</xdr:row>
      <xdr:rowOff>19050</xdr:rowOff>
    </xdr:from>
    <xdr:to>
      <xdr:col>36</xdr:col>
      <xdr:colOff>575422</xdr:colOff>
      <xdr:row>1</xdr:row>
      <xdr:rowOff>171450</xdr:rowOff>
    </xdr:to>
    <xdr:sp macro="" textlink="">
      <xdr:nvSpPr>
        <xdr:cNvPr id="2021" name="Text Box 33" hidden="1"/>
        <xdr:cNvSpPr txBox="1">
          <a:spLocks noChangeArrowheads="1"/>
        </xdr:cNvSpPr>
      </xdr:nvSpPr>
      <xdr:spPr bwMode="auto">
        <a:xfrm>
          <a:off x="278415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022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023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024" name="Text Box 88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025" name="Text Box 87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026" name="Text Box 86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027" name="Text Box 85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028" name="Text Box 84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029" name="Text Box 83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419100</xdr:colOff>
      <xdr:row>1</xdr:row>
      <xdr:rowOff>171450</xdr:rowOff>
    </xdr:to>
    <xdr:sp macro="" textlink="">
      <xdr:nvSpPr>
        <xdr:cNvPr id="2030" name="Text Box 82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476250</xdr:colOff>
      <xdr:row>1</xdr:row>
      <xdr:rowOff>171450</xdr:rowOff>
    </xdr:to>
    <xdr:sp macro="" textlink="">
      <xdr:nvSpPr>
        <xdr:cNvPr id="2031" name="Text Box 81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032" name="Text Box 80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033" name="Text Box 79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034" name="Text Box 78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035" name="Text Box 77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036" name="Text Box 76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037" name="Text Box 75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38" name="Text Box 74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39" name="Text Box 73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040" name="Text Box 72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041" name="Text Box 71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042" name="Text Box 70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043" name="Text Box 69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044" name="Text Box 68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045" name="Text Box 67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46" name="Text Box 66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47" name="Text Box 65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34</xdr:col>
      <xdr:colOff>576543</xdr:colOff>
      <xdr:row>1</xdr:row>
      <xdr:rowOff>171450</xdr:rowOff>
    </xdr:to>
    <xdr:sp macro="" textlink="">
      <xdr:nvSpPr>
        <xdr:cNvPr id="2048" name="Text Box 64" hidden="1"/>
        <xdr:cNvSpPr txBox="1">
          <a:spLocks noChangeArrowheads="1"/>
        </xdr:cNvSpPr>
      </xdr:nvSpPr>
      <xdr:spPr bwMode="auto">
        <a:xfrm>
          <a:off x="2648902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344581</xdr:colOff>
      <xdr:row>0</xdr:row>
      <xdr:rowOff>19050</xdr:rowOff>
    </xdr:from>
    <xdr:to>
      <xdr:col>35</xdr:col>
      <xdr:colOff>27455</xdr:colOff>
      <xdr:row>1</xdr:row>
      <xdr:rowOff>171450</xdr:rowOff>
    </xdr:to>
    <xdr:sp macro="" textlink="">
      <xdr:nvSpPr>
        <xdr:cNvPr id="2049" name="Text Box 63" hidden="1"/>
        <xdr:cNvSpPr txBox="1">
          <a:spLocks noChangeArrowheads="1"/>
        </xdr:cNvSpPr>
      </xdr:nvSpPr>
      <xdr:spPr bwMode="auto">
        <a:xfrm>
          <a:off x="266128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89647</xdr:colOff>
      <xdr:row>0</xdr:row>
      <xdr:rowOff>19050</xdr:rowOff>
    </xdr:from>
    <xdr:to>
      <xdr:col>36</xdr:col>
      <xdr:colOff>575422</xdr:colOff>
      <xdr:row>1</xdr:row>
      <xdr:rowOff>171450</xdr:rowOff>
    </xdr:to>
    <xdr:sp macro="" textlink="">
      <xdr:nvSpPr>
        <xdr:cNvPr id="2050" name="Text Box 62" hidden="1"/>
        <xdr:cNvSpPr txBox="1">
          <a:spLocks noChangeArrowheads="1"/>
        </xdr:cNvSpPr>
      </xdr:nvSpPr>
      <xdr:spPr bwMode="auto">
        <a:xfrm>
          <a:off x="278415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051" name="Text Box 61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052" name="Text Box 60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053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054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055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056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057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058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419100</xdr:colOff>
      <xdr:row>1</xdr:row>
      <xdr:rowOff>171450</xdr:rowOff>
    </xdr:to>
    <xdr:sp macro="" textlink="">
      <xdr:nvSpPr>
        <xdr:cNvPr id="2059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476250</xdr:colOff>
      <xdr:row>1</xdr:row>
      <xdr:rowOff>171450</xdr:rowOff>
    </xdr:to>
    <xdr:sp macro="" textlink="">
      <xdr:nvSpPr>
        <xdr:cNvPr id="2060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061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062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063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064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065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066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67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945776</xdr:colOff>
      <xdr:row>1</xdr:row>
      <xdr:rowOff>171450</xdr:rowOff>
    </xdr:to>
    <xdr:sp macro="" textlink="">
      <xdr:nvSpPr>
        <xdr:cNvPr id="2068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069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070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071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072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073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074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75" name="Text Box 37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36</xdr:col>
      <xdr:colOff>35859</xdr:colOff>
      <xdr:row>1</xdr:row>
      <xdr:rowOff>171450</xdr:rowOff>
    </xdr:to>
    <xdr:sp macro="" textlink="">
      <xdr:nvSpPr>
        <xdr:cNvPr id="2076" name="Text Box 36" hidden="1"/>
        <xdr:cNvSpPr txBox="1">
          <a:spLocks noChangeArrowheads="1"/>
        </xdr:cNvSpPr>
      </xdr:nvSpPr>
      <xdr:spPr bwMode="auto">
        <a:xfrm>
          <a:off x="2648902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220756</xdr:colOff>
      <xdr:row>0</xdr:row>
      <xdr:rowOff>19050</xdr:rowOff>
    </xdr:from>
    <xdr:to>
      <xdr:col>34</xdr:col>
      <xdr:colOff>576543</xdr:colOff>
      <xdr:row>1</xdr:row>
      <xdr:rowOff>171450</xdr:rowOff>
    </xdr:to>
    <xdr:sp macro="" textlink="">
      <xdr:nvSpPr>
        <xdr:cNvPr id="2077" name="Text Box 35" hidden="1"/>
        <xdr:cNvSpPr txBox="1">
          <a:spLocks noChangeArrowheads="1"/>
        </xdr:cNvSpPr>
      </xdr:nvSpPr>
      <xdr:spPr bwMode="auto">
        <a:xfrm>
          <a:off x="2648902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344581</xdr:colOff>
      <xdr:row>0</xdr:row>
      <xdr:rowOff>19050</xdr:rowOff>
    </xdr:from>
    <xdr:to>
      <xdr:col>35</xdr:col>
      <xdr:colOff>27455</xdr:colOff>
      <xdr:row>1</xdr:row>
      <xdr:rowOff>171450</xdr:rowOff>
    </xdr:to>
    <xdr:sp macro="" textlink="">
      <xdr:nvSpPr>
        <xdr:cNvPr id="2078" name="Text Box 34" hidden="1"/>
        <xdr:cNvSpPr txBox="1">
          <a:spLocks noChangeArrowheads="1"/>
        </xdr:cNvSpPr>
      </xdr:nvSpPr>
      <xdr:spPr bwMode="auto">
        <a:xfrm>
          <a:off x="266128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89647</xdr:colOff>
      <xdr:row>0</xdr:row>
      <xdr:rowOff>19050</xdr:rowOff>
    </xdr:from>
    <xdr:to>
      <xdr:col>36</xdr:col>
      <xdr:colOff>575422</xdr:colOff>
      <xdr:row>1</xdr:row>
      <xdr:rowOff>171450</xdr:rowOff>
    </xdr:to>
    <xdr:sp macro="" textlink="">
      <xdr:nvSpPr>
        <xdr:cNvPr id="2079" name="Text Box 33" hidden="1"/>
        <xdr:cNvSpPr txBox="1">
          <a:spLocks noChangeArrowheads="1"/>
        </xdr:cNvSpPr>
      </xdr:nvSpPr>
      <xdr:spPr bwMode="auto">
        <a:xfrm>
          <a:off x="278415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080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081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082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083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084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085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086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087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088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089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090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091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092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093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094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095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096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097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098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099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100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101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102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103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04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05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06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07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108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109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110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111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112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113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114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115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116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117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118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119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120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121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122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123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124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25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26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127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128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129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130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131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132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33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34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35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36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137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138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139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140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141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142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143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144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145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146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147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148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149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150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151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152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153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54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55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156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157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158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159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160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161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62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63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64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65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166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167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168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169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170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171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172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173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174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175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176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177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178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179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180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181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182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83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184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185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186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187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188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189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190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91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92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93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194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195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196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197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198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199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200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201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202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203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204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205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206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207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208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209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210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211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12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13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214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215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216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217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218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219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20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21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22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23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224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225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226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227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228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229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230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231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232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233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234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235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236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237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238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239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240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41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42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243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244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245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246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247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248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49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50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51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52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253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254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255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256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257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258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259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260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261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262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263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264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265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266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267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268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269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70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71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272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273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274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275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276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277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78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79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80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281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282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283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284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285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286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287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288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289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290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291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292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293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294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295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296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297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298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299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00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301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302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303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304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305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306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07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08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09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10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311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312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313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314" name="Text Box 88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315" name="Text Box 87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316" name="Text Box 86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317" name="Text Box 85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318" name="Text Box 84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319" name="Text Box 83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320" name="Text Box 82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321" name="Text Box 81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322" name="Text Box 80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323" name="Text Box 79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324" name="Text Box 78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325" name="Text Box 77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326" name="Text Box 76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327" name="Text Box 75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28" name="Text Box 74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29" name="Text Box 73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330" name="Text Box 72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331" name="Text Box 71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332" name="Text Box 70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333" name="Text Box 69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334" name="Text Box 68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335" name="Text Box 67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36" name="Text Box 6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37" name="Text Box 6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38" name="Text Box 6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39" name="Text Box 63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340" name="Text Box 62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341" name="Text Box 61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342" name="Text Box 60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343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344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345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346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347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348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349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350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351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352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353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354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355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356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57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58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359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360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361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362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363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364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65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66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67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68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369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370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371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372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373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23533</xdr:colOff>
      <xdr:row>1</xdr:row>
      <xdr:rowOff>171450</xdr:rowOff>
    </xdr:to>
    <xdr:sp macro="" textlink="">
      <xdr:nvSpPr>
        <xdr:cNvPr id="2374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142875</xdr:colOff>
      <xdr:row>0</xdr:row>
      <xdr:rowOff>19050</xdr:rowOff>
    </xdr:from>
    <xdr:to>
      <xdr:col>7</xdr:col>
      <xdr:colOff>384922</xdr:colOff>
      <xdr:row>1</xdr:row>
      <xdr:rowOff>171450</xdr:rowOff>
    </xdr:to>
    <xdr:sp macro="" textlink="">
      <xdr:nvSpPr>
        <xdr:cNvPr id="2375" name="Text Box 56" hidden="1"/>
        <xdr:cNvSpPr txBox="1">
          <a:spLocks noChangeArrowheads="1"/>
        </xdr:cNvSpPr>
      </xdr:nvSpPr>
      <xdr:spPr bwMode="auto">
        <a:xfrm>
          <a:off x="3724275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232522</xdr:colOff>
      <xdr:row>0</xdr:row>
      <xdr:rowOff>19050</xdr:rowOff>
    </xdr:from>
    <xdr:to>
      <xdr:col>8</xdr:col>
      <xdr:colOff>519392</xdr:colOff>
      <xdr:row>1</xdr:row>
      <xdr:rowOff>171450</xdr:rowOff>
    </xdr:to>
    <xdr:sp macro="" textlink="">
      <xdr:nvSpPr>
        <xdr:cNvPr id="2376" name="Text Box 55" hidden="1"/>
        <xdr:cNvSpPr txBox="1">
          <a:spLocks noChangeArrowheads="1"/>
        </xdr:cNvSpPr>
      </xdr:nvSpPr>
      <xdr:spPr bwMode="auto">
        <a:xfrm>
          <a:off x="441960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365872</xdr:colOff>
      <xdr:row>0</xdr:row>
      <xdr:rowOff>19050</xdr:rowOff>
    </xdr:from>
    <xdr:to>
      <xdr:col>9</xdr:col>
      <xdr:colOff>333375</xdr:colOff>
      <xdr:row>1</xdr:row>
      <xdr:rowOff>171450</xdr:rowOff>
    </xdr:to>
    <xdr:sp macro="" textlink="">
      <xdr:nvSpPr>
        <xdr:cNvPr id="2377" name="Text Box 54" hidden="1"/>
        <xdr:cNvSpPr txBox="1">
          <a:spLocks noChangeArrowheads="1"/>
        </xdr:cNvSpPr>
      </xdr:nvSpPr>
      <xdr:spPr bwMode="auto">
        <a:xfrm>
          <a:off x="5438775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281267</xdr:colOff>
      <xdr:row>0</xdr:row>
      <xdr:rowOff>19050</xdr:rowOff>
    </xdr:from>
    <xdr:to>
      <xdr:col>9</xdr:col>
      <xdr:colOff>414618</xdr:colOff>
      <xdr:row>1</xdr:row>
      <xdr:rowOff>171450</xdr:rowOff>
    </xdr:to>
    <xdr:sp macro="" textlink="">
      <xdr:nvSpPr>
        <xdr:cNvPr id="2378" name="Text Box 53" hidden="1"/>
        <xdr:cNvSpPr txBox="1">
          <a:spLocks noChangeArrowheads="1"/>
        </xdr:cNvSpPr>
      </xdr:nvSpPr>
      <xdr:spPr bwMode="auto">
        <a:xfrm>
          <a:off x="60483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886385</xdr:colOff>
      <xdr:row>0</xdr:row>
      <xdr:rowOff>19050</xdr:rowOff>
    </xdr:from>
    <xdr:to>
      <xdr:col>10</xdr:col>
      <xdr:colOff>481853</xdr:colOff>
      <xdr:row>1</xdr:row>
      <xdr:rowOff>171450</xdr:rowOff>
    </xdr:to>
    <xdr:sp macro="" textlink="">
      <xdr:nvSpPr>
        <xdr:cNvPr id="2379" name="Text Box 52" hidden="1"/>
        <xdr:cNvSpPr txBox="1">
          <a:spLocks noChangeArrowheads="1"/>
        </xdr:cNvSpPr>
      </xdr:nvSpPr>
      <xdr:spPr bwMode="auto">
        <a:xfrm>
          <a:off x="66579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528918</xdr:colOff>
      <xdr:row>0</xdr:row>
      <xdr:rowOff>19050</xdr:rowOff>
    </xdr:from>
    <xdr:to>
      <xdr:col>12</xdr:col>
      <xdr:colOff>203387</xdr:colOff>
      <xdr:row>1</xdr:row>
      <xdr:rowOff>171450</xdr:rowOff>
    </xdr:to>
    <xdr:sp macro="" textlink="">
      <xdr:nvSpPr>
        <xdr:cNvPr id="2380" name="Text Box 51" hidden="1"/>
        <xdr:cNvSpPr txBox="1">
          <a:spLocks noChangeArrowheads="1"/>
        </xdr:cNvSpPr>
      </xdr:nvSpPr>
      <xdr:spPr bwMode="auto">
        <a:xfrm>
          <a:off x="732472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143436</xdr:colOff>
      <xdr:row>0</xdr:row>
      <xdr:rowOff>19050</xdr:rowOff>
    </xdr:from>
    <xdr:to>
      <xdr:col>14</xdr:col>
      <xdr:colOff>44823</xdr:colOff>
      <xdr:row>1</xdr:row>
      <xdr:rowOff>171450</xdr:rowOff>
    </xdr:to>
    <xdr:sp macro="" textlink="">
      <xdr:nvSpPr>
        <xdr:cNvPr id="2381" name="Text Box 50" hidden="1"/>
        <xdr:cNvSpPr txBox="1">
          <a:spLocks noChangeArrowheads="1"/>
        </xdr:cNvSpPr>
      </xdr:nvSpPr>
      <xdr:spPr bwMode="auto">
        <a:xfrm>
          <a:off x="814387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612962</xdr:colOff>
      <xdr:row>0</xdr:row>
      <xdr:rowOff>19050</xdr:rowOff>
    </xdr:from>
    <xdr:to>
      <xdr:col>15</xdr:col>
      <xdr:colOff>1006848</xdr:colOff>
      <xdr:row>1</xdr:row>
      <xdr:rowOff>171450</xdr:rowOff>
    </xdr:to>
    <xdr:sp macro="" textlink="">
      <xdr:nvSpPr>
        <xdr:cNvPr id="2382" name="Text Box 49" hidden="1"/>
        <xdr:cNvSpPr txBox="1">
          <a:spLocks noChangeArrowheads="1"/>
        </xdr:cNvSpPr>
      </xdr:nvSpPr>
      <xdr:spPr bwMode="auto">
        <a:xfrm>
          <a:off x="9286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642657</xdr:colOff>
      <xdr:row>0</xdr:row>
      <xdr:rowOff>19050</xdr:rowOff>
    </xdr:from>
    <xdr:to>
      <xdr:col>15</xdr:col>
      <xdr:colOff>959223</xdr:colOff>
      <xdr:row>1</xdr:row>
      <xdr:rowOff>171450</xdr:rowOff>
    </xdr:to>
    <xdr:sp macro="" textlink="">
      <xdr:nvSpPr>
        <xdr:cNvPr id="2383" name="Text Box 48" hidden="1"/>
        <xdr:cNvSpPr txBox="1">
          <a:spLocks noChangeArrowheads="1"/>
        </xdr:cNvSpPr>
      </xdr:nvSpPr>
      <xdr:spPr bwMode="auto">
        <a:xfrm>
          <a:off x="10134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530598</xdr:colOff>
      <xdr:row>0</xdr:row>
      <xdr:rowOff>19050</xdr:rowOff>
    </xdr:from>
    <xdr:to>
      <xdr:col>17</xdr:col>
      <xdr:colOff>787774</xdr:colOff>
      <xdr:row>1</xdr:row>
      <xdr:rowOff>171450</xdr:rowOff>
    </xdr:to>
    <xdr:sp macro="" textlink="">
      <xdr:nvSpPr>
        <xdr:cNvPr id="2384" name="Text Box 47" hidden="1"/>
        <xdr:cNvSpPr txBox="1">
          <a:spLocks noChangeArrowheads="1"/>
        </xdr:cNvSpPr>
      </xdr:nvSpPr>
      <xdr:spPr bwMode="auto">
        <a:xfrm>
          <a:off x="111633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530598</xdr:colOff>
      <xdr:row>0</xdr:row>
      <xdr:rowOff>19050</xdr:rowOff>
    </xdr:from>
    <xdr:to>
      <xdr:col>17</xdr:col>
      <xdr:colOff>959224</xdr:colOff>
      <xdr:row>1</xdr:row>
      <xdr:rowOff>171450</xdr:rowOff>
    </xdr:to>
    <xdr:sp macro="" textlink="">
      <xdr:nvSpPr>
        <xdr:cNvPr id="2385" name="Text Box 46" hidden="1"/>
        <xdr:cNvSpPr txBox="1">
          <a:spLocks noChangeArrowheads="1"/>
        </xdr:cNvSpPr>
      </xdr:nvSpPr>
      <xdr:spPr bwMode="auto">
        <a:xfrm>
          <a:off x="120015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530598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86" name="Text Box 45" hidden="1"/>
        <xdr:cNvSpPr txBox="1">
          <a:spLocks noChangeArrowheads="1"/>
        </xdr:cNvSpPr>
      </xdr:nvSpPr>
      <xdr:spPr bwMode="auto">
        <a:xfrm>
          <a:off x="130302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492499</xdr:colOff>
      <xdr:row>0</xdr:row>
      <xdr:rowOff>19050</xdr:rowOff>
    </xdr:from>
    <xdr:to>
      <xdr:col>19</xdr:col>
      <xdr:colOff>941294</xdr:colOff>
      <xdr:row>1</xdr:row>
      <xdr:rowOff>171450</xdr:rowOff>
    </xdr:to>
    <xdr:sp macro="" textlink="">
      <xdr:nvSpPr>
        <xdr:cNvPr id="2387" name="Text Box 44" hidden="1"/>
        <xdr:cNvSpPr txBox="1">
          <a:spLocks noChangeArrowheads="1"/>
        </xdr:cNvSpPr>
      </xdr:nvSpPr>
      <xdr:spPr bwMode="auto">
        <a:xfrm>
          <a:off x="138303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573181</xdr:colOff>
      <xdr:row>0</xdr:row>
      <xdr:rowOff>19050</xdr:rowOff>
    </xdr:from>
    <xdr:to>
      <xdr:col>21</xdr:col>
      <xdr:colOff>461122</xdr:colOff>
      <xdr:row>1</xdr:row>
      <xdr:rowOff>171450</xdr:rowOff>
    </xdr:to>
    <xdr:sp macro="" textlink="">
      <xdr:nvSpPr>
        <xdr:cNvPr id="2388" name="Text Box 43" hidden="1"/>
        <xdr:cNvSpPr txBox="1">
          <a:spLocks noChangeArrowheads="1"/>
        </xdr:cNvSpPr>
      </xdr:nvSpPr>
      <xdr:spPr bwMode="auto">
        <a:xfrm>
          <a:off x="14944725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393326</xdr:colOff>
      <xdr:row>0</xdr:row>
      <xdr:rowOff>19050</xdr:rowOff>
    </xdr:from>
    <xdr:to>
      <xdr:col>21</xdr:col>
      <xdr:colOff>203947</xdr:colOff>
      <xdr:row>1</xdr:row>
      <xdr:rowOff>171450</xdr:rowOff>
    </xdr:to>
    <xdr:sp macro="" textlink="">
      <xdr:nvSpPr>
        <xdr:cNvPr id="2389" name="Text Box 42" hidden="1"/>
        <xdr:cNvSpPr txBox="1">
          <a:spLocks noChangeArrowheads="1"/>
        </xdr:cNvSpPr>
      </xdr:nvSpPr>
      <xdr:spPr bwMode="auto">
        <a:xfrm>
          <a:off x="155733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998444</xdr:colOff>
      <xdr:row>0</xdr:row>
      <xdr:rowOff>19050</xdr:rowOff>
    </xdr:from>
    <xdr:to>
      <xdr:col>22</xdr:col>
      <xdr:colOff>798980</xdr:colOff>
      <xdr:row>1</xdr:row>
      <xdr:rowOff>171450</xdr:rowOff>
    </xdr:to>
    <xdr:sp macro="" textlink="">
      <xdr:nvSpPr>
        <xdr:cNvPr id="2390" name="Text Box 41" hidden="1"/>
        <xdr:cNvSpPr txBox="1">
          <a:spLocks noChangeArrowheads="1"/>
        </xdr:cNvSpPr>
      </xdr:nvSpPr>
      <xdr:spPr bwMode="auto">
        <a:xfrm>
          <a:off x="16182975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89647</xdr:colOff>
      <xdr:row>0</xdr:row>
      <xdr:rowOff>19050</xdr:rowOff>
    </xdr:from>
    <xdr:to>
      <xdr:col>23</xdr:col>
      <xdr:colOff>305921</xdr:colOff>
      <xdr:row>1</xdr:row>
      <xdr:rowOff>171450</xdr:rowOff>
    </xdr:to>
    <xdr:sp macro="" textlink="">
      <xdr:nvSpPr>
        <xdr:cNvPr id="2391" name="Text Box 40" hidden="1"/>
        <xdr:cNvSpPr txBox="1">
          <a:spLocks noChangeArrowheads="1"/>
        </xdr:cNvSpPr>
      </xdr:nvSpPr>
      <xdr:spPr bwMode="auto">
        <a:xfrm>
          <a:off x="1701165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246530</xdr:colOff>
      <xdr:row>0</xdr:row>
      <xdr:rowOff>19050</xdr:rowOff>
    </xdr:from>
    <xdr:to>
      <xdr:col>24</xdr:col>
      <xdr:colOff>1120</xdr:colOff>
      <xdr:row>1</xdr:row>
      <xdr:rowOff>171450</xdr:rowOff>
    </xdr:to>
    <xdr:sp macro="" textlink="">
      <xdr:nvSpPr>
        <xdr:cNvPr id="2392" name="Text Box 39" hidden="1"/>
        <xdr:cNvSpPr txBox="1">
          <a:spLocks noChangeArrowheads="1"/>
        </xdr:cNvSpPr>
      </xdr:nvSpPr>
      <xdr:spPr bwMode="auto">
        <a:xfrm>
          <a:off x="180498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589430</xdr:colOff>
      <xdr:row>0</xdr:row>
      <xdr:rowOff>19050</xdr:rowOff>
    </xdr:from>
    <xdr:to>
      <xdr:col>24</xdr:col>
      <xdr:colOff>334495</xdr:colOff>
      <xdr:row>1</xdr:row>
      <xdr:rowOff>171450</xdr:rowOff>
    </xdr:to>
    <xdr:sp macro="" textlink="">
      <xdr:nvSpPr>
        <xdr:cNvPr id="2393" name="Text Box 38" hidden="1"/>
        <xdr:cNvSpPr txBox="1">
          <a:spLocks noChangeArrowheads="1"/>
        </xdr:cNvSpPr>
      </xdr:nvSpPr>
      <xdr:spPr bwMode="auto">
        <a:xfrm>
          <a:off x="1839277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94" name="Text Box 37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95" name="Text Box 36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96" name="Text Box 35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175932</xdr:colOff>
      <xdr:row>0</xdr:row>
      <xdr:rowOff>19050</xdr:rowOff>
    </xdr:from>
    <xdr:to>
      <xdr:col>79</xdr:col>
      <xdr:colOff>799540</xdr:colOff>
      <xdr:row>1</xdr:row>
      <xdr:rowOff>171450</xdr:rowOff>
    </xdr:to>
    <xdr:sp macro="" textlink="">
      <xdr:nvSpPr>
        <xdr:cNvPr id="2397" name="Text Box 34" hidden="1"/>
        <xdr:cNvSpPr txBox="1">
          <a:spLocks noChangeArrowheads="1"/>
        </xdr:cNvSpPr>
      </xdr:nvSpPr>
      <xdr:spPr bwMode="auto">
        <a:xfrm>
          <a:off x="6066472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414618</xdr:colOff>
      <xdr:row>0</xdr:row>
      <xdr:rowOff>19050</xdr:rowOff>
    </xdr:from>
    <xdr:to>
      <xdr:col>83</xdr:col>
      <xdr:colOff>104775</xdr:colOff>
      <xdr:row>1</xdr:row>
      <xdr:rowOff>171450</xdr:rowOff>
    </xdr:to>
    <xdr:sp macro="" textlink="">
      <xdr:nvSpPr>
        <xdr:cNvPr id="2398" name="Text Box 33" hidden="1"/>
        <xdr:cNvSpPr txBox="1">
          <a:spLocks noChangeArrowheads="1"/>
        </xdr:cNvSpPr>
      </xdr:nvSpPr>
      <xdr:spPr bwMode="auto">
        <a:xfrm>
          <a:off x="6201727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86845</xdr:colOff>
      <xdr:row>0</xdr:row>
      <xdr:rowOff>19050</xdr:rowOff>
    </xdr:from>
    <xdr:to>
      <xdr:col>26</xdr:col>
      <xdr:colOff>220196</xdr:colOff>
      <xdr:row>4</xdr:row>
      <xdr:rowOff>0</xdr:rowOff>
    </xdr:to>
    <xdr:sp macro="" textlink="">
      <xdr:nvSpPr>
        <xdr:cNvPr id="2399" name="Text Box 32" hidden="1"/>
        <xdr:cNvSpPr txBox="1">
          <a:spLocks noChangeArrowheads="1"/>
        </xdr:cNvSpPr>
      </xdr:nvSpPr>
      <xdr:spPr bwMode="auto">
        <a:xfrm>
          <a:off x="1967865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86845</xdr:colOff>
      <xdr:row>0</xdr:row>
      <xdr:rowOff>19050</xdr:rowOff>
    </xdr:from>
    <xdr:to>
      <xdr:col>28</xdr:col>
      <xdr:colOff>210670</xdr:colOff>
      <xdr:row>4</xdr:row>
      <xdr:rowOff>0</xdr:rowOff>
    </xdr:to>
    <xdr:sp macro="" textlink="">
      <xdr:nvSpPr>
        <xdr:cNvPr id="2400" name="Text Box 31" hidden="1"/>
        <xdr:cNvSpPr txBox="1">
          <a:spLocks noChangeArrowheads="1"/>
        </xdr:cNvSpPr>
      </xdr:nvSpPr>
      <xdr:spPr bwMode="auto">
        <a:xfrm>
          <a:off x="204216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401" name="Text Box 59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402" name="Text Box 5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403" name="Text Box 5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404" name="Text Box 56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405" name="Text Box 5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406" name="Text Box 5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407" name="Text Box 5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408" name="Text Box 5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409" name="Text Box 5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410" name="Text Box 5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411" name="Text Box 4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412" name="Text Box 4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413" name="Text Box 4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414" name="Text Box 4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415" name="Text Box 4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416" name="Text Box 4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417" name="Text Box 4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418" name="Text Box 4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419" name="Text Box 4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420" name="Text Box 4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421" name="Text Box 3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422" name="Text Box 3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23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24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25" name="Text Box 3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26" name="Text Box 3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427" name="Text Box 3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428" name="Text Box 3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429" name="Text Box 3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43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43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43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43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43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43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43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43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43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43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44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44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44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44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44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44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44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44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44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44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45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45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5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5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5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5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45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45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45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45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46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46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46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46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46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46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46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46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46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46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47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47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47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47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47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47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47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47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47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47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48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48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8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8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8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48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48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48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48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48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49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49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49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49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49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49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49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49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49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49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50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50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50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50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50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50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50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50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50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50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51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51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1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1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1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1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51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51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51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51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52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52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52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52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52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52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52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52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52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52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53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53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53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53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53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53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53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53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53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53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54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54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4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4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4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4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54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54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54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54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55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55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55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55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55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55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55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55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55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55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56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56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56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56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56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56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56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56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56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56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57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57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7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7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7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57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57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57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57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57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58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58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58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58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58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58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58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58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58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58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59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59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59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59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59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59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59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59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59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59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60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60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0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0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0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0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60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60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60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60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61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61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61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61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61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61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61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61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61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61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62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62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62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62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62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62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62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62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62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62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63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63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3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3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3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3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63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63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63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63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64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64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64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64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64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64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64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64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64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64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65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65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65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65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65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65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65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65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65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65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66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66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6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6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6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6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66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66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66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66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67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67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67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67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67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67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67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67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67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67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68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68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68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68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68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68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68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68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68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68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69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69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9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9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9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69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69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69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69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69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70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70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70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70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70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70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70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70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70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70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71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71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71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71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71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71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71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71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71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71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72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72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2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2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2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2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72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72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72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72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73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73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73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73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73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73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73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73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73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73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74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74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74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74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74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74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74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74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74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74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75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75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5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5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5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5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75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75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75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75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76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76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76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76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76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76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76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76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76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76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77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77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77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77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77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77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77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77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77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77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78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78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8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8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8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78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78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78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78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78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79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79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79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79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79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79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79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79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79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79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80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80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80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80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80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80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80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80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80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80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81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81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1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1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1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1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81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81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81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81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82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82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82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82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82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82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82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82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82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82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83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83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83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83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83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83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83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83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83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83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84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84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4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4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4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4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84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84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84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84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85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85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85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85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85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85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85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85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85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85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86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86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86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86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86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86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86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86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86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86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87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87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7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7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7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87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87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87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87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87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88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88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88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88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88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88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88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88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88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88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89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89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89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89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89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89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89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89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89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89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90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90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0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0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0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0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90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90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90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90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19050</xdr:rowOff>
    </xdr:from>
    <xdr:to>
      <xdr:col>4</xdr:col>
      <xdr:colOff>104775</xdr:colOff>
      <xdr:row>1</xdr:row>
      <xdr:rowOff>171450</xdr:rowOff>
    </xdr:to>
    <xdr:sp macro="" textlink="">
      <xdr:nvSpPr>
        <xdr:cNvPr id="2910" name="Text Box 61" hidden="1"/>
        <xdr:cNvSpPr txBox="1">
          <a:spLocks noChangeArrowheads="1"/>
        </xdr:cNvSpPr>
      </xdr:nvSpPr>
      <xdr:spPr bwMode="auto">
        <a:xfrm>
          <a:off x="15144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911" name="Text Box 60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912" name="Text Box 59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2913" name="Text Box 58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914" name="Text Box 57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915" name="Text Box 56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916" name="Text Box 55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917" name="Text Box 54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918" name="Text Box 53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919" name="Text Box 52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920" name="Text Box 51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921" name="Text Box 50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922" name="Text Box 49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923" name="Text Box 48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924" name="Text Box 47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925" name="Text Box 46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926" name="Text Box 45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927" name="Text Box 44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928" name="Text Box 43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929" name="Text Box 42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930" name="Text Box 41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931" name="Text Box 40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32" name="Text Box 39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33" name="Text Box 38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34" name="Text Box 3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35" name="Text Box 3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936" name="Text Box 35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937" name="Text Box 34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938" name="Text Box 33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939" name="Text Box 32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2941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2942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2944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2945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2946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2947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2948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2949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2950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2951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2952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2953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2954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2955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2956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2957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2958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2959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2960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2961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62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63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64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2965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2966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2967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2968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2969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2970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2971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2972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2973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2974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2975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2976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2977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2978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2979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2980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2981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2982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2983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2984" name="Text Box 76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2985" name="Text Box 77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2986" name="Text Box 78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2987" name="Text Box 79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2988" name="Text Box 80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2989" name="Text Box 81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2990" name="Text Box 82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2991" name="Text Box 83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2992" name="Text Box 84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2993" name="Text Box 85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2994" name="Text Box 86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2995" name="Text Box 87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2996" name="Text Box 88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2997" name="Text Box 89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2998" name="Text Box 90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2999" name="Text Box 91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000" name="Text Box 92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001" name="Text Box 93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002" name="Text Box 94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003" name="Text Box 95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004" name="Text Box 96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005" name="Text Box 97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006" name="Text Box 98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007" name="Text Box 99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008" name="Text Box 100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009" name="Text Box 101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010" name="Text Box 102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011" name="Text Box 103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013" name="Text Box 105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015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016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018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019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020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021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022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023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024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025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026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027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028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029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030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031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032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033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034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035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036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037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038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039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040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041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042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043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044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045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046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047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048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049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050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051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052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053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054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055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056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057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058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059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060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061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062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063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064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065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066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067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068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069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070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071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072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073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074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075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076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077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078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079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080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081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082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083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084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085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087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089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090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092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093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094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095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096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097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098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099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100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101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102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103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104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105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106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107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108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109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10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11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12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13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114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115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116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117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118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119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120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121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122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123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124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125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126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127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128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129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130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131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132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133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134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135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136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137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138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139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140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141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142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143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144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145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146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147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148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149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150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151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152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153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154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155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156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157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158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159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161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163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164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166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167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168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169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170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171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172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173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174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175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176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177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178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179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180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181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182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183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84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85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86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187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188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189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190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191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192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193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194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195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196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197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198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199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200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201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202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203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204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205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206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207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208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209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210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211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212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213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214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215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216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217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218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219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220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221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222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223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224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225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226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227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228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229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230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231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232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233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235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237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238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240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241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242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243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244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245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246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247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248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249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250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251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252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253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254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255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256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257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258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259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260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261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262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263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264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265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266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267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268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269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270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271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272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273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274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275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276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277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278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279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280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281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282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283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284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285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286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287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288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289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290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291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292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293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294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295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296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297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298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299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300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301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302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303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304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305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306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307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309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311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312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314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315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316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317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318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319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320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321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322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323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324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325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326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327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328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329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330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331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332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333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334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335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336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337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338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339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340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341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342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343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344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345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346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347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348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349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350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351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352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353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354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355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356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357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358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359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360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361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362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363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364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365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366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367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368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369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370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371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372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373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374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375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376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377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378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379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380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381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383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385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386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388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389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390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391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392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393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394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395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396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397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398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399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400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401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402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403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404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405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06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07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08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09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410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411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412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413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414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415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416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417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418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419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420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421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422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423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424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425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426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427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428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429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430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431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432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433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434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435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436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437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438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439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440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441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442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443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444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445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446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447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448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449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450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451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452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453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454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455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457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459" name="Text Box 148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460" name="Text Box 147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462" name="Text Box 145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463" name="Text Box 144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464" name="Text Box 143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465" name="Text Box 142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466" name="Text Box 141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467" name="Text Box 140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468" name="Text Box 139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469" name="Text Box 138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470" name="Text Box 137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471" name="Text Box 136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472" name="Text Box 135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473" name="Text Box 134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474" name="Text Box 133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475" name="Text Box 132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476" name="Text Box 131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477" name="Text Box 130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478" name="Text Box 129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479" name="Text Box 128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80" name="Text Box 127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81" name="Text Box 126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82" name="Text Box 125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914400</xdr:colOff>
      <xdr:row>0</xdr:row>
      <xdr:rowOff>19050</xdr:rowOff>
    </xdr:from>
    <xdr:to>
      <xdr:col>80</xdr:col>
      <xdr:colOff>428625</xdr:colOff>
      <xdr:row>1</xdr:row>
      <xdr:rowOff>171450</xdr:rowOff>
    </xdr:to>
    <xdr:sp macro="" textlink="">
      <xdr:nvSpPr>
        <xdr:cNvPr id="3483" name="Text Box 124" hidden="1"/>
        <xdr:cNvSpPr txBox="1">
          <a:spLocks noChangeArrowheads="1"/>
        </xdr:cNvSpPr>
      </xdr:nvSpPr>
      <xdr:spPr bwMode="auto">
        <a:xfrm>
          <a:off x="61407675" y="19050"/>
          <a:ext cx="619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484" name="Text Box 123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485" name="Text Box 122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486" name="Text Box 121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487" name="Text Box 120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488" name="Text Box 119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489" name="Text Box 118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490" name="Text Box 117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491" name="Text Box 116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492" name="Text Box 115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493" name="Text Box 114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494" name="Text Box 113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495" name="Text Box 112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496" name="Text Box 111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497" name="Text Box 110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498" name="Text Box 109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499" name="Text Box 108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500" name="Text Box 107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501" name="Text Box 106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502" name="Text Box 105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503" name="Text Box 104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504" name="Text Box 103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505" name="Text Box 102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506" name="Text Box 101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507" name="Text Box 100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508" name="Text Box 99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509" name="Text Box 98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510" name="Text Box 97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511" name="Text Box 96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512" name="Text Box 95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513" name="Text Box 94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514" name="Text Box 93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515" name="Text Box 92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516" name="Text Box 91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517" name="Text Box 90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518" name="Text Box 89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519" name="Text Box 88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520" name="Text Box 87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521" name="Text Box 86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522" name="Text Box 85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523" name="Text Box 84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524" name="Text Box 83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525" name="Text Box 82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526" name="Text Box 81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527" name="Text Box 80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528" name="Text Box 79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529" name="Text Box 78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85725</xdr:rowOff>
    </xdr:from>
    <xdr:to>
      <xdr:col>79</xdr:col>
      <xdr:colOff>723900</xdr:colOff>
      <xdr:row>4</xdr:row>
      <xdr:rowOff>76200</xdr:rowOff>
    </xdr:to>
    <xdr:sp macro="" textlink="">
      <xdr:nvSpPr>
        <xdr:cNvPr id="3531" name="Text Box 76" hidden="1"/>
        <xdr:cNvSpPr txBox="1">
          <a:spLocks noChangeArrowheads="1"/>
        </xdr:cNvSpPr>
      </xdr:nvSpPr>
      <xdr:spPr bwMode="auto">
        <a:xfrm>
          <a:off x="59855100" y="857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2940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012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014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086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088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160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162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234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236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308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310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382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384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456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458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530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532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533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534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535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536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537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538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539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540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541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542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543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544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545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546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547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548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549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550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551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552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553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554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555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556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557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558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559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560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561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562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563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564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565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566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567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568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569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570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571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572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573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574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575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576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577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578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579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580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581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582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583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584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585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586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587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588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589" name="Text Box 220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590" name="Text Box 219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591" name="Text Box 218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592" name="Text Box 217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593" name="Text Box 216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594" name="Text Box 215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595" name="Text Box 214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596" name="Text Box 213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597" name="Text Box 212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598" name="Text Box 211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599" name="Text Box 210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600" name="Text Box 209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601" name="Text Box 208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602" name="Text Box 207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603" name="Text Box 206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604" name="Text Box 205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605" name="Text Box 204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606" name="Text Box 203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607" name="Text Box 202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608" name="Text Box 201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609" name="Text Box 200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610" name="Text Box 199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11" name="Text Box 198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12" name="Text Box 197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13" name="Text Box 196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14" name="Text Box 19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615" name="Text Box 194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616" name="Text Box 193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617" name="Text Box 192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618" name="Text Box 191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619" name="Text Box 190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620" name="Text Box 189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621" name="Text Box 188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622" name="Text Box 187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623" name="Text Box 186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624" name="Text Box 185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625" name="Text Box 184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626" name="Text Box 183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627" name="Text Box 182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628" name="Text Box 181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629" name="Text Box 180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630" name="Text Box 179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631" name="Text Box 178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632" name="Text Box 177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633" name="Text Box 176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634" name="Text Box 175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635" name="Text Box 174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636" name="Text Box 173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637" name="Text Box 172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638" name="Text Box 171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639" name="Text Box 170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640" name="Text Box 169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641" name="Text Box 168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642" name="Text Box 167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643" name="Text Box 166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644" name="Text Box 165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645" name="Text Box 164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646" name="Text Box 163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647" name="Text Box 162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648" name="Text Box 161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649" name="Text Box 160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650" name="Text Box 159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651" name="Text Box 158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652" name="Text Box 157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653" name="Text Box 156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654" name="Text Box 155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655" name="Text Box 154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656" name="Text Box 153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657" name="Text Box 152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658" name="Text Box 151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659" name="Text Box 150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660" name="Text Box 149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661" name="Text Box 148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662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663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664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665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666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667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668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669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670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671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672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673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674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675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676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677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678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679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680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681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682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683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84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85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86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687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688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689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690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691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692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693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694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695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696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697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698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699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700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701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702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703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704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705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706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707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708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709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710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711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712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713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714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715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716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717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718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719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720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721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722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723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724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725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726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727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728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729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730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731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732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733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734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735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736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737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738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739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740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741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742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743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744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745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746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747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748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749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750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751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752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753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754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755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756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757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758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759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760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761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762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763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764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765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766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767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768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769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770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771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772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773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774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775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776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777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778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779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780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781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782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783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784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785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786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787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788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789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790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791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792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793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794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795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796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797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798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799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800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801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802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803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804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805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806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807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808" name="Text Box 220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809" name="Text Box 219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810" name="Text Box 218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811" name="Text Box 217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812" name="Text Box 216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813" name="Text Box 215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814" name="Text Box 214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815" name="Text Box 213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816" name="Text Box 212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817" name="Text Box 211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818" name="Text Box 210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819" name="Text Box 209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820" name="Text Box 208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821" name="Text Box 207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822" name="Text Box 206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823" name="Text Box 205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824" name="Text Box 204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825" name="Text Box 203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826" name="Text Box 202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827" name="Text Box 201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828" name="Text Box 200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829" name="Text Box 199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830" name="Text Box 198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831" name="Text Box 197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832" name="Text Box 196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833" name="Text Box 19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834" name="Text Box 194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835" name="Text Box 193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836" name="Text Box 192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837" name="Text Box 191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838" name="Text Box 190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839" name="Text Box 189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840" name="Text Box 188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841" name="Text Box 187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842" name="Text Box 186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843" name="Text Box 185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844" name="Text Box 184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845" name="Text Box 183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846" name="Text Box 182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847" name="Text Box 181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848" name="Text Box 180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849" name="Text Box 179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850" name="Text Box 178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851" name="Text Box 177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852" name="Text Box 176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853" name="Text Box 175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854" name="Text Box 174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855" name="Text Box 173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856" name="Text Box 172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857" name="Text Box 171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858" name="Text Box 170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859" name="Text Box 169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860" name="Text Box 168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861" name="Text Box 167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862" name="Text Box 166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863" name="Text Box 165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864" name="Text Box 164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865" name="Text Box 163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866" name="Text Box 162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867" name="Text Box 161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868" name="Text Box 160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869" name="Text Box 159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870" name="Text Box 158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871" name="Text Box 157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872" name="Text Box 156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873" name="Text Box 155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874" name="Text Box 154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875" name="Text Box 153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876" name="Text Box 152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877" name="Text Box 151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878" name="Text Box 150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879" name="Text Box 149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880" name="Text Box 148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881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882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883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884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885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886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887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888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889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890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891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892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893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894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895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896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897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898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899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900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901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902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03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04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05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06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907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908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909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910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911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912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913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914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915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916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917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918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919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920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921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922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923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924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925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926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3927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3928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3929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3930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3931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3932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3933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3934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3935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3936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3937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3938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3939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3940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3941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3942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3943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3944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3945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3946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3947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3948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3949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3950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3951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3952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3953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3954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3955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3956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3957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3958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3959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3960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3961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3962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3963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3964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3965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3966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3967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3968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3969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3970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3971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3972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3973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3974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3975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76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77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78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3979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3980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3981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3982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3983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3984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3985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3986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3987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3988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3989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3990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3991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3992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3993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3994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3995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3996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3997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3998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3999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000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001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002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003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004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005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006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007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008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009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010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011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012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013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014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015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016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017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018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019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020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021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022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023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024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025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026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027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028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029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030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031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032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033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034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035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036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037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038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039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040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041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042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043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044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045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046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047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048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049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050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051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052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4053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054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055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4056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057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058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059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060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061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062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063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064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065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066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067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068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069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070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071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072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073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074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075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076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077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078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079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080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081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082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083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084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085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086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087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088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089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090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091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092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093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094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095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096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097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098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099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100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101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102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103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104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105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106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107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108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109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110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111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112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113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114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115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116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117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118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119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120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121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22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23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24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25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4126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127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128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4129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130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131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132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133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134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135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136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137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138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139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140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141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142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143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144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145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146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147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148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149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150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151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152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153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154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155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156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157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158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159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160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161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162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163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164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165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166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167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168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169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170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171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172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173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174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175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176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177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178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179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180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181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182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183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184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185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186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187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188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189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190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191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192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193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194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95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96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97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198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4199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200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201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4202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203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204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205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206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207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208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209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210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211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212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213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214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215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216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217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218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219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220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221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222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223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224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225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226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227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228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229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230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231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232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233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234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235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236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237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238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239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240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241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242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243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244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245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246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247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248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249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250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251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252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253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254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255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256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257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258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259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260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261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262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263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264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265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266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267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268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269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270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271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843243</xdr:colOff>
      <xdr:row>1</xdr:row>
      <xdr:rowOff>171450</xdr:rowOff>
    </xdr:to>
    <xdr:sp macro="" textlink="">
      <xdr:nvSpPr>
        <xdr:cNvPr id="4272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273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274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747993</xdr:colOff>
      <xdr:row>0</xdr:row>
      <xdr:rowOff>19050</xdr:rowOff>
    </xdr:from>
    <xdr:to>
      <xdr:col>85</xdr:col>
      <xdr:colOff>259977</xdr:colOff>
      <xdr:row>4</xdr:row>
      <xdr:rowOff>0</xdr:rowOff>
    </xdr:to>
    <xdr:sp macro="" textlink="">
      <xdr:nvSpPr>
        <xdr:cNvPr id="4275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276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277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278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279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280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281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282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283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284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285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286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287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288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289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290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291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292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293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294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295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296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297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298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299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300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301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302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303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304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305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306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307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308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309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310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311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312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313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314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315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316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317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318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319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320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321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322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323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324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325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326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327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328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329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330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331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332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333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334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335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336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337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338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339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340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341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342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343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344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345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346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347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348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349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350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351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352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353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354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355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356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357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358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359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360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361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362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363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364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365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366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367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368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369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370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371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372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373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374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375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376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377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378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379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380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381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382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383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384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385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386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387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388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389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390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391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392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393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394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395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396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397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398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399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400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401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402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403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404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405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406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407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408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409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410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411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412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413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14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15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16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17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418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419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420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421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422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423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424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425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426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427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428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429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430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431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432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433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434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435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436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437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438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439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440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441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442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443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444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445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446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447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448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449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450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451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452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453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454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455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456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457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458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459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460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461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462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463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464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465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466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467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468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469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470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471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472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473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474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475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476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477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478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479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480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481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482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483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484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485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486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87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88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89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490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491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492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493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494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495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496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497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498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499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500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501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502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503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504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505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506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507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508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509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510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511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512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513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514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515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516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517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518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519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520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521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522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523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524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525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526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527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528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529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530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531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532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533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534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535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536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537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538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539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540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541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542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543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544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545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546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547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548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549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550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551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552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553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554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555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556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557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558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559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560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561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562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563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564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565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566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567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568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569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570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571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572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573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574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575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576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577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578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579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580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581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582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583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584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585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586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587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588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589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590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591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592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593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594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595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596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597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598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599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600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601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602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603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604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605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606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607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608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609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610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611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612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613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614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615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616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617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618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619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620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621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622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623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624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625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626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627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628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629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630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631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632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633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634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635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636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637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638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639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640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641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642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643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644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645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646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647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648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649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650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651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652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653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654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655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656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657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658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659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660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661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662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663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664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665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666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667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668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669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670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671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672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673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674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675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676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677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678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679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680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681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682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683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684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685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686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687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688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689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690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691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692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693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694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695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696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697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698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699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700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701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702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703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704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705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06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07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08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09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710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711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712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713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714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715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716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717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718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719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720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721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722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723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724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725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726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727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728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729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730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731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732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733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734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735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736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737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738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739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740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741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742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743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744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745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746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747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748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749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750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751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752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753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754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755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756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757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758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759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760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761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762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763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764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765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766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767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768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769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770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771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772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773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774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775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776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777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778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79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80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81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782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783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784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785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786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787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788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789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790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791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792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793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794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795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796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797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798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799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800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801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802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803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804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805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806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807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808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809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810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811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812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813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814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815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816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817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818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819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820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821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822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823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824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825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826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827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828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829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830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831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832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833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834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835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836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837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838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839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840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841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842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843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844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845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846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847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848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849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850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851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852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853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854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4482</xdr:colOff>
      <xdr:row>1</xdr:row>
      <xdr:rowOff>171450</xdr:rowOff>
    </xdr:to>
    <xdr:sp macro="" textlink="">
      <xdr:nvSpPr>
        <xdr:cNvPr id="4855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856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857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858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859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860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861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862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863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864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865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866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867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868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869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870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871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872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873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874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875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876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877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878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879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880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881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882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883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884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885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886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887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888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889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890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891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892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893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894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895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896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897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898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899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900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901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902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903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904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905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906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907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908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909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910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911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912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913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914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915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916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917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918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919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920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921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922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923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924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25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26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27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28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4929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4930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4931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4932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4933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4934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4935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4936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4937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4938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4939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4940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4941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4942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4943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4944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4945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4946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4947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4948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4949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4950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4951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4952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4953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4954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4955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4956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4957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4958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4959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4960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4961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4962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4963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4964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4965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4966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4967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4968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4969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4970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4971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4972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4973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4974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4975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4976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4977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4978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4979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4980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4981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4982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4983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4984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4985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4986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4987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4988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4989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4990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4991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4992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4993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4994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4995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4996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4997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98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4999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5000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81</xdr:col>
      <xdr:colOff>0</xdr:colOff>
      <xdr:row>1</xdr:row>
      <xdr:rowOff>171450</xdr:rowOff>
    </xdr:to>
    <xdr:sp macro="" textlink="">
      <xdr:nvSpPr>
        <xdr:cNvPr id="5001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002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003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004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005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006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007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008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009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010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011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012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013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014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015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016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017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018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019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020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021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022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023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024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025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026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027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028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029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030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031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032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033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034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035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036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037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038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039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040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041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042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043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044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045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046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047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048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049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050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051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052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053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054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055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056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057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058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059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060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061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062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063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064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065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066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067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068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069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070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071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072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073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074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075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076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077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078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079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080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081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082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083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084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085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086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087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088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089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090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091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092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093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094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095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096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097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098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099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100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101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102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103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104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105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106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107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108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109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110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111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112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113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114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115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116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117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118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119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120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121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122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123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124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125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126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127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128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129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130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131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132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133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134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135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136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137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138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139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140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141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142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143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144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145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146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147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148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149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150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151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152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153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154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155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156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157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158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159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160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161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162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163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164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165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166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167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168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169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170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171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172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173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174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175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176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177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178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179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180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181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182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183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184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185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186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187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188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189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190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191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192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193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194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195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196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197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198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199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200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201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202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203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204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205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206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207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208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209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210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211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212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213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214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215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216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17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18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19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20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221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222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223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224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225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226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227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228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229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230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231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232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233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234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235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236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237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238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239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240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241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242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243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244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245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246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247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248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249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250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251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252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253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254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255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256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257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258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259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260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261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262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263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264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265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266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267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268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269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270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271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272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273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274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275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276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277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278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279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280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281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282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283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284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285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286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287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288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289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90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91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92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293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294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295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296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297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298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299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300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301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302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303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304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305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306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307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308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309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310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311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312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313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314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315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316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317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318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319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320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321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322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323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324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325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326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327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328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329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330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331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332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333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334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335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336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337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338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339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340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341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342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343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344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345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346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347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348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349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350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351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352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353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354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355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356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357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358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359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360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361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362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363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364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365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366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367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368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369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370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371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372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373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374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375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376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377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378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379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380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381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382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383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384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385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386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387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388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389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390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391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392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393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394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395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396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397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398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399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400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401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402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403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404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405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406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407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408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409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410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411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412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413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414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415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416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417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418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419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420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421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422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423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424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425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426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427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428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429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430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431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432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433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434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435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436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437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438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439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440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441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442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443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444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445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446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447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448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449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450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451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452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453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454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455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456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457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458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459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460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461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462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463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464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465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466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467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468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469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470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471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472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473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474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475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476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477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478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479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480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481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482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483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484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485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486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487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488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489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490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491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492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493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494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495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496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497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498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499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500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501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502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503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504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505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506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507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508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09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10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11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12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513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514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515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516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517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518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519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520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521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522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523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524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525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526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527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528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529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530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531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532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533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534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535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536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537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538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539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540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541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542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543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544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545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546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547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548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549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550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551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552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553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554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555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556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557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558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559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560" name="Text Box 220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561" name="Text Box 219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562" name="Text Box 218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563" name="Text Box 217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564" name="Text Box 216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565" name="Text Box 215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566" name="Text Box 214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567" name="Text Box 213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568" name="Text Box 212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569" name="Text Box 211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570" name="Text Box 210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571" name="Text Box 209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572" name="Text Box 208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573" name="Text Box 207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574" name="Text Box 206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575" name="Text Box 205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576" name="Text Box 204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577" name="Text Box 203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578" name="Text Box 202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579" name="Text Box 201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580" name="Text Box 200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581" name="Text Box 199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82" name="Text Box 198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83" name="Text Box 197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84" name="Text Box 196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585" name="Text Box 19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586" name="Text Box 194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587" name="Text Box 193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588" name="Text Box 192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589" name="Text Box 191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590" name="Text Box 190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591" name="Text Box 189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592" name="Text Box 188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593" name="Text Box 187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594" name="Text Box 186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595" name="Text Box 185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596" name="Text Box 184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597" name="Text Box 183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598" name="Text Box 182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599" name="Text Box 181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600" name="Text Box 180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601" name="Text Box 179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602" name="Text Box 178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603" name="Text Box 177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604" name="Text Box 176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605" name="Text Box 175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606" name="Text Box 174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607" name="Text Box 173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608" name="Text Box 172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609" name="Text Box 171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610" name="Text Box 170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611" name="Text Box 169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612" name="Text Box 168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613" name="Text Box 167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614" name="Text Box 166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615" name="Text Box 165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616" name="Text Box 164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617" name="Text Box 163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618" name="Text Box 162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619" name="Text Box 161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620" name="Text Box 160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621" name="Text Box 159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622" name="Text Box 158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623" name="Text Box 157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624" name="Text Box 156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625" name="Text Box 155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626" name="Text Box 154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627" name="Text Box 153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628" name="Text Box 152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629" name="Text Box 151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630" name="Text Box 150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631" name="Text Box 149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632" name="Text Box 148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633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634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635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636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637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638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639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640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641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642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643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644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645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646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647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648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649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650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651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652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653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654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655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656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657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658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659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660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661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662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663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664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665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666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667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668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669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670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671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672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673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674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675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676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677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678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679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680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681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682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683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684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685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686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687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688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689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690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691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692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693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694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695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696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697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698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699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700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701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702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703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704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705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706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707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708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709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710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711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712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713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714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715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716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717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718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719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720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721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722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723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724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725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726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727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728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729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730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731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732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733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734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735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736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737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738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739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740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741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742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743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744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745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746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747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748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749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750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751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752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753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754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755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756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757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758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759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760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761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762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763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764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765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766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767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768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769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770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771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772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773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774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775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776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777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778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779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780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781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782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783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784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785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786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787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788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789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790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791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792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793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794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795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796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797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798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799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800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01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02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03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04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805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806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807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808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809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810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811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812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813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814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815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816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817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818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819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820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821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822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823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824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825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826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827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828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829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830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831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832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833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834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835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836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837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838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839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840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841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842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843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844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845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846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847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848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849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850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851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852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853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854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855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856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857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858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859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860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861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862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863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864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865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866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867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868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869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870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871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872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873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74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75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76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877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878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879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880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881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882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883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884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885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886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887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888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889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890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891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892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893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894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895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896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897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898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899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900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901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902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903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904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905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906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907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908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909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910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911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912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913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914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915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916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917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918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919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920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921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922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923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924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925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926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5927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5928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5929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5930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5931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5932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5933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5934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5935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5936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5937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5938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5939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5940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5941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5942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5943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5944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5945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5946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947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948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949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5950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5951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5952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5953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5954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5955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5956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5957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5958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5959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5960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5961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5962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5963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5964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5965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5966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5967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5968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5969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5970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5971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5972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5973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5974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5975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5976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5977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5978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5979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5980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5981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5982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5983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5984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5985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5986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5987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5988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5989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5990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5991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5992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5993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5994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5995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5996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5997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5998" name="Text Box 147" hidden="1"/>
        <xdr:cNvSpPr txBox="1">
          <a:spLocks noChangeArrowheads="1"/>
        </xdr:cNvSpPr>
      </xdr:nvSpPr>
      <xdr:spPr bwMode="auto">
        <a:xfrm>
          <a:off x="1514475" y="9525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333375</xdr:colOff>
      <xdr:row>0</xdr:row>
      <xdr:rowOff>19050</xdr:rowOff>
    </xdr:from>
    <xdr:to>
      <xdr:col>5</xdr:col>
      <xdr:colOff>104775</xdr:colOff>
      <xdr:row>1</xdr:row>
      <xdr:rowOff>171450</xdr:rowOff>
    </xdr:to>
    <xdr:sp macro="" textlink="">
      <xdr:nvSpPr>
        <xdr:cNvPr id="5999" name="Text Box 146" hidden="1"/>
        <xdr:cNvSpPr txBox="1">
          <a:spLocks noChangeArrowheads="1"/>
        </xdr:cNvSpPr>
      </xdr:nvSpPr>
      <xdr:spPr bwMode="auto">
        <a:xfrm>
          <a:off x="23145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19050</xdr:rowOff>
    </xdr:from>
    <xdr:to>
      <xdr:col>6</xdr:col>
      <xdr:colOff>19050</xdr:colOff>
      <xdr:row>1</xdr:row>
      <xdr:rowOff>171450</xdr:rowOff>
    </xdr:to>
    <xdr:sp macro="" textlink="">
      <xdr:nvSpPr>
        <xdr:cNvPr id="6000" name="Text Box 145" hidden="1"/>
        <xdr:cNvSpPr txBox="1">
          <a:spLocks noChangeArrowheads="1"/>
        </xdr:cNvSpPr>
      </xdr:nvSpPr>
      <xdr:spPr bwMode="auto">
        <a:xfrm>
          <a:off x="2838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19050</xdr:rowOff>
    </xdr:from>
    <xdr:to>
      <xdr:col>8</xdr:col>
      <xdr:colOff>561975</xdr:colOff>
      <xdr:row>1</xdr:row>
      <xdr:rowOff>171450</xdr:rowOff>
    </xdr:to>
    <xdr:sp macro="" textlink="">
      <xdr:nvSpPr>
        <xdr:cNvPr id="6001" name="Text Box 144" hidden="1"/>
        <xdr:cNvSpPr txBox="1">
          <a:spLocks noChangeArrowheads="1"/>
        </xdr:cNvSpPr>
      </xdr:nvSpPr>
      <xdr:spPr bwMode="auto">
        <a:xfrm>
          <a:off x="4610100" y="19050"/>
          <a:ext cx="17240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19050</xdr:rowOff>
    </xdr:from>
    <xdr:to>
      <xdr:col>9</xdr:col>
      <xdr:colOff>190500</xdr:colOff>
      <xdr:row>1</xdr:row>
      <xdr:rowOff>171450</xdr:rowOff>
    </xdr:to>
    <xdr:sp macro="" textlink="">
      <xdr:nvSpPr>
        <xdr:cNvPr id="6002" name="Text Box 143" hidden="1"/>
        <xdr:cNvSpPr txBox="1">
          <a:spLocks noChangeArrowheads="1"/>
        </xdr:cNvSpPr>
      </xdr:nvSpPr>
      <xdr:spPr bwMode="auto">
        <a:xfrm>
          <a:off x="5114925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685800</xdr:colOff>
      <xdr:row>0</xdr:row>
      <xdr:rowOff>19050</xdr:rowOff>
    </xdr:from>
    <xdr:to>
      <xdr:col>11</xdr:col>
      <xdr:colOff>133350</xdr:colOff>
      <xdr:row>1</xdr:row>
      <xdr:rowOff>171450</xdr:rowOff>
    </xdr:to>
    <xdr:sp macro="" textlink="">
      <xdr:nvSpPr>
        <xdr:cNvPr id="6003" name="Text Box 142" hidden="1"/>
        <xdr:cNvSpPr txBox="1">
          <a:spLocks noChangeArrowheads="1"/>
        </xdr:cNvSpPr>
      </xdr:nvSpPr>
      <xdr:spPr bwMode="auto">
        <a:xfrm>
          <a:off x="64579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19050</xdr:rowOff>
    </xdr:from>
    <xdr:to>
      <xdr:col>10</xdr:col>
      <xdr:colOff>419100</xdr:colOff>
      <xdr:row>1</xdr:row>
      <xdr:rowOff>171450</xdr:rowOff>
    </xdr:to>
    <xdr:sp macro="" textlink="">
      <xdr:nvSpPr>
        <xdr:cNvPr id="6004" name="Text Box 141" hidden="1"/>
        <xdr:cNvSpPr txBox="1">
          <a:spLocks noChangeArrowheads="1"/>
        </xdr:cNvSpPr>
      </xdr:nvSpPr>
      <xdr:spPr bwMode="auto">
        <a:xfrm>
          <a:off x="66579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19050</xdr:rowOff>
    </xdr:from>
    <xdr:to>
      <xdr:col>11</xdr:col>
      <xdr:colOff>476250</xdr:colOff>
      <xdr:row>1</xdr:row>
      <xdr:rowOff>171450</xdr:rowOff>
    </xdr:to>
    <xdr:sp macro="" textlink="">
      <xdr:nvSpPr>
        <xdr:cNvPr id="6005" name="Text Box 140" hidden="1"/>
        <xdr:cNvSpPr txBox="1">
          <a:spLocks noChangeArrowheads="1"/>
        </xdr:cNvSpPr>
      </xdr:nvSpPr>
      <xdr:spPr bwMode="auto">
        <a:xfrm>
          <a:off x="7267575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590550</xdr:colOff>
      <xdr:row>0</xdr:row>
      <xdr:rowOff>19050</xdr:rowOff>
    </xdr:from>
    <xdr:to>
      <xdr:col>13</xdr:col>
      <xdr:colOff>47625</xdr:colOff>
      <xdr:row>1</xdr:row>
      <xdr:rowOff>171450</xdr:rowOff>
    </xdr:to>
    <xdr:sp macro="" textlink="">
      <xdr:nvSpPr>
        <xdr:cNvPr id="6006" name="Text Box 139" hidden="1"/>
        <xdr:cNvSpPr txBox="1">
          <a:spLocks noChangeArrowheads="1"/>
        </xdr:cNvSpPr>
      </xdr:nvSpPr>
      <xdr:spPr bwMode="auto">
        <a:xfrm>
          <a:off x="7991475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19050</xdr:rowOff>
    </xdr:from>
    <xdr:to>
      <xdr:col>15</xdr:col>
      <xdr:colOff>19050</xdr:colOff>
      <xdr:row>1</xdr:row>
      <xdr:rowOff>171450</xdr:rowOff>
    </xdr:to>
    <xdr:sp macro="" textlink="">
      <xdr:nvSpPr>
        <xdr:cNvPr id="6007" name="Text Box 138" hidden="1"/>
        <xdr:cNvSpPr txBox="1">
          <a:spLocks noChangeArrowheads="1"/>
        </xdr:cNvSpPr>
      </xdr:nvSpPr>
      <xdr:spPr bwMode="auto">
        <a:xfrm>
          <a:off x="8963025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933450</xdr:colOff>
      <xdr:row>0</xdr:row>
      <xdr:rowOff>19050</xdr:rowOff>
    </xdr:from>
    <xdr:to>
      <xdr:col>17</xdr:col>
      <xdr:colOff>276225</xdr:colOff>
      <xdr:row>1</xdr:row>
      <xdr:rowOff>171450</xdr:rowOff>
    </xdr:to>
    <xdr:sp macro="" textlink="">
      <xdr:nvSpPr>
        <xdr:cNvPr id="6008" name="Text Box 137" hidden="1"/>
        <xdr:cNvSpPr txBox="1">
          <a:spLocks noChangeArrowheads="1"/>
        </xdr:cNvSpPr>
      </xdr:nvSpPr>
      <xdr:spPr bwMode="auto">
        <a:xfrm>
          <a:off x="10429875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333375</xdr:colOff>
      <xdr:row>0</xdr:row>
      <xdr:rowOff>19050</xdr:rowOff>
    </xdr:from>
    <xdr:to>
      <xdr:col>16</xdr:col>
      <xdr:colOff>762000</xdr:colOff>
      <xdr:row>1</xdr:row>
      <xdr:rowOff>171450</xdr:rowOff>
    </xdr:to>
    <xdr:sp macro="" textlink="">
      <xdr:nvSpPr>
        <xdr:cNvPr id="6009" name="Text Box 136" hidden="1"/>
        <xdr:cNvSpPr txBox="1">
          <a:spLocks noChangeArrowheads="1"/>
        </xdr:cNvSpPr>
      </xdr:nvSpPr>
      <xdr:spPr bwMode="auto">
        <a:xfrm>
          <a:off x="109728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714375</xdr:colOff>
      <xdr:row>0</xdr:row>
      <xdr:rowOff>19050</xdr:rowOff>
    </xdr:from>
    <xdr:to>
      <xdr:col>18</xdr:col>
      <xdr:colOff>781050</xdr:colOff>
      <xdr:row>1</xdr:row>
      <xdr:rowOff>171450</xdr:rowOff>
    </xdr:to>
    <xdr:sp macro="" textlink="">
      <xdr:nvSpPr>
        <xdr:cNvPr id="6010" name="Text Box 135" hidden="1"/>
        <xdr:cNvSpPr txBox="1">
          <a:spLocks noChangeArrowheads="1"/>
        </xdr:cNvSpPr>
      </xdr:nvSpPr>
      <xdr:spPr bwMode="auto">
        <a:xfrm>
          <a:off x="1219200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333375</xdr:colOff>
      <xdr:row>0</xdr:row>
      <xdr:rowOff>19050</xdr:rowOff>
    </xdr:from>
    <xdr:to>
      <xdr:col>18</xdr:col>
      <xdr:colOff>771525</xdr:colOff>
      <xdr:row>1</xdr:row>
      <xdr:rowOff>171450</xdr:rowOff>
    </xdr:to>
    <xdr:sp macro="" textlink="">
      <xdr:nvSpPr>
        <xdr:cNvPr id="6011" name="Text Box 134" hidden="1"/>
        <xdr:cNvSpPr txBox="1">
          <a:spLocks noChangeArrowheads="1"/>
        </xdr:cNvSpPr>
      </xdr:nvSpPr>
      <xdr:spPr bwMode="auto">
        <a:xfrm>
          <a:off x="12839700" y="19050"/>
          <a:ext cx="2305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714375</xdr:colOff>
      <xdr:row>0</xdr:row>
      <xdr:rowOff>19050</xdr:rowOff>
    </xdr:from>
    <xdr:to>
      <xdr:col>21</xdr:col>
      <xdr:colOff>228600</xdr:colOff>
      <xdr:row>1</xdr:row>
      <xdr:rowOff>171450</xdr:rowOff>
    </xdr:to>
    <xdr:sp macro="" textlink="">
      <xdr:nvSpPr>
        <xdr:cNvPr id="6012" name="Text Box 133" hidden="1"/>
        <xdr:cNvSpPr txBox="1">
          <a:spLocks noChangeArrowheads="1"/>
        </xdr:cNvSpPr>
      </xdr:nvSpPr>
      <xdr:spPr bwMode="auto">
        <a:xfrm>
          <a:off x="140589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266700</xdr:colOff>
      <xdr:row>0</xdr:row>
      <xdr:rowOff>19050</xdr:rowOff>
    </xdr:from>
    <xdr:to>
      <xdr:col>21</xdr:col>
      <xdr:colOff>9525</xdr:colOff>
      <xdr:row>1</xdr:row>
      <xdr:rowOff>171450</xdr:rowOff>
    </xdr:to>
    <xdr:sp macro="" textlink="">
      <xdr:nvSpPr>
        <xdr:cNvPr id="6013" name="Text Box 132" hidden="1"/>
        <xdr:cNvSpPr txBox="1">
          <a:spLocks noChangeArrowheads="1"/>
        </xdr:cNvSpPr>
      </xdr:nvSpPr>
      <xdr:spPr bwMode="auto">
        <a:xfrm>
          <a:off x="14639925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19050</xdr:rowOff>
    </xdr:from>
    <xdr:to>
      <xdr:col>22</xdr:col>
      <xdr:colOff>695325</xdr:colOff>
      <xdr:row>1</xdr:row>
      <xdr:rowOff>171450</xdr:rowOff>
    </xdr:to>
    <xdr:sp macro="" textlink="">
      <xdr:nvSpPr>
        <xdr:cNvPr id="6014" name="Text Box 131" hidden="1"/>
        <xdr:cNvSpPr txBox="1">
          <a:spLocks noChangeArrowheads="1"/>
        </xdr:cNvSpPr>
      </xdr:nvSpPr>
      <xdr:spPr bwMode="auto">
        <a:xfrm>
          <a:off x="16078200" y="19050"/>
          <a:ext cx="2428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1000125</xdr:colOff>
      <xdr:row>0</xdr:row>
      <xdr:rowOff>19050</xdr:rowOff>
    </xdr:from>
    <xdr:to>
      <xdr:col>21</xdr:col>
      <xdr:colOff>800100</xdr:colOff>
      <xdr:row>1</xdr:row>
      <xdr:rowOff>171450</xdr:rowOff>
    </xdr:to>
    <xdr:sp macro="" textlink="">
      <xdr:nvSpPr>
        <xdr:cNvPr id="6015" name="Text Box 130" hidden="1"/>
        <xdr:cNvSpPr txBox="1">
          <a:spLocks noChangeArrowheads="1"/>
        </xdr:cNvSpPr>
      </xdr:nvSpPr>
      <xdr:spPr bwMode="auto">
        <a:xfrm>
          <a:off x="1618297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19050</xdr:rowOff>
    </xdr:from>
    <xdr:to>
      <xdr:col>23</xdr:col>
      <xdr:colOff>638175</xdr:colOff>
      <xdr:row>1</xdr:row>
      <xdr:rowOff>171450</xdr:rowOff>
    </xdr:to>
    <xdr:sp macro="" textlink="">
      <xdr:nvSpPr>
        <xdr:cNvPr id="6016" name="Text Box 129" hidden="1"/>
        <xdr:cNvSpPr txBox="1">
          <a:spLocks noChangeArrowheads="1"/>
        </xdr:cNvSpPr>
      </xdr:nvSpPr>
      <xdr:spPr bwMode="auto">
        <a:xfrm>
          <a:off x="170688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238125</xdr:colOff>
      <xdr:row>0</xdr:row>
      <xdr:rowOff>19050</xdr:rowOff>
    </xdr:from>
    <xdr:to>
      <xdr:col>24</xdr:col>
      <xdr:colOff>600075</xdr:colOff>
      <xdr:row>1</xdr:row>
      <xdr:rowOff>171450</xdr:rowOff>
    </xdr:to>
    <xdr:sp macro="" textlink="">
      <xdr:nvSpPr>
        <xdr:cNvPr id="6017" name="Text Box 128" hidden="1"/>
        <xdr:cNvSpPr txBox="1">
          <a:spLocks noChangeArrowheads="1"/>
        </xdr:cNvSpPr>
      </xdr:nvSpPr>
      <xdr:spPr bwMode="auto">
        <a:xfrm>
          <a:off x="18049875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19050</xdr:rowOff>
    </xdr:from>
    <xdr:to>
      <xdr:col>25</xdr:col>
      <xdr:colOff>0</xdr:colOff>
      <xdr:row>1</xdr:row>
      <xdr:rowOff>171450</xdr:rowOff>
    </xdr:to>
    <xdr:sp macro="" textlink="">
      <xdr:nvSpPr>
        <xdr:cNvPr id="6018" name="Text Box 127" hidden="1"/>
        <xdr:cNvSpPr txBox="1">
          <a:spLocks noChangeArrowheads="1"/>
        </xdr:cNvSpPr>
      </xdr:nvSpPr>
      <xdr:spPr bwMode="auto">
        <a:xfrm>
          <a:off x="18792825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19050</xdr:rowOff>
    </xdr:from>
    <xdr:to>
      <xdr:col>25</xdr:col>
      <xdr:colOff>333375</xdr:colOff>
      <xdr:row>1</xdr:row>
      <xdr:rowOff>171450</xdr:rowOff>
    </xdr:to>
    <xdr:sp macro="" textlink="">
      <xdr:nvSpPr>
        <xdr:cNvPr id="6019" name="Text Box 126" hidden="1"/>
        <xdr:cNvSpPr txBox="1">
          <a:spLocks noChangeArrowheads="1"/>
        </xdr:cNvSpPr>
      </xdr:nvSpPr>
      <xdr:spPr bwMode="auto">
        <a:xfrm>
          <a:off x="19135725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6020" name="Text Box 125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6021" name="Text Box 124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6022" name="Text Box 123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19050</xdr:rowOff>
    </xdr:from>
    <xdr:to>
      <xdr:col>80</xdr:col>
      <xdr:colOff>609600</xdr:colOff>
      <xdr:row>1</xdr:row>
      <xdr:rowOff>171450</xdr:rowOff>
    </xdr:to>
    <xdr:sp macro="" textlink="">
      <xdr:nvSpPr>
        <xdr:cNvPr id="6023" name="Text Box 122" hidden="1"/>
        <xdr:cNvSpPr txBox="1">
          <a:spLocks noChangeArrowheads="1"/>
        </xdr:cNvSpPr>
      </xdr:nvSpPr>
      <xdr:spPr bwMode="auto">
        <a:xfrm>
          <a:off x="61731525" y="19050"/>
          <a:ext cx="4762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552450</xdr:colOff>
      <xdr:row>0</xdr:row>
      <xdr:rowOff>19050</xdr:rowOff>
    </xdr:from>
    <xdr:to>
      <xdr:col>83</xdr:col>
      <xdr:colOff>847725</xdr:colOff>
      <xdr:row>1</xdr:row>
      <xdr:rowOff>171450</xdr:rowOff>
    </xdr:to>
    <xdr:sp macro="" textlink="">
      <xdr:nvSpPr>
        <xdr:cNvPr id="6024" name="Text Box 121" hidden="1"/>
        <xdr:cNvSpPr txBox="1">
          <a:spLocks noChangeArrowheads="1"/>
        </xdr:cNvSpPr>
      </xdr:nvSpPr>
      <xdr:spPr bwMode="auto">
        <a:xfrm>
          <a:off x="62760225" y="19050"/>
          <a:ext cx="16478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19050</xdr:rowOff>
    </xdr:from>
    <xdr:to>
      <xdr:col>27</xdr:col>
      <xdr:colOff>219075</xdr:colOff>
      <xdr:row>4</xdr:row>
      <xdr:rowOff>0</xdr:rowOff>
    </xdr:to>
    <xdr:sp macro="" textlink="">
      <xdr:nvSpPr>
        <xdr:cNvPr id="6025" name="Text Box 120" hidden="1"/>
        <xdr:cNvSpPr txBox="1">
          <a:spLocks noChangeArrowheads="1"/>
        </xdr:cNvSpPr>
      </xdr:nvSpPr>
      <xdr:spPr bwMode="auto">
        <a:xfrm>
          <a:off x="204216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19050</xdr:rowOff>
    </xdr:from>
    <xdr:to>
      <xdr:col>29</xdr:col>
      <xdr:colOff>209550</xdr:colOff>
      <xdr:row>4</xdr:row>
      <xdr:rowOff>0</xdr:rowOff>
    </xdr:to>
    <xdr:sp macro="" textlink="">
      <xdr:nvSpPr>
        <xdr:cNvPr id="6026" name="Text Box 119" hidden="1"/>
        <xdr:cNvSpPr txBox="1">
          <a:spLocks noChangeArrowheads="1"/>
        </xdr:cNvSpPr>
      </xdr:nvSpPr>
      <xdr:spPr bwMode="auto">
        <a:xfrm>
          <a:off x="2116455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19050</xdr:rowOff>
    </xdr:from>
    <xdr:to>
      <xdr:col>85</xdr:col>
      <xdr:colOff>266700</xdr:colOff>
      <xdr:row>4</xdr:row>
      <xdr:rowOff>0</xdr:rowOff>
    </xdr:to>
    <xdr:sp macro="" textlink="">
      <xdr:nvSpPr>
        <xdr:cNvPr id="6027" name="Text Box 118" hidden="1"/>
        <xdr:cNvSpPr txBox="1">
          <a:spLocks noChangeArrowheads="1"/>
        </xdr:cNvSpPr>
      </xdr:nvSpPr>
      <xdr:spPr bwMode="auto">
        <a:xfrm>
          <a:off x="64312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142875</xdr:colOff>
      <xdr:row>0</xdr:row>
      <xdr:rowOff>19050</xdr:rowOff>
    </xdr:from>
    <xdr:to>
      <xdr:col>29</xdr:col>
      <xdr:colOff>38100</xdr:colOff>
      <xdr:row>4</xdr:row>
      <xdr:rowOff>0</xdr:rowOff>
    </xdr:to>
    <xdr:sp macro="" textlink="">
      <xdr:nvSpPr>
        <xdr:cNvPr id="6028" name="Text Box 117" hidden="1"/>
        <xdr:cNvSpPr txBox="1">
          <a:spLocks noChangeArrowheads="1"/>
        </xdr:cNvSpPr>
      </xdr:nvSpPr>
      <xdr:spPr bwMode="auto">
        <a:xfrm>
          <a:off x="21964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142875</xdr:colOff>
      <xdr:row>0</xdr:row>
      <xdr:rowOff>19050</xdr:rowOff>
    </xdr:from>
    <xdr:to>
      <xdr:col>30</xdr:col>
      <xdr:colOff>38100</xdr:colOff>
      <xdr:row>4</xdr:row>
      <xdr:rowOff>0</xdr:rowOff>
    </xdr:to>
    <xdr:sp macro="" textlink="">
      <xdr:nvSpPr>
        <xdr:cNvPr id="6029" name="Text Box 116" hidden="1"/>
        <xdr:cNvSpPr txBox="1">
          <a:spLocks noChangeArrowheads="1"/>
        </xdr:cNvSpPr>
      </xdr:nvSpPr>
      <xdr:spPr bwMode="auto">
        <a:xfrm>
          <a:off x="22707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142875</xdr:colOff>
      <xdr:row>0</xdr:row>
      <xdr:rowOff>19050</xdr:rowOff>
    </xdr:from>
    <xdr:to>
      <xdr:col>31</xdr:col>
      <xdr:colOff>38100</xdr:colOff>
      <xdr:row>4</xdr:row>
      <xdr:rowOff>0</xdr:rowOff>
    </xdr:to>
    <xdr:sp macro="" textlink="">
      <xdr:nvSpPr>
        <xdr:cNvPr id="6030" name="Text Box 115" hidden="1"/>
        <xdr:cNvSpPr txBox="1">
          <a:spLocks noChangeArrowheads="1"/>
        </xdr:cNvSpPr>
      </xdr:nvSpPr>
      <xdr:spPr bwMode="auto">
        <a:xfrm>
          <a:off x="23450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142875</xdr:colOff>
      <xdr:row>0</xdr:row>
      <xdr:rowOff>19050</xdr:rowOff>
    </xdr:from>
    <xdr:to>
      <xdr:col>32</xdr:col>
      <xdr:colOff>38100</xdr:colOff>
      <xdr:row>4</xdr:row>
      <xdr:rowOff>0</xdr:rowOff>
    </xdr:to>
    <xdr:sp macro="" textlink="">
      <xdr:nvSpPr>
        <xdr:cNvPr id="6031" name="Text Box 114" hidden="1"/>
        <xdr:cNvSpPr txBox="1">
          <a:spLocks noChangeArrowheads="1"/>
        </xdr:cNvSpPr>
      </xdr:nvSpPr>
      <xdr:spPr bwMode="auto">
        <a:xfrm>
          <a:off x="24193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142875</xdr:colOff>
      <xdr:row>0</xdr:row>
      <xdr:rowOff>19050</xdr:rowOff>
    </xdr:from>
    <xdr:to>
      <xdr:col>33</xdr:col>
      <xdr:colOff>38100</xdr:colOff>
      <xdr:row>4</xdr:row>
      <xdr:rowOff>0</xdr:rowOff>
    </xdr:to>
    <xdr:sp macro="" textlink="">
      <xdr:nvSpPr>
        <xdr:cNvPr id="6032" name="Text Box 113" hidden="1"/>
        <xdr:cNvSpPr txBox="1">
          <a:spLocks noChangeArrowheads="1"/>
        </xdr:cNvSpPr>
      </xdr:nvSpPr>
      <xdr:spPr bwMode="auto">
        <a:xfrm>
          <a:off x="24936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142875</xdr:colOff>
      <xdr:row>0</xdr:row>
      <xdr:rowOff>19050</xdr:rowOff>
    </xdr:from>
    <xdr:to>
      <xdr:col>34</xdr:col>
      <xdr:colOff>38100</xdr:colOff>
      <xdr:row>4</xdr:row>
      <xdr:rowOff>0</xdr:rowOff>
    </xdr:to>
    <xdr:sp macro="" textlink="">
      <xdr:nvSpPr>
        <xdr:cNvPr id="6033" name="Text Box 112" hidden="1"/>
        <xdr:cNvSpPr txBox="1">
          <a:spLocks noChangeArrowheads="1"/>
        </xdr:cNvSpPr>
      </xdr:nvSpPr>
      <xdr:spPr bwMode="auto">
        <a:xfrm>
          <a:off x="25679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142875</xdr:colOff>
      <xdr:row>0</xdr:row>
      <xdr:rowOff>19050</xdr:rowOff>
    </xdr:from>
    <xdr:to>
      <xdr:col>35</xdr:col>
      <xdr:colOff>38100</xdr:colOff>
      <xdr:row>4</xdr:row>
      <xdr:rowOff>0</xdr:rowOff>
    </xdr:to>
    <xdr:sp macro="" textlink="">
      <xdr:nvSpPr>
        <xdr:cNvPr id="6034" name="Text Box 111" hidden="1"/>
        <xdr:cNvSpPr txBox="1">
          <a:spLocks noChangeArrowheads="1"/>
        </xdr:cNvSpPr>
      </xdr:nvSpPr>
      <xdr:spPr bwMode="auto">
        <a:xfrm>
          <a:off x="26422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142875</xdr:colOff>
      <xdr:row>0</xdr:row>
      <xdr:rowOff>19050</xdr:rowOff>
    </xdr:from>
    <xdr:to>
      <xdr:col>36</xdr:col>
      <xdr:colOff>38100</xdr:colOff>
      <xdr:row>4</xdr:row>
      <xdr:rowOff>0</xdr:rowOff>
    </xdr:to>
    <xdr:sp macro="" textlink="">
      <xdr:nvSpPr>
        <xdr:cNvPr id="6035" name="Text Box 110" hidden="1"/>
        <xdr:cNvSpPr txBox="1">
          <a:spLocks noChangeArrowheads="1"/>
        </xdr:cNvSpPr>
      </xdr:nvSpPr>
      <xdr:spPr bwMode="auto">
        <a:xfrm>
          <a:off x="27165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142875</xdr:colOff>
      <xdr:row>0</xdr:row>
      <xdr:rowOff>19050</xdr:rowOff>
    </xdr:from>
    <xdr:to>
      <xdr:col>37</xdr:col>
      <xdr:colOff>38100</xdr:colOff>
      <xdr:row>4</xdr:row>
      <xdr:rowOff>0</xdr:rowOff>
    </xdr:to>
    <xdr:sp macro="" textlink="">
      <xdr:nvSpPr>
        <xdr:cNvPr id="6036" name="Text Box 109" hidden="1"/>
        <xdr:cNvSpPr txBox="1">
          <a:spLocks noChangeArrowheads="1"/>
        </xdr:cNvSpPr>
      </xdr:nvSpPr>
      <xdr:spPr bwMode="auto">
        <a:xfrm>
          <a:off x="279082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19050</xdr:rowOff>
    </xdr:from>
    <xdr:to>
      <xdr:col>38</xdr:col>
      <xdr:colOff>38100</xdr:colOff>
      <xdr:row>4</xdr:row>
      <xdr:rowOff>0</xdr:rowOff>
    </xdr:to>
    <xdr:sp macro="" textlink="">
      <xdr:nvSpPr>
        <xdr:cNvPr id="6037" name="Text Box 108" hidden="1"/>
        <xdr:cNvSpPr txBox="1">
          <a:spLocks noChangeArrowheads="1"/>
        </xdr:cNvSpPr>
      </xdr:nvSpPr>
      <xdr:spPr bwMode="auto">
        <a:xfrm>
          <a:off x="28651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142875</xdr:colOff>
      <xdr:row>0</xdr:row>
      <xdr:rowOff>85725</xdr:rowOff>
    </xdr:from>
    <xdr:to>
      <xdr:col>38</xdr:col>
      <xdr:colOff>38100</xdr:colOff>
      <xdr:row>4</xdr:row>
      <xdr:rowOff>76200</xdr:rowOff>
    </xdr:to>
    <xdr:sp macro="" textlink="">
      <xdr:nvSpPr>
        <xdr:cNvPr id="6038" name="Text Box 107" hidden="1"/>
        <xdr:cNvSpPr txBox="1">
          <a:spLocks noChangeArrowheads="1"/>
        </xdr:cNvSpPr>
      </xdr:nvSpPr>
      <xdr:spPr bwMode="auto">
        <a:xfrm>
          <a:off x="286512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142875</xdr:colOff>
      <xdr:row>0</xdr:row>
      <xdr:rowOff>19050</xdr:rowOff>
    </xdr:from>
    <xdr:to>
      <xdr:col>39</xdr:col>
      <xdr:colOff>38100</xdr:colOff>
      <xdr:row>4</xdr:row>
      <xdr:rowOff>0</xdr:rowOff>
    </xdr:to>
    <xdr:sp macro="" textlink="">
      <xdr:nvSpPr>
        <xdr:cNvPr id="6039" name="Text Box 106" hidden="1"/>
        <xdr:cNvSpPr txBox="1">
          <a:spLocks noChangeArrowheads="1"/>
        </xdr:cNvSpPr>
      </xdr:nvSpPr>
      <xdr:spPr bwMode="auto">
        <a:xfrm>
          <a:off x="293941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142875</xdr:colOff>
      <xdr:row>0</xdr:row>
      <xdr:rowOff>19050</xdr:rowOff>
    </xdr:from>
    <xdr:to>
      <xdr:col>40</xdr:col>
      <xdr:colOff>38100</xdr:colOff>
      <xdr:row>4</xdr:row>
      <xdr:rowOff>0</xdr:rowOff>
    </xdr:to>
    <xdr:sp macro="" textlink="">
      <xdr:nvSpPr>
        <xdr:cNvPr id="6040" name="Text Box 105" hidden="1"/>
        <xdr:cNvSpPr txBox="1">
          <a:spLocks noChangeArrowheads="1"/>
        </xdr:cNvSpPr>
      </xdr:nvSpPr>
      <xdr:spPr bwMode="auto">
        <a:xfrm>
          <a:off x="30137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142875</xdr:colOff>
      <xdr:row>0</xdr:row>
      <xdr:rowOff>19050</xdr:rowOff>
    </xdr:from>
    <xdr:to>
      <xdr:col>41</xdr:col>
      <xdr:colOff>38100</xdr:colOff>
      <xdr:row>4</xdr:row>
      <xdr:rowOff>0</xdr:rowOff>
    </xdr:to>
    <xdr:sp macro="" textlink="">
      <xdr:nvSpPr>
        <xdr:cNvPr id="6041" name="Text Box 104" hidden="1"/>
        <xdr:cNvSpPr txBox="1">
          <a:spLocks noChangeArrowheads="1"/>
        </xdr:cNvSpPr>
      </xdr:nvSpPr>
      <xdr:spPr bwMode="auto">
        <a:xfrm>
          <a:off x="30880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142875</xdr:colOff>
      <xdr:row>0</xdr:row>
      <xdr:rowOff>19050</xdr:rowOff>
    </xdr:from>
    <xdr:to>
      <xdr:col>42</xdr:col>
      <xdr:colOff>38100</xdr:colOff>
      <xdr:row>4</xdr:row>
      <xdr:rowOff>0</xdr:rowOff>
    </xdr:to>
    <xdr:sp macro="" textlink="">
      <xdr:nvSpPr>
        <xdr:cNvPr id="6042" name="Text Box 103" hidden="1"/>
        <xdr:cNvSpPr txBox="1">
          <a:spLocks noChangeArrowheads="1"/>
        </xdr:cNvSpPr>
      </xdr:nvSpPr>
      <xdr:spPr bwMode="auto">
        <a:xfrm>
          <a:off x="31623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142875</xdr:colOff>
      <xdr:row>0</xdr:row>
      <xdr:rowOff>19050</xdr:rowOff>
    </xdr:from>
    <xdr:to>
      <xdr:col>43</xdr:col>
      <xdr:colOff>38100</xdr:colOff>
      <xdr:row>4</xdr:row>
      <xdr:rowOff>0</xdr:rowOff>
    </xdr:to>
    <xdr:sp macro="" textlink="">
      <xdr:nvSpPr>
        <xdr:cNvPr id="6043" name="Text Box 102" hidden="1"/>
        <xdr:cNvSpPr txBox="1">
          <a:spLocks noChangeArrowheads="1"/>
        </xdr:cNvSpPr>
      </xdr:nvSpPr>
      <xdr:spPr bwMode="auto">
        <a:xfrm>
          <a:off x="32365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142875</xdr:colOff>
      <xdr:row>0</xdr:row>
      <xdr:rowOff>19050</xdr:rowOff>
    </xdr:from>
    <xdr:to>
      <xdr:col>44</xdr:col>
      <xdr:colOff>38100</xdr:colOff>
      <xdr:row>4</xdr:row>
      <xdr:rowOff>0</xdr:rowOff>
    </xdr:to>
    <xdr:sp macro="" textlink="">
      <xdr:nvSpPr>
        <xdr:cNvPr id="6044" name="Text Box 101" hidden="1"/>
        <xdr:cNvSpPr txBox="1">
          <a:spLocks noChangeArrowheads="1"/>
        </xdr:cNvSpPr>
      </xdr:nvSpPr>
      <xdr:spPr bwMode="auto">
        <a:xfrm>
          <a:off x="33108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142875</xdr:colOff>
      <xdr:row>0</xdr:row>
      <xdr:rowOff>19050</xdr:rowOff>
    </xdr:from>
    <xdr:to>
      <xdr:col>46</xdr:col>
      <xdr:colOff>38100</xdr:colOff>
      <xdr:row>4</xdr:row>
      <xdr:rowOff>0</xdr:rowOff>
    </xdr:to>
    <xdr:sp macro="" textlink="">
      <xdr:nvSpPr>
        <xdr:cNvPr id="6045" name="Text Box 100" hidden="1"/>
        <xdr:cNvSpPr txBox="1">
          <a:spLocks noChangeArrowheads="1"/>
        </xdr:cNvSpPr>
      </xdr:nvSpPr>
      <xdr:spPr bwMode="auto">
        <a:xfrm>
          <a:off x="34594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142875</xdr:colOff>
      <xdr:row>0</xdr:row>
      <xdr:rowOff>19050</xdr:rowOff>
    </xdr:from>
    <xdr:to>
      <xdr:col>48</xdr:col>
      <xdr:colOff>38100</xdr:colOff>
      <xdr:row>4</xdr:row>
      <xdr:rowOff>0</xdr:rowOff>
    </xdr:to>
    <xdr:sp macro="" textlink="">
      <xdr:nvSpPr>
        <xdr:cNvPr id="6046" name="Text Box 99" hidden="1"/>
        <xdr:cNvSpPr txBox="1">
          <a:spLocks noChangeArrowheads="1"/>
        </xdr:cNvSpPr>
      </xdr:nvSpPr>
      <xdr:spPr bwMode="auto">
        <a:xfrm>
          <a:off x="360807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142875</xdr:colOff>
      <xdr:row>0</xdr:row>
      <xdr:rowOff>19050</xdr:rowOff>
    </xdr:from>
    <xdr:to>
      <xdr:col>50</xdr:col>
      <xdr:colOff>38100</xdr:colOff>
      <xdr:row>4</xdr:row>
      <xdr:rowOff>0</xdr:rowOff>
    </xdr:to>
    <xdr:sp macro="" textlink="">
      <xdr:nvSpPr>
        <xdr:cNvPr id="6047" name="Text Box 98" hidden="1"/>
        <xdr:cNvSpPr txBox="1">
          <a:spLocks noChangeArrowheads="1"/>
        </xdr:cNvSpPr>
      </xdr:nvSpPr>
      <xdr:spPr bwMode="auto">
        <a:xfrm>
          <a:off x="37566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142875</xdr:colOff>
      <xdr:row>0</xdr:row>
      <xdr:rowOff>19050</xdr:rowOff>
    </xdr:from>
    <xdr:to>
      <xdr:col>52</xdr:col>
      <xdr:colOff>38100</xdr:colOff>
      <xdr:row>4</xdr:row>
      <xdr:rowOff>0</xdr:rowOff>
    </xdr:to>
    <xdr:sp macro="" textlink="">
      <xdr:nvSpPr>
        <xdr:cNvPr id="6048" name="Text Box 97" hidden="1"/>
        <xdr:cNvSpPr txBox="1">
          <a:spLocks noChangeArrowheads="1"/>
        </xdr:cNvSpPr>
      </xdr:nvSpPr>
      <xdr:spPr bwMode="auto">
        <a:xfrm>
          <a:off x="39052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142875</xdr:colOff>
      <xdr:row>0</xdr:row>
      <xdr:rowOff>19050</xdr:rowOff>
    </xdr:from>
    <xdr:to>
      <xdr:col>54</xdr:col>
      <xdr:colOff>38100</xdr:colOff>
      <xdr:row>4</xdr:row>
      <xdr:rowOff>0</xdr:rowOff>
    </xdr:to>
    <xdr:sp macro="" textlink="">
      <xdr:nvSpPr>
        <xdr:cNvPr id="6049" name="Text Box 96" hidden="1"/>
        <xdr:cNvSpPr txBox="1">
          <a:spLocks noChangeArrowheads="1"/>
        </xdr:cNvSpPr>
      </xdr:nvSpPr>
      <xdr:spPr bwMode="auto">
        <a:xfrm>
          <a:off x="40538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142875</xdr:colOff>
      <xdr:row>0</xdr:row>
      <xdr:rowOff>19050</xdr:rowOff>
    </xdr:from>
    <xdr:to>
      <xdr:col>55</xdr:col>
      <xdr:colOff>38100</xdr:colOff>
      <xdr:row>4</xdr:row>
      <xdr:rowOff>0</xdr:rowOff>
    </xdr:to>
    <xdr:sp macro="" textlink="">
      <xdr:nvSpPr>
        <xdr:cNvPr id="6050" name="Text Box 95" hidden="1"/>
        <xdr:cNvSpPr txBox="1">
          <a:spLocks noChangeArrowheads="1"/>
        </xdr:cNvSpPr>
      </xdr:nvSpPr>
      <xdr:spPr bwMode="auto">
        <a:xfrm>
          <a:off x="412813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142875</xdr:colOff>
      <xdr:row>0</xdr:row>
      <xdr:rowOff>19050</xdr:rowOff>
    </xdr:from>
    <xdr:to>
      <xdr:col>56</xdr:col>
      <xdr:colOff>38100</xdr:colOff>
      <xdr:row>4</xdr:row>
      <xdr:rowOff>0</xdr:rowOff>
    </xdr:to>
    <xdr:sp macro="" textlink="">
      <xdr:nvSpPr>
        <xdr:cNvPr id="6051" name="Text Box 94" hidden="1"/>
        <xdr:cNvSpPr txBox="1">
          <a:spLocks noChangeArrowheads="1"/>
        </xdr:cNvSpPr>
      </xdr:nvSpPr>
      <xdr:spPr bwMode="auto">
        <a:xfrm>
          <a:off x="42024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142875</xdr:colOff>
      <xdr:row>0</xdr:row>
      <xdr:rowOff>19050</xdr:rowOff>
    </xdr:from>
    <xdr:to>
      <xdr:col>58</xdr:col>
      <xdr:colOff>38100</xdr:colOff>
      <xdr:row>4</xdr:row>
      <xdr:rowOff>0</xdr:rowOff>
    </xdr:to>
    <xdr:sp macro="" textlink="">
      <xdr:nvSpPr>
        <xdr:cNvPr id="6052" name="Text Box 93" hidden="1"/>
        <xdr:cNvSpPr txBox="1">
          <a:spLocks noChangeArrowheads="1"/>
        </xdr:cNvSpPr>
      </xdr:nvSpPr>
      <xdr:spPr bwMode="auto">
        <a:xfrm>
          <a:off x="43510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142875</xdr:colOff>
      <xdr:row>0</xdr:row>
      <xdr:rowOff>19050</xdr:rowOff>
    </xdr:from>
    <xdr:to>
      <xdr:col>60</xdr:col>
      <xdr:colOff>38100</xdr:colOff>
      <xdr:row>4</xdr:row>
      <xdr:rowOff>0</xdr:rowOff>
    </xdr:to>
    <xdr:sp macro="" textlink="">
      <xdr:nvSpPr>
        <xdr:cNvPr id="6053" name="Text Box 92" hidden="1"/>
        <xdr:cNvSpPr txBox="1">
          <a:spLocks noChangeArrowheads="1"/>
        </xdr:cNvSpPr>
      </xdr:nvSpPr>
      <xdr:spPr bwMode="auto">
        <a:xfrm>
          <a:off x="449961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142875</xdr:colOff>
      <xdr:row>0</xdr:row>
      <xdr:rowOff>19050</xdr:rowOff>
    </xdr:from>
    <xdr:to>
      <xdr:col>61</xdr:col>
      <xdr:colOff>38100</xdr:colOff>
      <xdr:row>4</xdr:row>
      <xdr:rowOff>0</xdr:rowOff>
    </xdr:to>
    <xdr:sp macro="" textlink="">
      <xdr:nvSpPr>
        <xdr:cNvPr id="6054" name="Text Box 91" hidden="1"/>
        <xdr:cNvSpPr txBox="1">
          <a:spLocks noChangeArrowheads="1"/>
        </xdr:cNvSpPr>
      </xdr:nvSpPr>
      <xdr:spPr bwMode="auto">
        <a:xfrm>
          <a:off x="457390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142875</xdr:colOff>
      <xdr:row>0</xdr:row>
      <xdr:rowOff>19050</xdr:rowOff>
    </xdr:from>
    <xdr:to>
      <xdr:col>62</xdr:col>
      <xdr:colOff>38100</xdr:colOff>
      <xdr:row>4</xdr:row>
      <xdr:rowOff>0</xdr:rowOff>
    </xdr:to>
    <xdr:sp macro="" textlink="">
      <xdr:nvSpPr>
        <xdr:cNvPr id="6055" name="Text Box 90" hidden="1"/>
        <xdr:cNvSpPr txBox="1">
          <a:spLocks noChangeArrowheads="1"/>
        </xdr:cNvSpPr>
      </xdr:nvSpPr>
      <xdr:spPr bwMode="auto">
        <a:xfrm>
          <a:off x="464820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142875</xdr:colOff>
      <xdr:row>0</xdr:row>
      <xdr:rowOff>19050</xdr:rowOff>
    </xdr:from>
    <xdr:to>
      <xdr:col>63</xdr:col>
      <xdr:colOff>38100</xdr:colOff>
      <xdr:row>4</xdr:row>
      <xdr:rowOff>0</xdr:rowOff>
    </xdr:to>
    <xdr:sp macro="" textlink="">
      <xdr:nvSpPr>
        <xdr:cNvPr id="6056" name="Text Box 89" hidden="1"/>
        <xdr:cNvSpPr txBox="1">
          <a:spLocks noChangeArrowheads="1"/>
        </xdr:cNvSpPr>
      </xdr:nvSpPr>
      <xdr:spPr bwMode="auto">
        <a:xfrm>
          <a:off x="472249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142875</xdr:colOff>
      <xdr:row>0</xdr:row>
      <xdr:rowOff>19050</xdr:rowOff>
    </xdr:from>
    <xdr:to>
      <xdr:col>64</xdr:col>
      <xdr:colOff>38100</xdr:colOff>
      <xdr:row>4</xdr:row>
      <xdr:rowOff>0</xdr:rowOff>
    </xdr:to>
    <xdr:sp macro="" textlink="">
      <xdr:nvSpPr>
        <xdr:cNvPr id="6057" name="Text Box 88" hidden="1"/>
        <xdr:cNvSpPr txBox="1">
          <a:spLocks noChangeArrowheads="1"/>
        </xdr:cNvSpPr>
      </xdr:nvSpPr>
      <xdr:spPr bwMode="auto">
        <a:xfrm>
          <a:off x="479679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142875</xdr:colOff>
      <xdr:row>0</xdr:row>
      <xdr:rowOff>19050</xdr:rowOff>
    </xdr:from>
    <xdr:to>
      <xdr:col>65</xdr:col>
      <xdr:colOff>38100</xdr:colOff>
      <xdr:row>4</xdr:row>
      <xdr:rowOff>0</xdr:rowOff>
    </xdr:to>
    <xdr:sp macro="" textlink="">
      <xdr:nvSpPr>
        <xdr:cNvPr id="6058" name="Text Box 87" hidden="1"/>
        <xdr:cNvSpPr txBox="1">
          <a:spLocks noChangeArrowheads="1"/>
        </xdr:cNvSpPr>
      </xdr:nvSpPr>
      <xdr:spPr bwMode="auto">
        <a:xfrm>
          <a:off x="487108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142875</xdr:colOff>
      <xdr:row>0</xdr:row>
      <xdr:rowOff>19050</xdr:rowOff>
    </xdr:from>
    <xdr:to>
      <xdr:col>66</xdr:col>
      <xdr:colOff>38100</xdr:colOff>
      <xdr:row>4</xdr:row>
      <xdr:rowOff>0</xdr:rowOff>
    </xdr:to>
    <xdr:sp macro="" textlink="">
      <xdr:nvSpPr>
        <xdr:cNvPr id="6059" name="Text Box 86" hidden="1"/>
        <xdr:cNvSpPr txBox="1">
          <a:spLocks noChangeArrowheads="1"/>
        </xdr:cNvSpPr>
      </xdr:nvSpPr>
      <xdr:spPr bwMode="auto">
        <a:xfrm>
          <a:off x="494538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142875</xdr:colOff>
      <xdr:row>0</xdr:row>
      <xdr:rowOff>19050</xdr:rowOff>
    </xdr:from>
    <xdr:to>
      <xdr:col>67</xdr:col>
      <xdr:colOff>38100</xdr:colOff>
      <xdr:row>4</xdr:row>
      <xdr:rowOff>0</xdr:rowOff>
    </xdr:to>
    <xdr:sp macro="" textlink="">
      <xdr:nvSpPr>
        <xdr:cNvPr id="6060" name="Text Box 85" hidden="1"/>
        <xdr:cNvSpPr txBox="1">
          <a:spLocks noChangeArrowheads="1"/>
        </xdr:cNvSpPr>
      </xdr:nvSpPr>
      <xdr:spPr bwMode="auto">
        <a:xfrm>
          <a:off x="501967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142875</xdr:colOff>
      <xdr:row>0</xdr:row>
      <xdr:rowOff>85725</xdr:rowOff>
    </xdr:from>
    <xdr:to>
      <xdr:col>68</xdr:col>
      <xdr:colOff>38100</xdr:colOff>
      <xdr:row>4</xdr:row>
      <xdr:rowOff>76200</xdr:rowOff>
    </xdr:to>
    <xdr:sp macro="" textlink="">
      <xdr:nvSpPr>
        <xdr:cNvPr id="6061" name="Text Box 84" hidden="1"/>
        <xdr:cNvSpPr txBox="1">
          <a:spLocks noChangeArrowheads="1"/>
        </xdr:cNvSpPr>
      </xdr:nvSpPr>
      <xdr:spPr bwMode="auto">
        <a:xfrm>
          <a:off x="50939700" y="85725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142875</xdr:colOff>
      <xdr:row>0</xdr:row>
      <xdr:rowOff>19050</xdr:rowOff>
    </xdr:from>
    <xdr:to>
      <xdr:col>69</xdr:col>
      <xdr:colOff>38100</xdr:colOff>
      <xdr:row>4</xdr:row>
      <xdr:rowOff>0</xdr:rowOff>
    </xdr:to>
    <xdr:sp macro="" textlink="">
      <xdr:nvSpPr>
        <xdr:cNvPr id="6062" name="Text Box 83" hidden="1"/>
        <xdr:cNvSpPr txBox="1">
          <a:spLocks noChangeArrowheads="1"/>
        </xdr:cNvSpPr>
      </xdr:nvSpPr>
      <xdr:spPr bwMode="auto">
        <a:xfrm>
          <a:off x="516826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142875</xdr:colOff>
      <xdr:row>0</xdr:row>
      <xdr:rowOff>19050</xdr:rowOff>
    </xdr:from>
    <xdr:to>
      <xdr:col>70</xdr:col>
      <xdr:colOff>38100</xdr:colOff>
      <xdr:row>4</xdr:row>
      <xdr:rowOff>0</xdr:rowOff>
    </xdr:to>
    <xdr:sp macro="" textlink="">
      <xdr:nvSpPr>
        <xdr:cNvPr id="6063" name="Text Box 82" hidden="1"/>
        <xdr:cNvSpPr txBox="1">
          <a:spLocks noChangeArrowheads="1"/>
        </xdr:cNvSpPr>
      </xdr:nvSpPr>
      <xdr:spPr bwMode="auto">
        <a:xfrm>
          <a:off x="524256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142875</xdr:colOff>
      <xdr:row>0</xdr:row>
      <xdr:rowOff>19050</xdr:rowOff>
    </xdr:from>
    <xdr:to>
      <xdr:col>71</xdr:col>
      <xdr:colOff>38100</xdr:colOff>
      <xdr:row>4</xdr:row>
      <xdr:rowOff>0</xdr:rowOff>
    </xdr:to>
    <xdr:sp macro="" textlink="">
      <xdr:nvSpPr>
        <xdr:cNvPr id="6064" name="Text Box 81" hidden="1"/>
        <xdr:cNvSpPr txBox="1">
          <a:spLocks noChangeArrowheads="1"/>
        </xdr:cNvSpPr>
      </xdr:nvSpPr>
      <xdr:spPr bwMode="auto">
        <a:xfrm>
          <a:off x="531685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142875</xdr:colOff>
      <xdr:row>0</xdr:row>
      <xdr:rowOff>19050</xdr:rowOff>
    </xdr:from>
    <xdr:to>
      <xdr:col>72</xdr:col>
      <xdr:colOff>38100</xdr:colOff>
      <xdr:row>4</xdr:row>
      <xdr:rowOff>0</xdr:rowOff>
    </xdr:to>
    <xdr:sp macro="" textlink="">
      <xdr:nvSpPr>
        <xdr:cNvPr id="6065" name="Text Box 80" hidden="1"/>
        <xdr:cNvSpPr txBox="1">
          <a:spLocks noChangeArrowheads="1"/>
        </xdr:cNvSpPr>
      </xdr:nvSpPr>
      <xdr:spPr bwMode="auto">
        <a:xfrm>
          <a:off x="539115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142875</xdr:colOff>
      <xdr:row>0</xdr:row>
      <xdr:rowOff>19050</xdr:rowOff>
    </xdr:from>
    <xdr:to>
      <xdr:col>73</xdr:col>
      <xdr:colOff>38100</xdr:colOff>
      <xdr:row>4</xdr:row>
      <xdr:rowOff>0</xdr:rowOff>
    </xdr:to>
    <xdr:sp macro="" textlink="">
      <xdr:nvSpPr>
        <xdr:cNvPr id="6066" name="Text Box 79" hidden="1"/>
        <xdr:cNvSpPr txBox="1">
          <a:spLocks noChangeArrowheads="1"/>
        </xdr:cNvSpPr>
      </xdr:nvSpPr>
      <xdr:spPr bwMode="auto">
        <a:xfrm>
          <a:off x="5465445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142875</xdr:colOff>
      <xdr:row>0</xdr:row>
      <xdr:rowOff>19050</xdr:rowOff>
    </xdr:from>
    <xdr:to>
      <xdr:col>74</xdr:col>
      <xdr:colOff>38100</xdr:colOff>
      <xdr:row>4</xdr:row>
      <xdr:rowOff>0</xdr:rowOff>
    </xdr:to>
    <xdr:sp macro="" textlink="">
      <xdr:nvSpPr>
        <xdr:cNvPr id="6067" name="Text Box 78" hidden="1"/>
        <xdr:cNvSpPr txBox="1">
          <a:spLocks noChangeArrowheads="1"/>
        </xdr:cNvSpPr>
      </xdr:nvSpPr>
      <xdr:spPr bwMode="auto">
        <a:xfrm>
          <a:off x="553974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142875</xdr:colOff>
      <xdr:row>0</xdr:row>
      <xdr:rowOff>19050</xdr:rowOff>
    </xdr:from>
    <xdr:to>
      <xdr:col>76</xdr:col>
      <xdr:colOff>38100</xdr:colOff>
      <xdr:row>4</xdr:row>
      <xdr:rowOff>0</xdr:rowOff>
    </xdr:to>
    <xdr:sp macro="" textlink="">
      <xdr:nvSpPr>
        <xdr:cNvPr id="6068" name="Text Box 77" hidden="1"/>
        <xdr:cNvSpPr txBox="1">
          <a:spLocks noChangeArrowheads="1"/>
        </xdr:cNvSpPr>
      </xdr:nvSpPr>
      <xdr:spPr bwMode="auto">
        <a:xfrm>
          <a:off x="568833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142875</xdr:colOff>
      <xdr:row>0</xdr:row>
      <xdr:rowOff>19050</xdr:rowOff>
    </xdr:from>
    <xdr:to>
      <xdr:col>78</xdr:col>
      <xdr:colOff>38100</xdr:colOff>
      <xdr:row>4</xdr:row>
      <xdr:rowOff>0</xdr:rowOff>
    </xdr:to>
    <xdr:sp macro="" textlink="">
      <xdr:nvSpPr>
        <xdr:cNvPr id="6069" name="Text Box 76" hidden="1"/>
        <xdr:cNvSpPr txBox="1">
          <a:spLocks noChangeArrowheads="1"/>
        </xdr:cNvSpPr>
      </xdr:nvSpPr>
      <xdr:spPr bwMode="auto">
        <a:xfrm>
          <a:off x="58369200" y="19050"/>
          <a:ext cx="13811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142875</xdr:colOff>
      <xdr:row>0</xdr:row>
      <xdr:rowOff>19050</xdr:rowOff>
    </xdr:from>
    <xdr:to>
      <xdr:col>79</xdr:col>
      <xdr:colOff>723900</xdr:colOff>
      <xdr:row>4</xdr:row>
      <xdr:rowOff>0</xdr:rowOff>
    </xdr:to>
    <xdr:sp macro="" textlink="">
      <xdr:nvSpPr>
        <xdr:cNvPr id="6070" name="Text Box 75" hidden="1"/>
        <xdr:cNvSpPr txBox="1">
          <a:spLocks noChangeArrowheads="1"/>
        </xdr:cNvSpPr>
      </xdr:nvSpPr>
      <xdr:spPr bwMode="auto">
        <a:xfrm>
          <a:off x="59855100" y="19050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071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072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073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074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075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076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077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078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079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080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081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082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083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084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085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086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087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088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089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090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091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092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093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094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095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096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097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098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099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100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101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102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103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104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105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106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107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108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109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110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111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112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113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114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115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116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117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118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119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120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121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122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123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124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125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126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127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128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129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130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131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132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133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134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135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136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137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138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139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140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141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142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143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144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145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146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147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148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149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150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151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152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153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154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155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156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157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158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159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160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161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162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163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164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165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166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167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168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169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170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171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172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173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174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175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176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177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178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179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180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181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182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183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184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185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186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187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188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189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190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191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192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193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194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195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196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197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198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199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200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201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202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203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204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205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206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207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208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209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210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211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212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213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214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215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216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217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218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219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220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221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222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223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224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225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226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227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228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229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230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231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232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233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234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235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236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237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238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239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240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241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242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243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244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245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246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247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248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249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250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251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252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253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254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255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256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257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258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259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260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261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262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263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264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265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266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267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268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269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270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271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272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273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274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275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276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277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278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279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280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281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282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283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284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285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286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287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288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289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290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291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292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293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294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295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296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297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298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299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300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301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302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303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2943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3017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3091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3165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3239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3313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3387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3461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04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05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06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07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308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309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310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311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312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313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314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315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316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317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318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319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320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321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322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323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324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325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326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327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328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329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330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331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332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333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334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335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336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337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338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339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340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341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342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343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344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345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346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347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348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349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350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351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352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353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354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355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356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357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358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359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360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361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362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363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364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365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366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367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368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369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370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371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372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373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374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375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376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77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78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79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380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381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382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383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384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385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386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387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388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389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390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391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392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393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394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395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396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397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398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399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400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401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402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403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404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405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406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407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408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409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410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411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412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413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414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415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416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417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418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419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420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421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422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423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424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425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426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427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428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429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430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431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432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433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434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435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436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437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438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439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440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441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442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443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444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445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446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447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448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449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450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451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452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453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454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455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456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457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458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459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460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461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462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463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464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465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466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467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468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469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470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471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472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473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474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475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476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477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478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479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480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481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482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483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484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485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486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487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488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489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490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491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492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493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494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495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496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497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498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499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500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501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502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503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504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505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506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507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508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509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510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511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512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513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514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515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516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517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518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519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520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521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522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23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24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25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26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527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528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529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530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531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532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533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534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535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536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537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538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539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540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541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542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543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544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545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546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547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548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549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550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551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552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553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554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555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556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557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558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559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560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561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562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563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564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565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566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567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568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569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570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571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572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573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574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575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576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577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578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579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580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581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582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583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584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585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586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587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588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589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590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591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592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593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594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595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96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97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98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599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600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601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602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603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604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605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606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607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608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609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610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611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612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613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614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615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616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617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618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619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620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621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622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623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624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625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626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627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628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629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630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631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632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633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634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635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636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637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638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639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640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641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642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643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644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645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646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647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648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649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650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651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652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653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654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655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656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657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658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659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660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661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662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663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664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665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666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667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668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669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670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671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672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673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0</xdr:rowOff>
    </xdr:to>
    <xdr:sp macro="" textlink="">
      <xdr:nvSpPr>
        <xdr:cNvPr id="6674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0</xdr:rowOff>
    </xdr:to>
    <xdr:sp macro="" textlink="">
      <xdr:nvSpPr>
        <xdr:cNvPr id="6675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0</xdr:rowOff>
    </xdr:to>
    <xdr:sp macro="" textlink="">
      <xdr:nvSpPr>
        <xdr:cNvPr id="6676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0</xdr:rowOff>
    </xdr:to>
    <xdr:sp macro="" textlink="">
      <xdr:nvSpPr>
        <xdr:cNvPr id="6677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0</xdr:rowOff>
    </xdr:to>
    <xdr:sp macro="" textlink="">
      <xdr:nvSpPr>
        <xdr:cNvPr id="6678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0</xdr:rowOff>
    </xdr:to>
    <xdr:sp macro="" textlink="">
      <xdr:nvSpPr>
        <xdr:cNvPr id="6679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0</xdr:rowOff>
    </xdr:to>
    <xdr:sp macro="" textlink="">
      <xdr:nvSpPr>
        <xdr:cNvPr id="6680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0</xdr:rowOff>
    </xdr:to>
    <xdr:sp macro="" textlink="">
      <xdr:nvSpPr>
        <xdr:cNvPr id="6681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0</xdr:rowOff>
    </xdr:to>
    <xdr:sp macro="" textlink="">
      <xdr:nvSpPr>
        <xdr:cNvPr id="6682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0</xdr:rowOff>
    </xdr:to>
    <xdr:sp macro="" textlink="">
      <xdr:nvSpPr>
        <xdr:cNvPr id="6683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0</xdr:rowOff>
    </xdr:to>
    <xdr:sp macro="" textlink="">
      <xdr:nvSpPr>
        <xdr:cNvPr id="6684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0</xdr:rowOff>
    </xdr:to>
    <xdr:sp macro="" textlink="">
      <xdr:nvSpPr>
        <xdr:cNvPr id="6685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0</xdr:rowOff>
    </xdr:to>
    <xdr:sp macro="" textlink="">
      <xdr:nvSpPr>
        <xdr:cNvPr id="6686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687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0</xdr:rowOff>
    </xdr:to>
    <xdr:sp macro="" textlink="">
      <xdr:nvSpPr>
        <xdr:cNvPr id="6688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0</xdr:rowOff>
    </xdr:to>
    <xdr:sp macro="" textlink="">
      <xdr:nvSpPr>
        <xdr:cNvPr id="6689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0</xdr:rowOff>
    </xdr:to>
    <xdr:sp macro="" textlink="">
      <xdr:nvSpPr>
        <xdr:cNvPr id="6690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0</xdr:rowOff>
    </xdr:to>
    <xdr:sp macro="" textlink="">
      <xdr:nvSpPr>
        <xdr:cNvPr id="6691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0</xdr:rowOff>
    </xdr:to>
    <xdr:sp macro="" textlink="">
      <xdr:nvSpPr>
        <xdr:cNvPr id="6692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0</xdr:rowOff>
    </xdr:to>
    <xdr:sp macro="" textlink="">
      <xdr:nvSpPr>
        <xdr:cNvPr id="6693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0</xdr:rowOff>
    </xdr:to>
    <xdr:sp macro="" textlink="">
      <xdr:nvSpPr>
        <xdr:cNvPr id="6694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0</xdr:rowOff>
    </xdr:to>
    <xdr:sp macro="" textlink="">
      <xdr:nvSpPr>
        <xdr:cNvPr id="6695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0</xdr:rowOff>
    </xdr:to>
    <xdr:sp macro="" textlink="">
      <xdr:nvSpPr>
        <xdr:cNvPr id="6696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0</xdr:rowOff>
    </xdr:to>
    <xdr:sp macro="" textlink="">
      <xdr:nvSpPr>
        <xdr:cNvPr id="6697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0</xdr:rowOff>
    </xdr:to>
    <xdr:sp macro="" textlink="">
      <xdr:nvSpPr>
        <xdr:cNvPr id="6698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0</xdr:rowOff>
    </xdr:to>
    <xdr:sp macro="" textlink="">
      <xdr:nvSpPr>
        <xdr:cNvPr id="6699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0</xdr:rowOff>
    </xdr:to>
    <xdr:sp macro="" textlink="">
      <xdr:nvSpPr>
        <xdr:cNvPr id="6700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0</xdr:rowOff>
    </xdr:to>
    <xdr:sp macro="" textlink="">
      <xdr:nvSpPr>
        <xdr:cNvPr id="6701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0</xdr:rowOff>
    </xdr:to>
    <xdr:sp macro="" textlink="">
      <xdr:nvSpPr>
        <xdr:cNvPr id="6702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0</xdr:rowOff>
    </xdr:to>
    <xdr:sp macro="" textlink="">
      <xdr:nvSpPr>
        <xdr:cNvPr id="6703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0</xdr:rowOff>
    </xdr:to>
    <xdr:sp macro="" textlink="">
      <xdr:nvSpPr>
        <xdr:cNvPr id="6704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0</xdr:rowOff>
    </xdr:to>
    <xdr:sp macro="" textlink="">
      <xdr:nvSpPr>
        <xdr:cNvPr id="6705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0</xdr:rowOff>
    </xdr:to>
    <xdr:sp macro="" textlink="">
      <xdr:nvSpPr>
        <xdr:cNvPr id="6706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0</xdr:rowOff>
    </xdr:to>
    <xdr:sp macro="" textlink="">
      <xdr:nvSpPr>
        <xdr:cNvPr id="6707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0</xdr:rowOff>
    </xdr:to>
    <xdr:sp macro="" textlink="">
      <xdr:nvSpPr>
        <xdr:cNvPr id="6708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0</xdr:rowOff>
    </xdr:to>
    <xdr:sp macro="" textlink="">
      <xdr:nvSpPr>
        <xdr:cNvPr id="6709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710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0</xdr:rowOff>
    </xdr:to>
    <xdr:sp macro="" textlink="">
      <xdr:nvSpPr>
        <xdr:cNvPr id="6711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0</xdr:rowOff>
    </xdr:to>
    <xdr:sp macro="" textlink="">
      <xdr:nvSpPr>
        <xdr:cNvPr id="6712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0</xdr:rowOff>
    </xdr:to>
    <xdr:sp macro="" textlink="">
      <xdr:nvSpPr>
        <xdr:cNvPr id="6713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0</xdr:rowOff>
    </xdr:to>
    <xdr:sp macro="" textlink="">
      <xdr:nvSpPr>
        <xdr:cNvPr id="6714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0</xdr:rowOff>
    </xdr:to>
    <xdr:sp macro="" textlink="">
      <xdr:nvSpPr>
        <xdr:cNvPr id="6715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0</xdr:rowOff>
    </xdr:to>
    <xdr:sp macro="" textlink="">
      <xdr:nvSpPr>
        <xdr:cNvPr id="6716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0</xdr:rowOff>
    </xdr:to>
    <xdr:sp macro="" textlink="">
      <xdr:nvSpPr>
        <xdr:cNvPr id="6717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0</xdr:rowOff>
    </xdr:to>
    <xdr:sp macro="" textlink="">
      <xdr:nvSpPr>
        <xdr:cNvPr id="6718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0</xdr:rowOff>
    </xdr:to>
    <xdr:sp macro="" textlink="">
      <xdr:nvSpPr>
        <xdr:cNvPr id="6719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720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721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722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723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724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725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726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727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728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729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730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731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732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733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734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735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736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737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738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739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740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741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742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743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744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745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746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9525</xdr:rowOff>
    </xdr:to>
    <xdr:sp macro="" textlink="">
      <xdr:nvSpPr>
        <xdr:cNvPr id="6747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9525</xdr:rowOff>
    </xdr:to>
    <xdr:sp macro="" textlink="">
      <xdr:nvSpPr>
        <xdr:cNvPr id="6748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9525</xdr:rowOff>
    </xdr:to>
    <xdr:sp macro="" textlink="">
      <xdr:nvSpPr>
        <xdr:cNvPr id="6749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9525</xdr:rowOff>
    </xdr:to>
    <xdr:sp macro="" textlink="">
      <xdr:nvSpPr>
        <xdr:cNvPr id="6750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9525</xdr:rowOff>
    </xdr:to>
    <xdr:sp macro="" textlink="">
      <xdr:nvSpPr>
        <xdr:cNvPr id="6751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9525</xdr:rowOff>
    </xdr:to>
    <xdr:sp macro="" textlink="">
      <xdr:nvSpPr>
        <xdr:cNvPr id="6752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9525</xdr:rowOff>
    </xdr:to>
    <xdr:sp macro="" textlink="">
      <xdr:nvSpPr>
        <xdr:cNvPr id="6753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9525</xdr:rowOff>
    </xdr:to>
    <xdr:sp macro="" textlink="">
      <xdr:nvSpPr>
        <xdr:cNvPr id="6754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9525</xdr:rowOff>
    </xdr:to>
    <xdr:sp macro="" textlink="">
      <xdr:nvSpPr>
        <xdr:cNvPr id="6755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9525</xdr:rowOff>
    </xdr:to>
    <xdr:sp macro="" textlink="">
      <xdr:nvSpPr>
        <xdr:cNvPr id="6756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9525</xdr:rowOff>
    </xdr:to>
    <xdr:sp macro="" textlink="">
      <xdr:nvSpPr>
        <xdr:cNvPr id="6757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9525</xdr:rowOff>
    </xdr:to>
    <xdr:sp macro="" textlink="">
      <xdr:nvSpPr>
        <xdr:cNvPr id="6758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9525</xdr:rowOff>
    </xdr:to>
    <xdr:sp macro="" textlink="">
      <xdr:nvSpPr>
        <xdr:cNvPr id="6759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760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9525</xdr:rowOff>
    </xdr:to>
    <xdr:sp macro="" textlink="">
      <xdr:nvSpPr>
        <xdr:cNvPr id="6761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9525</xdr:rowOff>
    </xdr:to>
    <xdr:sp macro="" textlink="">
      <xdr:nvSpPr>
        <xdr:cNvPr id="6762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9525</xdr:rowOff>
    </xdr:to>
    <xdr:sp macro="" textlink="">
      <xdr:nvSpPr>
        <xdr:cNvPr id="6763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9525</xdr:rowOff>
    </xdr:to>
    <xdr:sp macro="" textlink="">
      <xdr:nvSpPr>
        <xdr:cNvPr id="6764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9525</xdr:rowOff>
    </xdr:to>
    <xdr:sp macro="" textlink="">
      <xdr:nvSpPr>
        <xdr:cNvPr id="6765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9525</xdr:rowOff>
    </xdr:to>
    <xdr:sp macro="" textlink="">
      <xdr:nvSpPr>
        <xdr:cNvPr id="6766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9525</xdr:rowOff>
    </xdr:to>
    <xdr:sp macro="" textlink="">
      <xdr:nvSpPr>
        <xdr:cNvPr id="6767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9525</xdr:rowOff>
    </xdr:to>
    <xdr:sp macro="" textlink="">
      <xdr:nvSpPr>
        <xdr:cNvPr id="6768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9525</xdr:rowOff>
    </xdr:to>
    <xdr:sp macro="" textlink="">
      <xdr:nvSpPr>
        <xdr:cNvPr id="6769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9525</xdr:rowOff>
    </xdr:to>
    <xdr:sp macro="" textlink="">
      <xdr:nvSpPr>
        <xdr:cNvPr id="6770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9525</xdr:rowOff>
    </xdr:to>
    <xdr:sp macro="" textlink="">
      <xdr:nvSpPr>
        <xdr:cNvPr id="6771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9525</xdr:rowOff>
    </xdr:to>
    <xdr:sp macro="" textlink="">
      <xdr:nvSpPr>
        <xdr:cNvPr id="6772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9525</xdr:rowOff>
    </xdr:to>
    <xdr:sp macro="" textlink="">
      <xdr:nvSpPr>
        <xdr:cNvPr id="6773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9525</xdr:rowOff>
    </xdr:to>
    <xdr:sp macro="" textlink="">
      <xdr:nvSpPr>
        <xdr:cNvPr id="6774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9525</xdr:rowOff>
    </xdr:to>
    <xdr:sp macro="" textlink="">
      <xdr:nvSpPr>
        <xdr:cNvPr id="6775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9525</xdr:rowOff>
    </xdr:to>
    <xdr:sp macro="" textlink="">
      <xdr:nvSpPr>
        <xdr:cNvPr id="6776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9525</xdr:rowOff>
    </xdr:to>
    <xdr:sp macro="" textlink="">
      <xdr:nvSpPr>
        <xdr:cNvPr id="6777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9525</xdr:rowOff>
    </xdr:to>
    <xdr:sp macro="" textlink="">
      <xdr:nvSpPr>
        <xdr:cNvPr id="6778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9525</xdr:rowOff>
    </xdr:to>
    <xdr:sp macro="" textlink="">
      <xdr:nvSpPr>
        <xdr:cNvPr id="6779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9525</xdr:rowOff>
    </xdr:to>
    <xdr:sp macro="" textlink="">
      <xdr:nvSpPr>
        <xdr:cNvPr id="6780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9525</xdr:rowOff>
    </xdr:to>
    <xdr:sp macro="" textlink="">
      <xdr:nvSpPr>
        <xdr:cNvPr id="6781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9525</xdr:rowOff>
    </xdr:to>
    <xdr:sp macro="" textlink="">
      <xdr:nvSpPr>
        <xdr:cNvPr id="6782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783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9525</xdr:rowOff>
    </xdr:to>
    <xdr:sp macro="" textlink="">
      <xdr:nvSpPr>
        <xdr:cNvPr id="6784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9525</xdr:rowOff>
    </xdr:to>
    <xdr:sp macro="" textlink="">
      <xdr:nvSpPr>
        <xdr:cNvPr id="6785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9525</xdr:rowOff>
    </xdr:to>
    <xdr:sp macro="" textlink="">
      <xdr:nvSpPr>
        <xdr:cNvPr id="6786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9525</xdr:rowOff>
    </xdr:to>
    <xdr:sp macro="" textlink="">
      <xdr:nvSpPr>
        <xdr:cNvPr id="6787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9525</xdr:rowOff>
    </xdr:to>
    <xdr:sp macro="" textlink="">
      <xdr:nvSpPr>
        <xdr:cNvPr id="6788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9525</xdr:rowOff>
    </xdr:to>
    <xdr:sp macro="" textlink="">
      <xdr:nvSpPr>
        <xdr:cNvPr id="6789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9525</xdr:rowOff>
    </xdr:to>
    <xdr:sp macro="" textlink="">
      <xdr:nvSpPr>
        <xdr:cNvPr id="6790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9525</xdr:rowOff>
    </xdr:to>
    <xdr:sp macro="" textlink="">
      <xdr:nvSpPr>
        <xdr:cNvPr id="6791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9525</xdr:rowOff>
    </xdr:to>
    <xdr:sp macro="" textlink="">
      <xdr:nvSpPr>
        <xdr:cNvPr id="6792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793" name="Text Box 220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794" name="Text Box 219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795" name="Text Box 218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796" name="Text Box 217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797" name="Text Box 216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798" name="Text Box 215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799" name="Text Box 214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800" name="Text Box 213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801" name="Text Box 212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802" name="Text Box 211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803" name="Text Box 210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804" name="Text Box 209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805" name="Text Box 208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806" name="Text Box 207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807" name="Text Box 206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808" name="Text Box 205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809" name="Text Box 204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810" name="Text Box 203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811" name="Text Box 202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812" name="Text Box 201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813" name="Text Box 200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814" name="Text Box 199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15" name="Text Box 198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16" name="Text Box 197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17" name="Text Box 196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18" name="Text Box 19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819" name="Text Box 194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9525</xdr:rowOff>
    </xdr:to>
    <xdr:sp macro="" textlink="">
      <xdr:nvSpPr>
        <xdr:cNvPr id="6820" name="Text Box 193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9525</xdr:rowOff>
    </xdr:to>
    <xdr:sp macro="" textlink="">
      <xdr:nvSpPr>
        <xdr:cNvPr id="6821" name="Text Box 192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9525</xdr:rowOff>
    </xdr:to>
    <xdr:sp macro="" textlink="">
      <xdr:nvSpPr>
        <xdr:cNvPr id="6822" name="Text Box 191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9525</xdr:rowOff>
    </xdr:to>
    <xdr:sp macro="" textlink="">
      <xdr:nvSpPr>
        <xdr:cNvPr id="6823" name="Text Box 190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9525</xdr:rowOff>
    </xdr:to>
    <xdr:sp macro="" textlink="">
      <xdr:nvSpPr>
        <xdr:cNvPr id="6824" name="Text Box 189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9525</xdr:rowOff>
    </xdr:to>
    <xdr:sp macro="" textlink="">
      <xdr:nvSpPr>
        <xdr:cNvPr id="6825" name="Text Box 188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9525</xdr:rowOff>
    </xdr:to>
    <xdr:sp macro="" textlink="">
      <xdr:nvSpPr>
        <xdr:cNvPr id="6826" name="Text Box 187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9525</xdr:rowOff>
    </xdr:to>
    <xdr:sp macro="" textlink="">
      <xdr:nvSpPr>
        <xdr:cNvPr id="6827" name="Text Box 186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9525</xdr:rowOff>
    </xdr:to>
    <xdr:sp macro="" textlink="">
      <xdr:nvSpPr>
        <xdr:cNvPr id="6828" name="Text Box 185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9525</xdr:rowOff>
    </xdr:to>
    <xdr:sp macro="" textlink="">
      <xdr:nvSpPr>
        <xdr:cNvPr id="6829" name="Text Box 184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9525</xdr:rowOff>
    </xdr:to>
    <xdr:sp macro="" textlink="">
      <xdr:nvSpPr>
        <xdr:cNvPr id="6830" name="Text Box 183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9525</xdr:rowOff>
    </xdr:to>
    <xdr:sp macro="" textlink="">
      <xdr:nvSpPr>
        <xdr:cNvPr id="6831" name="Text Box 182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9525</xdr:rowOff>
    </xdr:to>
    <xdr:sp macro="" textlink="">
      <xdr:nvSpPr>
        <xdr:cNvPr id="6832" name="Text Box 181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833" name="Text Box 180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9525</xdr:rowOff>
    </xdr:to>
    <xdr:sp macro="" textlink="">
      <xdr:nvSpPr>
        <xdr:cNvPr id="6834" name="Text Box 179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9525</xdr:rowOff>
    </xdr:to>
    <xdr:sp macro="" textlink="">
      <xdr:nvSpPr>
        <xdr:cNvPr id="6835" name="Text Box 178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9525</xdr:rowOff>
    </xdr:to>
    <xdr:sp macro="" textlink="">
      <xdr:nvSpPr>
        <xdr:cNvPr id="6836" name="Text Box 177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9525</xdr:rowOff>
    </xdr:to>
    <xdr:sp macro="" textlink="">
      <xdr:nvSpPr>
        <xdr:cNvPr id="6837" name="Text Box 176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9525</xdr:rowOff>
    </xdr:to>
    <xdr:sp macro="" textlink="">
      <xdr:nvSpPr>
        <xdr:cNvPr id="6838" name="Text Box 175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9525</xdr:rowOff>
    </xdr:to>
    <xdr:sp macro="" textlink="">
      <xdr:nvSpPr>
        <xdr:cNvPr id="6839" name="Text Box 174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9525</xdr:rowOff>
    </xdr:to>
    <xdr:sp macro="" textlink="">
      <xdr:nvSpPr>
        <xdr:cNvPr id="6840" name="Text Box 173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9525</xdr:rowOff>
    </xdr:to>
    <xdr:sp macro="" textlink="">
      <xdr:nvSpPr>
        <xdr:cNvPr id="6841" name="Text Box 172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9525</xdr:rowOff>
    </xdr:to>
    <xdr:sp macro="" textlink="">
      <xdr:nvSpPr>
        <xdr:cNvPr id="6842" name="Text Box 171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9525</xdr:rowOff>
    </xdr:to>
    <xdr:sp macro="" textlink="">
      <xdr:nvSpPr>
        <xdr:cNvPr id="6843" name="Text Box 170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9525</xdr:rowOff>
    </xdr:to>
    <xdr:sp macro="" textlink="">
      <xdr:nvSpPr>
        <xdr:cNvPr id="6844" name="Text Box 169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9525</xdr:rowOff>
    </xdr:to>
    <xdr:sp macro="" textlink="">
      <xdr:nvSpPr>
        <xdr:cNvPr id="6845" name="Text Box 168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9525</xdr:rowOff>
    </xdr:to>
    <xdr:sp macro="" textlink="">
      <xdr:nvSpPr>
        <xdr:cNvPr id="6846" name="Text Box 167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9525</xdr:rowOff>
    </xdr:to>
    <xdr:sp macro="" textlink="">
      <xdr:nvSpPr>
        <xdr:cNvPr id="6847" name="Text Box 166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9525</xdr:rowOff>
    </xdr:to>
    <xdr:sp macro="" textlink="">
      <xdr:nvSpPr>
        <xdr:cNvPr id="6848" name="Text Box 165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9525</xdr:rowOff>
    </xdr:to>
    <xdr:sp macro="" textlink="">
      <xdr:nvSpPr>
        <xdr:cNvPr id="6849" name="Text Box 164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9525</xdr:rowOff>
    </xdr:to>
    <xdr:sp macro="" textlink="">
      <xdr:nvSpPr>
        <xdr:cNvPr id="6850" name="Text Box 163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9525</xdr:rowOff>
    </xdr:to>
    <xdr:sp macro="" textlink="">
      <xdr:nvSpPr>
        <xdr:cNvPr id="6851" name="Text Box 162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9525</xdr:rowOff>
    </xdr:to>
    <xdr:sp macro="" textlink="">
      <xdr:nvSpPr>
        <xdr:cNvPr id="6852" name="Text Box 161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9525</xdr:rowOff>
    </xdr:to>
    <xdr:sp macro="" textlink="">
      <xdr:nvSpPr>
        <xdr:cNvPr id="6853" name="Text Box 160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9525</xdr:rowOff>
    </xdr:to>
    <xdr:sp macro="" textlink="">
      <xdr:nvSpPr>
        <xdr:cNvPr id="6854" name="Text Box 159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9525</xdr:rowOff>
    </xdr:to>
    <xdr:sp macro="" textlink="">
      <xdr:nvSpPr>
        <xdr:cNvPr id="6855" name="Text Box 158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856" name="Text Box 157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9525</xdr:rowOff>
    </xdr:to>
    <xdr:sp macro="" textlink="">
      <xdr:nvSpPr>
        <xdr:cNvPr id="6857" name="Text Box 156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9525</xdr:rowOff>
    </xdr:to>
    <xdr:sp macro="" textlink="">
      <xdr:nvSpPr>
        <xdr:cNvPr id="6858" name="Text Box 155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9525</xdr:rowOff>
    </xdr:to>
    <xdr:sp macro="" textlink="">
      <xdr:nvSpPr>
        <xdr:cNvPr id="6859" name="Text Box 154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9525</xdr:rowOff>
    </xdr:to>
    <xdr:sp macro="" textlink="">
      <xdr:nvSpPr>
        <xdr:cNvPr id="6860" name="Text Box 153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9525</xdr:rowOff>
    </xdr:to>
    <xdr:sp macro="" textlink="">
      <xdr:nvSpPr>
        <xdr:cNvPr id="6861" name="Text Box 152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9525</xdr:rowOff>
    </xdr:to>
    <xdr:sp macro="" textlink="">
      <xdr:nvSpPr>
        <xdr:cNvPr id="6862" name="Text Box 151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9525</xdr:rowOff>
    </xdr:to>
    <xdr:sp macro="" textlink="">
      <xdr:nvSpPr>
        <xdr:cNvPr id="6863" name="Text Box 150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9525</xdr:rowOff>
    </xdr:to>
    <xdr:sp macro="" textlink="">
      <xdr:nvSpPr>
        <xdr:cNvPr id="6864" name="Text Box 149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9525</xdr:rowOff>
    </xdr:to>
    <xdr:sp macro="" textlink="">
      <xdr:nvSpPr>
        <xdr:cNvPr id="6865" name="Text Box 148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866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867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868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869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870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871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872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873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874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875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876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877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878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879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880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881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882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883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884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885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886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887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88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89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90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891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892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9525</xdr:rowOff>
    </xdr:to>
    <xdr:sp macro="" textlink="">
      <xdr:nvSpPr>
        <xdr:cNvPr id="6893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9525</xdr:rowOff>
    </xdr:to>
    <xdr:sp macro="" textlink="">
      <xdr:nvSpPr>
        <xdr:cNvPr id="6894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9525</xdr:rowOff>
    </xdr:to>
    <xdr:sp macro="" textlink="">
      <xdr:nvSpPr>
        <xdr:cNvPr id="6895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9525</xdr:rowOff>
    </xdr:to>
    <xdr:sp macro="" textlink="">
      <xdr:nvSpPr>
        <xdr:cNvPr id="6896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9525</xdr:rowOff>
    </xdr:to>
    <xdr:sp macro="" textlink="">
      <xdr:nvSpPr>
        <xdr:cNvPr id="6897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9525</xdr:rowOff>
    </xdr:to>
    <xdr:sp macro="" textlink="">
      <xdr:nvSpPr>
        <xdr:cNvPr id="6898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9525</xdr:rowOff>
    </xdr:to>
    <xdr:sp macro="" textlink="">
      <xdr:nvSpPr>
        <xdr:cNvPr id="6899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9525</xdr:rowOff>
    </xdr:to>
    <xdr:sp macro="" textlink="">
      <xdr:nvSpPr>
        <xdr:cNvPr id="6900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9525</xdr:rowOff>
    </xdr:to>
    <xdr:sp macro="" textlink="">
      <xdr:nvSpPr>
        <xdr:cNvPr id="6901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9525</xdr:rowOff>
    </xdr:to>
    <xdr:sp macro="" textlink="">
      <xdr:nvSpPr>
        <xdr:cNvPr id="6902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9525</xdr:rowOff>
    </xdr:to>
    <xdr:sp macro="" textlink="">
      <xdr:nvSpPr>
        <xdr:cNvPr id="6903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9525</xdr:rowOff>
    </xdr:to>
    <xdr:sp macro="" textlink="">
      <xdr:nvSpPr>
        <xdr:cNvPr id="6904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9525</xdr:rowOff>
    </xdr:to>
    <xdr:sp macro="" textlink="">
      <xdr:nvSpPr>
        <xdr:cNvPr id="6905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906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9525</xdr:rowOff>
    </xdr:to>
    <xdr:sp macro="" textlink="">
      <xdr:nvSpPr>
        <xdr:cNvPr id="6907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9525</xdr:rowOff>
    </xdr:to>
    <xdr:sp macro="" textlink="">
      <xdr:nvSpPr>
        <xdr:cNvPr id="6908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9525</xdr:rowOff>
    </xdr:to>
    <xdr:sp macro="" textlink="">
      <xdr:nvSpPr>
        <xdr:cNvPr id="6909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9525</xdr:rowOff>
    </xdr:to>
    <xdr:sp macro="" textlink="">
      <xdr:nvSpPr>
        <xdr:cNvPr id="6910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9525</xdr:rowOff>
    </xdr:to>
    <xdr:sp macro="" textlink="">
      <xdr:nvSpPr>
        <xdr:cNvPr id="6911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9525</xdr:rowOff>
    </xdr:to>
    <xdr:sp macro="" textlink="">
      <xdr:nvSpPr>
        <xdr:cNvPr id="6912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9525</xdr:rowOff>
    </xdr:to>
    <xdr:sp macro="" textlink="">
      <xdr:nvSpPr>
        <xdr:cNvPr id="6913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9525</xdr:rowOff>
    </xdr:to>
    <xdr:sp macro="" textlink="">
      <xdr:nvSpPr>
        <xdr:cNvPr id="6914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9525</xdr:rowOff>
    </xdr:to>
    <xdr:sp macro="" textlink="">
      <xdr:nvSpPr>
        <xdr:cNvPr id="6915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9525</xdr:rowOff>
    </xdr:to>
    <xdr:sp macro="" textlink="">
      <xdr:nvSpPr>
        <xdr:cNvPr id="6916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9525</xdr:rowOff>
    </xdr:to>
    <xdr:sp macro="" textlink="">
      <xdr:nvSpPr>
        <xdr:cNvPr id="6917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9525</xdr:rowOff>
    </xdr:to>
    <xdr:sp macro="" textlink="">
      <xdr:nvSpPr>
        <xdr:cNvPr id="6918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9525</xdr:rowOff>
    </xdr:to>
    <xdr:sp macro="" textlink="">
      <xdr:nvSpPr>
        <xdr:cNvPr id="6919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9525</xdr:rowOff>
    </xdr:to>
    <xdr:sp macro="" textlink="">
      <xdr:nvSpPr>
        <xdr:cNvPr id="6920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9525</xdr:rowOff>
    </xdr:to>
    <xdr:sp macro="" textlink="">
      <xdr:nvSpPr>
        <xdr:cNvPr id="6921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9525</xdr:rowOff>
    </xdr:to>
    <xdr:sp macro="" textlink="">
      <xdr:nvSpPr>
        <xdr:cNvPr id="6922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9525</xdr:rowOff>
    </xdr:to>
    <xdr:sp macro="" textlink="">
      <xdr:nvSpPr>
        <xdr:cNvPr id="6923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9525</xdr:rowOff>
    </xdr:to>
    <xdr:sp macro="" textlink="">
      <xdr:nvSpPr>
        <xdr:cNvPr id="6924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9525</xdr:rowOff>
    </xdr:to>
    <xdr:sp macro="" textlink="">
      <xdr:nvSpPr>
        <xdr:cNvPr id="6925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9525</xdr:rowOff>
    </xdr:to>
    <xdr:sp macro="" textlink="">
      <xdr:nvSpPr>
        <xdr:cNvPr id="6926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9525</xdr:rowOff>
    </xdr:to>
    <xdr:sp macro="" textlink="">
      <xdr:nvSpPr>
        <xdr:cNvPr id="6927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9525</xdr:rowOff>
    </xdr:to>
    <xdr:sp macro="" textlink="">
      <xdr:nvSpPr>
        <xdr:cNvPr id="6928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6929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9525</xdr:rowOff>
    </xdr:to>
    <xdr:sp macro="" textlink="">
      <xdr:nvSpPr>
        <xdr:cNvPr id="6930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9525</xdr:rowOff>
    </xdr:to>
    <xdr:sp macro="" textlink="">
      <xdr:nvSpPr>
        <xdr:cNvPr id="6931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9525</xdr:rowOff>
    </xdr:to>
    <xdr:sp macro="" textlink="">
      <xdr:nvSpPr>
        <xdr:cNvPr id="6932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9525</xdr:rowOff>
    </xdr:to>
    <xdr:sp macro="" textlink="">
      <xdr:nvSpPr>
        <xdr:cNvPr id="6933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9525</xdr:rowOff>
    </xdr:to>
    <xdr:sp macro="" textlink="">
      <xdr:nvSpPr>
        <xdr:cNvPr id="6934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9525</xdr:rowOff>
    </xdr:to>
    <xdr:sp macro="" textlink="">
      <xdr:nvSpPr>
        <xdr:cNvPr id="6935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9525</xdr:rowOff>
    </xdr:to>
    <xdr:sp macro="" textlink="">
      <xdr:nvSpPr>
        <xdr:cNvPr id="6936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9525</xdr:rowOff>
    </xdr:to>
    <xdr:sp macro="" textlink="">
      <xdr:nvSpPr>
        <xdr:cNvPr id="6937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9525</xdr:rowOff>
    </xdr:to>
    <xdr:sp macro="" textlink="">
      <xdr:nvSpPr>
        <xdr:cNvPr id="6938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6939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6940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6941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6942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6943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6944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6945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6946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6947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6948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6949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6950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951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6952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6953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6954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6955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6956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6957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6958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6959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6960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961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962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963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6964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6965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9525</xdr:rowOff>
    </xdr:to>
    <xdr:sp macro="" textlink="">
      <xdr:nvSpPr>
        <xdr:cNvPr id="6966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9525</xdr:rowOff>
    </xdr:to>
    <xdr:sp macro="" textlink="">
      <xdr:nvSpPr>
        <xdr:cNvPr id="6967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9525</xdr:rowOff>
    </xdr:to>
    <xdr:sp macro="" textlink="">
      <xdr:nvSpPr>
        <xdr:cNvPr id="6968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9525</xdr:rowOff>
    </xdr:to>
    <xdr:sp macro="" textlink="">
      <xdr:nvSpPr>
        <xdr:cNvPr id="6969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9525</xdr:rowOff>
    </xdr:to>
    <xdr:sp macro="" textlink="">
      <xdr:nvSpPr>
        <xdr:cNvPr id="6970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9525</xdr:rowOff>
    </xdr:to>
    <xdr:sp macro="" textlink="">
      <xdr:nvSpPr>
        <xdr:cNvPr id="6971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9525</xdr:rowOff>
    </xdr:to>
    <xdr:sp macro="" textlink="">
      <xdr:nvSpPr>
        <xdr:cNvPr id="6972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9525</xdr:rowOff>
    </xdr:to>
    <xdr:sp macro="" textlink="">
      <xdr:nvSpPr>
        <xdr:cNvPr id="6973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9525</xdr:rowOff>
    </xdr:to>
    <xdr:sp macro="" textlink="">
      <xdr:nvSpPr>
        <xdr:cNvPr id="6974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9525</xdr:rowOff>
    </xdr:to>
    <xdr:sp macro="" textlink="">
      <xdr:nvSpPr>
        <xdr:cNvPr id="6975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9525</xdr:rowOff>
    </xdr:to>
    <xdr:sp macro="" textlink="">
      <xdr:nvSpPr>
        <xdr:cNvPr id="6976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9525</xdr:rowOff>
    </xdr:to>
    <xdr:sp macro="" textlink="">
      <xdr:nvSpPr>
        <xdr:cNvPr id="6977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9525</xdr:rowOff>
    </xdr:to>
    <xdr:sp macro="" textlink="">
      <xdr:nvSpPr>
        <xdr:cNvPr id="6978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6979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9525</xdr:rowOff>
    </xdr:to>
    <xdr:sp macro="" textlink="">
      <xdr:nvSpPr>
        <xdr:cNvPr id="6980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9525</xdr:rowOff>
    </xdr:to>
    <xdr:sp macro="" textlink="">
      <xdr:nvSpPr>
        <xdr:cNvPr id="6981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9525</xdr:rowOff>
    </xdr:to>
    <xdr:sp macro="" textlink="">
      <xdr:nvSpPr>
        <xdr:cNvPr id="6982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9525</xdr:rowOff>
    </xdr:to>
    <xdr:sp macro="" textlink="">
      <xdr:nvSpPr>
        <xdr:cNvPr id="6983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9525</xdr:rowOff>
    </xdr:to>
    <xdr:sp macro="" textlink="">
      <xdr:nvSpPr>
        <xdr:cNvPr id="6984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9525</xdr:rowOff>
    </xdr:to>
    <xdr:sp macro="" textlink="">
      <xdr:nvSpPr>
        <xdr:cNvPr id="6985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9525</xdr:rowOff>
    </xdr:to>
    <xdr:sp macro="" textlink="">
      <xdr:nvSpPr>
        <xdr:cNvPr id="6986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9525</xdr:rowOff>
    </xdr:to>
    <xdr:sp macro="" textlink="">
      <xdr:nvSpPr>
        <xdr:cNvPr id="6987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9525</xdr:rowOff>
    </xdr:to>
    <xdr:sp macro="" textlink="">
      <xdr:nvSpPr>
        <xdr:cNvPr id="6988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9525</xdr:rowOff>
    </xdr:to>
    <xdr:sp macro="" textlink="">
      <xdr:nvSpPr>
        <xdr:cNvPr id="6989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9525</xdr:rowOff>
    </xdr:to>
    <xdr:sp macro="" textlink="">
      <xdr:nvSpPr>
        <xdr:cNvPr id="6990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9525</xdr:rowOff>
    </xdr:to>
    <xdr:sp macro="" textlink="">
      <xdr:nvSpPr>
        <xdr:cNvPr id="6991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9525</xdr:rowOff>
    </xdr:to>
    <xdr:sp macro="" textlink="">
      <xdr:nvSpPr>
        <xdr:cNvPr id="6992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9525</xdr:rowOff>
    </xdr:to>
    <xdr:sp macro="" textlink="">
      <xdr:nvSpPr>
        <xdr:cNvPr id="6993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9525</xdr:rowOff>
    </xdr:to>
    <xdr:sp macro="" textlink="">
      <xdr:nvSpPr>
        <xdr:cNvPr id="6994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9525</xdr:rowOff>
    </xdr:to>
    <xdr:sp macro="" textlink="">
      <xdr:nvSpPr>
        <xdr:cNvPr id="6995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9525</xdr:rowOff>
    </xdr:to>
    <xdr:sp macro="" textlink="">
      <xdr:nvSpPr>
        <xdr:cNvPr id="6996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9525</xdr:rowOff>
    </xdr:to>
    <xdr:sp macro="" textlink="">
      <xdr:nvSpPr>
        <xdr:cNvPr id="6997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9525</xdr:rowOff>
    </xdr:to>
    <xdr:sp macro="" textlink="">
      <xdr:nvSpPr>
        <xdr:cNvPr id="6998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9525</xdr:rowOff>
    </xdr:to>
    <xdr:sp macro="" textlink="">
      <xdr:nvSpPr>
        <xdr:cNvPr id="6999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9525</xdr:rowOff>
    </xdr:to>
    <xdr:sp macro="" textlink="">
      <xdr:nvSpPr>
        <xdr:cNvPr id="7000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9525</xdr:rowOff>
    </xdr:to>
    <xdr:sp macro="" textlink="">
      <xdr:nvSpPr>
        <xdr:cNvPr id="7001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7002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9525</xdr:rowOff>
    </xdr:to>
    <xdr:sp macro="" textlink="">
      <xdr:nvSpPr>
        <xdr:cNvPr id="7003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9525</xdr:rowOff>
    </xdr:to>
    <xdr:sp macro="" textlink="">
      <xdr:nvSpPr>
        <xdr:cNvPr id="7004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9525</xdr:rowOff>
    </xdr:to>
    <xdr:sp macro="" textlink="">
      <xdr:nvSpPr>
        <xdr:cNvPr id="7005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9525</xdr:rowOff>
    </xdr:to>
    <xdr:sp macro="" textlink="">
      <xdr:nvSpPr>
        <xdr:cNvPr id="7006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9525</xdr:rowOff>
    </xdr:to>
    <xdr:sp macro="" textlink="">
      <xdr:nvSpPr>
        <xdr:cNvPr id="7007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9525</xdr:rowOff>
    </xdr:to>
    <xdr:sp macro="" textlink="">
      <xdr:nvSpPr>
        <xdr:cNvPr id="7008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9525</xdr:rowOff>
    </xdr:to>
    <xdr:sp macro="" textlink="">
      <xdr:nvSpPr>
        <xdr:cNvPr id="7009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9525</xdr:rowOff>
    </xdr:to>
    <xdr:sp macro="" textlink="">
      <xdr:nvSpPr>
        <xdr:cNvPr id="7010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9525</xdr:rowOff>
    </xdr:to>
    <xdr:sp macro="" textlink="">
      <xdr:nvSpPr>
        <xdr:cNvPr id="7011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9525</xdr:rowOff>
    </xdr:from>
    <xdr:to>
      <xdr:col>4</xdr:col>
      <xdr:colOff>104775</xdr:colOff>
      <xdr:row>1</xdr:row>
      <xdr:rowOff>161925</xdr:rowOff>
    </xdr:to>
    <xdr:sp macro="" textlink="">
      <xdr:nvSpPr>
        <xdr:cNvPr id="7012" name="Text Box 147" hidden="1"/>
        <xdr:cNvSpPr txBox="1">
          <a:spLocks noChangeArrowheads="1"/>
        </xdr:cNvSpPr>
      </xdr:nvSpPr>
      <xdr:spPr bwMode="auto">
        <a:xfrm>
          <a:off x="1524000" y="9525"/>
          <a:ext cx="13620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342900</xdr:colOff>
      <xdr:row>0</xdr:row>
      <xdr:rowOff>9525</xdr:rowOff>
    </xdr:from>
    <xdr:to>
      <xdr:col>5</xdr:col>
      <xdr:colOff>104775</xdr:colOff>
      <xdr:row>1</xdr:row>
      <xdr:rowOff>180975</xdr:rowOff>
    </xdr:to>
    <xdr:sp macro="" textlink="">
      <xdr:nvSpPr>
        <xdr:cNvPr id="7013" name="Text Box 146" hidden="1"/>
        <xdr:cNvSpPr txBox="1">
          <a:spLocks noChangeArrowheads="1"/>
        </xdr:cNvSpPr>
      </xdr:nvSpPr>
      <xdr:spPr bwMode="auto">
        <a:xfrm>
          <a:off x="232410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57150</xdr:colOff>
      <xdr:row>0</xdr:row>
      <xdr:rowOff>9525</xdr:rowOff>
    </xdr:from>
    <xdr:to>
      <xdr:col>6</xdr:col>
      <xdr:colOff>9525</xdr:colOff>
      <xdr:row>1</xdr:row>
      <xdr:rowOff>180975</xdr:rowOff>
    </xdr:to>
    <xdr:sp macro="" textlink="">
      <xdr:nvSpPr>
        <xdr:cNvPr id="7014" name="Text Box 145" hidden="1"/>
        <xdr:cNvSpPr txBox="1">
          <a:spLocks noChangeArrowheads="1"/>
        </xdr:cNvSpPr>
      </xdr:nvSpPr>
      <xdr:spPr bwMode="auto">
        <a:xfrm>
          <a:off x="2838450" y="9525"/>
          <a:ext cx="13620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419100</xdr:colOff>
      <xdr:row>0</xdr:row>
      <xdr:rowOff>9525</xdr:rowOff>
    </xdr:from>
    <xdr:to>
      <xdr:col>8</xdr:col>
      <xdr:colOff>561975</xdr:colOff>
      <xdr:row>1</xdr:row>
      <xdr:rowOff>180975</xdr:rowOff>
    </xdr:to>
    <xdr:sp macro="" textlink="">
      <xdr:nvSpPr>
        <xdr:cNvPr id="7015" name="Text Box 144" hidden="1"/>
        <xdr:cNvSpPr txBox="1">
          <a:spLocks noChangeArrowheads="1"/>
        </xdr:cNvSpPr>
      </xdr:nvSpPr>
      <xdr:spPr bwMode="auto">
        <a:xfrm>
          <a:off x="4610100" y="9525"/>
          <a:ext cx="17240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38100</xdr:colOff>
      <xdr:row>0</xdr:row>
      <xdr:rowOff>9525</xdr:rowOff>
    </xdr:from>
    <xdr:to>
      <xdr:col>9</xdr:col>
      <xdr:colOff>190500</xdr:colOff>
      <xdr:row>1</xdr:row>
      <xdr:rowOff>180975</xdr:rowOff>
    </xdr:to>
    <xdr:sp macro="" textlink="">
      <xdr:nvSpPr>
        <xdr:cNvPr id="7016" name="Text Box 143" hidden="1"/>
        <xdr:cNvSpPr txBox="1">
          <a:spLocks noChangeArrowheads="1"/>
        </xdr:cNvSpPr>
      </xdr:nvSpPr>
      <xdr:spPr bwMode="auto">
        <a:xfrm>
          <a:off x="5114925" y="9525"/>
          <a:ext cx="18669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676275</xdr:colOff>
      <xdr:row>0</xdr:row>
      <xdr:rowOff>9525</xdr:rowOff>
    </xdr:from>
    <xdr:to>
      <xdr:col>11</xdr:col>
      <xdr:colOff>133350</xdr:colOff>
      <xdr:row>1</xdr:row>
      <xdr:rowOff>180975</xdr:rowOff>
    </xdr:to>
    <xdr:sp macro="" textlink="">
      <xdr:nvSpPr>
        <xdr:cNvPr id="7017" name="Text Box 142" hidden="1"/>
        <xdr:cNvSpPr txBox="1">
          <a:spLocks noChangeArrowheads="1"/>
        </xdr:cNvSpPr>
      </xdr:nvSpPr>
      <xdr:spPr bwMode="auto">
        <a:xfrm>
          <a:off x="6448425" y="9525"/>
          <a:ext cx="16954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885825</xdr:colOff>
      <xdr:row>0</xdr:row>
      <xdr:rowOff>9525</xdr:rowOff>
    </xdr:from>
    <xdr:to>
      <xdr:col>10</xdr:col>
      <xdr:colOff>419100</xdr:colOff>
      <xdr:row>1</xdr:row>
      <xdr:rowOff>180975</xdr:rowOff>
    </xdr:to>
    <xdr:sp macro="" textlink="">
      <xdr:nvSpPr>
        <xdr:cNvPr id="7018" name="Text Box 141" hidden="1"/>
        <xdr:cNvSpPr txBox="1">
          <a:spLocks noChangeArrowheads="1"/>
        </xdr:cNvSpPr>
      </xdr:nvSpPr>
      <xdr:spPr bwMode="auto">
        <a:xfrm>
          <a:off x="6657975" y="9525"/>
          <a:ext cx="1162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476250</xdr:colOff>
      <xdr:row>0</xdr:row>
      <xdr:rowOff>9525</xdr:rowOff>
    </xdr:from>
    <xdr:to>
      <xdr:col>11</xdr:col>
      <xdr:colOff>476250</xdr:colOff>
      <xdr:row>1</xdr:row>
      <xdr:rowOff>180975</xdr:rowOff>
    </xdr:to>
    <xdr:sp macro="" textlink="">
      <xdr:nvSpPr>
        <xdr:cNvPr id="7019" name="Text Box 140" hidden="1"/>
        <xdr:cNvSpPr txBox="1">
          <a:spLocks noChangeArrowheads="1"/>
        </xdr:cNvSpPr>
      </xdr:nvSpPr>
      <xdr:spPr bwMode="auto">
        <a:xfrm>
          <a:off x="7267575" y="9525"/>
          <a:ext cx="12192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581025</xdr:colOff>
      <xdr:row>0</xdr:row>
      <xdr:rowOff>9525</xdr:rowOff>
    </xdr:from>
    <xdr:to>
      <xdr:col>13</xdr:col>
      <xdr:colOff>57150</xdr:colOff>
      <xdr:row>1</xdr:row>
      <xdr:rowOff>180975</xdr:rowOff>
    </xdr:to>
    <xdr:sp macro="" textlink="">
      <xdr:nvSpPr>
        <xdr:cNvPr id="7020" name="Text Box 139" hidden="1"/>
        <xdr:cNvSpPr txBox="1">
          <a:spLocks noChangeArrowheads="1"/>
        </xdr:cNvSpPr>
      </xdr:nvSpPr>
      <xdr:spPr bwMode="auto">
        <a:xfrm>
          <a:off x="7981950" y="9525"/>
          <a:ext cx="15716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285750</xdr:colOff>
      <xdr:row>0</xdr:row>
      <xdr:rowOff>9525</xdr:rowOff>
    </xdr:from>
    <xdr:to>
      <xdr:col>15</xdr:col>
      <xdr:colOff>9525</xdr:colOff>
      <xdr:row>1</xdr:row>
      <xdr:rowOff>180975</xdr:rowOff>
    </xdr:to>
    <xdr:sp macro="" textlink="">
      <xdr:nvSpPr>
        <xdr:cNvPr id="7021" name="Text Box 138" hidden="1"/>
        <xdr:cNvSpPr txBox="1">
          <a:spLocks noChangeArrowheads="1"/>
        </xdr:cNvSpPr>
      </xdr:nvSpPr>
      <xdr:spPr bwMode="auto">
        <a:xfrm>
          <a:off x="8963025" y="9525"/>
          <a:ext cx="25241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942975</xdr:colOff>
      <xdr:row>0</xdr:row>
      <xdr:rowOff>9525</xdr:rowOff>
    </xdr:from>
    <xdr:to>
      <xdr:col>17</xdr:col>
      <xdr:colOff>276225</xdr:colOff>
      <xdr:row>1</xdr:row>
      <xdr:rowOff>180975</xdr:rowOff>
    </xdr:to>
    <xdr:sp macro="" textlink="">
      <xdr:nvSpPr>
        <xdr:cNvPr id="7022" name="Text Box 137" hidden="1"/>
        <xdr:cNvSpPr txBox="1">
          <a:spLocks noChangeArrowheads="1"/>
        </xdr:cNvSpPr>
      </xdr:nvSpPr>
      <xdr:spPr bwMode="auto">
        <a:xfrm>
          <a:off x="10439400" y="9525"/>
          <a:ext cx="31813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342900</xdr:colOff>
      <xdr:row>0</xdr:row>
      <xdr:rowOff>9525</xdr:rowOff>
    </xdr:from>
    <xdr:to>
      <xdr:col>16</xdr:col>
      <xdr:colOff>762000</xdr:colOff>
      <xdr:row>1</xdr:row>
      <xdr:rowOff>180975</xdr:rowOff>
    </xdr:to>
    <xdr:sp macro="" textlink="">
      <xdr:nvSpPr>
        <xdr:cNvPr id="7023" name="Text Box 136" hidden="1"/>
        <xdr:cNvSpPr txBox="1">
          <a:spLocks noChangeArrowheads="1"/>
        </xdr:cNvSpPr>
      </xdr:nvSpPr>
      <xdr:spPr bwMode="auto">
        <a:xfrm>
          <a:off x="10982325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7024" name="Text Box 135" hidden="1"/>
        <xdr:cNvSpPr txBox="1">
          <a:spLocks noChangeArrowheads="1"/>
        </xdr:cNvSpPr>
      </xdr:nvSpPr>
      <xdr:spPr bwMode="auto">
        <a:xfrm>
          <a:off x="12201525" y="9525"/>
          <a:ext cx="29432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342900</xdr:colOff>
      <xdr:row>0</xdr:row>
      <xdr:rowOff>9525</xdr:rowOff>
    </xdr:from>
    <xdr:to>
      <xdr:col>18</xdr:col>
      <xdr:colOff>771525</xdr:colOff>
      <xdr:row>1</xdr:row>
      <xdr:rowOff>180975</xdr:rowOff>
    </xdr:to>
    <xdr:sp macro="" textlink="">
      <xdr:nvSpPr>
        <xdr:cNvPr id="7025" name="Text Box 134" hidden="1"/>
        <xdr:cNvSpPr txBox="1">
          <a:spLocks noChangeArrowheads="1"/>
        </xdr:cNvSpPr>
      </xdr:nvSpPr>
      <xdr:spPr bwMode="auto">
        <a:xfrm>
          <a:off x="12849225" y="9525"/>
          <a:ext cx="2295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723900</xdr:colOff>
      <xdr:row>0</xdr:row>
      <xdr:rowOff>9525</xdr:rowOff>
    </xdr:from>
    <xdr:to>
      <xdr:col>21</xdr:col>
      <xdr:colOff>228600</xdr:colOff>
      <xdr:row>1</xdr:row>
      <xdr:rowOff>180975</xdr:rowOff>
    </xdr:to>
    <xdr:sp macro="" textlink="">
      <xdr:nvSpPr>
        <xdr:cNvPr id="7026" name="Text Box 133" hidden="1"/>
        <xdr:cNvSpPr txBox="1">
          <a:spLocks noChangeArrowheads="1"/>
        </xdr:cNvSpPr>
      </xdr:nvSpPr>
      <xdr:spPr bwMode="auto">
        <a:xfrm>
          <a:off x="14068425" y="9525"/>
          <a:ext cx="30861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276225</xdr:colOff>
      <xdr:row>0</xdr:row>
      <xdr:rowOff>9525</xdr:rowOff>
    </xdr:from>
    <xdr:to>
      <xdr:col>21</xdr:col>
      <xdr:colOff>9525</xdr:colOff>
      <xdr:row>1</xdr:row>
      <xdr:rowOff>180975</xdr:rowOff>
    </xdr:to>
    <xdr:sp macro="" textlink="">
      <xdr:nvSpPr>
        <xdr:cNvPr id="7027" name="Text Box 132" hidden="1"/>
        <xdr:cNvSpPr txBox="1">
          <a:spLocks noChangeArrowheads="1"/>
        </xdr:cNvSpPr>
      </xdr:nvSpPr>
      <xdr:spPr bwMode="auto">
        <a:xfrm>
          <a:off x="14649450" y="9525"/>
          <a:ext cx="22860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895350</xdr:colOff>
      <xdr:row>0</xdr:row>
      <xdr:rowOff>9525</xdr:rowOff>
    </xdr:from>
    <xdr:to>
      <xdr:col>22</xdr:col>
      <xdr:colOff>695325</xdr:colOff>
      <xdr:row>1</xdr:row>
      <xdr:rowOff>180975</xdr:rowOff>
    </xdr:to>
    <xdr:sp macro="" textlink="">
      <xdr:nvSpPr>
        <xdr:cNvPr id="7028" name="Text Box 131" hidden="1"/>
        <xdr:cNvSpPr txBox="1">
          <a:spLocks noChangeArrowheads="1"/>
        </xdr:cNvSpPr>
      </xdr:nvSpPr>
      <xdr:spPr bwMode="auto">
        <a:xfrm>
          <a:off x="16078200" y="9525"/>
          <a:ext cx="242887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1009650</xdr:colOff>
      <xdr:row>0</xdr:row>
      <xdr:rowOff>9525</xdr:rowOff>
    </xdr:from>
    <xdr:to>
      <xdr:col>21</xdr:col>
      <xdr:colOff>800100</xdr:colOff>
      <xdr:row>1</xdr:row>
      <xdr:rowOff>180975</xdr:rowOff>
    </xdr:to>
    <xdr:sp macro="" textlink="">
      <xdr:nvSpPr>
        <xdr:cNvPr id="7029" name="Text Box 130" hidden="1"/>
        <xdr:cNvSpPr txBox="1">
          <a:spLocks noChangeArrowheads="1"/>
        </xdr:cNvSpPr>
      </xdr:nvSpPr>
      <xdr:spPr bwMode="auto">
        <a:xfrm>
          <a:off x="16192500" y="9525"/>
          <a:ext cx="15335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152400</xdr:colOff>
      <xdr:row>0</xdr:row>
      <xdr:rowOff>9525</xdr:rowOff>
    </xdr:from>
    <xdr:to>
      <xdr:col>23</xdr:col>
      <xdr:colOff>638175</xdr:colOff>
      <xdr:row>1</xdr:row>
      <xdr:rowOff>180975</xdr:rowOff>
    </xdr:to>
    <xdr:sp macro="" textlink="">
      <xdr:nvSpPr>
        <xdr:cNvPr id="7030" name="Text Box 129" hidden="1"/>
        <xdr:cNvSpPr txBox="1">
          <a:spLocks noChangeArrowheads="1"/>
        </xdr:cNvSpPr>
      </xdr:nvSpPr>
      <xdr:spPr bwMode="auto">
        <a:xfrm>
          <a:off x="17078325" y="9525"/>
          <a:ext cx="2409825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247650</xdr:colOff>
      <xdr:row>0</xdr:row>
      <xdr:rowOff>9525</xdr:rowOff>
    </xdr:from>
    <xdr:to>
      <xdr:col>24</xdr:col>
      <xdr:colOff>600075</xdr:colOff>
      <xdr:row>1</xdr:row>
      <xdr:rowOff>180975</xdr:rowOff>
    </xdr:to>
    <xdr:sp macro="" textlink="">
      <xdr:nvSpPr>
        <xdr:cNvPr id="7031" name="Text Box 128" hidden="1"/>
        <xdr:cNvSpPr txBox="1">
          <a:spLocks noChangeArrowheads="1"/>
        </xdr:cNvSpPr>
      </xdr:nvSpPr>
      <xdr:spPr bwMode="auto">
        <a:xfrm>
          <a:off x="18059400" y="9525"/>
          <a:ext cx="21336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981075</xdr:colOff>
      <xdr:row>0</xdr:row>
      <xdr:rowOff>9525</xdr:rowOff>
    </xdr:from>
    <xdr:to>
      <xdr:col>25</xdr:col>
      <xdr:colOff>0</xdr:colOff>
      <xdr:row>1</xdr:row>
      <xdr:rowOff>180975</xdr:rowOff>
    </xdr:to>
    <xdr:sp macro="" textlink="">
      <xdr:nvSpPr>
        <xdr:cNvPr id="7032" name="Text Box 127" hidden="1"/>
        <xdr:cNvSpPr txBox="1">
          <a:spLocks noChangeArrowheads="1"/>
        </xdr:cNvSpPr>
      </xdr:nvSpPr>
      <xdr:spPr bwMode="auto">
        <a:xfrm>
          <a:off x="187928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285750</xdr:colOff>
      <xdr:row>0</xdr:row>
      <xdr:rowOff>9525</xdr:rowOff>
    </xdr:from>
    <xdr:to>
      <xdr:col>25</xdr:col>
      <xdr:colOff>342900</xdr:colOff>
      <xdr:row>1</xdr:row>
      <xdr:rowOff>180975</xdr:rowOff>
    </xdr:to>
    <xdr:sp macro="" textlink="">
      <xdr:nvSpPr>
        <xdr:cNvPr id="7033" name="Text Box 126" hidden="1"/>
        <xdr:cNvSpPr txBox="1">
          <a:spLocks noChangeArrowheads="1"/>
        </xdr:cNvSpPr>
      </xdr:nvSpPr>
      <xdr:spPr bwMode="auto">
        <a:xfrm>
          <a:off x="19135725" y="9525"/>
          <a:ext cx="15430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7034" name="Text Box 125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7035" name="Text Box 124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7036" name="Text Box 123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80</xdr:col>
      <xdr:colOff>133350</xdr:colOff>
      <xdr:row>0</xdr:row>
      <xdr:rowOff>9525</xdr:rowOff>
    </xdr:from>
    <xdr:to>
      <xdr:col>81</xdr:col>
      <xdr:colOff>0</xdr:colOff>
      <xdr:row>1</xdr:row>
      <xdr:rowOff>180975</xdr:rowOff>
    </xdr:to>
    <xdr:sp macro="" textlink="">
      <xdr:nvSpPr>
        <xdr:cNvPr id="7037" name="Text Box 122" hidden="1"/>
        <xdr:cNvSpPr txBox="1">
          <a:spLocks noChangeArrowheads="1"/>
        </xdr:cNvSpPr>
      </xdr:nvSpPr>
      <xdr:spPr bwMode="auto">
        <a:xfrm>
          <a:off x="61731525" y="9525"/>
          <a:ext cx="47625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81</xdr:col>
      <xdr:colOff>561975</xdr:colOff>
      <xdr:row>0</xdr:row>
      <xdr:rowOff>9525</xdr:rowOff>
    </xdr:from>
    <xdr:to>
      <xdr:col>83</xdr:col>
      <xdr:colOff>847725</xdr:colOff>
      <xdr:row>1</xdr:row>
      <xdr:rowOff>180975</xdr:rowOff>
    </xdr:to>
    <xdr:sp macro="" textlink="">
      <xdr:nvSpPr>
        <xdr:cNvPr id="7038" name="Text Box 121" hidden="1"/>
        <xdr:cNvSpPr txBox="1">
          <a:spLocks noChangeArrowheads="1"/>
        </xdr:cNvSpPr>
      </xdr:nvSpPr>
      <xdr:spPr bwMode="auto">
        <a:xfrm>
          <a:off x="62769750" y="9525"/>
          <a:ext cx="1638300" cy="361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85725</xdr:colOff>
      <xdr:row>0</xdr:row>
      <xdr:rowOff>9525</xdr:rowOff>
    </xdr:from>
    <xdr:to>
      <xdr:col>27</xdr:col>
      <xdr:colOff>219075</xdr:colOff>
      <xdr:row>4</xdr:row>
      <xdr:rowOff>9525</xdr:rowOff>
    </xdr:to>
    <xdr:sp macro="" textlink="">
      <xdr:nvSpPr>
        <xdr:cNvPr id="7039" name="Text Box 120" hidden="1"/>
        <xdr:cNvSpPr txBox="1">
          <a:spLocks noChangeArrowheads="1"/>
        </xdr:cNvSpPr>
      </xdr:nvSpPr>
      <xdr:spPr bwMode="auto">
        <a:xfrm>
          <a:off x="20421600" y="9525"/>
          <a:ext cx="16192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26</xdr:col>
      <xdr:colOff>85725</xdr:colOff>
      <xdr:row>0</xdr:row>
      <xdr:rowOff>9525</xdr:rowOff>
    </xdr:from>
    <xdr:to>
      <xdr:col>29</xdr:col>
      <xdr:colOff>200025</xdr:colOff>
      <xdr:row>4</xdr:row>
      <xdr:rowOff>9525</xdr:rowOff>
    </xdr:to>
    <xdr:sp macro="" textlink="">
      <xdr:nvSpPr>
        <xdr:cNvPr id="7040" name="Text Box 119" hidden="1"/>
        <xdr:cNvSpPr txBox="1">
          <a:spLocks noChangeArrowheads="1"/>
        </xdr:cNvSpPr>
      </xdr:nvSpPr>
      <xdr:spPr bwMode="auto">
        <a:xfrm>
          <a:off x="21164550" y="9525"/>
          <a:ext cx="2343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83</xdr:col>
      <xdr:colOff>752475</xdr:colOff>
      <xdr:row>0</xdr:row>
      <xdr:rowOff>9525</xdr:rowOff>
    </xdr:from>
    <xdr:to>
      <xdr:col>85</xdr:col>
      <xdr:colOff>276225</xdr:colOff>
      <xdr:row>4</xdr:row>
      <xdr:rowOff>9525</xdr:rowOff>
    </xdr:to>
    <xdr:sp macro="" textlink="">
      <xdr:nvSpPr>
        <xdr:cNvPr id="7041" name="Text Box 118" hidden="1"/>
        <xdr:cNvSpPr txBox="1">
          <a:spLocks noChangeArrowheads="1"/>
        </xdr:cNvSpPr>
      </xdr:nvSpPr>
      <xdr:spPr bwMode="auto">
        <a:xfrm>
          <a:off x="64312800" y="95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152400</xdr:colOff>
      <xdr:row>0</xdr:row>
      <xdr:rowOff>9525</xdr:rowOff>
    </xdr:from>
    <xdr:to>
      <xdr:col>29</xdr:col>
      <xdr:colOff>38100</xdr:colOff>
      <xdr:row>4</xdr:row>
      <xdr:rowOff>9525</xdr:rowOff>
    </xdr:to>
    <xdr:sp macro="" textlink="">
      <xdr:nvSpPr>
        <xdr:cNvPr id="7042" name="Text Box 117" hidden="1"/>
        <xdr:cNvSpPr txBox="1">
          <a:spLocks noChangeArrowheads="1"/>
        </xdr:cNvSpPr>
      </xdr:nvSpPr>
      <xdr:spPr bwMode="auto">
        <a:xfrm>
          <a:off x="21974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152400</xdr:colOff>
      <xdr:row>0</xdr:row>
      <xdr:rowOff>9525</xdr:rowOff>
    </xdr:from>
    <xdr:to>
      <xdr:col>30</xdr:col>
      <xdr:colOff>38100</xdr:colOff>
      <xdr:row>4</xdr:row>
      <xdr:rowOff>9525</xdr:rowOff>
    </xdr:to>
    <xdr:sp macro="" textlink="">
      <xdr:nvSpPr>
        <xdr:cNvPr id="7043" name="Text Box 116" hidden="1"/>
        <xdr:cNvSpPr txBox="1">
          <a:spLocks noChangeArrowheads="1"/>
        </xdr:cNvSpPr>
      </xdr:nvSpPr>
      <xdr:spPr bwMode="auto">
        <a:xfrm>
          <a:off x="22717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152400</xdr:colOff>
      <xdr:row>0</xdr:row>
      <xdr:rowOff>9525</xdr:rowOff>
    </xdr:from>
    <xdr:to>
      <xdr:col>31</xdr:col>
      <xdr:colOff>38100</xdr:colOff>
      <xdr:row>4</xdr:row>
      <xdr:rowOff>9525</xdr:rowOff>
    </xdr:to>
    <xdr:sp macro="" textlink="">
      <xdr:nvSpPr>
        <xdr:cNvPr id="7044" name="Text Box 115" hidden="1"/>
        <xdr:cNvSpPr txBox="1">
          <a:spLocks noChangeArrowheads="1"/>
        </xdr:cNvSpPr>
      </xdr:nvSpPr>
      <xdr:spPr bwMode="auto">
        <a:xfrm>
          <a:off x="23460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30</xdr:col>
      <xdr:colOff>152400</xdr:colOff>
      <xdr:row>0</xdr:row>
      <xdr:rowOff>9525</xdr:rowOff>
    </xdr:from>
    <xdr:to>
      <xdr:col>32</xdr:col>
      <xdr:colOff>38100</xdr:colOff>
      <xdr:row>4</xdr:row>
      <xdr:rowOff>9525</xdr:rowOff>
    </xdr:to>
    <xdr:sp macro="" textlink="">
      <xdr:nvSpPr>
        <xdr:cNvPr id="7045" name="Text Box 114" hidden="1"/>
        <xdr:cNvSpPr txBox="1">
          <a:spLocks noChangeArrowheads="1"/>
        </xdr:cNvSpPr>
      </xdr:nvSpPr>
      <xdr:spPr bwMode="auto">
        <a:xfrm>
          <a:off x="24203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31</xdr:col>
      <xdr:colOff>152400</xdr:colOff>
      <xdr:row>0</xdr:row>
      <xdr:rowOff>9525</xdr:rowOff>
    </xdr:from>
    <xdr:to>
      <xdr:col>33</xdr:col>
      <xdr:colOff>38100</xdr:colOff>
      <xdr:row>4</xdr:row>
      <xdr:rowOff>9525</xdr:rowOff>
    </xdr:to>
    <xdr:sp macro="" textlink="">
      <xdr:nvSpPr>
        <xdr:cNvPr id="7046" name="Text Box 113" hidden="1"/>
        <xdr:cNvSpPr txBox="1">
          <a:spLocks noChangeArrowheads="1"/>
        </xdr:cNvSpPr>
      </xdr:nvSpPr>
      <xdr:spPr bwMode="auto">
        <a:xfrm>
          <a:off x="24945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32</xdr:col>
      <xdr:colOff>152400</xdr:colOff>
      <xdr:row>0</xdr:row>
      <xdr:rowOff>9525</xdr:rowOff>
    </xdr:from>
    <xdr:to>
      <xdr:col>34</xdr:col>
      <xdr:colOff>38100</xdr:colOff>
      <xdr:row>4</xdr:row>
      <xdr:rowOff>9525</xdr:rowOff>
    </xdr:to>
    <xdr:sp macro="" textlink="">
      <xdr:nvSpPr>
        <xdr:cNvPr id="7047" name="Text Box 112" hidden="1"/>
        <xdr:cNvSpPr txBox="1">
          <a:spLocks noChangeArrowheads="1"/>
        </xdr:cNvSpPr>
      </xdr:nvSpPr>
      <xdr:spPr bwMode="auto">
        <a:xfrm>
          <a:off x="25688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33</xdr:col>
      <xdr:colOff>152400</xdr:colOff>
      <xdr:row>0</xdr:row>
      <xdr:rowOff>9525</xdr:rowOff>
    </xdr:from>
    <xdr:to>
      <xdr:col>35</xdr:col>
      <xdr:colOff>38100</xdr:colOff>
      <xdr:row>4</xdr:row>
      <xdr:rowOff>9525</xdr:rowOff>
    </xdr:to>
    <xdr:sp macro="" textlink="">
      <xdr:nvSpPr>
        <xdr:cNvPr id="7048" name="Text Box 111" hidden="1"/>
        <xdr:cNvSpPr txBox="1">
          <a:spLocks noChangeArrowheads="1"/>
        </xdr:cNvSpPr>
      </xdr:nvSpPr>
      <xdr:spPr bwMode="auto">
        <a:xfrm>
          <a:off x="26431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152400</xdr:colOff>
      <xdr:row>0</xdr:row>
      <xdr:rowOff>9525</xdr:rowOff>
    </xdr:from>
    <xdr:to>
      <xdr:col>36</xdr:col>
      <xdr:colOff>38100</xdr:colOff>
      <xdr:row>4</xdr:row>
      <xdr:rowOff>9525</xdr:rowOff>
    </xdr:to>
    <xdr:sp macro="" textlink="">
      <xdr:nvSpPr>
        <xdr:cNvPr id="7049" name="Text Box 110" hidden="1"/>
        <xdr:cNvSpPr txBox="1">
          <a:spLocks noChangeArrowheads="1"/>
        </xdr:cNvSpPr>
      </xdr:nvSpPr>
      <xdr:spPr bwMode="auto">
        <a:xfrm>
          <a:off x="27174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152400</xdr:colOff>
      <xdr:row>0</xdr:row>
      <xdr:rowOff>9525</xdr:rowOff>
    </xdr:from>
    <xdr:to>
      <xdr:col>37</xdr:col>
      <xdr:colOff>38100</xdr:colOff>
      <xdr:row>4</xdr:row>
      <xdr:rowOff>9525</xdr:rowOff>
    </xdr:to>
    <xdr:sp macro="" textlink="">
      <xdr:nvSpPr>
        <xdr:cNvPr id="7050" name="Text Box 109" hidden="1"/>
        <xdr:cNvSpPr txBox="1">
          <a:spLocks noChangeArrowheads="1"/>
        </xdr:cNvSpPr>
      </xdr:nvSpPr>
      <xdr:spPr bwMode="auto">
        <a:xfrm>
          <a:off x="279177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9525</xdr:rowOff>
    </xdr:from>
    <xdr:to>
      <xdr:col>38</xdr:col>
      <xdr:colOff>38100</xdr:colOff>
      <xdr:row>4</xdr:row>
      <xdr:rowOff>9525</xdr:rowOff>
    </xdr:to>
    <xdr:sp macro="" textlink="">
      <xdr:nvSpPr>
        <xdr:cNvPr id="7051" name="Text Box 108" hidden="1"/>
        <xdr:cNvSpPr txBox="1">
          <a:spLocks noChangeArrowheads="1"/>
        </xdr:cNvSpPr>
      </xdr:nvSpPr>
      <xdr:spPr bwMode="auto">
        <a:xfrm>
          <a:off x="28660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152400</xdr:colOff>
      <xdr:row>0</xdr:row>
      <xdr:rowOff>85725</xdr:rowOff>
    </xdr:from>
    <xdr:to>
      <xdr:col>38</xdr:col>
      <xdr:colOff>38100</xdr:colOff>
      <xdr:row>4</xdr:row>
      <xdr:rowOff>85725</xdr:rowOff>
    </xdr:to>
    <xdr:sp macro="" textlink="">
      <xdr:nvSpPr>
        <xdr:cNvPr id="7052" name="Text Box 107" hidden="1"/>
        <xdr:cNvSpPr txBox="1">
          <a:spLocks noChangeArrowheads="1"/>
        </xdr:cNvSpPr>
      </xdr:nvSpPr>
      <xdr:spPr bwMode="auto">
        <a:xfrm>
          <a:off x="286607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152400</xdr:colOff>
      <xdr:row>0</xdr:row>
      <xdr:rowOff>9525</xdr:rowOff>
    </xdr:from>
    <xdr:to>
      <xdr:col>39</xdr:col>
      <xdr:colOff>38100</xdr:colOff>
      <xdr:row>4</xdr:row>
      <xdr:rowOff>9525</xdr:rowOff>
    </xdr:to>
    <xdr:sp macro="" textlink="">
      <xdr:nvSpPr>
        <xdr:cNvPr id="7053" name="Text Box 106" hidden="1"/>
        <xdr:cNvSpPr txBox="1">
          <a:spLocks noChangeArrowheads="1"/>
        </xdr:cNvSpPr>
      </xdr:nvSpPr>
      <xdr:spPr bwMode="auto">
        <a:xfrm>
          <a:off x="294036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152400</xdr:colOff>
      <xdr:row>0</xdr:row>
      <xdr:rowOff>9525</xdr:rowOff>
    </xdr:from>
    <xdr:to>
      <xdr:col>40</xdr:col>
      <xdr:colOff>38100</xdr:colOff>
      <xdr:row>4</xdr:row>
      <xdr:rowOff>9525</xdr:rowOff>
    </xdr:to>
    <xdr:sp macro="" textlink="">
      <xdr:nvSpPr>
        <xdr:cNvPr id="7054" name="Text Box 105" hidden="1"/>
        <xdr:cNvSpPr txBox="1">
          <a:spLocks noChangeArrowheads="1"/>
        </xdr:cNvSpPr>
      </xdr:nvSpPr>
      <xdr:spPr bwMode="auto">
        <a:xfrm>
          <a:off x="30146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39</xdr:col>
      <xdr:colOff>152400</xdr:colOff>
      <xdr:row>0</xdr:row>
      <xdr:rowOff>9525</xdr:rowOff>
    </xdr:from>
    <xdr:to>
      <xdr:col>41</xdr:col>
      <xdr:colOff>38100</xdr:colOff>
      <xdr:row>4</xdr:row>
      <xdr:rowOff>9525</xdr:rowOff>
    </xdr:to>
    <xdr:sp macro="" textlink="">
      <xdr:nvSpPr>
        <xdr:cNvPr id="7055" name="Text Box 104" hidden="1"/>
        <xdr:cNvSpPr txBox="1">
          <a:spLocks noChangeArrowheads="1"/>
        </xdr:cNvSpPr>
      </xdr:nvSpPr>
      <xdr:spPr bwMode="auto">
        <a:xfrm>
          <a:off x="30889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40</xdr:col>
      <xdr:colOff>152400</xdr:colOff>
      <xdr:row>0</xdr:row>
      <xdr:rowOff>9525</xdr:rowOff>
    </xdr:from>
    <xdr:to>
      <xdr:col>42</xdr:col>
      <xdr:colOff>38100</xdr:colOff>
      <xdr:row>4</xdr:row>
      <xdr:rowOff>9525</xdr:rowOff>
    </xdr:to>
    <xdr:sp macro="" textlink="">
      <xdr:nvSpPr>
        <xdr:cNvPr id="7056" name="Text Box 103" hidden="1"/>
        <xdr:cNvSpPr txBox="1">
          <a:spLocks noChangeArrowheads="1"/>
        </xdr:cNvSpPr>
      </xdr:nvSpPr>
      <xdr:spPr bwMode="auto">
        <a:xfrm>
          <a:off x="31632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41</xdr:col>
      <xdr:colOff>152400</xdr:colOff>
      <xdr:row>0</xdr:row>
      <xdr:rowOff>9525</xdr:rowOff>
    </xdr:from>
    <xdr:to>
      <xdr:col>43</xdr:col>
      <xdr:colOff>38100</xdr:colOff>
      <xdr:row>4</xdr:row>
      <xdr:rowOff>9525</xdr:rowOff>
    </xdr:to>
    <xdr:sp macro="" textlink="">
      <xdr:nvSpPr>
        <xdr:cNvPr id="7057" name="Text Box 102" hidden="1"/>
        <xdr:cNvSpPr txBox="1">
          <a:spLocks noChangeArrowheads="1"/>
        </xdr:cNvSpPr>
      </xdr:nvSpPr>
      <xdr:spPr bwMode="auto">
        <a:xfrm>
          <a:off x="32375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42</xdr:col>
      <xdr:colOff>152400</xdr:colOff>
      <xdr:row>0</xdr:row>
      <xdr:rowOff>9525</xdr:rowOff>
    </xdr:from>
    <xdr:to>
      <xdr:col>44</xdr:col>
      <xdr:colOff>38100</xdr:colOff>
      <xdr:row>4</xdr:row>
      <xdr:rowOff>9525</xdr:rowOff>
    </xdr:to>
    <xdr:sp macro="" textlink="">
      <xdr:nvSpPr>
        <xdr:cNvPr id="7058" name="Text Box 101" hidden="1"/>
        <xdr:cNvSpPr txBox="1">
          <a:spLocks noChangeArrowheads="1"/>
        </xdr:cNvSpPr>
      </xdr:nvSpPr>
      <xdr:spPr bwMode="auto">
        <a:xfrm>
          <a:off x="33118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44</xdr:col>
      <xdr:colOff>152400</xdr:colOff>
      <xdr:row>0</xdr:row>
      <xdr:rowOff>9525</xdr:rowOff>
    </xdr:from>
    <xdr:to>
      <xdr:col>46</xdr:col>
      <xdr:colOff>38100</xdr:colOff>
      <xdr:row>4</xdr:row>
      <xdr:rowOff>9525</xdr:rowOff>
    </xdr:to>
    <xdr:sp macro="" textlink="">
      <xdr:nvSpPr>
        <xdr:cNvPr id="7059" name="Text Box 100" hidden="1"/>
        <xdr:cNvSpPr txBox="1">
          <a:spLocks noChangeArrowheads="1"/>
        </xdr:cNvSpPr>
      </xdr:nvSpPr>
      <xdr:spPr bwMode="auto">
        <a:xfrm>
          <a:off x="34604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46</xdr:col>
      <xdr:colOff>152400</xdr:colOff>
      <xdr:row>0</xdr:row>
      <xdr:rowOff>9525</xdr:rowOff>
    </xdr:from>
    <xdr:to>
      <xdr:col>48</xdr:col>
      <xdr:colOff>38100</xdr:colOff>
      <xdr:row>4</xdr:row>
      <xdr:rowOff>9525</xdr:rowOff>
    </xdr:to>
    <xdr:sp macro="" textlink="">
      <xdr:nvSpPr>
        <xdr:cNvPr id="7060" name="Text Box 99" hidden="1"/>
        <xdr:cNvSpPr txBox="1">
          <a:spLocks noChangeArrowheads="1"/>
        </xdr:cNvSpPr>
      </xdr:nvSpPr>
      <xdr:spPr bwMode="auto">
        <a:xfrm>
          <a:off x="360902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48</xdr:col>
      <xdr:colOff>152400</xdr:colOff>
      <xdr:row>0</xdr:row>
      <xdr:rowOff>9525</xdr:rowOff>
    </xdr:from>
    <xdr:to>
      <xdr:col>50</xdr:col>
      <xdr:colOff>38100</xdr:colOff>
      <xdr:row>4</xdr:row>
      <xdr:rowOff>9525</xdr:rowOff>
    </xdr:to>
    <xdr:sp macro="" textlink="">
      <xdr:nvSpPr>
        <xdr:cNvPr id="7061" name="Text Box 98" hidden="1"/>
        <xdr:cNvSpPr txBox="1">
          <a:spLocks noChangeArrowheads="1"/>
        </xdr:cNvSpPr>
      </xdr:nvSpPr>
      <xdr:spPr bwMode="auto">
        <a:xfrm>
          <a:off x="37576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152400</xdr:colOff>
      <xdr:row>0</xdr:row>
      <xdr:rowOff>9525</xdr:rowOff>
    </xdr:from>
    <xdr:to>
      <xdr:col>52</xdr:col>
      <xdr:colOff>38100</xdr:colOff>
      <xdr:row>4</xdr:row>
      <xdr:rowOff>9525</xdr:rowOff>
    </xdr:to>
    <xdr:sp macro="" textlink="">
      <xdr:nvSpPr>
        <xdr:cNvPr id="7062" name="Text Box 97" hidden="1"/>
        <xdr:cNvSpPr txBox="1">
          <a:spLocks noChangeArrowheads="1"/>
        </xdr:cNvSpPr>
      </xdr:nvSpPr>
      <xdr:spPr bwMode="auto">
        <a:xfrm>
          <a:off x="39062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52</xdr:col>
      <xdr:colOff>152400</xdr:colOff>
      <xdr:row>0</xdr:row>
      <xdr:rowOff>9525</xdr:rowOff>
    </xdr:from>
    <xdr:to>
      <xdr:col>54</xdr:col>
      <xdr:colOff>38100</xdr:colOff>
      <xdr:row>4</xdr:row>
      <xdr:rowOff>9525</xdr:rowOff>
    </xdr:to>
    <xdr:sp macro="" textlink="">
      <xdr:nvSpPr>
        <xdr:cNvPr id="7063" name="Text Box 96" hidden="1"/>
        <xdr:cNvSpPr txBox="1">
          <a:spLocks noChangeArrowheads="1"/>
        </xdr:cNvSpPr>
      </xdr:nvSpPr>
      <xdr:spPr bwMode="auto">
        <a:xfrm>
          <a:off x="40547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53</xdr:col>
      <xdr:colOff>152400</xdr:colOff>
      <xdr:row>0</xdr:row>
      <xdr:rowOff>9525</xdr:rowOff>
    </xdr:from>
    <xdr:to>
      <xdr:col>55</xdr:col>
      <xdr:colOff>38100</xdr:colOff>
      <xdr:row>4</xdr:row>
      <xdr:rowOff>9525</xdr:rowOff>
    </xdr:to>
    <xdr:sp macro="" textlink="">
      <xdr:nvSpPr>
        <xdr:cNvPr id="7064" name="Text Box 95" hidden="1"/>
        <xdr:cNvSpPr txBox="1">
          <a:spLocks noChangeArrowheads="1"/>
        </xdr:cNvSpPr>
      </xdr:nvSpPr>
      <xdr:spPr bwMode="auto">
        <a:xfrm>
          <a:off x="412908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54</xdr:col>
      <xdr:colOff>152400</xdr:colOff>
      <xdr:row>0</xdr:row>
      <xdr:rowOff>9525</xdr:rowOff>
    </xdr:from>
    <xdr:to>
      <xdr:col>56</xdr:col>
      <xdr:colOff>38100</xdr:colOff>
      <xdr:row>4</xdr:row>
      <xdr:rowOff>9525</xdr:rowOff>
    </xdr:to>
    <xdr:sp macro="" textlink="">
      <xdr:nvSpPr>
        <xdr:cNvPr id="7065" name="Text Box 94" hidden="1"/>
        <xdr:cNvSpPr txBox="1">
          <a:spLocks noChangeArrowheads="1"/>
        </xdr:cNvSpPr>
      </xdr:nvSpPr>
      <xdr:spPr bwMode="auto">
        <a:xfrm>
          <a:off x="42033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56</xdr:col>
      <xdr:colOff>152400</xdr:colOff>
      <xdr:row>0</xdr:row>
      <xdr:rowOff>9525</xdr:rowOff>
    </xdr:from>
    <xdr:to>
      <xdr:col>58</xdr:col>
      <xdr:colOff>38100</xdr:colOff>
      <xdr:row>4</xdr:row>
      <xdr:rowOff>9525</xdr:rowOff>
    </xdr:to>
    <xdr:sp macro="" textlink="">
      <xdr:nvSpPr>
        <xdr:cNvPr id="7066" name="Text Box 93" hidden="1"/>
        <xdr:cNvSpPr txBox="1">
          <a:spLocks noChangeArrowheads="1"/>
        </xdr:cNvSpPr>
      </xdr:nvSpPr>
      <xdr:spPr bwMode="auto">
        <a:xfrm>
          <a:off x="43519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58</xdr:col>
      <xdr:colOff>152400</xdr:colOff>
      <xdr:row>0</xdr:row>
      <xdr:rowOff>9525</xdr:rowOff>
    </xdr:from>
    <xdr:to>
      <xdr:col>60</xdr:col>
      <xdr:colOff>38100</xdr:colOff>
      <xdr:row>4</xdr:row>
      <xdr:rowOff>9525</xdr:rowOff>
    </xdr:to>
    <xdr:sp macro="" textlink="">
      <xdr:nvSpPr>
        <xdr:cNvPr id="7067" name="Text Box 92" hidden="1"/>
        <xdr:cNvSpPr txBox="1">
          <a:spLocks noChangeArrowheads="1"/>
        </xdr:cNvSpPr>
      </xdr:nvSpPr>
      <xdr:spPr bwMode="auto">
        <a:xfrm>
          <a:off x="450056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152400</xdr:colOff>
      <xdr:row>0</xdr:row>
      <xdr:rowOff>9525</xdr:rowOff>
    </xdr:from>
    <xdr:to>
      <xdr:col>61</xdr:col>
      <xdr:colOff>38100</xdr:colOff>
      <xdr:row>4</xdr:row>
      <xdr:rowOff>9525</xdr:rowOff>
    </xdr:to>
    <xdr:sp macro="" textlink="">
      <xdr:nvSpPr>
        <xdr:cNvPr id="7068" name="Text Box 91" hidden="1"/>
        <xdr:cNvSpPr txBox="1">
          <a:spLocks noChangeArrowheads="1"/>
        </xdr:cNvSpPr>
      </xdr:nvSpPr>
      <xdr:spPr bwMode="auto">
        <a:xfrm>
          <a:off x="457485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60</xdr:col>
      <xdr:colOff>152400</xdr:colOff>
      <xdr:row>0</xdr:row>
      <xdr:rowOff>9525</xdr:rowOff>
    </xdr:from>
    <xdr:to>
      <xdr:col>62</xdr:col>
      <xdr:colOff>38100</xdr:colOff>
      <xdr:row>4</xdr:row>
      <xdr:rowOff>9525</xdr:rowOff>
    </xdr:to>
    <xdr:sp macro="" textlink="">
      <xdr:nvSpPr>
        <xdr:cNvPr id="7069" name="Text Box 90" hidden="1"/>
        <xdr:cNvSpPr txBox="1">
          <a:spLocks noChangeArrowheads="1"/>
        </xdr:cNvSpPr>
      </xdr:nvSpPr>
      <xdr:spPr bwMode="auto">
        <a:xfrm>
          <a:off x="464915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152400</xdr:colOff>
      <xdr:row>0</xdr:row>
      <xdr:rowOff>9525</xdr:rowOff>
    </xdr:from>
    <xdr:to>
      <xdr:col>63</xdr:col>
      <xdr:colOff>38100</xdr:colOff>
      <xdr:row>4</xdr:row>
      <xdr:rowOff>9525</xdr:rowOff>
    </xdr:to>
    <xdr:sp macro="" textlink="">
      <xdr:nvSpPr>
        <xdr:cNvPr id="7070" name="Text Box 89" hidden="1"/>
        <xdr:cNvSpPr txBox="1">
          <a:spLocks noChangeArrowheads="1"/>
        </xdr:cNvSpPr>
      </xdr:nvSpPr>
      <xdr:spPr bwMode="auto">
        <a:xfrm>
          <a:off x="472344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62</xdr:col>
      <xdr:colOff>152400</xdr:colOff>
      <xdr:row>0</xdr:row>
      <xdr:rowOff>9525</xdr:rowOff>
    </xdr:from>
    <xdr:to>
      <xdr:col>64</xdr:col>
      <xdr:colOff>38100</xdr:colOff>
      <xdr:row>4</xdr:row>
      <xdr:rowOff>9525</xdr:rowOff>
    </xdr:to>
    <xdr:sp macro="" textlink="">
      <xdr:nvSpPr>
        <xdr:cNvPr id="7071" name="Text Box 88" hidden="1"/>
        <xdr:cNvSpPr txBox="1">
          <a:spLocks noChangeArrowheads="1"/>
        </xdr:cNvSpPr>
      </xdr:nvSpPr>
      <xdr:spPr bwMode="auto">
        <a:xfrm>
          <a:off x="479774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63</xdr:col>
      <xdr:colOff>152400</xdr:colOff>
      <xdr:row>0</xdr:row>
      <xdr:rowOff>9525</xdr:rowOff>
    </xdr:from>
    <xdr:to>
      <xdr:col>65</xdr:col>
      <xdr:colOff>38100</xdr:colOff>
      <xdr:row>4</xdr:row>
      <xdr:rowOff>9525</xdr:rowOff>
    </xdr:to>
    <xdr:sp macro="" textlink="">
      <xdr:nvSpPr>
        <xdr:cNvPr id="7072" name="Text Box 87" hidden="1"/>
        <xdr:cNvSpPr txBox="1">
          <a:spLocks noChangeArrowheads="1"/>
        </xdr:cNvSpPr>
      </xdr:nvSpPr>
      <xdr:spPr bwMode="auto">
        <a:xfrm>
          <a:off x="487203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64</xdr:col>
      <xdr:colOff>152400</xdr:colOff>
      <xdr:row>0</xdr:row>
      <xdr:rowOff>9525</xdr:rowOff>
    </xdr:from>
    <xdr:to>
      <xdr:col>66</xdr:col>
      <xdr:colOff>38100</xdr:colOff>
      <xdr:row>4</xdr:row>
      <xdr:rowOff>9525</xdr:rowOff>
    </xdr:to>
    <xdr:sp macro="" textlink="">
      <xdr:nvSpPr>
        <xdr:cNvPr id="7073" name="Text Box 86" hidden="1"/>
        <xdr:cNvSpPr txBox="1">
          <a:spLocks noChangeArrowheads="1"/>
        </xdr:cNvSpPr>
      </xdr:nvSpPr>
      <xdr:spPr bwMode="auto">
        <a:xfrm>
          <a:off x="494633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65</xdr:col>
      <xdr:colOff>152400</xdr:colOff>
      <xdr:row>0</xdr:row>
      <xdr:rowOff>9525</xdr:rowOff>
    </xdr:from>
    <xdr:to>
      <xdr:col>67</xdr:col>
      <xdr:colOff>38100</xdr:colOff>
      <xdr:row>4</xdr:row>
      <xdr:rowOff>9525</xdr:rowOff>
    </xdr:to>
    <xdr:sp macro="" textlink="">
      <xdr:nvSpPr>
        <xdr:cNvPr id="7074" name="Text Box 85" hidden="1"/>
        <xdr:cNvSpPr txBox="1">
          <a:spLocks noChangeArrowheads="1"/>
        </xdr:cNvSpPr>
      </xdr:nvSpPr>
      <xdr:spPr bwMode="auto">
        <a:xfrm>
          <a:off x="502062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152400</xdr:colOff>
      <xdr:row>0</xdr:row>
      <xdr:rowOff>85725</xdr:rowOff>
    </xdr:from>
    <xdr:to>
      <xdr:col>68</xdr:col>
      <xdr:colOff>38100</xdr:colOff>
      <xdr:row>4</xdr:row>
      <xdr:rowOff>85725</xdr:rowOff>
    </xdr:to>
    <xdr:sp macro="" textlink="">
      <xdr:nvSpPr>
        <xdr:cNvPr id="7075" name="Text Box 84" hidden="1"/>
        <xdr:cNvSpPr txBox="1">
          <a:spLocks noChangeArrowheads="1"/>
        </xdr:cNvSpPr>
      </xdr:nvSpPr>
      <xdr:spPr bwMode="auto">
        <a:xfrm>
          <a:off x="50949225" y="85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152400</xdr:colOff>
      <xdr:row>0</xdr:row>
      <xdr:rowOff>9525</xdr:rowOff>
    </xdr:from>
    <xdr:to>
      <xdr:col>69</xdr:col>
      <xdr:colOff>38100</xdr:colOff>
      <xdr:row>4</xdr:row>
      <xdr:rowOff>9525</xdr:rowOff>
    </xdr:to>
    <xdr:sp macro="" textlink="">
      <xdr:nvSpPr>
        <xdr:cNvPr id="7076" name="Text Box 83" hidden="1"/>
        <xdr:cNvSpPr txBox="1">
          <a:spLocks noChangeArrowheads="1"/>
        </xdr:cNvSpPr>
      </xdr:nvSpPr>
      <xdr:spPr bwMode="auto">
        <a:xfrm>
          <a:off x="516921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152400</xdr:colOff>
      <xdr:row>0</xdr:row>
      <xdr:rowOff>9525</xdr:rowOff>
    </xdr:from>
    <xdr:to>
      <xdr:col>70</xdr:col>
      <xdr:colOff>38100</xdr:colOff>
      <xdr:row>4</xdr:row>
      <xdr:rowOff>9525</xdr:rowOff>
    </xdr:to>
    <xdr:sp macro="" textlink="">
      <xdr:nvSpPr>
        <xdr:cNvPr id="7077" name="Text Box 82" hidden="1"/>
        <xdr:cNvSpPr txBox="1">
          <a:spLocks noChangeArrowheads="1"/>
        </xdr:cNvSpPr>
      </xdr:nvSpPr>
      <xdr:spPr bwMode="auto">
        <a:xfrm>
          <a:off x="524351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152400</xdr:colOff>
      <xdr:row>0</xdr:row>
      <xdr:rowOff>9525</xdr:rowOff>
    </xdr:from>
    <xdr:to>
      <xdr:col>71</xdr:col>
      <xdr:colOff>38100</xdr:colOff>
      <xdr:row>4</xdr:row>
      <xdr:rowOff>9525</xdr:rowOff>
    </xdr:to>
    <xdr:sp macro="" textlink="">
      <xdr:nvSpPr>
        <xdr:cNvPr id="7078" name="Text Box 81" hidden="1"/>
        <xdr:cNvSpPr txBox="1">
          <a:spLocks noChangeArrowheads="1"/>
        </xdr:cNvSpPr>
      </xdr:nvSpPr>
      <xdr:spPr bwMode="auto">
        <a:xfrm>
          <a:off x="531780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152400</xdr:colOff>
      <xdr:row>0</xdr:row>
      <xdr:rowOff>9525</xdr:rowOff>
    </xdr:from>
    <xdr:to>
      <xdr:col>72</xdr:col>
      <xdr:colOff>38100</xdr:colOff>
      <xdr:row>4</xdr:row>
      <xdr:rowOff>9525</xdr:rowOff>
    </xdr:to>
    <xdr:sp macro="" textlink="">
      <xdr:nvSpPr>
        <xdr:cNvPr id="7079" name="Text Box 80" hidden="1"/>
        <xdr:cNvSpPr txBox="1">
          <a:spLocks noChangeArrowheads="1"/>
        </xdr:cNvSpPr>
      </xdr:nvSpPr>
      <xdr:spPr bwMode="auto">
        <a:xfrm>
          <a:off x="539210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71</xdr:col>
      <xdr:colOff>152400</xdr:colOff>
      <xdr:row>0</xdr:row>
      <xdr:rowOff>9525</xdr:rowOff>
    </xdr:from>
    <xdr:to>
      <xdr:col>73</xdr:col>
      <xdr:colOff>38100</xdr:colOff>
      <xdr:row>4</xdr:row>
      <xdr:rowOff>9525</xdr:rowOff>
    </xdr:to>
    <xdr:sp macro="" textlink="">
      <xdr:nvSpPr>
        <xdr:cNvPr id="7080" name="Text Box 79" hidden="1"/>
        <xdr:cNvSpPr txBox="1">
          <a:spLocks noChangeArrowheads="1"/>
        </xdr:cNvSpPr>
      </xdr:nvSpPr>
      <xdr:spPr bwMode="auto">
        <a:xfrm>
          <a:off x="5466397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72</xdr:col>
      <xdr:colOff>152400</xdr:colOff>
      <xdr:row>0</xdr:row>
      <xdr:rowOff>9525</xdr:rowOff>
    </xdr:from>
    <xdr:to>
      <xdr:col>74</xdr:col>
      <xdr:colOff>38100</xdr:colOff>
      <xdr:row>4</xdr:row>
      <xdr:rowOff>9525</xdr:rowOff>
    </xdr:to>
    <xdr:sp macro="" textlink="">
      <xdr:nvSpPr>
        <xdr:cNvPr id="7081" name="Text Box 78" hidden="1"/>
        <xdr:cNvSpPr txBox="1">
          <a:spLocks noChangeArrowheads="1"/>
        </xdr:cNvSpPr>
      </xdr:nvSpPr>
      <xdr:spPr bwMode="auto">
        <a:xfrm>
          <a:off x="554069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74</xdr:col>
      <xdr:colOff>152400</xdr:colOff>
      <xdr:row>0</xdr:row>
      <xdr:rowOff>9525</xdr:rowOff>
    </xdr:from>
    <xdr:to>
      <xdr:col>76</xdr:col>
      <xdr:colOff>38100</xdr:colOff>
      <xdr:row>4</xdr:row>
      <xdr:rowOff>9525</xdr:rowOff>
    </xdr:to>
    <xdr:sp macro="" textlink="">
      <xdr:nvSpPr>
        <xdr:cNvPr id="7082" name="Text Box 77" hidden="1"/>
        <xdr:cNvSpPr txBox="1">
          <a:spLocks noChangeArrowheads="1"/>
        </xdr:cNvSpPr>
      </xdr:nvSpPr>
      <xdr:spPr bwMode="auto">
        <a:xfrm>
          <a:off x="568928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76</xdr:col>
      <xdr:colOff>152400</xdr:colOff>
      <xdr:row>0</xdr:row>
      <xdr:rowOff>9525</xdr:rowOff>
    </xdr:from>
    <xdr:to>
      <xdr:col>78</xdr:col>
      <xdr:colOff>38100</xdr:colOff>
      <xdr:row>4</xdr:row>
      <xdr:rowOff>9525</xdr:rowOff>
    </xdr:to>
    <xdr:sp macro="" textlink="">
      <xdr:nvSpPr>
        <xdr:cNvPr id="7083" name="Text Box 76" hidden="1"/>
        <xdr:cNvSpPr txBox="1">
          <a:spLocks noChangeArrowheads="1"/>
        </xdr:cNvSpPr>
      </xdr:nvSpPr>
      <xdr:spPr bwMode="auto">
        <a:xfrm>
          <a:off x="58378725" y="95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78</xdr:col>
      <xdr:colOff>152400</xdr:colOff>
      <xdr:row>0</xdr:row>
      <xdr:rowOff>9525</xdr:rowOff>
    </xdr:from>
    <xdr:to>
      <xdr:col>79</xdr:col>
      <xdr:colOff>723900</xdr:colOff>
      <xdr:row>4</xdr:row>
      <xdr:rowOff>9525</xdr:rowOff>
    </xdr:to>
    <xdr:sp macro="" textlink="">
      <xdr:nvSpPr>
        <xdr:cNvPr id="7084" name="Text Box 75" hidden="1"/>
        <xdr:cNvSpPr txBox="1">
          <a:spLocks noChangeArrowheads="1"/>
        </xdr:cNvSpPr>
      </xdr:nvSpPr>
      <xdr:spPr bwMode="auto">
        <a:xfrm>
          <a:off x="59864625" y="9525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3" name="Text Box 102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4" name="Text Box 102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5" name="Text Box 102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6" name="Text Box 102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7" name="Text Box 102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8" name="Text Box 103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79" name="Text Box 103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0" name="Text Box 1032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1" name="Text Box 1033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3" name="Text Box 103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2" name="Text Box 1034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4" name="Text Box 103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6" name="Text Box 103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5" name="Text Box 103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7" name="Text Box 103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8" name="Text Box 104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89" name="Text Box 104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0" name="Text Box 1042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1" name="Text Box 1043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2" name="Text Box 1044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3" name="Text Box 104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4" name="Text Box 104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5" name="Text Box 104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6" name="Text Box 104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7" name="Text Box 104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8" name="Text Box 105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3099" name="Text Box 105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097" name="Text Box 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098" name="Text Box 2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099" name="Text Box 3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0" name="Text Box 4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1" name="Text Box 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2" name="Text Box 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3" name="Text Box 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4" name="Text Box 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5" name="Text Box 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7" name="Text Box 1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6" name="Text Box 1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8" name="Text Box 12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09" name="Text Box 13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0" name="Text Box 14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1" name="Text Box 1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2" name="Text Box 1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3" name="Text Box 1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4" name="Text Box 1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5" name="Text Box 1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6" name="Text Box 2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7" name="Text Box 21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8" name="Text Box 22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19" name="Text Box 23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0" name="Text Box 24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1" name="Text Box 25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2" name="Text Box 26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4" name="Text Box 28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3" name="Text Box 27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5" name="Text Box 29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19050</xdr:rowOff>
    </xdr:from>
    <xdr:to>
      <xdr:col>2</xdr:col>
      <xdr:colOff>781050</xdr:colOff>
      <xdr:row>4</xdr:row>
      <xdr:rowOff>9525</xdr:rowOff>
    </xdr:to>
    <xdr:sp macro="" textlink="">
      <xdr:nvSpPr>
        <xdr:cNvPr id="4126" name="Text Box 30" hidden="1"/>
        <xdr:cNvSpPr txBox="1">
          <a:spLocks noChangeArrowheads="1"/>
        </xdr:cNvSpPr>
      </xdr:nvSpPr>
      <xdr:spPr bwMode="auto">
        <a:xfrm>
          <a:off x="1733550" y="190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049" name="Text Box 1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050" name="Text Box 2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051" name="Text Box 3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540203</xdr:colOff>
      <xdr:row>1</xdr:row>
      <xdr:rowOff>171450</xdr:rowOff>
    </xdr:to>
    <xdr:sp macro="" textlink="">
      <xdr:nvSpPr>
        <xdr:cNvPr id="2052" name="Text Box 4" hidden="1"/>
        <xdr:cNvSpPr txBox="1">
          <a:spLocks noChangeArrowheads="1"/>
        </xdr:cNvSpPr>
      </xdr:nvSpPr>
      <xdr:spPr bwMode="auto">
        <a:xfrm>
          <a:off x="3295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227240</xdr:colOff>
      <xdr:row>1</xdr:row>
      <xdr:rowOff>171450</xdr:rowOff>
    </xdr:to>
    <xdr:sp macro="" textlink="">
      <xdr:nvSpPr>
        <xdr:cNvPr id="2053" name="Text Box 5" hidden="1"/>
        <xdr:cNvSpPr txBox="1">
          <a:spLocks noChangeArrowheads="1"/>
        </xdr:cNvSpPr>
      </xdr:nvSpPr>
      <xdr:spPr bwMode="auto">
        <a:xfrm>
          <a:off x="390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839561</xdr:colOff>
      <xdr:row>1</xdr:row>
      <xdr:rowOff>171450</xdr:rowOff>
    </xdr:to>
    <xdr:sp macro="" textlink="">
      <xdr:nvSpPr>
        <xdr:cNvPr id="2054" name="Text Box 6" hidden="1"/>
        <xdr:cNvSpPr txBox="1">
          <a:spLocks noChangeArrowheads="1"/>
        </xdr:cNvSpPr>
      </xdr:nvSpPr>
      <xdr:spPr bwMode="auto">
        <a:xfrm>
          <a:off x="4514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1451882</xdr:colOff>
      <xdr:row>1</xdr:row>
      <xdr:rowOff>171450</xdr:rowOff>
    </xdr:to>
    <xdr:sp macro="" textlink="">
      <xdr:nvSpPr>
        <xdr:cNvPr id="2055" name="Text Box 7" hidden="1"/>
        <xdr:cNvSpPr txBox="1">
          <a:spLocks noChangeArrowheads="1"/>
        </xdr:cNvSpPr>
      </xdr:nvSpPr>
      <xdr:spPr bwMode="auto">
        <a:xfrm>
          <a:off x="5124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431347</xdr:colOff>
      <xdr:row>1</xdr:row>
      <xdr:rowOff>171450</xdr:rowOff>
    </xdr:to>
    <xdr:sp macro="" textlink="">
      <xdr:nvSpPr>
        <xdr:cNvPr id="2056" name="Text Box 8" hidden="1"/>
        <xdr:cNvSpPr txBox="1">
          <a:spLocks noChangeArrowheads="1"/>
        </xdr:cNvSpPr>
      </xdr:nvSpPr>
      <xdr:spPr bwMode="auto">
        <a:xfrm>
          <a:off x="5734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1043668</xdr:colOff>
      <xdr:row>1</xdr:row>
      <xdr:rowOff>171450</xdr:rowOff>
    </xdr:to>
    <xdr:sp macro="" textlink="">
      <xdr:nvSpPr>
        <xdr:cNvPr id="2057" name="Text Box 9" hidden="1"/>
        <xdr:cNvSpPr txBox="1">
          <a:spLocks noChangeArrowheads="1"/>
        </xdr:cNvSpPr>
      </xdr:nvSpPr>
      <xdr:spPr bwMode="auto">
        <a:xfrm>
          <a:off x="6343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8</xdr:col>
      <xdr:colOff>23132</xdr:colOff>
      <xdr:row>1</xdr:row>
      <xdr:rowOff>171450</xdr:rowOff>
    </xdr:to>
    <xdr:sp macro="" textlink="">
      <xdr:nvSpPr>
        <xdr:cNvPr id="2058" name="Text Box 10" hidden="1"/>
        <xdr:cNvSpPr txBox="1">
          <a:spLocks noChangeArrowheads="1"/>
        </xdr:cNvSpPr>
      </xdr:nvSpPr>
      <xdr:spPr bwMode="auto">
        <a:xfrm>
          <a:off x="6953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8</xdr:col>
      <xdr:colOff>635453</xdr:colOff>
      <xdr:row>1</xdr:row>
      <xdr:rowOff>171450</xdr:rowOff>
    </xdr:to>
    <xdr:sp macro="" textlink="">
      <xdr:nvSpPr>
        <xdr:cNvPr id="2059" name="Text Box 11" hidden="1"/>
        <xdr:cNvSpPr txBox="1">
          <a:spLocks noChangeArrowheads="1"/>
        </xdr:cNvSpPr>
      </xdr:nvSpPr>
      <xdr:spPr bwMode="auto">
        <a:xfrm>
          <a:off x="7562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9</xdr:col>
      <xdr:colOff>608240</xdr:colOff>
      <xdr:row>1</xdr:row>
      <xdr:rowOff>171450</xdr:rowOff>
    </xdr:to>
    <xdr:sp macro="" textlink="">
      <xdr:nvSpPr>
        <xdr:cNvPr id="2060" name="Text Box 12" hidden="1"/>
        <xdr:cNvSpPr txBox="1">
          <a:spLocks noChangeArrowheads="1"/>
        </xdr:cNvSpPr>
      </xdr:nvSpPr>
      <xdr:spPr bwMode="auto">
        <a:xfrm>
          <a:off x="8172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9</xdr:col>
      <xdr:colOff>1220561</xdr:colOff>
      <xdr:row>1</xdr:row>
      <xdr:rowOff>171450</xdr:rowOff>
    </xdr:to>
    <xdr:sp macro="" textlink="">
      <xdr:nvSpPr>
        <xdr:cNvPr id="2061" name="Text Box 13" hidden="1"/>
        <xdr:cNvSpPr txBox="1">
          <a:spLocks noChangeArrowheads="1"/>
        </xdr:cNvSpPr>
      </xdr:nvSpPr>
      <xdr:spPr bwMode="auto">
        <a:xfrm>
          <a:off x="8782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10</xdr:col>
      <xdr:colOff>662667</xdr:colOff>
      <xdr:row>1</xdr:row>
      <xdr:rowOff>171450</xdr:rowOff>
    </xdr:to>
    <xdr:sp macro="" textlink="">
      <xdr:nvSpPr>
        <xdr:cNvPr id="2062" name="Text Box 14" hidden="1"/>
        <xdr:cNvSpPr txBox="1">
          <a:spLocks noChangeArrowheads="1"/>
        </xdr:cNvSpPr>
      </xdr:nvSpPr>
      <xdr:spPr bwMode="auto">
        <a:xfrm>
          <a:off x="9677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10</xdr:col>
      <xdr:colOff>1274989</xdr:colOff>
      <xdr:row>1</xdr:row>
      <xdr:rowOff>171450</xdr:rowOff>
    </xdr:to>
    <xdr:sp macro="" textlink="">
      <xdr:nvSpPr>
        <xdr:cNvPr id="2063" name="Text Box 15" hidden="1"/>
        <xdr:cNvSpPr txBox="1">
          <a:spLocks noChangeArrowheads="1"/>
        </xdr:cNvSpPr>
      </xdr:nvSpPr>
      <xdr:spPr bwMode="auto">
        <a:xfrm>
          <a:off x="10287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404132</xdr:colOff>
      <xdr:row>1</xdr:row>
      <xdr:rowOff>171450</xdr:rowOff>
    </xdr:to>
    <xdr:sp macro="" textlink="">
      <xdr:nvSpPr>
        <xdr:cNvPr id="2064" name="Text Box 16" hidden="1"/>
        <xdr:cNvSpPr txBox="1">
          <a:spLocks noChangeArrowheads="1"/>
        </xdr:cNvSpPr>
      </xdr:nvSpPr>
      <xdr:spPr bwMode="auto">
        <a:xfrm>
          <a:off x="10896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11</xdr:col>
      <xdr:colOff>1035504</xdr:colOff>
      <xdr:row>1</xdr:row>
      <xdr:rowOff>171450</xdr:rowOff>
    </xdr:to>
    <xdr:sp macro="" textlink="">
      <xdr:nvSpPr>
        <xdr:cNvPr id="2065" name="Text Box 17" hidden="1"/>
        <xdr:cNvSpPr txBox="1">
          <a:spLocks noChangeArrowheads="1"/>
        </xdr:cNvSpPr>
      </xdr:nvSpPr>
      <xdr:spPr bwMode="auto">
        <a:xfrm>
          <a:off x="11506200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240846</xdr:colOff>
      <xdr:row>1</xdr:row>
      <xdr:rowOff>171450</xdr:rowOff>
    </xdr:to>
    <xdr:sp macro="" textlink="">
      <xdr:nvSpPr>
        <xdr:cNvPr id="2066" name="Text Box 18" hidden="1"/>
        <xdr:cNvSpPr txBox="1">
          <a:spLocks noChangeArrowheads="1"/>
        </xdr:cNvSpPr>
      </xdr:nvSpPr>
      <xdr:spPr bwMode="auto">
        <a:xfrm>
          <a:off x="121158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12</xdr:col>
      <xdr:colOff>855889</xdr:colOff>
      <xdr:row>1</xdr:row>
      <xdr:rowOff>171450</xdr:rowOff>
    </xdr:to>
    <xdr:sp macro="" textlink="">
      <xdr:nvSpPr>
        <xdr:cNvPr id="2067" name="Text Box 19" hidden="1"/>
        <xdr:cNvSpPr txBox="1">
          <a:spLocks noChangeArrowheads="1"/>
        </xdr:cNvSpPr>
      </xdr:nvSpPr>
      <xdr:spPr bwMode="auto">
        <a:xfrm>
          <a:off x="12725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13</xdr:col>
      <xdr:colOff>542925</xdr:colOff>
      <xdr:row>1</xdr:row>
      <xdr:rowOff>171450</xdr:rowOff>
    </xdr:to>
    <xdr:sp macro="" textlink="">
      <xdr:nvSpPr>
        <xdr:cNvPr id="2068" name="Text Box 20" hidden="1"/>
        <xdr:cNvSpPr txBox="1">
          <a:spLocks noChangeArrowheads="1"/>
        </xdr:cNvSpPr>
      </xdr:nvSpPr>
      <xdr:spPr bwMode="auto">
        <a:xfrm>
          <a:off x="13335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268061</xdr:colOff>
      <xdr:row>1</xdr:row>
      <xdr:rowOff>171450</xdr:rowOff>
    </xdr:to>
    <xdr:sp macro="" textlink="">
      <xdr:nvSpPr>
        <xdr:cNvPr id="2069" name="Text Box 21" hidden="1"/>
        <xdr:cNvSpPr txBox="1">
          <a:spLocks noChangeArrowheads="1"/>
        </xdr:cNvSpPr>
      </xdr:nvSpPr>
      <xdr:spPr bwMode="auto">
        <a:xfrm>
          <a:off x="13982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880382</xdr:colOff>
      <xdr:row>1</xdr:row>
      <xdr:rowOff>171450</xdr:rowOff>
    </xdr:to>
    <xdr:sp macro="" textlink="">
      <xdr:nvSpPr>
        <xdr:cNvPr id="2070" name="Text Box 22" hidden="1"/>
        <xdr:cNvSpPr txBox="1">
          <a:spLocks noChangeArrowheads="1"/>
        </xdr:cNvSpPr>
      </xdr:nvSpPr>
      <xdr:spPr bwMode="auto">
        <a:xfrm>
          <a:off x="1459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183697</xdr:colOff>
      <xdr:row>0</xdr:row>
      <xdr:rowOff>19050</xdr:rowOff>
    </xdr:from>
    <xdr:to>
      <xdr:col>16</xdr:col>
      <xdr:colOff>404133</xdr:colOff>
      <xdr:row>1</xdr:row>
      <xdr:rowOff>171450</xdr:rowOff>
    </xdr:to>
    <xdr:sp macro="" textlink="">
      <xdr:nvSpPr>
        <xdr:cNvPr id="2071" name="Text Box 23" hidden="1"/>
        <xdr:cNvSpPr txBox="1">
          <a:spLocks noChangeArrowheads="1"/>
        </xdr:cNvSpPr>
      </xdr:nvSpPr>
      <xdr:spPr bwMode="auto">
        <a:xfrm>
          <a:off x="164211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796018</xdr:colOff>
      <xdr:row>0</xdr:row>
      <xdr:rowOff>19050</xdr:rowOff>
    </xdr:from>
    <xdr:to>
      <xdr:col>17</xdr:col>
      <xdr:colOff>406853</xdr:colOff>
      <xdr:row>1</xdr:row>
      <xdr:rowOff>171450</xdr:rowOff>
    </xdr:to>
    <xdr:sp macro="" textlink="">
      <xdr:nvSpPr>
        <xdr:cNvPr id="2072" name="Text Box 24" hidden="1"/>
        <xdr:cNvSpPr txBox="1">
          <a:spLocks noChangeArrowheads="1"/>
        </xdr:cNvSpPr>
      </xdr:nvSpPr>
      <xdr:spPr bwMode="auto">
        <a:xfrm>
          <a:off x="17030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251733</xdr:colOff>
      <xdr:row>0</xdr:row>
      <xdr:rowOff>19050</xdr:rowOff>
    </xdr:from>
    <xdr:to>
      <xdr:col>18</xdr:col>
      <xdr:colOff>406854</xdr:colOff>
      <xdr:row>1</xdr:row>
      <xdr:rowOff>171450</xdr:rowOff>
    </xdr:to>
    <xdr:sp macro="" textlink="">
      <xdr:nvSpPr>
        <xdr:cNvPr id="2073" name="Text Box 25" hidden="1"/>
        <xdr:cNvSpPr txBox="1">
          <a:spLocks noChangeArrowheads="1"/>
        </xdr:cNvSpPr>
      </xdr:nvSpPr>
      <xdr:spPr bwMode="auto">
        <a:xfrm>
          <a:off x="1764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359228</xdr:colOff>
      <xdr:row>0</xdr:row>
      <xdr:rowOff>19050</xdr:rowOff>
    </xdr:from>
    <xdr:to>
      <xdr:col>19</xdr:col>
      <xdr:colOff>511628</xdr:colOff>
      <xdr:row>1</xdr:row>
      <xdr:rowOff>171450</xdr:rowOff>
    </xdr:to>
    <xdr:sp macro="" textlink="">
      <xdr:nvSpPr>
        <xdr:cNvPr id="2074" name="Text Box 26" hidden="1"/>
        <xdr:cNvSpPr txBox="1">
          <a:spLocks noChangeArrowheads="1"/>
        </xdr:cNvSpPr>
      </xdr:nvSpPr>
      <xdr:spPr bwMode="auto">
        <a:xfrm>
          <a:off x="18354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359229</xdr:colOff>
      <xdr:row>0</xdr:row>
      <xdr:rowOff>19050</xdr:rowOff>
    </xdr:from>
    <xdr:to>
      <xdr:col>20</xdr:col>
      <xdr:colOff>511629</xdr:colOff>
      <xdr:row>1</xdr:row>
      <xdr:rowOff>171450</xdr:rowOff>
    </xdr:to>
    <xdr:sp macro="" textlink="">
      <xdr:nvSpPr>
        <xdr:cNvPr id="2075" name="Text Box 27" hidden="1"/>
        <xdr:cNvSpPr txBox="1">
          <a:spLocks noChangeArrowheads="1"/>
        </xdr:cNvSpPr>
      </xdr:nvSpPr>
      <xdr:spPr bwMode="auto">
        <a:xfrm>
          <a:off x="1896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102" name="Text Box 54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101" name="Text Box 53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100" name="Text Box 52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540203</xdr:colOff>
      <xdr:row>1</xdr:row>
      <xdr:rowOff>171450</xdr:rowOff>
    </xdr:to>
    <xdr:sp macro="" textlink="">
      <xdr:nvSpPr>
        <xdr:cNvPr id="2099" name="Text Box 51" hidden="1"/>
        <xdr:cNvSpPr txBox="1">
          <a:spLocks noChangeArrowheads="1"/>
        </xdr:cNvSpPr>
      </xdr:nvSpPr>
      <xdr:spPr bwMode="auto">
        <a:xfrm>
          <a:off x="3295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227240</xdr:colOff>
      <xdr:row>1</xdr:row>
      <xdr:rowOff>171450</xdr:rowOff>
    </xdr:to>
    <xdr:sp macro="" textlink="">
      <xdr:nvSpPr>
        <xdr:cNvPr id="2098" name="Text Box 50" hidden="1"/>
        <xdr:cNvSpPr txBox="1">
          <a:spLocks noChangeArrowheads="1"/>
        </xdr:cNvSpPr>
      </xdr:nvSpPr>
      <xdr:spPr bwMode="auto">
        <a:xfrm>
          <a:off x="390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839561</xdr:colOff>
      <xdr:row>1</xdr:row>
      <xdr:rowOff>171450</xdr:rowOff>
    </xdr:to>
    <xdr:sp macro="" textlink="">
      <xdr:nvSpPr>
        <xdr:cNvPr id="2097" name="Text Box 49" hidden="1"/>
        <xdr:cNvSpPr txBox="1">
          <a:spLocks noChangeArrowheads="1"/>
        </xdr:cNvSpPr>
      </xdr:nvSpPr>
      <xdr:spPr bwMode="auto">
        <a:xfrm>
          <a:off x="4514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1451882</xdr:colOff>
      <xdr:row>1</xdr:row>
      <xdr:rowOff>171450</xdr:rowOff>
    </xdr:to>
    <xdr:sp macro="" textlink="">
      <xdr:nvSpPr>
        <xdr:cNvPr id="2096" name="Text Box 48" hidden="1"/>
        <xdr:cNvSpPr txBox="1">
          <a:spLocks noChangeArrowheads="1"/>
        </xdr:cNvSpPr>
      </xdr:nvSpPr>
      <xdr:spPr bwMode="auto">
        <a:xfrm>
          <a:off x="5124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431347</xdr:colOff>
      <xdr:row>1</xdr:row>
      <xdr:rowOff>171450</xdr:rowOff>
    </xdr:to>
    <xdr:sp macro="" textlink="">
      <xdr:nvSpPr>
        <xdr:cNvPr id="2095" name="Text Box 47" hidden="1"/>
        <xdr:cNvSpPr txBox="1">
          <a:spLocks noChangeArrowheads="1"/>
        </xdr:cNvSpPr>
      </xdr:nvSpPr>
      <xdr:spPr bwMode="auto">
        <a:xfrm>
          <a:off x="5734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1043668</xdr:colOff>
      <xdr:row>1</xdr:row>
      <xdr:rowOff>171450</xdr:rowOff>
    </xdr:to>
    <xdr:sp macro="" textlink="">
      <xdr:nvSpPr>
        <xdr:cNvPr id="2094" name="Text Box 46" hidden="1"/>
        <xdr:cNvSpPr txBox="1">
          <a:spLocks noChangeArrowheads="1"/>
        </xdr:cNvSpPr>
      </xdr:nvSpPr>
      <xdr:spPr bwMode="auto">
        <a:xfrm>
          <a:off x="6343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8</xdr:col>
      <xdr:colOff>23132</xdr:colOff>
      <xdr:row>1</xdr:row>
      <xdr:rowOff>171450</xdr:rowOff>
    </xdr:to>
    <xdr:sp macro="" textlink="">
      <xdr:nvSpPr>
        <xdr:cNvPr id="2093" name="Text Box 45" hidden="1"/>
        <xdr:cNvSpPr txBox="1">
          <a:spLocks noChangeArrowheads="1"/>
        </xdr:cNvSpPr>
      </xdr:nvSpPr>
      <xdr:spPr bwMode="auto">
        <a:xfrm>
          <a:off x="6953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8</xdr:col>
      <xdr:colOff>635453</xdr:colOff>
      <xdr:row>1</xdr:row>
      <xdr:rowOff>171450</xdr:rowOff>
    </xdr:to>
    <xdr:sp macro="" textlink="">
      <xdr:nvSpPr>
        <xdr:cNvPr id="2092" name="Text Box 44" hidden="1"/>
        <xdr:cNvSpPr txBox="1">
          <a:spLocks noChangeArrowheads="1"/>
        </xdr:cNvSpPr>
      </xdr:nvSpPr>
      <xdr:spPr bwMode="auto">
        <a:xfrm>
          <a:off x="7562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9</xdr:col>
      <xdr:colOff>608240</xdr:colOff>
      <xdr:row>1</xdr:row>
      <xdr:rowOff>171450</xdr:rowOff>
    </xdr:to>
    <xdr:sp macro="" textlink="">
      <xdr:nvSpPr>
        <xdr:cNvPr id="2091" name="Text Box 43" hidden="1"/>
        <xdr:cNvSpPr txBox="1">
          <a:spLocks noChangeArrowheads="1"/>
        </xdr:cNvSpPr>
      </xdr:nvSpPr>
      <xdr:spPr bwMode="auto">
        <a:xfrm>
          <a:off x="8172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9</xdr:col>
      <xdr:colOff>1220561</xdr:colOff>
      <xdr:row>1</xdr:row>
      <xdr:rowOff>171450</xdr:rowOff>
    </xdr:to>
    <xdr:sp macro="" textlink="">
      <xdr:nvSpPr>
        <xdr:cNvPr id="2090" name="Text Box 42" hidden="1"/>
        <xdr:cNvSpPr txBox="1">
          <a:spLocks noChangeArrowheads="1"/>
        </xdr:cNvSpPr>
      </xdr:nvSpPr>
      <xdr:spPr bwMode="auto">
        <a:xfrm>
          <a:off x="8782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10</xdr:col>
      <xdr:colOff>662667</xdr:colOff>
      <xdr:row>1</xdr:row>
      <xdr:rowOff>171450</xdr:rowOff>
    </xdr:to>
    <xdr:sp macro="" textlink="">
      <xdr:nvSpPr>
        <xdr:cNvPr id="2089" name="Text Box 41" hidden="1"/>
        <xdr:cNvSpPr txBox="1">
          <a:spLocks noChangeArrowheads="1"/>
        </xdr:cNvSpPr>
      </xdr:nvSpPr>
      <xdr:spPr bwMode="auto">
        <a:xfrm>
          <a:off x="9677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10</xdr:col>
      <xdr:colOff>1274989</xdr:colOff>
      <xdr:row>1</xdr:row>
      <xdr:rowOff>171450</xdr:rowOff>
    </xdr:to>
    <xdr:sp macro="" textlink="">
      <xdr:nvSpPr>
        <xdr:cNvPr id="2088" name="Text Box 40" hidden="1"/>
        <xdr:cNvSpPr txBox="1">
          <a:spLocks noChangeArrowheads="1"/>
        </xdr:cNvSpPr>
      </xdr:nvSpPr>
      <xdr:spPr bwMode="auto">
        <a:xfrm>
          <a:off x="10287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404132</xdr:colOff>
      <xdr:row>1</xdr:row>
      <xdr:rowOff>171450</xdr:rowOff>
    </xdr:to>
    <xdr:sp macro="" textlink="">
      <xdr:nvSpPr>
        <xdr:cNvPr id="2087" name="Text Box 39" hidden="1"/>
        <xdr:cNvSpPr txBox="1">
          <a:spLocks noChangeArrowheads="1"/>
        </xdr:cNvSpPr>
      </xdr:nvSpPr>
      <xdr:spPr bwMode="auto">
        <a:xfrm>
          <a:off x="10896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11</xdr:col>
      <xdr:colOff>1035504</xdr:colOff>
      <xdr:row>1</xdr:row>
      <xdr:rowOff>171450</xdr:rowOff>
    </xdr:to>
    <xdr:sp macro="" textlink="">
      <xdr:nvSpPr>
        <xdr:cNvPr id="2086" name="Text Box 38" hidden="1"/>
        <xdr:cNvSpPr txBox="1">
          <a:spLocks noChangeArrowheads="1"/>
        </xdr:cNvSpPr>
      </xdr:nvSpPr>
      <xdr:spPr bwMode="auto">
        <a:xfrm>
          <a:off x="11506200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240846</xdr:colOff>
      <xdr:row>1</xdr:row>
      <xdr:rowOff>171450</xdr:rowOff>
    </xdr:to>
    <xdr:sp macro="" textlink="">
      <xdr:nvSpPr>
        <xdr:cNvPr id="2085" name="Text Box 37" hidden="1"/>
        <xdr:cNvSpPr txBox="1">
          <a:spLocks noChangeArrowheads="1"/>
        </xdr:cNvSpPr>
      </xdr:nvSpPr>
      <xdr:spPr bwMode="auto">
        <a:xfrm>
          <a:off x="121158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12</xdr:col>
      <xdr:colOff>855889</xdr:colOff>
      <xdr:row>1</xdr:row>
      <xdr:rowOff>171450</xdr:rowOff>
    </xdr:to>
    <xdr:sp macro="" textlink="">
      <xdr:nvSpPr>
        <xdr:cNvPr id="2084" name="Text Box 36" hidden="1"/>
        <xdr:cNvSpPr txBox="1">
          <a:spLocks noChangeArrowheads="1"/>
        </xdr:cNvSpPr>
      </xdr:nvSpPr>
      <xdr:spPr bwMode="auto">
        <a:xfrm>
          <a:off x="12725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13</xdr:col>
      <xdr:colOff>542925</xdr:colOff>
      <xdr:row>1</xdr:row>
      <xdr:rowOff>171450</xdr:rowOff>
    </xdr:to>
    <xdr:sp macro="" textlink="">
      <xdr:nvSpPr>
        <xdr:cNvPr id="2083" name="Text Box 35" hidden="1"/>
        <xdr:cNvSpPr txBox="1">
          <a:spLocks noChangeArrowheads="1"/>
        </xdr:cNvSpPr>
      </xdr:nvSpPr>
      <xdr:spPr bwMode="auto">
        <a:xfrm>
          <a:off x="13335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268061</xdr:colOff>
      <xdr:row>1</xdr:row>
      <xdr:rowOff>171450</xdr:rowOff>
    </xdr:to>
    <xdr:sp macro="" textlink="">
      <xdr:nvSpPr>
        <xdr:cNvPr id="2082" name="Text Box 34" hidden="1"/>
        <xdr:cNvSpPr txBox="1">
          <a:spLocks noChangeArrowheads="1"/>
        </xdr:cNvSpPr>
      </xdr:nvSpPr>
      <xdr:spPr bwMode="auto">
        <a:xfrm>
          <a:off x="13982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880382</xdr:colOff>
      <xdr:row>1</xdr:row>
      <xdr:rowOff>171450</xdr:rowOff>
    </xdr:to>
    <xdr:sp macro="" textlink="">
      <xdr:nvSpPr>
        <xdr:cNvPr id="2081" name="Text Box 33" hidden="1"/>
        <xdr:cNvSpPr txBox="1">
          <a:spLocks noChangeArrowheads="1"/>
        </xdr:cNvSpPr>
      </xdr:nvSpPr>
      <xdr:spPr bwMode="auto">
        <a:xfrm>
          <a:off x="1459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183697</xdr:colOff>
      <xdr:row>0</xdr:row>
      <xdr:rowOff>19050</xdr:rowOff>
    </xdr:from>
    <xdr:to>
      <xdr:col>16</xdr:col>
      <xdr:colOff>404133</xdr:colOff>
      <xdr:row>1</xdr:row>
      <xdr:rowOff>171450</xdr:rowOff>
    </xdr:to>
    <xdr:sp macro="" textlink="">
      <xdr:nvSpPr>
        <xdr:cNvPr id="2080" name="Text Box 32" hidden="1"/>
        <xdr:cNvSpPr txBox="1">
          <a:spLocks noChangeArrowheads="1"/>
        </xdr:cNvSpPr>
      </xdr:nvSpPr>
      <xdr:spPr bwMode="auto">
        <a:xfrm>
          <a:off x="164211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796018</xdr:colOff>
      <xdr:row>0</xdr:row>
      <xdr:rowOff>19050</xdr:rowOff>
    </xdr:from>
    <xdr:to>
      <xdr:col>17</xdr:col>
      <xdr:colOff>406853</xdr:colOff>
      <xdr:row>1</xdr:row>
      <xdr:rowOff>171450</xdr:rowOff>
    </xdr:to>
    <xdr:sp macro="" textlink="">
      <xdr:nvSpPr>
        <xdr:cNvPr id="2079" name="Text Box 31" hidden="1"/>
        <xdr:cNvSpPr txBox="1">
          <a:spLocks noChangeArrowheads="1"/>
        </xdr:cNvSpPr>
      </xdr:nvSpPr>
      <xdr:spPr bwMode="auto">
        <a:xfrm>
          <a:off x="17030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251733</xdr:colOff>
      <xdr:row>0</xdr:row>
      <xdr:rowOff>19050</xdr:rowOff>
    </xdr:from>
    <xdr:to>
      <xdr:col>18</xdr:col>
      <xdr:colOff>406854</xdr:colOff>
      <xdr:row>1</xdr:row>
      <xdr:rowOff>171450</xdr:rowOff>
    </xdr:to>
    <xdr:sp macro="" textlink="">
      <xdr:nvSpPr>
        <xdr:cNvPr id="2078" name="Text Box 30" hidden="1"/>
        <xdr:cNvSpPr txBox="1">
          <a:spLocks noChangeArrowheads="1"/>
        </xdr:cNvSpPr>
      </xdr:nvSpPr>
      <xdr:spPr bwMode="auto">
        <a:xfrm>
          <a:off x="1764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359228</xdr:colOff>
      <xdr:row>0</xdr:row>
      <xdr:rowOff>19050</xdr:rowOff>
    </xdr:from>
    <xdr:to>
      <xdr:col>19</xdr:col>
      <xdr:colOff>511628</xdr:colOff>
      <xdr:row>1</xdr:row>
      <xdr:rowOff>171450</xdr:rowOff>
    </xdr:to>
    <xdr:sp macro="" textlink="">
      <xdr:nvSpPr>
        <xdr:cNvPr id="2077" name="Text Box 29" hidden="1"/>
        <xdr:cNvSpPr txBox="1">
          <a:spLocks noChangeArrowheads="1"/>
        </xdr:cNvSpPr>
      </xdr:nvSpPr>
      <xdr:spPr bwMode="auto">
        <a:xfrm>
          <a:off x="18354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359229</xdr:colOff>
      <xdr:row>0</xdr:row>
      <xdr:rowOff>19050</xdr:rowOff>
    </xdr:from>
    <xdr:to>
      <xdr:col>20</xdr:col>
      <xdr:colOff>511629</xdr:colOff>
      <xdr:row>1</xdr:row>
      <xdr:rowOff>171450</xdr:rowOff>
    </xdr:to>
    <xdr:sp macro="" textlink="">
      <xdr:nvSpPr>
        <xdr:cNvPr id="2076" name="Text Box 28" hidden="1"/>
        <xdr:cNvSpPr txBox="1">
          <a:spLocks noChangeArrowheads="1"/>
        </xdr:cNvSpPr>
      </xdr:nvSpPr>
      <xdr:spPr bwMode="auto">
        <a:xfrm>
          <a:off x="1896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129" name="Text Box 81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128" name="Text Box 80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127" name="Text Box 79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540203</xdr:colOff>
      <xdr:row>1</xdr:row>
      <xdr:rowOff>171450</xdr:rowOff>
    </xdr:to>
    <xdr:sp macro="" textlink="">
      <xdr:nvSpPr>
        <xdr:cNvPr id="2126" name="Text Box 78" hidden="1"/>
        <xdr:cNvSpPr txBox="1">
          <a:spLocks noChangeArrowheads="1"/>
        </xdr:cNvSpPr>
      </xdr:nvSpPr>
      <xdr:spPr bwMode="auto">
        <a:xfrm>
          <a:off x="3295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227240</xdr:colOff>
      <xdr:row>1</xdr:row>
      <xdr:rowOff>171450</xdr:rowOff>
    </xdr:to>
    <xdr:sp macro="" textlink="">
      <xdr:nvSpPr>
        <xdr:cNvPr id="2125" name="Text Box 77" hidden="1"/>
        <xdr:cNvSpPr txBox="1">
          <a:spLocks noChangeArrowheads="1"/>
        </xdr:cNvSpPr>
      </xdr:nvSpPr>
      <xdr:spPr bwMode="auto">
        <a:xfrm>
          <a:off x="390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839561</xdr:colOff>
      <xdr:row>1</xdr:row>
      <xdr:rowOff>171450</xdr:rowOff>
    </xdr:to>
    <xdr:sp macro="" textlink="">
      <xdr:nvSpPr>
        <xdr:cNvPr id="2124" name="Text Box 76" hidden="1"/>
        <xdr:cNvSpPr txBox="1">
          <a:spLocks noChangeArrowheads="1"/>
        </xdr:cNvSpPr>
      </xdr:nvSpPr>
      <xdr:spPr bwMode="auto">
        <a:xfrm>
          <a:off x="4514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1451882</xdr:colOff>
      <xdr:row>1</xdr:row>
      <xdr:rowOff>171450</xdr:rowOff>
    </xdr:to>
    <xdr:sp macro="" textlink="">
      <xdr:nvSpPr>
        <xdr:cNvPr id="2123" name="Text Box 75" hidden="1"/>
        <xdr:cNvSpPr txBox="1">
          <a:spLocks noChangeArrowheads="1"/>
        </xdr:cNvSpPr>
      </xdr:nvSpPr>
      <xdr:spPr bwMode="auto">
        <a:xfrm>
          <a:off x="5124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431347</xdr:colOff>
      <xdr:row>1</xdr:row>
      <xdr:rowOff>171450</xdr:rowOff>
    </xdr:to>
    <xdr:sp macro="" textlink="">
      <xdr:nvSpPr>
        <xdr:cNvPr id="2122" name="Text Box 74" hidden="1"/>
        <xdr:cNvSpPr txBox="1">
          <a:spLocks noChangeArrowheads="1"/>
        </xdr:cNvSpPr>
      </xdr:nvSpPr>
      <xdr:spPr bwMode="auto">
        <a:xfrm>
          <a:off x="5734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1043668</xdr:colOff>
      <xdr:row>1</xdr:row>
      <xdr:rowOff>171450</xdr:rowOff>
    </xdr:to>
    <xdr:sp macro="" textlink="">
      <xdr:nvSpPr>
        <xdr:cNvPr id="2121" name="Text Box 73" hidden="1"/>
        <xdr:cNvSpPr txBox="1">
          <a:spLocks noChangeArrowheads="1"/>
        </xdr:cNvSpPr>
      </xdr:nvSpPr>
      <xdr:spPr bwMode="auto">
        <a:xfrm>
          <a:off x="6343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8</xdr:col>
      <xdr:colOff>23132</xdr:colOff>
      <xdr:row>1</xdr:row>
      <xdr:rowOff>171450</xdr:rowOff>
    </xdr:to>
    <xdr:sp macro="" textlink="">
      <xdr:nvSpPr>
        <xdr:cNvPr id="2120" name="Text Box 72" hidden="1"/>
        <xdr:cNvSpPr txBox="1">
          <a:spLocks noChangeArrowheads="1"/>
        </xdr:cNvSpPr>
      </xdr:nvSpPr>
      <xdr:spPr bwMode="auto">
        <a:xfrm>
          <a:off x="6953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8</xdr:col>
      <xdr:colOff>635453</xdr:colOff>
      <xdr:row>1</xdr:row>
      <xdr:rowOff>171450</xdr:rowOff>
    </xdr:to>
    <xdr:sp macro="" textlink="">
      <xdr:nvSpPr>
        <xdr:cNvPr id="2119" name="Text Box 71" hidden="1"/>
        <xdr:cNvSpPr txBox="1">
          <a:spLocks noChangeArrowheads="1"/>
        </xdr:cNvSpPr>
      </xdr:nvSpPr>
      <xdr:spPr bwMode="auto">
        <a:xfrm>
          <a:off x="7562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9</xdr:col>
      <xdr:colOff>608240</xdr:colOff>
      <xdr:row>1</xdr:row>
      <xdr:rowOff>171450</xdr:rowOff>
    </xdr:to>
    <xdr:sp macro="" textlink="">
      <xdr:nvSpPr>
        <xdr:cNvPr id="2118" name="Text Box 70" hidden="1"/>
        <xdr:cNvSpPr txBox="1">
          <a:spLocks noChangeArrowheads="1"/>
        </xdr:cNvSpPr>
      </xdr:nvSpPr>
      <xdr:spPr bwMode="auto">
        <a:xfrm>
          <a:off x="8172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9</xdr:col>
      <xdr:colOff>1220561</xdr:colOff>
      <xdr:row>1</xdr:row>
      <xdr:rowOff>171450</xdr:rowOff>
    </xdr:to>
    <xdr:sp macro="" textlink="">
      <xdr:nvSpPr>
        <xdr:cNvPr id="2117" name="Text Box 69" hidden="1"/>
        <xdr:cNvSpPr txBox="1">
          <a:spLocks noChangeArrowheads="1"/>
        </xdr:cNvSpPr>
      </xdr:nvSpPr>
      <xdr:spPr bwMode="auto">
        <a:xfrm>
          <a:off x="8782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10</xdr:col>
      <xdr:colOff>662667</xdr:colOff>
      <xdr:row>1</xdr:row>
      <xdr:rowOff>171450</xdr:rowOff>
    </xdr:to>
    <xdr:sp macro="" textlink="">
      <xdr:nvSpPr>
        <xdr:cNvPr id="2116" name="Text Box 68" hidden="1"/>
        <xdr:cNvSpPr txBox="1">
          <a:spLocks noChangeArrowheads="1"/>
        </xdr:cNvSpPr>
      </xdr:nvSpPr>
      <xdr:spPr bwMode="auto">
        <a:xfrm>
          <a:off x="9677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10</xdr:col>
      <xdr:colOff>1274989</xdr:colOff>
      <xdr:row>1</xdr:row>
      <xdr:rowOff>171450</xdr:rowOff>
    </xdr:to>
    <xdr:sp macro="" textlink="">
      <xdr:nvSpPr>
        <xdr:cNvPr id="2115" name="Text Box 67" hidden="1"/>
        <xdr:cNvSpPr txBox="1">
          <a:spLocks noChangeArrowheads="1"/>
        </xdr:cNvSpPr>
      </xdr:nvSpPr>
      <xdr:spPr bwMode="auto">
        <a:xfrm>
          <a:off x="10287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404132</xdr:colOff>
      <xdr:row>1</xdr:row>
      <xdr:rowOff>171450</xdr:rowOff>
    </xdr:to>
    <xdr:sp macro="" textlink="">
      <xdr:nvSpPr>
        <xdr:cNvPr id="2114" name="Text Box 66" hidden="1"/>
        <xdr:cNvSpPr txBox="1">
          <a:spLocks noChangeArrowheads="1"/>
        </xdr:cNvSpPr>
      </xdr:nvSpPr>
      <xdr:spPr bwMode="auto">
        <a:xfrm>
          <a:off x="10896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11</xdr:col>
      <xdr:colOff>1035504</xdr:colOff>
      <xdr:row>1</xdr:row>
      <xdr:rowOff>171450</xdr:rowOff>
    </xdr:to>
    <xdr:sp macro="" textlink="">
      <xdr:nvSpPr>
        <xdr:cNvPr id="2113" name="Text Box 65" hidden="1"/>
        <xdr:cNvSpPr txBox="1">
          <a:spLocks noChangeArrowheads="1"/>
        </xdr:cNvSpPr>
      </xdr:nvSpPr>
      <xdr:spPr bwMode="auto">
        <a:xfrm>
          <a:off x="11506200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240846</xdr:colOff>
      <xdr:row>1</xdr:row>
      <xdr:rowOff>171450</xdr:rowOff>
    </xdr:to>
    <xdr:sp macro="" textlink="">
      <xdr:nvSpPr>
        <xdr:cNvPr id="2112" name="Text Box 64" hidden="1"/>
        <xdr:cNvSpPr txBox="1">
          <a:spLocks noChangeArrowheads="1"/>
        </xdr:cNvSpPr>
      </xdr:nvSpPr>
      <xdr:spPr bwMode="auto">
        <a:xfrm>
          <a:off x="121158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12</xdr:col>
      <xdr:colOff>855889</xdr:colOff>
      <xdr:row>1</xdr:row>
      <xdr:rowOff>171450</xdr:rowOff>
    </xdr:to>
    <xdr:sp macro="" textlink="">
      <xdr:nvSpPr>
        <xdr:cNvPr id="2111" name="Text Box 63" hidden="1"/>
        <xdr:cNvSpPr txBox="1">
          <a:spLocks noChangeArrowheads="1"/>
        </xdr:cNvSpPr>
      </xdr:nvSpPr>
      <xdr:spPr bwMode="auto">
        <a:xfrm>
          <a:off x="12725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13</xdr:col>
      <xdr:colOff>542925</xdr:colOff>
      <xdr:row>1</xdr:row>
      <xdr:rowOff>171450</xdr:rowOff>
    </xdr:to>
    <xdr:sp macro="" textlink="">
      <xdr:nvSpPr>
        <xdr:cNvPr id="2110" name="Text Box 62" hidden="1"/>
        <xdr:cNvSpPr txBox="1">
          <a:spLocks noChangeArrowheads="1"/>
        </xdr:cNvSpPr>
      </xdr:nvSpPr>
      <xdr:spPr bwMode="auto">
        <a:xfrm>
          <a:off x="13335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268061</xdr:colOff>
      <xdr:row>1</xdr:row>
      <xdr:rowOff>171450</xdr:rowOff>
    </xdr:to>
    <xdr:sp macro="" textlink="">
      <xdr:nvSpPr>
        <xdr:cNvPr id="2109" name="Text Box 61" hidden="1"/>
        <xdr:cNvSpPr txBox="1">
          <a:spLocks noChangeArrowheads="1"/>
        </xdr:cNvSpPr>
      </xdr:nvSpPr>
      <xdr:spPr bwMode="auto">
        <a:xfrm>
          <a:off x="13982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880382</xdr:colOff>
      <xdr:row>1</xdr:row>
      <xdr:rowOff>171450</xdr:rowOff>
    </xdr:to>
    <xdr:sp macro="" textlink="">
      <xdr:nvSpPr>
        <xdr:cNvPr id="2108" name="Text Box 60" hidden="1"/>
        <xdr:cNvSpPr txBox="1">
          <a:spLocks noChangeArrowheads="1"/>
        </xdr:cNvSpPr>
      </xdr:nvSpPr>
      <xdr:spPr bwMode="auto">
        <a:xfrm>
          <a:off x="1459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183697</xdr:colOff>
      <xdr:row>0</xdr:row>
      <xdr:rowOff>19050</xdr:rowOff>
    </xdr:from>
    <xdr:to>
      <xdr:col>16</xdr:col>
      <xdr:colOff>404133</xdr:colOff>
      <xdr:row>1</xdr:row>
      <xdr:rowOff>171450</xdr:rowOff>
    </xdr:to>
    <xdr:sp macro="" textlink="">
      <xdr:nvSpPr>
        <xdr:cNvPr id="2107" name="Text Box 59" hidden="1"/>
        <xdr:cNvSpPr txBox="1">
          <a:spLocks noChangeArrowheads="1"/>
        </xdr:cNvSpPr>
      </xdr:nvSpPr>
      <xdr:spPr bwMode="auto">
        <a:xfrm>
          <a:off x="164211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796018</xdr:colOff>
      <xdr:row>0</xdr:row>
      <xdr:rowOff>19050</xdr:rowOff>
    </xdr:from>
    <xdr:to>
      <xdr:col>17</xdr:col>
      <xdr:colOff>406853</xdr:colOff>
      <xdr:row>1</xdr:row>
      <xdr:rowOff>171450</xdr:rowOff>
    </xdr:to>
    <xdr:sp macro="" textlink="">
      <xdr:nvSpPr>
        <xdr:cNvPr id="2106" name="Text Box 58" hidden="1"/>
        <xdr:cNvSpPr txBox="1">
          <a:spLocks noChangeArrowheads="1"/>
        </xdr:cNvSpPr>
      </xdr:nvSpPr>
      <xdr:spPr bwMode="auto">
        <a:xfrm>
          <a:off x="17030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251733</xdr:colOff>
      <xdr:row>0</xdr:row>
      <xdr:rowOff>19050</xdr:rowOff>
    </xdr:from>
    <xdr:to>
      <xdr:col>18</xdr:col>
      <xdr:colOff>406854</xdr:colOff>
      <xdr:row>1</xdr:row>
      <xdr:rowOff>171450</xdr:rowOff>
    </xdr:to>
    <xdr:sp macro="" textlink="">
      <xdr:nvSpPr>
        <xdr:cNvPr id="2105" name="Text Box 57" hidden="1"/>
        <xdr:cNvSpPr txBox="1">
          <a:spLocks noChangeArrowheads="1"/>
        </xdr:cNvSpPr>
      </xdr:nvSpPr>
      <xdr:spPr bwMode="auto">
        <a:xfrm>
          <a:off x="1764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359228</xdr:colOff>
      <xdr:row>0</xdr:row>
      <xdr:rowOff>19050</xdr:rowOff>
    </xdr:from>
    <xdr:to>
      <xdr:col>19</xdr:col>
      <xdr:colOff>511628</xdr:colOff>
      <xdr:row>1</xdr:row>
      <xdr:rowOff>171450</xdr:rowOff>
    </xdr:to>
    <xdr:sp macro="" textlink="">
      <xdr:nvSpPr>
        <xdr:cNvPr id="2104" name="Text Box 56" hidden="1"/>
        <xdr:cNvSpPr txBox="1">
          <a:spLocks noChangeArrowheads="1"/>
        </xdr:cNvSpPr>
      </xdr:nvSpPr>
      <xdr:spPr bwMode="auto">
        <a:xfrm>
          <a:off x="18354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359229</xdr:colOff>
      <xdr:row>0</xdr:row>
      <xdr:rowOff>19050</xdr:rowOff>
    </xdr:from>
    <xdr:to>
      <xdr:col>20</xdr:col>
      <xdr:colOff>511629</xdr:colOff>
      <xdr:row>1</xdr:row>
      <xdr:rowOff>171450</xdr:rowOff>
    </xdr:to>
    <xdr:sp macro="" textlink="">
      <xdr:nvSpPr>
        <xdr:cNvPr id="2103" name="Text Box 55" hidden="1"/>
        <xdr:cNvSpPr txBox="1">
          <a:spLocks noChangeArrowheads="1"/>
        </xdr:cNvSpPr>
      </xdr:nvSpPr>
      <xdr:spPr bwMode="auto">
        <a:xfrm>
          <a:off x="1896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156" name="Text Box 108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155" name="Text Box 107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154" name="Text Box 106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540203</xdr:colOff>
      <xdr:row>1</xdr:row>
      <xdr:rowOff>171450</xdr:rowOff>
    </xdr:to>
    <xdr:sp macro="" textlink="">
      <xdr:nvSpPr>
        <xdr:cNvPr id="2153" name="Text Box 105" hidden="1"/>
        <xdr:cNvSpPr txBox="1">
          <a:spLocks noChangeArrowheads="1"/>
        </xdr:cNvSpPr>
      </xdr:nvSpPr>
      <xdr:spPr bwMode="auto">
        <a:xfrm>
          <a:off x="3295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227240</xdr:colOff>
      <xdr:row>1</xdr:row>
      <xdr:rowOff>171450</xdr:rowOff>
    </xdr:to>
    <xdr:sp macro="" textlink="">
      <xdr:nvSpPr>
        <xdr:cNvPr id="2152" name="Text Box 104" hidden="1"/>
        <xdr:cNvSpPr txBox="1">
          <a:spLocks noChangeArrowheads="1"/>
        </xdr:cNvSpPr>
      </xdr:nvSpPr>
      <xdr:spPr bwMode="auto">
        <a:xfrm>
          <a:off x="3905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839561</xdr:colOff>
      <xdr:row>1</xdr:row>
      <xdr:rowOff>171450</xdr:rowOff>
    </xdr:to>
    <xdr:sp macro="" textlink="">
      <xdr:nvSpPr>
        <xdr:cNvPr id="2151" name="Text Box 103" hidden="1"/>
        <xdr:cNvSpPr txBox="1">
          <a:spLocks noChangeArrowheads="1"/>
        </xdr:cNvSpPr>
      </xdr:nvSpPr>
      <xdr:spPr bwMode="auto">
        <a:xfrm>
          <a:off x="4514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1451882</xdr:colOff>
      <xdr:row>1</xdr:row>
      <xdr:rowOff>171450</xdr:rowOff>
    </xdr:to>
    <xdr:sp macro="" textlink="">
      <xdr:nvSpPr>
        <xdr:cNvPr id="2150" name="Text Box 102" hidden="1"/>
        <xdr:cNvSpPr txBox="1">
          <a:spLocks noChangeArrowheads="1"/>
        </xdr:cNvSpPr>
      </xdr:nvSpPr>
      <xdr:spPr bwMode="auto">
        <a:xfrm>
          <a:off x="5124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431347</xdr:colOff>
      <xdr:row>1</xdr:row>
      <xdr:rowOff>171450</xdr:rowOff>
    </xdr:to>
    <xdr:sp macro="" textlink="">
      <xdr:nvSpPr>
        <xdr:cNvPr id="2149" name="Text Box 101" hidden="1"/>
        <xdr:cNvSpPr txBox="1">
          <a:spLocks noChangeArrowheads="1"/>
        </xdr:cNvSpPr>
      </xdr:nvSpPr>
      <xdr:spPr bwMode="auto">
        <a:xfrm>
          <a:off x="5734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1043668</xdr:colOff>
      <xdr:row>1</xdr:row>
      <xdr:rowOff>171450</xdr:rowOff>
    </xdr:to>
    <xdr:sp macro="" textlink="">
      <xdr:nvSpPr>
        <xdr:cNvPr id="2148" name="Text Box 100" hidden="1"/>
        <xdr:cNvSpPr txBox="1">
          <a:spLocks noChangeArrowheads="1"/>
        </xdr:cNvSpPr>
      </xdr:nvSpPr>
      <xdr:spPr bwMode="auto">
        <a:xfrm>
          <a:off x="63436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8</xdr:col>
      <xdr:colOff>23132</xdr:colOff>
      <xdr:row>1</xdr:row>
      <xdr:rowOff>171450</xdr:rowOff>
    </xdr:to>
    <xdr:sp macro="" textlink="">
      <xdr:nvSpPr>
        <xdr:cNvPr id="2147" name="Text Box 99" hidden="1"/>
        <xdr:cNvSpPr txBox="1">
          <a:spLocks noChangeArrowheads="1"/>
        </xdr:cNvSpPr>
      </xdr:nvSpPr>
      <xdr:spPr bwMode="auto">
        <a:xfrm>
          <a:off x="69532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8</xdr:col>
      <xdr:colOff>635453</xdr:colOff>
      <xdr:row>1</xdr:row>
      <xdr:rowOff>171450</xdr:rowOff>
    </xdr:to>
    <xdr:sp macro="" textlink="">
      <xdr:nvSpPr>
        <xdr:cNvPr id="2146" name="Text Box 98" hidden="1"/>
        <xdr:cNvSpPr txBox="1">
          <a:spLocks noChangeArrowheads="1"/>
        </xdr:cNvSpPr>
      </xdr:nvSpPr>
      <xdr:spPr bwMode="auto">
        <a:xfrm>
          <a:off x="75628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9</xdr:col>
      <xdr:colOff>608240</xdr:colOff>
      <xdr:row>1</xdr:row>
      <xdr:rowOff>171450</xdr:rowOff>
    </xdr:to>
    <xdr:sp macro="" textlink="">
      <xdr:nvSpPr>
        <xdr:cNvPr id="2145" name="Text Box 97" hidden="1"/>
        <xdr:cNvSpPr txBox="1">
          <a:spLocks noChangeArrowheads="1"/>
        </xdr:cNvSpPr>
      </xdr:nvSpPr>
      <xdr:spPr bwMode="auto">
        <a:xfrm>
          <a:off x="81724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9</xdr:col>
      <xdr:colOff>1220561</xdr:colOff>
      <xdr:row>1</xdr:row>
      <xdr:rowOff>171450</xdr:rowOff>
    </xdr:to>
    <xdr:sp macro="" textlink="">
      <xdr:nvSpPr>
        <xdr:cNvPr id="2144" name="Text Box 96" hidden="1"/>
        <xdr:cNvSpPr txBox="1">
          <a:spLocks noChangeArrowheads="1"/>
        </xdr:cNvSpPr>
      </xdr:nvSpPr>
      <xdr:spPr bwMode="auto">
        <a:xfrm>
          <a:off x="8782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10</xdr:col>
      <xdr:colOff>662667</xdr:colOff>
      <xdr:row>1</xdr:row>
      <xdr:rowOff>171450</xdr:rowOff>
    </xdr:to>
    <xdr:sp macro="" textlink="">
      <xdr:nvSpPr>
        <xdr:cNvPr id="2143" name="Text Box 95" hidden="1"/>
        <xdr:cNvSpPr txBox="1">
          <a:spLocks noChangeArrowheads="1"/>
        </xdr:cNvSpPr>
      </xdr:nvSpPr>
      <xdr:spPr bwMode="auto">
        <a:xfrm>
          <a:off x="9677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10</xdr:col>
      <xdr:colOff>1274989</xdr:colOff>
      <xdr:row>1</xdr:row>
      <xdr:rowOff>171450</xdr:rowOff>
    </xdr:to>
    <xdr:sp macro="" textlink="">
      <xdr:nvSpPr>
        <xdr:cNvPr id="2142" name="Text Box 94" hidden="1"/>
        <xdr:cNvSpPr txBox="1">
          <a:spLocks noChangeArrowheads="1"/>
        </xdr:cNvSpPr>
      </xdr:nvSpPr>
      <xdr:spPr bwMode="auto">
        <a:xfrm>
          <a:off x="10287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404132</xdr:colOff>
      <xdr:row>1</xdr:row>
      <xdr:rowOff>171450</xdr:rowOff>
    </xdr:to>
    <xdr:sp macro="" textlink="">
      <xdr:nvSpPr>
        <xdr:cNvPr id="2141" name="Text Box 93" hidden="1"/>
        <xdr:cNvSpPr txBox="1">
          <a:spLocks noChangeArrowheads="1"/>
        </xdr:cNvSpPr>
      </xdr:nvSpPr>
      <xdr:spPr bwMode="auto">
        <a:xfrm>
          <a:off x="108966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11</xdr:col>
      <xdr:colOff>1035504</xdr:colOff>
      <xdr:row>1</xdr:row>
      <xdr:rowOff>171450</xdr:rowOff>
    </xdr:to>
    <xdr:sp macro="" textlink="">
      <xdr:nvSpPr>
        <xdr:cNvPr id="2140" name="Text Box 92" hidden="1"/>
        <xdr:cNvSpPr txBox="1">
          <a:spLocks noChangeArrowheads="1"/>
        </xdr:cNvSpPr>
      </xdr:nvSpPr>
      <xdr:spPr bwMode="auto">
        <a:xfrm>
          <a:off x="11506200" y="19050"/>
          <a:ext cx="1390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240846</xdr:colOff>
      <xdr:row>1</xdr:row>
      <xdr:rowOff>171450</xdr:rowOff>
    </xdr:to>
    <xdr:sp macro="" textlink="">
      <xdr:nvSpPr>
        <xdr:cNvPr id="2139" name="Text Box 91" hidden="1"/>
        <xdr:cNvSpPr txBox="1">
          <a:spLocks noChangeArrowheads="1"/>
        </xdr:cNvSpPr>
      </xdr:nvSpPr>
      <xdr:spPr bwMode="auto">
        <a:xfrm>
          <a:off x="121158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12</xdr:col>
      <xdr:colOff>855889</xdr:colOff>
      <xdr:row>1</xdr:row>
      <xdr:rowOff>171450</xdr:rowOff>
    </xdr:to>
    <xdr:sp macro="" textlink="">
      <xdr:nvSpPr>
        <xdr:cNvPr id="2138" name="Text Box 90" hidden="1"/>
        <xdr:cNvSpPr txBox="1">
          <a:spLocks noChangeArrowheads="1"/>
        </xdr:cNvSpPr>
      </xdr:nvSpPr>
      <xdr:spPr bwMode="auto">
        <a:xfrm>
          <a:off x="127254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13</xdr:col>
      <xdr:colOff>542925</xdr:colOff>
      <xdr:row>1</xdr:row>
      <xdr:rowOff>171450</xdr:rowOff>
    </xdr:to>
    <xdr:sp macro="" textlink="">
      <xdr:nvSpPr>
        <xdr:cNvPr id="2137" name="Text Box 89" hidden="1"/>
        <xdr:cNvSpPr txBox="1">
          <a:spLocks noChangeArrowheads="1"/>
        </xdr:cNvSpPr>
      </xdr:nvSpPr>
      <xdr:spPr bwMode="auto">
        <a:xfrm>
          <a:off x="133350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268061</xdr:colOff>
      <xdr:row>1</xdr:row>
      <xdr:rowOff>171450</xdr:rowOff>
    </xdr:to>
    <xdr:sp macro="" textlink="">
      <xdr:nvSpPr>
        <xdr:cNvPr id="2136" name="Text Box 88" hidden="1"/>
        <xdr:cNvSpPr txBox="1">
          <a:spLocks noChangeArrowheads="1"/>
        </xdr:cNvSpPr>
      </xdr:nvSpPr>
      <xdr:spPr bwMode="auto">
        <a:xfrm>
          <a:off x="13982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880382</xdr:colOff>
      <xdr:row>1</xdr:row>
      <xdr:rowOff>171450</xdr:rowOff>
    </xdr:to>
    <xdr:sp macro="" textlink="">
      <xdr:nvSpPr>
        <xdr:cNvPr id="2135" name="Text Box 87" hidden="1"/>
        <xdr:cNvSpPr txBox="1">
          <a:spLocks noChangeArrowheads="1"/>
        </xdr:cNvSpPr>
      </xdr:nvSpPr>
      <xdr:spPr bwMode="auto">
        <a:xfrm>
          <a:off x="14592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183697</xdr:colOff>
      <xdr:row>0</xdr:row>
      <xdr:rowOff>19050</xdr:rowOff>
    </xdr:from>
    <xdr:to>
      <xdr:col>16</xdr:col>
      <xdr:colOff>404133</xdr:colOff>
      <xdr:row>1</xdr:row>
      <xdr:rowOff>171450</xdr:rowOff>
    </xdr:to>
    <xdr:sp macro="" textlink="">
      <xdr:nvSpPr>
        <xdr:cNvPr id="2134" name="Text Box 86" hidden="1"/>
        <xdr:cNvSpPr txBox="1">
          <a:spLocks noChangeArrowheads="1"/>
        </xdr:cNvSpPr>
      </xdr:nvSpPr>
      <xdr:spPr bwMode="auto">
        <a:xfrm>
          <a:off x="164211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796018</xdr:colOff>
      <xdr:row>0</xdr:row>
      <xdr:rowOff>19050</xdr:rowOff>
    </xdr:from>
    <xdr:to>
      <xdr:col>17</xdr:col>
      <xdr:colOff>406853</xdr:colOff>
      <xdr:row>1</xdr:row>
      <xdr:rowOff>171450</xdr:rowOff>
    </xdr:to>
    <xdr:sp macro="" textlink="">
      <xdr:nvSpPr>
        <xdr:cNvPr id="2133" name="Text Box 85" hidden="1"/>
        <xdr:cNvSpPr txBox="1">
          <a:spLocks noChangeArrowheads="1"/>
        </xdr:cNvSpPr>
      </xdr:nvSpPr>
      <xdr:spPr bwMode="auto">
        <a:xfrm>
          <a:off x="170307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251733</xdr:colOff>
      <xdr:row>0</xdr:row>
      <xdr:rowOff>19050</xdr:rowOff>
    </xdr:from>
    <xdr:to>
      <xdr:col>18</xdr:col>
      <xdr:colOff>406854</xdr:colOff>
      <xdr:row>1</xdr:row>
      <xdr:rowOff>171450</xdr:rowOff>
    </xdr:to>
    <xdr:sp macro="" textlink="">
      <xdr:nvSpPr>
        <xdr:cNvPr id="2132" name="Text Box 84" hidden="1"/>
        <xdr:cNvSpPr txBox="1">
          <a:spLocks noChangeArrowheads="1"/>
        </xdr:cNvSpPr>
      </xdr:nvSpPr>
      <xdr:spPr bwMode="auto">
        <a:xfrm>
          <a:off x="1764030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359228</xdr:colOff>
      <xdr:row>0</xdr:row>
      <xdr:rowOff>19050</xdr:rowOff>
    </xdr:from>
    <xdr:to>
      <xdr:col>19</xdr:col>
      <xdr:colOff>511628</xdr:colOff>
      <xdr:row>1</xdr:row>
      <xdr:rowOff>171450</xdr:rowOff>
    </xdr:to>
    <xdr:sp macro="" textlink="">
      <xdr:nvSpPr>
        <xdr:cNvPr id="2131" name="Text Box 83" hidden="1"/>
        <xdr:cNvSpPr txBox="1">
          <a:spLocks noChangeArrowheads="1"/>
        </xdr:cNvSpPr>
      </xdr:nvSpPr>
      <xdr:spPr bwMode="auto">
        <a:xfrm>
          <a:off x="18354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359229</xdr:colOff>
      <xdr:row>0</xdr:row>
      <xdr:rowOff>19050</xdr:rowOff>
    </xdr:from>
    <xdr:to>
      <xdr:col>20</xdr:col>
      <xdr:colOff>511629</xdr:colOff>
      <xdr:row>1</xdr:row>
      <xdr:rowOff>171450</xdr:rowOff>
    </xdr:to>
    <xdr:sp macro="" textlink="">
      <xdr:nvSpPr>
        <xdr:cNvPr id="2130" name="Text Box 82" hidden="1"/>
        <xdr:cNvSpPr txBox="1">
          <a:spLocks noChangeArrowheads="1"/>
        </xdr:cNvSpPr>
      </xdr:nvSpPr>
      <xdr:spPr bwMode="auto">
        <a:xfrm>
          <a:off x="189642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184" name="Text Box 136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185" name="Text Box 137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186" name="Text Box 138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904875</xdr:colOff>
      <xdr:row>1</xdr:row>
      <xdr:rowOff>171450</xdr:rowOff>
    </xdr:to>
    <xdr:sp macro="" textlink="">
      <xdr:nvSpPr>
        <xdr:cNvPr id="2187" name="Text Box 139" hidden="1"/>
        <xdr:cNvSpPr txBox="1">
          <a:spLocks noChangeArrowheads="1"/>
        </xdr:cNvSpPr>
      </xdr:nvSpPr>
      <xdr:spPr bwMode="auto">
        <a:xfrm>
          <a:off x="3295650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725261</xdr:colOff>
      <xdr:row>1</xdr:row>
      <xdr:rowOff>171450</xdr:rowOff>
    </xdr:to>
    <xdr:sp macro="" textlink="">
      <xdr:nvSpPr>
        <xdr:cNvPr id="2188" name="Text Box 140" hidden="1"/>
        <xdr:cNvSpPr txBox="1">
          <a:spLocks noChangeArrowheads="1"/>
        </xdr:cNvSpPr>
      </xdr:nvSpPr>
      <xdr:spPr bwMode="auto">
        <a:xfrm>
          <a:off x="390525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1156607</xdr:colOff>
      <xdr:row>1</xdr:row>
      <xdr:rowOff>171450</xdr:rowOff>
    </xdr:to>
    <xdr:sp macro="" textlink="">
      <xdr:nvSpPr>
        <xdr:cNvPr id="2189" name="Text Box 141" hidden="1"/>
        <xdr:cNvSpPr txBox="1">
          <a:spLocks noChangeArrowheads="1"/>
        </xdr:cNvSpPr>
      </xdr:nvSpPr>
      <xdr:spPr bwMode="auto">
        <a:xfrm>
          <a:off x="45148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1242332</xdr:colOff>
      <xdr:row>1</xdr:row>
      <xdr:rowOff>171450</xdr:rowOff>
    </xdr:to>
    <xdr:sp macro="" textlink="">
      <xdr:nvSpPr>
        <xdr:cNvPr id="2190" name="Text Box 142" hidden="1"/>
        <xdr:cNvSpPr txBox="1">
          <a:spLocks noChangeArrowheads="1"/>
        </xdr:cNvSpPr>
      </xdr:nvSpPr>
      <xdr:spPr bwMode="auto">
        <a:xfrm>
          <a:off x="51244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278947</xdr:colOff>
      <xdr:row>1</xdr:row>
      <xdr:rowOff>171450</xdr:rowOff>
    </xdr:to>
    <xdr:sp macro="" textlink="">
      <xdr:nvSpPr>
        <xdr:cNvPr id="2191" name="Text Box 143" hidden="1"/>
        <xdr:cNvSpPr txBox="1">
          <a:spLocks noChangeArrowheads="1"/>
        </xdr:cNvSpPr>
      </xdr:nvSpPr>
      <xdr:spPr bwMode="auto">
        <a:xfrm>
          <a:off x="5734050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1224643</xdr:colOff>
      <xdr:row>1</xdr:row>
      <xdr:rowOff>171450</xdr:rowOff>
    </xdr:to>
    <xdr:sp macro="" textlink="">
      <xdr:nvSpPr>
        <xdr:cNvPr id="2192" name="Text Box 144" hidden="1"/>
        <xdr:cNvSpPr txBox="1">
          <a:spLocks noChangeArrowheads="1"/>
        </xdr:cNvSpPr>
      </xdr:nvSpPr>
      <xdr:spPr bwMode="auto">
        <a:xfrm>
          <a:off x="634365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9</xdr:col>
      <xdr:colOff>548368</xdr:colOff>
      <xdr:row>1</xdr:row>
      <xdr:rowOff>171450</xdr:rowOff>
    </xdr:to>
    <xdr:sp macro="" textlink="">
      <xdr:nvSpPr>
        <xdr:cNvPr id="2193" name="Text Box 145" hidden="1"/>
        <xdr:cNvSpPr txBox="1">
          <a:spLocks noChangeArrowheads="1"/>
        </xdr:cNvSpPr>
      </xdr:nvSpPr>
      <xdr:spPr bwMode="auto">
        <a:xfrm>
          <a:off x="6953250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10</xdr:col>
      <xdr:colOff>367392</xdr:colOff>
      <xdr:row>1</xdr:row>
      <xdr:rowOff>171450</xdr:rowOff>
    </xdr:to>
    <xdr:sp macro="" textlink="">
      <xdr:nvSpPr>
        <xdr:cNvPr id="2194" name="Text Box 146" hidden="1"/>
        <xdr:cNvSpPr txBox="1">
          <a:spLocks noChangeArrowheads="1"/>
        </xdr:cNvSpPr>
      </xdr:nvSpPr>
      <xdr:spPr bwMode="auto">
        <a:xfrm>
          <a:off x="7562850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10</xdr:col>
      <xdr:colOff>78921</xdr:colOff>
      <xdr:row>1</xdr:row>
      <xdr:rowOff>171450</xdr:rowOff>
    </xdr:to>
    <xdr:sp macro="" textlink="">
      <xdr:nvSpPr>
        <xdr:cNvPr id="2195" name="Text Box 147" hidden="1"/>
        <xdr:cNvSpPr txBox="1">
          <a:spLocks noChangeArrowheads="1"/>
        </xdr:cNvSpPr>
      </xdr:nvSpPr>
      <xdr:spPr bwMode="auto">
        <a:xfrm>
          <a:off x="817245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10</xdr:col>
      <xdr:colOff>1360714</xdr:colOff>
      <xdr:row>1</xdr:row>
      <xdr:rowOff>171450</xdr:rowOff>
    </xdr:to>
    <xdr:sp macro="" textlink="">
      <xdr:nvSpPr>
        <xdr:cNvPr id="2196" name="Text Box 148" hidden="1"/>
        <xdr:cNvSpPr txBox="1">
          <a:spLocks noChangeArrowheads="1"/>
        </xdr:cNvSpPr>
      </xdr:nvSpPr>
      <xdr:spPr bwMode="auto">
        <a:xfrm>
          <a:off x="878205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11</xdr:col>
      <xdr:colOff>108857</xdr:colOff>
      <xdr:row>1</xdr:row>
      <xdr:rowOff>171450</xdr:rowOff>
    </xdr:to>
    <xdr:sp macro="" textlink="">
      <xdr:nvSpPr>
        <xdr:cNvPr id="2197" name="Text Box 149" hidden="1"/>
        <xdr:cNvSpPr txBox="1">
          <a:spLocks noChangeArrowheads="1"/>
        </xdr:cNvSpPr>
      </xdr:nvSpPr>
      <xdr:spPr bwMode="auto">
        <a:xfrm>
          <a:off x="96774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12</xdr:col>
      <xdr:colOff>136071</xdr:colOff>
      <xdr:row>1</xdr:row>
      <xdr:rowOff>171450</xdr:rowOff>
    </xdr:to>
    <xdr:sp macro="" textlink="">
      <xdr:nvSpPr>
        <xdr:cNvPr id="2198" name="Text Box 150" hidden="1"/>
        <xdr:cNvSpPr txBox="1">
          <a:spLocks noChangeArrowheads="1"/>
        </xdr:cNvSpPr>
      </xdr:nvSpPr>
      <xdr:spPr bwMode="auto">
        <a:xfrm>
          <a:off x="102870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1333500</xdr:colOff>
      <xdr:row>1</xdr:row>
      <xdr:rowOff>171450</xdr:rowOff>
    </xdr:to>
    <xdr:sp macro="" textlink="">
      <xdr:nvSpPr>
        <xdr:cNvPr id="2199" name="Text Box 151" hidden="1"/>
        <xdr:cNvSpPr txBox="1">
          <a:spLocks noChangeArrowheads="1"/>
        </xdr:cNvSpPr>
      </xdr:nvSpPr>
      <xdr:spPr bwMode="auto">
        <a:xfrm>
          <a:off x="10896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12</xdr:col>
      <xdr:colOff>703489</xdr:colOff>
      <xdr:row>1</xdr:row>
      <xdr:rowOff>171450</xdr:rowOff>
    </xdr:to>
    <xdr:sp macro="" textlink="">
      <xdr:nvSpPr>
        <xdr:cNvPr id="2200" name="Text Box 152" hidden="1"/>
        <xdr:cNvSpPr txBox="1">
          <a:spLocks noChangeArrowheads="1"/>
        </xdr:cNvSpPr>
      </xdr:nvSpPr>
      <xdr:spPr bwMode="auto">
        <a:xfrm>
          <a:off x="11506200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421821</xdr:colOff>
      <xdr:row>1</xdr:row>
      <xdr:rowOff>171450</xdr:rowOff>
    </xdr:to>
    <xdr:sp macro="" textlink="">
      <xdr:nvSpPr>
        <xdr:cNvPr id="2201" name="Text Box 153" hidden="1"/>
        <xdr:cNvSpPr txBox="1">
          <a:spLocks noChangeArrowheads="1"/>
        </xdr:cNvSpPr>
      </xdr:nvSpPr>
      <xdr:spPr bwMode="auto">
        <a:xfrm>
          <a:off x="1211580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14</xdr:col>
      <xdr:colOff>58511</xdr:colOff>
      <xdr:row>1</xdr:row>
      <xdr:rowOff>171450</xdr:rowOff>
    </xdr:to>
    <xdr:sp macro="" textlink="">
      <xdr:nvSpPr>
        <xdr:cNvPr id="2202" name="Text Box 154" hidden="1"/>
        <xdr:cNvSpPr txBox="1">
          <a:spLocks noChangeArrowheads="1"/>
        </xdr:cNvSpPr>
      </xdr:nvSpPr>
      <xdr:spPr bwMode="auto">
        <a:xfrm>
          <a:off x="127254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14</xdr:col>
      <xdr:colOff>391886</xdr:colOff>
      <xdr:row>1</xdr:row>
      <xdr:rowOff>171450</xdr:rowOff>
    </xdr:to>
    <xdr:sp macro="" textlink="">
      <xdr:nvSpPr>
        <xdr:cNvPr id="2203" name="Text Box 155" hidden="1"/>
        <xdr:cNvSpPr txBox="1">
          <a:spLocks noChangeArrowheads="1"/>
        </xdr:cNvSpPr>
      </xdr:nvSpPr>
      <xdr:spPr bwMode="auto">
        <a:xfrm>
          <a:off x="1333500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439511</xdr:colOff>
      <xdr:row>1</xdr:row>
      <xdr:rowOff>171450</xdr:rowOff>
    </xdr:to>
    <xdr:sp macro="" textlink="">
      <xdr:nvSpPr>
        <xdr:cNvPr id="2204" name="Text Box 156" hidden="1"/>
        <xdr:cNvSpPr txBox="1">
          <a:spLocks noChangeArrowheads="1"/>
        </xdr:cNvSpPr>
      </xdr:nvSpPr>
      <xdr:spPr bwMode="auto">
        <a:xfrm>
          <a:off x="13982700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1042307</xdr:colOff>
      <xdr:row>1</xdr:row>
      <xdr:rowOff>171450</xdr:rowOff>
    </xdr:to>
    <xdr:sp macro="" textlink="">
      <xdr:nvSpPr>
        <xdr:cNvPr id="2205" name="Text Box 157" hidden="1"/>
        <xdr:cNvSpPr txBox="1">
          <a:spLocks noChangeArrowheads="1"/>
        </xdr:cNvSpPr>
      </xdr:nvSpPr>
      <xdr:spPr bwMode="auto">
        <a:xfrm>
          <a:off x="14592300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115661</xdr:colOff>
      <xdr:row>0</xdr:row>
      <xdr:rowOff>19050</xdr:rowOff>
    </xdr:from>
    <xdr:to>
      <xdr:col>15</xdr:col>
      <xdr:colOff>583747</xdr:colOff>
      <xdr:row>4</xdr:row>
      <xdr:rowOff>9525</xdr:rowOff>
    </xdr:to>
    <xdr:sp macro="" textlink="">
      <xdr:nvSpPr>
        <xdr:cNvPr id="2206" name="Text Box 158" hidden="1"/>
        <xdr:cNvSpPr txBox="1">
          <a:spLocks noChangeArrowheads="1"/>
        </xdr:cNvSpPr>
      </xdr:nvSpPr>
      <xdr:spPr bwMode="auto">
        <a:xfrm>
          <a:off x="152019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727982</xdr:colOff>
      <xdr:row>0</xdr:row>
      <xdr:rowOff>19050</xdr:rowOff>
    </xdr:from>
    <xdr:to>
      <xdr:col>17</xdr:col>
      <xdr:colOff>163286</xdr:colOff>
      <xdr:row>4</xdr:row>
      <xdr:rowOff>9525</xdr:rowOff>
    </xdr:to>
    <xdr:sp macro="" textlink="">
      <xdr:nvSpPr>
        <xdr:cNvPr id="2207" name="Text Box 159" hidden="1"/>
        <xdr:cNvSpPr txBox="1">
          <a:spLocks noChangeArrowheads="1"/>
        </xdr:cNvSpPr>
      </xdr:nvSpPr>
      <xdr:spPr bwMode="auto">
        <a:xfrm>
          <a:off x="158115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359229</xdr:colOff>
      <xdr:row>0</xdr:row>
      <xdr:rowOff>19050</xdr:rowOff>
    </xdr:from>
    <xdr:to>
      <xdr:col>23</xdr:col>
      <xdr:colOff>568779</xdr:colOff>
      <xdr:row>1</xdr:row>
      <xdr:rowOff>171450</xdr:rowOff>
    </xdr:to>
    <xdr:sp macro="" textlink="">
      <xdr:nvSpPr>
        <xdr:cNvPr id="2208" name="Text Box 160" hidden="1"/>
        <xdr:cNvSpPr txBox="1">
          <a:spLocks noChangeArrowheads="1"/>
        </xdr:cNvSpPr>
      </xdr:nvSpPr>
      <xdr:spPr bwMode="auto">
        <a:xfrm>
          <a:off x="201834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359228</xdr:colOff>
      <xdr:row>0</xdr:row>
      <xdr:rowOff>19050</xdr:rowOff>
    </xdr:from>
    <xdr:to>
      <xdr:col>24</xdr:col>
      <xdr:colOff>568778</xdr:colOff>
      <xdr:row>1</xdr:row>
      <xdr:rowOff>171450</xdr:rowOff>
    </xdr:to>
    <xdr:sp macro="" textlink="">
      <xdr:nvSpPr>
        <xdr:cNvPr id="2209" name="Text Box 161" hidden="1"/>
        <xdr:cNvSpPr txBox="1">
          <a:spLocks noChangeArrowheads="1"/>
        </xdr:cNvSpPr>
      </xdr:nvSpPr>
      <xdr:spPr bwMode="auto">
        <a:xfrm>
          <a:off x="207930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359229</xdr:colOff>
      <xdr:row>0</xdr:row>
      <xdr:rowOff>19050</xdr:rowOff>
    </xdr:from>
    <xdr:to>
      <xdr:col>24</xdr:col>
      <xdr:colOff>232682</xdr:colOff>
      <xdr:row>1</xdr:row>
      <xdr:rowOff>171450</xdr:rowOff>
    </xdr:to>
    <xdr:sp macro="" textlink="">
      <xdr:nvSpPr>
        <xdr:cNvPr id="2210" name="Text Box 162" hidden="1"/>
        <xdr:cNvSpPr txBox="1">
          <a:spLocks noChangeArrowheads="1"/>
        </xdr:cNvSpPr>
      </xdr:nvSpPr>
      <xdr:spPr bwMode="auto">
        <a:xfrm>
          <a:off x="2140267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359229</xdr:colOff>
      <xdr:row>0</xdr:row>
      <xdr:rowOff>19050</xdr:rowOff>
    </xdr:from>
    <xdr:to>
      <xdr:col>25</xdr:col>
      <xdr:colOff>299357</xdr:colOff>
      <xdr:row>1</xdr:row>
      <xdr:rowOff>171450</xdr:rowOff>
    </xdr:to>
    <xdr:sp macro="" textlink="">
      <xdr:nvSpPr>
        <xdr:cNvPr id="2211" name="Text Box 163" hidden="1"/>
        <xdr:cNvSpPr txBox="1">
          <a:spLocks noChangeArrowheads="1"/>
        </xdr:cNvSpPr>
      </xdr:nvSpPr>
      <xdr:spPr bwMode="auto">
        <a:xfrm>
          <a:off x="220122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359228</xdr:colOff>
      <xdr:row>0</xdr:row>
      <xdr:rowOff>19050</xdr:rowOff>
    </xdr:from>
    <xdr:to>
      <xdr:col>26</xdr:col>
      <xdr:colOff>370114</xdr:colOff>
      <xdr:row>1</xdr:row>
      <xdr:rowOff>171450</xdr:rowOff>
    </xdr:to>
    <xdr:sp macro="" textlink="">
      <xdr:nvSpPr>
        <xdr:cNvPr id="2212" name="Text Box 164" hidden="1"/>
        <xdr:cNvSpPr txBox="1">
          <a:spLocks noChangeArrowheads="1"/>
        </xdr:cNvSpPr>
      </xdr:nvSpPr>
      <xdr:spPr bwMode="auto">
        <a:xfrm>
          <a:off x="226218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270" name="Text Box 222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269" name="Text Box 221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268" name="Text Box 220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904875</xdr:colOff>
      <xdr:row>1</xdr:row>
      <xdr:rowOff>171450</xdr:rowOff>
    </xdr:to>
    <xdr:sp macro="" textlink="">
      <xdr:nvSpPr>
        <xdr:cNvPr id="2267" name="Text Box 219" hidden="1"/>
        <xdr:cNvSpPr txBox="1">
          <a:spLocks noChangeArrowheads="1"/>
        </xdr:cNvSpPr>
      </xdr:nvSpPr>
      <xdr:spPr bwMode="auto">
        <a:xfrm>
          <a:off x="3295650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725261</xdr:colOff>
      <xdr:row>1</xdr:row>
      <xdr:rowOff>171450</xdr:rowOff>
    </xdr:to>
    <xdr:sp macro="" textlink="">
      <xdr:nvSpPr>
        <xdr:cNvPr id="2266" name="Text Box 218" hidden="1"/>
        <xdr:cNvSpPr txBox="1">
          <a:spLocks noChangeArrowheads="1"/>
        </xdr:cNvSpPr>
      </xdr:nvSpPr>
      <xdr:spPr bwMode="auto">
        <a:xfrm>
          <a:off x="390525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1156607</xdr:colOff>
      <xdr:row>1</xdr:row>
      <xdr:rowOff>171450</xdr:rowOff>
    </xdr:to>
    <xdr:sp macro="" textlink="">
      <xdr:nvSpPr>
        <xdr:cNvPr id="2265" name="Text Box 217" hidden="1"/>
        <xdr:cNvSpPr txBox="1">
          <a:spLocks noChangeArrowheads="1"/>
        </xdr:cNvSpPr>
      </xdr:nvSpPr>
      <xdr:spPr bwMode="auto">
        <a:xfrm>
          <a:off x="45148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1242332</xdr:colOff>
      <xdr:row>1</xdr:row>
      <xdr:rowOff>171450</xdr:rowOff>
    </xdr:to>
    <xdr:sp macro="" textlink="">
      <xdr:nvSpPr>
        <xdr:cNvPr id="2264" name="Text Box 216" hidden="1"/>
        <xdr:cNvSpPr txBox="1">
          <a:spLocks noChangeArrowheads="1"/>
        </xdr:cNvSpPr>
      </xdr:nvSpPr>
      <xdr:spPr bwMode="auto">
        <a:xfrm>
          <a:off x="51244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278947</xdr:colOff>
      <xdr:row>1</xdr:row>
      <xdr:rowOff>171450</xdr:rowOff>
    </xdr:to>
    <xdr:sp macro="" textlink="">
      <xdr:nvSpPr>
        <xdr:cNvPr id="2263" name="Text Box 215" hidden="1"/>
        <xdr:cNvSpPr txBox="1">
          <a:spLocks noChangeArrowheads="1"/>
        </xdr:cNvSpPr>
      </xdr:nvSpPr>
      <xdr:spPr bwMode="auto">
        <a:xfrm>
          <a:off x="5734050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1224643</xdr:colOff>
      <xdr:row>1</xdr:row>
      <xdr:rowOff>171450</xdr:rowOff>
    </xdr:to>
    <xdr:sp macro="" textlink="">
      <xdr:nvSpPr>
        <xdr:cNvPr id="2262" name="Text Box 214" hidden="1"/>
        <xdr:cNvSpPr txBox="1">
          <a:spLocks noChangeArrowheads="1"/>
        </xdr:cNvSpPr>
      </xdr:nvSpPr>
      <xdr:spPr bwMode="auto">
        <a:xfrm>
          <a:off x="634365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9</xdr:col>
      <xdr:colOff>548368</xdr:colOff>
      <xdr:row>1</xdr:row>
      <xdr:rowOff>171450</xdr:rowOff>
    </xdr:to>
    <xdr:sp macro="" textlink="">
      <xdr:nvSpPr>
        <xdr:cNvPr id="2261" name="Text Box 213" hidden="1"/>
        <xdr:cNvSpPr txBox="1">
          <a:spLocks noChangeArrowheads="1"/>
        </xdr:cNvSpPr>
      </xdr:nvSpPr>
      <xdr:spPr bwMode="auto">
        <a:xfrm>
          <a:off x="6953250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10</xdr:col>
      <xdr:colOff>367392</xdr:colOff>
      <xdr:row>1</xdr:row>
      <xdr:rowOff>171450</xdr:rowOff>
    </xdr:to>
    <xdr:sp macro="" textlink="">
      <xdr:nvSpPr>
        <xdr:cNvPr id="2260" name="Text Box 212" hidden="1"/>
        <xdr:cNvSpPr txBox="1">
          <a:spLocks noChangeArrowheads="1"/>
        </xdr:cNvSpPr>
      </xdr:nvSpPr>
      <xdr:spPr bwMode="auto">
        <a:xfrm>
          <a:off x="7562850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10</xdr:col>
      <xdr:colOff>78921</xdr:colOff>
      <xdr:row>1</xdr:row>
      <xdr:rowOff>171450</xdr:rowOff>
    </xdr:to>
    <xdr:sp macro="" textlink="">
      <xdr:nvSpPr>
        <xdr:cNvPr id="2259" name="Text Box 211" hidden="1"/>
        <xdr:cNvSpPr txBox="1">
          <a:spLocks noChangeArrowheads="1"/>
        </xdr:cNvSpPr>
      </xdr:nvSpPr>
      <xdr:spPr bwMode="auto">
        <a:xfrm>
          <a:off x="817245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10</xdr:col>
      <xdr:colOff>1360714</xdr:colOff>
      <xdr:row>1</xdr:row>
      <xdr:rowOff>171450</xdr:rowOff>
    </xdr:to>
    <xdr:sp macro="" textlink="">
      <xdr:nvSpPr>
        <xdr:cNvPr id="2258" name="Text Box 210" hidden="1"/>
        <xdr:cNvSpPr txBox="1">
          <a:spLocks noChangeArrowheads="1"/>
        </xdr:cNvSpPr>
      </xdr:nvSpPr>
      <xdr:spPr bwMode="auto">
        <a:xfrm>
          <a:off x="878205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11</xdr:col>
      <xdr:colOff>108857</xdr:colOff>
      <xdr:row>1</xdr:row>
      <xdr:rowOff>171450</xdr:rowOff>
    </xdr:to>
    <xdr:sp macro="" textlink="">
      <xdr:nvSpPr>
        <xdr:cNvPr id="2257" name="Text Box 209" hidden="1"/>
        <xdr:cNvSpPr txBox="1">
          <a:spLocks noChangeArrowheads="1"/>
        </xdr:cNvSpPr>
      </xdr:nvSpPr>
      <xdr:spPr bwMode="auto">
        <a:xfrm>
          <a:off x="96774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12</xdr:col>
      <xdr:colOff>136071</xdr:colOff>
      <xdr:row>1</xdr:row>
      <xdr:rowOff>171450</xdr:rowOff>
    </xdr:to>
    <xdr:sp macro="" textlink="">
      <xdr:nvSpPr>
        <xdr:cNvPr id="2256" name="Text Box 208" hidden="1"/>
        <xdr:cNvSpPr txBox="1">
          <a:spLocks noChangeArrowheads="1"/>
        </xdr:cNvSpPr>
      </xdr:nvSpPr>
      <xdr:spPr bwMode="auto">
        <a:xfrm>
          <a:off x="102870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1333500</xdr:colOff>
      <xdr:row>1</xdr:row>
      <xdr:rowOff>171450</xdr:rowOff>
    </xdr:to>
    <xdr:sp macro="" textlink="">
      <xdr:nvSpPr>
        <xdr:cNvPr id="2255" name="Text Box 207" hidden="1"/>
        <xdr:cNvSpPr txBox="1">
          <a:spLocks noChangeArrowheads="1"/>
        </xdr:cNvSpPr>
      </xdr:nvSpPr>
      <xdr:spPr bwMode="auto">
        <a:xfrm>
          <a:off x="10896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12</xdr:col>
      <xdr:colOff>703489</xdr:colOff>
      <xdr:row>1</xdr:row>
      <xdr:rowOff>171450</xdr:rowOff>
    </xdr:to>
    <xdr:sp macro="" textlink="">
      <xdr:nvSpPr>
        <xdr:cNvPr id="2254" name="Text Box 206" hidden="1"/>
        <xdr:cNvSpPr txBox="1">
          <a:spLocks noChangeArrowheads="1"/>
        </xdr:cNvSpPr>
      </xdr:nvSpPr>
      <xdr:spPr bwMode="auto">
        <a:xfrm>
          <a:off x="11506200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421821</xdr:colOff>
      <xdr:row>1</xdr:row>
      <xdr:rowOff>171450</xdr:rowOff>
    </xdr:to>
    <xdr:sp macro="" textlink="">
      <xdr:nvSpPr>
        <xdr:cNvPr id="2253" name="Text Box 205" hidden="1"/>
        <xdr:cNvSpPr txBox="1">
          <a:spLocks noChangeArrowheads="1"/>
        </xdr:cNvSpPr>
      </xdr:nvSpPr>
      <xdr:spPr bwMode="auto">
        <a:xfrm>
          <a:off x="1211580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14</xdr:col>
      <xdr:colOff>58511</xdr:colOff>
      <xdr:row>1</xdr:row>
      <xdr:rowOff>171450</xdr:rowOff>
    </xdr:to>
    <xdr:sp macro="" textlink="">
      <xdr:nvSpPr>
        <xdr:cNvPr id="2252" name="Text Box 204" hidden="1"/>
        <xdr:cNvSpPr txBox="1">
          <a:spLocks noChangeArrowheads="1"/>
        </xdr:cNvSpPr>
      </xdr:nvSpPr>
      <xdr:spPr bwMode="auto">
        <a:xfrm>
          <a:off x="127254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14</xdr:col>
      <xdr:colOff>391886</xdr:colOff>
      <xdr:row>1</xdr:row>
      <xdr:rowOff>171450</xdr:rowOff>
    </xdr:to>
    <xdr:sp macro="" textlink="">
      <xdr:nvSpPr>
        <xdr:cNvPr id="2251" name="Text Box 203" hidden="1"/>
        <xdr:cNvSpPr txBox="1">
          <a:spLocks noChangeArrowheads="1"/>
        </xdr:cNvSpPr>
      </xdr:nvSpPr>
      <xdr:spPr bwMode="auto">
        <a:xfrm>
          <a:off x="1333500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439511</xdr:colOff>
      <xdr:row>1</xdr:row>
      <xdr:rowOff>171450</xdr:rowOff>
    </xdr:to>
    <xdr:sp macro="" textlink="">
      <xdr:nvSpPr>
        <xdr:cNvPr id="2250" name="Text Box 202" hidden="1"/>
        <xdr:cNvSpPr txBox="1">
          <a:spLocks noChangeArrowheads="1"/>
        </xdr:cNvSpPr>
      </xdr:nvSpPr>
      <xdr:spPr bwMode="auto">
        <a:xfrm>
          <a:off x="13982700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1042307</xdr:colOff>
      <xdr:row>1</xdr:row>
      <xdr:rowOff>171450</xdr:rowOff>
    </xdr:to>
    <xdr:sp macro="" textlink="">
      <xdr:nvSpPr>
        <xdr:cNvPr id="2249" name="Text Box 201" hidden="1"/>
        <xdr:cNvSpPr txBox="1">
          <a:spLocks noChangeArrowheads="1"/>
        </xdr:cNvSpPr>
      </xdr:nvSpPr>
      <xdr:spPr bwMode="auto">
        <a:xfrm>
          <a:off x="14592300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115661</xdr:colOff>
      <xdr:row>0</xdr:row>
      <xdr:rowOff>19050</xdr:rowOff>
    </xdr:from>
    <xdr:to>
      <xdr:col>15</xdr:col>
      <xdr:colOff>583747</xdr:colOff>
      <xdr:row>4</xdr:row>
      <xdr:rowOff>9525</xdr:rowOff>
    </xdr:to>
    <xdr:sp macro="" textlink="">
      <xdr:nvSpPr>
        <xdr:cNvPr id="2248" name="Text Box 200" hidden="1"/>
        <xdr:cNvSpPr txBox="1">
          <a:spLocks noChangeArrowheads="1"/>
        </xdr:cNvSpPr>
      </xdr:nvSpPr>
      <xdr:spPr bwMode="auto">
        <a:xfrm>
          <a:off x="152019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727982</xdr:colOff>
      <xdr:row>0</xdr:row>
      <xdr:rowOff>19050</xdr:rowOff>
    </xdr:from>
    <xdr:to>
      <xdr:col>17</xdr:col>
      <xdr:colOff>163286</xdr:colOff>
      <xdr:row>4</xdr:row>
      <xdr:rowOff>9525</xdr:rowOff>
    </xdr:to>
    <xdr:sp macro="" textlink="">
      <xdr:nvSpPr>
        <xdr:cNvPr id="2247" name="Text Box 199" hidden="1"/>
        <xdr:cNvSpPr txBox="1">
          <a:spLocks noChangeArrowheads="1"/>
        </xdr:cNvSpPr>
      </xdr:nvSpPr>
      <xdr:spPr bwMode="auto">
        <a:xfrm>
          <a:off x="158115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359229</xdr:colOff>
      <xdr:row>0</xdr:row>
      <xdr:rowOff>19050</xdr:rowOff>
    </xdr:from>
    <xdr:to>
      <xdr:col>23</xdr:col>
      <xdr:colOff>568779</xdr:colOff>
      <xdr:row>1</xdr:row>
      <xdr:rowOff>171450</xdr:rowOff>
    </xdr:to>
    <xdr:sp macro="" textlink="">
      <xdr:nvSpPr>
        <xdr:cNvPr id="2246" name="Text Box 198" hidden="1"/>
        <xdr:cNvSpPr txBox="1">
          <a:spLocks noChangeArrowheads="1"/>
        </xdr:cNvSpPr>
      </xdr:nvSpPr>
      <xdr:spPr bwMode="auto">
        <a:xfrm>
          <a:off x="201834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359228</xdr:colOff>
      <xdr:row>0</xdr:row>
      <xdr:rowOff>19050</xdr:rowOff>
    </xdr:from>
    <xdr:to>
      <xdr:col>24</xdr:col>
      <xdr:colOff>568778</xdr:colOff>
      <xdr:row>1</xdr:row>
      <xdr:rowOff>171450</xdr:rowOff>
    </xdr:to>
    <xdr:sp macro="" textlink="">
      <xdr:nvSpPr>
        <xdr:cNvPr id="2245" name="Text Box 197" hidden="1"/>
        <xdr:cNvSpPr txBox="1">
          <a:spLocks noChangeArrowheads="1"/>
        </xdr:cNvSpPr>
      </xdr:nvSpPr>
      <xdr:spPr bwMode="auto">
        <a:xfrm>
          <a:off x="207930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359229</xdr:colOff>
      <xdr:row>0</xdr:row>
      <xdr:rowOff>19050</xdr:rowOff>
    </xdr:from>
    <xdr:to>
      <xdr:col>24</xdr:col>
      <xdr:colOff>232682</xdr:colOff>
      <xdr:row>1</xdr:row>
      <xdr:rowOff>171450</xdr:rowOff>
    </xdr:to>
    <xdr:sp macro="" textlink="">
      <xdr:nvSpPr>
        <xdr:cNvPr id="2244" name="Text Box 196" hidden="1"/>
        <xdr:cNvSpPr txBox="1">
          <a:spLocks noChangeArrowheads="1"/>
        </xdr:cNvSpPr>
      </xdr:nvSpPr>
      <xdr:spPr bwMode="auto">
        <a:xfrm>
          <a:off x="2140267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359229</xdr:colOff>
      <xdr:row>0</xdr:row>
      <xdr:rowOff>19050</xdr:rowOff>
    </xdr:from>
    <xdr:to>
      <xdr:col>25</xdr:col>
      <xdr:colOff>299357</xdr:colOff>
      <xdr:row>1</xdr:row>
      <xdr:rowOff>171450</xdr:rowOff>
    </xdr:to>
    <xdr:sp macro="" textlink="">
      <xdr:nvSpPr>
        <xdr:cNvPr id="2243" name="Text Box 195" hidden="1"/>
        <xdr:cNvSpPr txBox="1">
          <a:spLocks noChangeArrowheads="1"/>
        </xdr:cNvSpPr>
      </xdr:nvSpPr>
      <xdr:spPr bwMode="auto">
        <a:xfrm>
          <a:off x="220122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359228</xdr:colOff>
      <xdr:row>0</xdr:row>
      <xdr:rowOff>19050</xdr:rowOff>
    </xdr:from>
    <xdr:to>
      <xdr:col>26</xdr:col>
      <xdr:colOff>370114</xdr:colOff>
      <xdr:row>1</xdr:row>
      <xdr:rowOff>171450</xdr:rowOff>
    </xdr:to>
    <xdr:sp macro="" textlink="">
      <xdr:nvSpPr>
        <xdr:cNvPr id="2242" name="Text Box 194" hidden="1"/>
        <xdr:cNvSpPr txBox="1">
          <a:spLocks noChangeArrowheads="1"/>
        </xdr:cNvSpPr>
      </xdr:nvSpPr>
      <xdr:spPr bwMode="auto">
        <a:xfrm>
          <a:off x="226218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415018</xdr:colOff>
      <xdr:row>0</xdr:row>
      <xdr:rowOff>19050</xdr:rowOff>
    </xdr:from>
    <xdr:to>
      <xdr:col>3</xdr:col>
      <xdr:colOff>353786</xdr:colOff>
      <xdr:row>1</xdr:row>
      <xdr:rowOff>171450</xdr:rowOff>
    </xdr:to>
    <xdr:sp macro="" textlink="">
      <xdr:nvSpPr>
        <xdr:cNvPr id="2241" name="Text Box 193" hidden="1"/>
        <xdr:cNvSpPr txBox="1">
          <a:spLocks noChangeArrowheads="1"/>
        </xdr:cNvSpPr>
      </xdr:nvSpPr>
      <xdr:spPr bwMode="auto">
        <a:xfrm>
          <a:off x="13620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319768</xdr:colOff>
      <xdr:row>0</xdr:row>
      <xdr:rowOff>19050</xdr:rowOff>
    </xdr:from>
    <xdr:to>
      <xdr:col>4</xdr:col>
      <xdr:colOff>244928</xdr:colOff>
      <xdr:row>1</xdr:row>
      <xdr:rowOff>171450</xdr:rowOff>
    </xdr:to>
    <xdr:sp macro="" textlink="">
      <xdr:nvSpPr>
        <xdr:cNvPr id="2240" name="Text Box 192" hidden="1"/>
        <xdr:cNvSpPr txBox="1">
          <a:spLocks noChangeArrowheads="1"/>
        </xdr:cNvSpPr>
      </xdr:nvSpPr>
      <xdr:spPr bwMode="auto">
        <a:xfrm>
          <a:off x="1971675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306161</xdr:colOff>
      <xdr:row>0</xdr:row>
      <xdr:rowOff>19050</xdr:rowOff>
    </xdr:from>
    <xdr:to>
      <xdr:col>4</xdr:col>
      <xdr:colOff>962025</xdr:colOff>
      <xdr:row>1</xdr:row>
      <xdr:rowOff>171450</xdr:rowOff>
    </xdr:to>
    <xdr:sp macro="" textlink="">
      <xdr:nvSpPr>
        <xdr:cNvPr id="2239" name="Text Box 191" hidden="1"/>
        <xdr:cNvSpPr txBox="1">
          <a:spLocks noChangeArrowheads="1"/>
        </xdr:cNvSpPr>
      </xdr:nvSpPr>
      <xdr:spPr bwMode="auto">
        <a:xfrm>
          <a:off x="2686050" y="19050"/>
          <a:ext cx="13716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197303</xdr:colOff>
      <xdr:row>0</xdr:row>
      <xdr:rowOff>19050</xdr:rowOff>
    </xdr:from>
    <xdr:to>
      <xdr:col>5</xdr:col>
      <xdr:colOff>904875</xdr:colOff>
      <xdr:row>1</xdr:row>
      <xdr:rowOff>171450</xdr:rowOff>
    </xdr:to>
    <xdr:sp macro="" textlink="">
      <xdr:nvSpPr>
        <xdr:cNvPr id="2238" name="Text Box 190" hidden="1"/>
        <xdr:cNvSpPr txBox="1">
          <a:spLocks noChangeArrowheads="1"/>
        </xdr:cNvSpPr>
      </xdr:nvSpPr>
      <xdr:spPr bwMode="auto">
        <a:xfrm>
          <a:off x="3295650" y="19050"/>
          <a:ext cx="17335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809625</xdr:colOff>
      <xdr:row>0</xdr:row>
      <xdr:rowOff>19050</xdr:rowOff>
    </xdr:from>
    <xdr:to>
      <xdr:col>6</xdr:col>
      <xdr:colOff>725261</xdr:colOff>
      <xdr:row>1</xdr:row>
      <xdr:rowOff>171450</xdr:rowOff>
    </xdr:to>
    <xdr:sp macro="" textlink="">
      <xdr:nvSpPr>
        <xdr:cNvPr id="2237" name="Text Box 189" hidden="1"/>
        <xdr:cNvSpPr txBox="1">
          <a:spLocks noChangeArrowheads="1"/>
        </xdr:cNvSpPr>
      </xdr:nvSpPr>
      <xdr:spPr bwMode="auto">
        <a:xfrm>
          <a:off x="3905250" y="19050"/>
          <a:ext cx="18669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387803</xdr:colOff>
      <xdr:row>0</xdr:row>
      <xdr:rowOff>19050</xdr:rowOff>
    </xdr:from>
    <xdr:to>
      <xdr:col>6</xdr:col>
      <xdr:colOff>1156607</xdr:colOff>
      <xdr:row>1</xdr:row>
      <xdr:rowOff>171450</xdr:rowOff>
    </xdr:to>
    <xdr:sp macro="" textlink="">
      <xdr:nvSpPr>
        <xdr:cNvPr id="2236" name="Text Box 188" hidden="1"/>
        <xdr:cNvSpPr txBox="1">
          <a:spLocks noChangeArrowheads="1"/>
        </xdr:cNvSpPr>
      </xdr:nvSpPr>
      <xdr:spPr bwMode="auto">
        <a:xfrm>
          <a:off x="4514850" y="19050"/>
          <a:ext cx="16859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74840</xdr:colOff>
      <xdr:row>0</xdr:row>
      <xdr:rowOff>19050</xdr:rowOff>
    </xdr:from>
    <xdr:to>
      <xdr:col>6</xdr:col>
      <xdr:colOff>1242332</xdr:colOff>
      <xdr:row>1</xdr:row>
      <xdr:rowOff>171450</xdr:rowOff>
    </xdr:to>
    <xdr:sp macro="" textlink="">
      <xdr:nvSpPr>
        <xdr:cNvPr id="2235" name="Text Box 187" hidden="1"/>
        <xdr:cNvSpPr txBox="1">
          <a:spLocks noChangeArrowheads="1"/>
        </xdr:cNvSpPr>
      </xdr:nvSpPr>
      <xdr:spPr bwMode="auto">
        <a:xfrm>
          <a:off x="5124450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687161</xdr:colOff>
      <xdr:row>0</xdr:row>
      <xdr:rowOff>19050</xdr:rowOff>
    </xdr:from>
    <xdr:to>
      <xdr:col>7</xdr:col>
      <xdr:colOff>278947</xdr:colOff>
      <xdr:row>1</xdr:row>
      <xdr:rowOff>171450</xdr:rowOff>
    </xdr:to>
    <xdr:sp macro="" textlink="">
      <xdr:nvSpPr>
        <xdr:cNvPr id="2234" name="Text Box 186" hidden="1"/>
        <xdr:cNvSpPr txBox="1">
          <a:spLocks noChangeArrowheads="1"/>
        </xdr:cNvSpPr>
      </xdr:nvSpPr>
      <xdr:spPr bwMode="auto">
        <a:xfrm>
          <a:off x="5734050" y="19050"/>
          <a:ext cx="12192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1299482</xdr:colOff>
      <xdr:row>0</xdr:row>
      <xdr:rowOff>19050</xdr:rowOff>
    </xdr:from>
    <xdr:to>
      <xdr:col>7</xdr:col>
      <xdr:colOff>1224643</xdr:colOff>
      <xdr:row>1</xdr:row>
      <xdr:rowOff>171450</xdr:rowOff>
    </xdr:to>
    <xdr:sp macro="" textlink="">
      <xdr:nvSpPr>
        <xdr:cNvPr id="2233" name="Text Box 185" hidden="1"/>
        <xdr:cNvSpPr txBox="1">
          <a:spLocks noChangeArrowheads="1"/>
        </xdr:cNvSpPr>
      </xdr:nvSpPr>
      <xdr:spPr bwMode="auto">
        <a:xfrm>
          <a:off x="634365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278947</xdr:colOff>
      <xdr:row>0</xdr:row>
      <xdr:rowOff>19050</xdr:rowOff>
    </xdr:from>
    <xdr:to>
      <xdr:col>9</xdr:col>
      <xdr:colOff>548368</xdr:colOff>
      <xdr:row>1</xdr:row>
      <xdr:rowOff>171450</xdr:rowOff>
    </xdr:to>
    <xdr:sp macro="" textlink="">
      <xdr:nvSpPr>
        <xdr:cNvPr id="2232" name="Text Box 184" hidden="1"/>
        <xdr:cNvSpPr txBox="1">
          <a:spLocks noChangeArrowheads="1"/>
        </xdr:cNvSpPr>
      </xdr:nvSpPr>
      <xdr:spPr bwMode="auto">
        <a:xfrm>
          <a:off x="6953250" y="19050"/>
          <a:ext cx="25336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891268</xdr:colOff>
      <xdr:row>0</xdr:row>
      <xdr:rowOff>19050</xdr:rowOff>
    </xdr:from>
    <xdr:to>
      <xdr:col>10</xdr:col>
      <xdr:colOff>367392</xdr:colOff>
      <xdr:row>1</xdr:row>
      <xdr:rowOff>171450</xdr:rowOff>
    </xdr:to>
    <xdr:sp macro="" textlink="">
      <xdr:nvSpPr>
        <xdr:cNvPr id="2231" name="Text Box 183" hidden="1"/>
        <xdr:cNvSpPr txBox="1">
          <a:spLocks noChangeArrowheads="1"/>
        </xdr:cNvSpPr>
      </xdr:nvSpPr>
      <xdr:spPr bwMode="auto">
        <a:xfrm>
          <a:off x="7562850" y="19050"/>
          <a:ext cx="31908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1503590</xdr:colOff>
      <xdr:row>0</xdr:row>
      <xdr:rowOff>19050</xdr:rowOff>
    </xdr:from>
    <xdr:to>
      <xdr:col>10</xdr:col>
      <xdr:colOff>78921</xdr:colOff>
      <xdr:row>1</xdr:row>
      <xdr:rowOff>171450</xdr:rowOff>
    </xdr:to>
    <xdr:sp macro="" textlink="">
      <xdr:nvSpPr>
        <xdr:cNvPr id="2230" name="Text Box 182" hidden="1"/>
        <xdr:cNvSpPr txBox="1">
          <a:spLocks noChangeArrowheads="1"/>
        </xdr:cNvSpPr>
      </xdr:nvSpPr>
      <xdr:spPr bwMode="auto">
        <a:xfrm>
          <a:off x="817245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483053</xdr:colOff>
      <xdr:row>0</xdr:row>
      <xdr:rowOff>19050</xdr:rowOff>
    </xdr:from>
    <xdr:to>
      <xdr:col>10</xdr:col>
      <xdr:colOff>1360714</xdr:colOff>
      <xdr:row>1</xdr:row>
      <xdr:rowOff>171450</xdr:rowOff>
    </xdr:to>
    <xdr:sp macro="" textlink="">
      <xdr:nvSpPr>
        <xdr:cNvPr id="2229" name="Text Box 181" hidden="1"/>
        <xdr:cNvSpPr txBox="1">
          <a:spLocks noChangeArrowheads="1"/>
        </xdr:cNvSpPr>
      </xdr:nvSpPr>
      <xdr:spPr bwMode="auto">
        <a:xfrm>
          <a:off x="8782050" y="19050"/>
          <a:ext cx="29622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741590</xdr:colOff>
      <xdr:row>0</xdr:row>
      <xdr:rowOff>19050</xdr:rowOff>
    </xdr:from>
    <xdr:to>
      <xdr:col>11</xdr:col>
      <xdr:colOff>108857</xdr:colOff>
      <xdr:row>1</xdr:row>
      <xdr:rowOff>171450</xdr:rowOff>
    </xdr:to>
    <xdr:sp macro="" textlink="">
      <xdr:nvSpPr>
        <xdr:cNvPr id="2228" name="Text Box 180" hidden="1"/>
        <xdr:cNvSpPr txBox="1">
          <a:spLocks noChangeArrowheads="1"/>
        </xdr:cNvSpPr>
      </xdr:nvSpPr>
      <xdr:spPr bwMode="auto">
        <a:xfrm>
          <a:off x="96774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1353911</xdr:colOff>
      <xdr:row>0</xdr:row>
      <xdr:rowOff>19050</xdr:rowOff>
    </xdr:from>
    <xdr:to>
      <xdr:col>12</xdr:col>
      <xdr:colOff>136071</xdr:colOff>
      <xdr:row>1</xdr:row>
      <xdr:rowOff>171450</xdr:rowOff>
    </xdr:to>
    <xdr:sp macro="" textlink="">
      <xdr:nvSpPr>
        <xdr:cNvPr id="2227" name="Text Box 179" hidden="1"/>
        <xdr:cNvSpPr txBox="1">
          <a:spLocks noChangeArrowheads="1"/>
        </xdr:cNvSpPr>
      </xdr:nvSpPr>
      <xdr:spPr bwMode="auto">
        <a:xfrm>
          <a:off x="10287000" y="19050"/>
          <a:ext cx="30956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510267</xdr:colOff>
      <xdr:row>0</xdr:row>
      <xdr:rowOff>19050</xdr:rowOff>
    </xdr:from>
    <xdr:to>
      <xdr:col>11</xdr:col>
      <xdr:colOff>1333500</xdr:colOff>
      <xdr:row>1</xdr:row>
      <xdr:rowOff>171450</xdr:rowOff>
    </xdr:to>
    <xdr:sp macro="" textlink="">
      <xdr:nvSpPr>
        <xdr:cNvPr id="2226" name="Text Box 178" hidden="1"/>
        <xdr:cNvSpPr txBox="1">
          <a:spLocks noChangeArrowheads="1"/>
        </xdr:cNvSpPr>
      </xdr:nvSpPr>
      <xdr:spPr bwMode="auto">
        <a:xfrm>
          <a:off x="10896600" y="19050"/>
          <a:ext cx="2295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1122589</xdr:colOff>
      <xdr:row>0</xdr:row>
      <xdr:rowOff>19050</xdr:rowOff>
    </xdr:from>
    <xdr:to>
      <xdr:col>12</xdr:col>
      <xdr:colOff>703489</xdr:colOff>
      <xdr:row>1</xdr:row>
      <xdr:rowOff>171450</xdr:rowOff>
    </xdr:to>
    <xdr:sp macro="" textlink="">
      <xdr:nvSpPr>
        <xdr:cNvPr id="2225" name="Text Box 177" hidden="1"/>
        <xdr:cNvSpPr txBox="1">
          <a:spLocks noChangeArrowheads="1"/>
        </xdr:cNvSpPr>
      </xdr:nvSpPr>
      <xdr:spPr bwMode="auto">
        <a:xfrm>
          <a:off x="11506200" y="19050"/>
          <a:ext cx="243840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251732</xdr:colOff>
      <xdr:row>0</xdr:row>
      <xdr:rowOff>19050</xdr:rowOff>
    </xdr:from>
    <xdr:to>
      <xdr:col>12</xdr:col>
      <xdr:colOff>421821</xdr:colOff>
      <xdr:row>1</xdr:row>
      <xdr:rowOff>171450</xdr:rowOff>
    </xdr:to>
    <xdr:sp macro="" textlink="">
      <xdr:nvSpPr>
        <xdr:cNvPr id="2224" name="Text Box 176" hidden="1"/>
        <xdr:cNvSpPr txBox="1">
          <a:spLocks noChangeArrowheads="1"/>
        </xdr:cNvSpPr>
      </xdr:nvSpPr>
      <xdr:spPr bwMode="auto">
        <a:xfrm>
          <a:off x="12115800" y="19050"/>
          <a:ext cx="15525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864054</xdr:colOff>
      <xdr:row>0</xdr:row>
      <xdr:rowOff>19050</xdr:rowOff>
    </xdr:from>
    <xdr:to>
      <xdr:col>14</xdr:col>
      <xdr:colOff>58511</xdr:colOff>
      <xdr:row>1</xdr:row>
      <xdr:rowOff>171450</xdr:rowOff>
    </xdr:to>
    <xdr:sp macro="" textlink="">
      <xdr:nvSpPr>
        <xdr:cNvPr id="2223" name="Text Box 175" hidden="1"/>
        <xdr:cNvSpPr txBox="1">
          <a:spLocks noChangeArrowheads="1"/>
        </xdr:cNvSpPr>
      </xdr:nvSpPr>
      <xdr:spPr bwMode="auto">
        <a:xfrm>
          <a:off x="12725400" y="19050"/>
          <a:ext cx="2419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88446</xdr:colOff>
      <xdr:row>0</xdr:row>
      <xdr:rowOff>19050</xdr:rowOff>
    </xdr:from>
    <xdr:to>
      <xdr:col>14</xdr:col>
      <xdr:colOff>391886</xdr:colOff>
      <xdr:row>1</xdr:row>
      <xdr:rowOff>171450</xdr:rowOff>
    </xdr:to>
    <xdr:sp macro="" textlink="">
      <xdr:nvSpPr>
        <xdr:cNvPr id="2222" name="Text Box 174" hidden="1"/>
        <xdr:cNvSpPr txBox="1">
          <a:spLocks noChangeArrowheads="1"/>
        </xdr:cNvSpPr>
      </xdr:nvSpPr>
      <xdr:spPr bwMode="auto">
        <a:xfrm>
          <a:off x="13335000" y="19050"/>
          <a:ext cx="21431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741589</xdr:colOff>
      <xdr:row>0</xdr:row>
      <xdr:rowOff>19050</xdr:rowOff>
    </xdr:from>
    <xdr:to>
      <xdr:col>14</xdr:col>
      <xdr:colOff>439511</xdr:colOff>
      <xdr:row>1</xdr:row>
      <xdr:rowOff>171450</xdr:rowOff>
    </xdr:to>
    <xdr:sp macro="" textlink="">
      <xdr:nvSpPr>
        <xdr:cNvPr id="2221" name="Text Box 173" hidden="1"/>
        <xdr:cNvSpPr txBox="1">
          <a:spLocks noChangeArrowheads="1"/>
        </xdr:cNvSpPr>
      </xdr:nvSpPr>
      <xdr:spPr bwMode="auto">
        <a:xfrm>
          <a:off x="13982700" y="19050"/>
          <a:ext cx="1543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428625</xdr:colOff>
      <xdr:row>0</xdr:row>
      <xdr:rowOff>19050</xdr:rowOff>
    </xdr:from>
    <xdr:to>
      <xdr:col>14</xdr:col>
      <xdr:colOff>1042307</xdr:colOff>
      <xdr:row>1</xdr:row>
      <xdr:rowOff>171450</xdr:rowOff>
    </xdr:to>
    <xdr:sp macro="" textlink="">
      <xdr:nvSpPr>
        <xdr:cNvPr id="2220" name="Text Box 172" hidden="1"/>
        <xdr:cNvSpPr txBox="1">
          <a:spLocks noChangeArrowheads="1"/>
        </xdr:cNvSpPr>
      </xdr:nvSpPr>
      <xdr:spPr bwMode="auto">
        <a:xfrm>
          <a:off x="14592300" y="19050"/>
          <a:ext cx="15335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115661</xdr:colOff>
      <xdr:row>0</xdr:row>
      <xdr:rowOff>19050</xdr:rowOff>
    </xdr:from>
    <xdr:to>
      <xdr:col>15</xdr:col>
      <xdr:colOff>583747</xdr:colOff>
      <xdr:row>4</xdr:row>
      <xdr:rowOff>9525</xdr:rowOff>
    </xdr:to>
    <xdr:sp macro="" textlink="">
      <xdr:nvSpPr>
        <xdr:cNvPr id="2219" name="Text Box 171" hidden="1"/>
        <xdr:cNvSpPr txBox="1">
          <a:spLocks noChangeArrowheads="1"/>
        </xdr:cNvSpPr>
      </xdr:nvSpPr>
      <xdr:spPr bwMode="auto">
        <a:xfrm>
          <a:off x="15201900" y="19050"/>
          <a:ext cx="16192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727982</xdr:colOff>
      <xdr:row>0</xdr:row>
      <xdr:rowOff>19050</xdr:rowOff>
    </xdr:from>
    <xdr:to>
      <xdr:col>17</xdr:col>
      <xdr:colOff>163286</xdr:colOff>
      <xdr:row>4</xdr:row>
      <xdr:rowOff>9525</xdr:rowOff>
    </xdr:to>
    <xdr:sp macro="" textlink="">
      <xdr:nvSpPr>
        <xdr:cNvPr id="2218" name="Text Box 170" hidden="1"/>
        <xdr:cNvSpPr txBox="1">
          <a:spLocks noChangeArrowheads="1"/>
        </xdr:cNvSpPr>
      </xdr:nvSpPr>
      <xdr:spPr bwMode="auto">
        <a:xfrm>
          <a:off x="15811500" y="19050"/>
          <a:ext cx="23526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359229</xdr:colOff>
      <xdr:row>0</xdr:row>
      <xdr:rowOff>19050</xdr:rowOff>
    </xdr:from>
    <xdr:to>
      <xdr:col>23</xdr:col>
      <xdr:colOff>568779</xdr:colOff>
      <xdr:row>1</xdr:row>
      <xdr:rowOff>171450</xdr:rowOff>
    </xdr:to>
    <xdr:sp macro="" textlink="">
      <xdr:nvSpPr>
        <xdr:cNvPr id="2217" name="Text Box 169" hidden="1"/>
        <xdr:cNvSpPr txBox="1">
          <a:spLocks noChangeArrowheads="1"/>
        </xdr:cNvSpPr>
      </xdr:nvSpPr>
      <xdr:spPr bwMode="auto">
        <a:xfrm>
          <a:off x="201834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359228</xdr:colOff>
      <xdr:row>0</xdr:row>
      <xdr:rowOff>19050</xdr:rowOff>
    </xdr:from>
    <xdr:to>
      <xdr:col>24</xdr:col>
      <xdr:colOff>568778</xdr:colOff>
      <xdr:row>1</xdr:row>
      <xdr:rowOff>171450</xdr:rowOff>
    </xdr:to>
    <xdr:sp macro="" textlink="">
      <xdr:nvSpPr>
        <xdr:cNvPr id="2216" name="Text Box 168" hidden="1"/>
        <xdr:cNvSpPr txBox="1">
          <a:spLocks noChangeArrowheads="1"/>
        </xdr:cNvSpPr>
      </xdr:nvSpPr>
      <xdr:spPr bwMode="auto">
        <a:xfrm>
          <a:off x="20793075" y="19050"/>
          <a:ext cx="20383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22</xdr:col>
      <xdr:colOff>359229</xdr:colOff>
      <xdr:row>0</xdr:row>
      <xdr:rowOff>19050</xdr:rowOff>
    </xdr:from>
    <xdr:to>
      <xdr:col>24</xdr:col>
      <xdr:colOff>232682</xdr:colOff>
      <xdr:row>1</xdr:row>
      <xdr:rowOff>171450</xdr:rowOff>
    </xdr:to>
    <xdr:sp macro="" textlink="">
      <xdr:nvSpPr>
        <xdr:cNvPr id="2215" name="Text Box 167" hidden="1"/>
        <xdr:cNvSpPr txBox="1">
          <a:spLocks noChangeArrowheads="1"/>
        </xdr:cNvSpPr>
      </xdr:nvSpPr>
      <xdr:spPr bwMode="auto">
        <a:xfrm>
          <a:off x="21402675" y="19050"/>
          <a:ext cx="109537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359229</xdr:colOff>
      <xdr:row>0</xdr:row>
      <xdr:rowOff>19050</xdr:rowOff>
    </xdr:from>
    <xdr:to>
      <xdr:col>25</xdr:col>
      <xdr:colOff>299357</xdr:colOff>
      <xdr:row>1</xdr:row>
      <xdr:rowOff>171450</xdr:rowOff>
    </xdr:to>
    <xdr:sp macro="" textlink="">
      <xdr:nvSpPr>
        <xdr:cNvPr id="2214" name="Text Box 166" hidden="1"/>
        <xdr:cNvSpPr txBox="1">
          <a:spLocks noChangeArrowheads="1"/>
        </xdr:cNvSpPr>
      </xdr:nvSpPr>
      <xdr:spPr bwMode="auto">
        <a:xfrm>
          <a:off x="22012275" y="19050"/>
          <a:ext cx="1162050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24</xdr:col>
      <xdr:colOff>359228</xdr:colOff>
      <xdr:row>0</xdr:row>
      <xdr:rowOff>19050</xdr:rowOff>
    </xdr:from>
    <xdr:to>
      <xdr:col>26</xdr:col>
      <xdr:colOff>370114</xdr:colOff>
      <xdr:row>1</xdr:row>
      <xdr:rowOff>171450</xdr:rowOff>
    </xdr:to>
    <xdr:sp macro="" textlink="">
      <xdr:nvSpPr>
        <xdr:cNvPr id="2213" name="Text Box 165" hidden="1"/>
        <xdr:cNvSpPr txBox="1">
          <a:spLocks noChangeArrowheads="1"/>
        </xdr:cNvSpPr>
      </xdr:nvSpPr>
      <xdr:spPr bwMode="auto">
        <a:xfrm>
          <a:off x="22621875" y="19050"/>
          <a:ext cx="1228725" cy="342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358" name="Text Box 310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359" name="Text Box 311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360" name="Text Box 312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361" name="Text Box 313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362" name="Text Box 314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363" name="Text Box 315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364" name="Text Box 316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365" name="Text Box 317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366" name="Text Box 318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367" name="Text Box 319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368" name="Text Box 320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369" name="Text Box 321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370" name="Text Box 322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371" name="Text Box 323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372" name="Text Box 324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373" name="Text Box 325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374" name="Text Box 326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375" name="Text Box 327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376" name="Text Box 328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377" name="Text Box 329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378" name="Text Box 330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379" name="Text Box 331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380" name="Text Box 332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381" name="Text Box 333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382" name="Text Box 334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383" name="Text Box 335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384" name="Text Box 336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385" name="Text Box 337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308882</xdr:colOff>
      <xdr:row>2</xdr:row>
      <xdr:rowOff>0</xdr:rowOff>
    </xdr:to>
    <xdr:sp macro="" textlink="">
      <xdr:nvSpPr>
        <xdr:cNvPr id="2386" name="Text Box 338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415" name="Text Box 367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414" name="Text Box 366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413" name="Text Box 365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412" name="Text Box 364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411" name="Text Box 363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410" name="Text Box 362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409" name="Text Box 361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408" name="Text Box 360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407" name="Text Box 359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406" name="Text Box 358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405" name="Text Box 357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404" name="Text Box 356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403" name="Text Box 355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402" name="Text Box 354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401" name="Text Box 353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400" name="Text Box 352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399" name="Text Box 351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398" name="Text Box 350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397" name="Text Box 349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396" name="Text Box 348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395" name="Text Box 347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394" name="Text Box 346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393" name="Text Box 345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392" name="Text Box 344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391" name="Text Box 343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390" name="Text Box 342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389" name="Text Box 341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388" name="Text Box 340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308882</xdr:colOff>
      <xdr:row>2</xdr:row>
      <xdr:rowOff>0</xdr:rowOff>
    </xdr:to>
    <xdr:sp macro="" textlink="">
      <xdr:nvSpPr>
        <xdr:cNvPr id="2387" name="Text Box 339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444" name="Text Box 396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443" name="Text Box 395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442" name="Text Box 394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441" name="Text Box 393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440" name="Text Box 392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439" name="Text Box 391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438" name="Text Box 390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437" name="Text Box 389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436" name="Text Box 388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435" name="Text Box 387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434" name="Text Box 386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433" name="Text Box 385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432" name="Text Box 384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431" name="Text Box 383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430" name="Text Box 382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429" name="Text Box 381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428" name="Text Box 380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427" name="Text Box 379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426" name="Text Box 378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425" name="Text Box 377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424" name="Text Box 376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423" name="Text Box 375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422" name="Text Box 374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421" name="Text Box 373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420" name="Text Box 372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419" name="Text Box 371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418" name="Text Box 370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417" name="Text Box 369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308882</xdr:colOff>
      <xdr:row>2</xdr:row>
      <xdr:rowOff>0</xdr:rowOff>
    </xdr:to>
    <xdr:sp macro="" textlink="">
      <xdr:nvSpPr>
        <xdr:cNvPr id="2416" name="Text Box 368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473" name="Text Box 425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472" name="Text Box 424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471" name="Text Box 423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470" name="Text Box 422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469" name="Text Box 421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468" name="Text Box 420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467" name="Text Box 419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466" name="Text Box 418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465" name="Text Box 417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464" name="Text Box 416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463" name="Text Box 415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462" name="Text Box 414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461" name="Text Box 413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460" name="Text Box 412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459" name="Text Box 411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458" name="Text Box 410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457" name="Text Box 409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456" name="Text Box 408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455" name="Text Box 407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454" name="Text Box 406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453" name="Text Box 405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452" name="Text Box 404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451" name="Text Box 403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450" name="Text Box 402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449" name="Text Box 401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448" name="Text Box 400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447" name="Text Box 399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446" name="Text Box 398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308882</xdr:colOff>
      <xdr:row>2</xdr:row>
      <xdr:rowOff>0</xdr:rowOff>
    </xdr:to>
    <xdr:sp macro="" textlink="">
      <xdr:nvSpPr>
        <xdr:cNvPr id="2445" name="Text Box 397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502" name="Text Box 454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501" name="Text Box 453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500" name="Text Box 452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499" name="Text Box 451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498" name="Text Box 450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497" name="Text Box 449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496" name="Text Box 448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495" name="Text Box 447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494" name="Text Box 446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493" name="Text Box 445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492" name="Text Box 444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491" name="Text Box 443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490" name="Text Box 442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489" name="Text Box 441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488" name="Text Box 440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487" name="Text Box 439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486" name="Text Box 438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485" name="Text Box 437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484" name="Text Box 436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483" name="Text Box 435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482" name="Text Box 434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481" name="Text Box 433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480" name="Text Box 432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479" name="Text Box 431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478" name="Text Box 430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477" name="Text Box 429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476" name="Text Box 428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475" name="Text Box 427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474" name="Text Box 426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531" name="Text Box 483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530" name="Text Box 482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529" name="Text Box 481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528" name="Text Box 480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527" name="Text Box 479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526" name="Text Box 478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525" name="Text Box 477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524" name="Text Box 476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523" name="Text Box 475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522" name="Text Box 474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521" name="Text Box 473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520" name="Text Box 472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519" name="Text Box 471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518" name="Text Box 470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517" name="Text Box 469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516" name="Text Box 468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515" name="Text Box 467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514" name="Text Box 466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513" name="Text Box 465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512" name="Text Box 464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511" name="Text Box 463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510" name="Text Box 462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509" name="Text Box 461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508" name="Text Box 460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507" name="Text Box 459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506" name="Text Box 458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505" name="Text Box 457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504" name="Text Box 456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503" name="Text Box 455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560" name="Text Box 512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559" name="Text Box 511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558" name="Text Box 510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557" name="Text Box 509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556" name="Text Box 508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555" name="Text Box 507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554" name="Text Box 506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553" name="Text Box 505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552" name="Text Box 504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551" name="Text Box 503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550" name="Text Box 502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549" name="Text Box 501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548" name="Text Box 500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547" name="Text Box 499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546" name="Text Box 498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545" name="Text Box 497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544" name="Text Box 496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543" name="Text Box 495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542" name="Text Box 494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541" name="Text Box 493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540" name="Text Box 492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539" name="Text Box 491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538" name="Text Box 490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537" name="Text Box 489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536" name="Text Box 488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535" name="Text Box 487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534" name="Text Box 486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533" name="Text Box 485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532" name="Text Box 484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589" name="Text Box 541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588" name="Text Box 540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587" name="Text Box 539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586" name="Text Box 538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585" name="Text Box 537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584" name="Text Box 536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583" name="Text Box 535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582" name="Text Box 534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581" name="Text Box 533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580" name="Text Box 532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579" name="Text Box 531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578" name="Text Box 530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577" name="Text Box 529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576" name="Text Box 528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575" name="Text Box 527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574" name="Text Box 526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573" name="Text Box 525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572" name="Text Box 524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571" name="Text Box 523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570" name="Text Box 522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569" name="Text Box 521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568" name="Text Box 520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567" name="Text Box 519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566" name="Text Box 518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565" name="Text Box 517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564" name="Text Box 516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563" name="Text Box 515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562" name="Text Box 514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561" name="Text Box 513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647" name="Text Box 599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646" name="Text Box 598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645" name="Text Box 597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644" name="Text Box 596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643" name="Text Box 595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642" name="Text Box 594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641" name="Text Box 593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640" name="Text Box 592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639" name="Text Box 591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638" name="Text Box 590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637" name="Text Box 589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636" name="Text Box 588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635" name="Text Box 587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634" name="Text Box 586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633" name="Text Box 585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632" name="Text Box 584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631" name="Text Box 583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630" name="Text Box 582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629" name="Text Box 581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628" name="Text Box 580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627" name="Text Box 579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626" name="Text Box 578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625" name="Text Box 577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624" name="Text Box 576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623" name="Text Box 575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622" name="Text Box 574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621" name="Text Box 573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620" name="Text Box 572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619" name="Text Box 571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618" name="Text Box 570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617" name="Text Box 569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616" name="Text Box 568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615" name="Text Box 567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614" name="Text Box 566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613" name="Text Box 565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612" name="Text Box 564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611" name="Text Box 563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610" name="Text Box 562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609" name="Text Box 561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608" name="Text Box 560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607" name="Text Box 559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606" name="Text Box 558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605" name="Text Box 557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604" name="Text Box 556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603" name="Text Box 555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602" name="Text Box 554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601" name="Text Box 553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600" name="Text Box 552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599" name="Text Box 551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598" name="Text Box 550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597" name="Text Box 549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596" name="Text Box 548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595" name="Text Box 547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594" name="Text Box 546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593" name="Text Box 545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592" name="Text Box 544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591" name="Text Box 543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590" name="Text Box 542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676" name="Text Box 628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675" name="Text Box 627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674" name="Text Box 626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673" name="Text Box 625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672" name="Text Box 624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671" name="Text Box 623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670" name="Text Box 622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669" name="Text Box 621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668" name="Text Box 620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667" name="Text Box 619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666" name="Text Box 618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665" name="Text Box 617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664" name="Text Box 616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663" name="Text Box 615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662" name="Text Box 614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661" name="Text Box 613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660" name="Text Box 612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659" name="Text Box 611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658" name="Text Box 610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657" name="Text Box 609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656" name="Text Box 608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655" name="Text Box 607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654" name="Text Box 606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653" name="Text Box 605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652" name="Text Box 604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651" name="Text Box 603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650" name="Text Box 602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649" name="Text Box 601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310243</xdr:colOff>
      <xdr:row>2</xdr:row>
      <xdr:rowOff>0</xdr:rowOff>
    </xdr:to>
    <xdr:sp macro="" textlink="">
      <xdr:nvSpPr>
        <xdr:cNvPr id="2648" name="Text Box 600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705" name="Text Box 657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244928</xdr:colOff>
      <xdr:row>2</xdr:row>
      <xdr:rowOff>0</xdr:rowOff>
    </xdr:to>
    <xdr:sp macro="" textlink="">
      <xdr:nvSpPr>
        <xdr:cNvPr id="2704" name="Text Box 656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962025</xdr:colOff>
      <xdr:row>2</xdr:row>
      <xdr:rowOff>0</xdr:rowOff>
    </xdr:to>
    <xdr:sp macro="" textlink="">
      <xdr:nvSpPr>
        <xdr:cNvPr id="2703" name="Text Box 655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206828</xdr:colOff>
      <xdr:row>0</xdr:row>
      <xdr:rowOff>28575</xdr:rowOff>
    </xdr:from>
    <xdr:to>
      <xdr:col>5</xdr:col>
      <xdr:colOff>914400</xdr:colOff>
      <xdr:row>2</xdr:row>
      <xdr:rowOff>0</xdr:rowOff>
    </xdr:to>
    <xdr:sp macro="" textlink="">
      <xdr:nvSpPr>
        <xdr:cNvPr id="2702" name="Text Box 654" hidden="1"/>
        <xdr:cNvSpPr txBox="1">
          <a:spLocks noChangeArrowheads="1"/>
        </xdr:cNvSpPr>
      </xdr:nvSpPr>
      <xdr:spPr bwMode="auto">
        <a:xfrm>
          <a:off x="3305175" y="28575"/>
          <a:ext cx="17335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819150</xdr:colOff>
      <xdr:row>0</xdr:row>
      <xdr:rowOff>28575</xdr:rowOff>
    </xdr:from>
    <xdr:to>
      <xdr:col>6</xdr:col>
      <xdr:colOff>725261</xdr:colOff>
      <xdr:row>2</xdr:row>
      <xdr:rowOff>0</xdr:rowOff>
    </xdr:to>
    <xdr:sp macro="" textlink="">
      <xdr:nvSpPr>
        <xdr:cNvPr id="2701" name="Text Box 653" hidden="1"/>
        <xdr:cNvSpPr txBox="1">
          <a:spLocks noChangeArrowheads="1"/>
        </xdr:cNvSpPr>
      </xdr:nvSpPr>
      <xdr:spPr bwMode="auto">
        <a:xfrm>
          <a:off x="3914775" y="28575"/>
          <a:ext cx="18573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397328</xdr:colOff>
      <xdr:row>0</xdr:row>
      <xdr:rowOff>28575</xdr:rowOff>
    </xdr:from>
    <xdr:to>
      <xdr:col>6</xdr:col>
      <xdr:colOff>1156607</xdr:colOff>
      <xdr:row>2</xdr:row>
      <xdr:rowOff>0</xdr:rowOff>
    </xdr:to>
    <xdr:sp macro="" textlink="">
      <xdr:nvSpPr>
        <xdr:cNvPr id="2700" name="Text Box 652" hidden="1"/>
        <xdr:cNvSpPr txBox="1">
          <a:spLocks noChangeArrowheads="1"/>
        </xdr:cNvSpPr>
      </xdr:nvSpPr>
      <xdr:spPr bwMode="auto">
        <a:xfrm>
          <a:off x="4524375" y="28575"/>
          <a:ext cx="16764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84365</xdr:colOff>
      <xdr:row>0</xdr:row>
      <xdr:rowOff>28575</xdr:rowOff>
    </xdr:from>
    <xdr:to>
      <xdr:col>6</xdr:col>
      <xdr:colOff>1242332</xdr:colOff>
      <xdr:row>2</xdr:row>
      <xdr:rowOff>0</xdr:rowOff>
    </xdr:to>
    <xdr:sp macro="" textlink="">
      <xdr:nvSpPr>
        <xdr:cNvPr id="2699" name="Text Box 651" hidden="1"/>
        <xdr:cNvSpPr txBox="1">
          <a:spLocks noChangeArrowheads="1"/>
        </xdr:cNvSpPr>
      </xdr:nvSpPr>
      <xdr:spPr bwMode="auto">
        <a:xfrm>
          <a:off x="5133975" y="28575"/>
          <a:ext cx="1152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696686</xdr:colOff>
      <xdr:row>0</xdr:row>
      <xdr:rowOff>28575</xdr:rowOff>
    </xdr:from>
    <xdr:to>
      <xdr:col>7</xdr:col>
      <xdr:colOff>288472</xdr:colOff>
      <xdr:row>2</xdr:row>
      <xdr:rowOff>0</xdr:rowOff>
    </xdr:to>
    <xdr:sp macro="" textlink="">
      <xdr:nvSpPr>
        <xdr:cNvPr id="2698" name="Text Box 650" hidden="1"/>
        <xdr:cNvSpPr txBox="1">
          <a:spLocks noChangeArrowheads="1"/>
        </xdr:cNvSpPr>
      </xdr:nvSpPr>
      <xdr:spPr bwMode="auto">
        <a:xfrm>
          <a:off x="5743575" y="28575"/>
          <a:ext cx="12192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</xdr:col>
      <xdr:colOff>1309007</xdr:colOff>
      <xdr:row>0</xdr:row>
      <xdr:rowOff>28575</xdr:rowOff>
    </xdr:from>
    <xdr:to>
      <xdr:col>7</xdr:col>
      <xdr:colOff>1234168</xdr:colOff>
      <xdr:row>2</xdr:row>
      <xdr:rowOff>0</xdr:rowOff>
    </xdr:to>
    <xdr:sp macro="" textlink="">
      <xdr:nvSpPr>
        <xdr:cNvPr id="2697" name="Text Box 649" hidden="1"/>
        <xdr:cNvSpPr txBox="1">
          <a:spLocks noChangeArrowheads="1"/>
        </xdr:cNvSpPr>
      </xdr:nvSpPr>
      <xdr:spPr bwMode="auto">
        <a:xfrm>
          <a:off x="635317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288472</xdr:colOff>
      <xdr:row>0</xdr:row>
      <xdr:rowOff>28575</xdr:rowOff>
    </xdr:from>
    <xdr:to>
      <xdr:col>9</xdr:col>
      <xdr:colOff>557893</xdr:colOff>
      <xdr:row>2</xdr:row>
      <xdr:rowOff>0</xdr:rowOff>
    </xdr:to>
    <xdr:sp macro="" textlink="">
      <xdr:nvSpPr>
        <xdr:cNvPr id="2696" name="Text Box 648" hidden="1"/>
        <xdr:cNvSpPr txBox="1">
          <a:spLocks noChangeArrowheads="1"/>
        </xdr:cNvSpPr>
      </xdr:nvSpPr>
      <xdr:spPr bwMode="auto">
        <a:xfrm>
          <a:off x="6962775" y="28575"/>
          <a:ext cx="25336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900793</xdr:colOff>
      <xdr:row>0</xdr:row>
      <xdr:rowOff>28575</xdr:rowOff>
    </xdr:from>
    <xdr:to>
      <xdr:col>10</xdr:col>
      <xdr:colOff>367392</xdr:colOff>
      <xdr:row>2</xdr:row>
      <xdr:rowOff>0</xdr:rowOff>
    </xdr:to>
    <xdr:sp macro="" textlink="">
      <xdr:nvSpPr>
        <xdr:cNvPr id="2695" name="Text Box 647" hidden="1"/>
        <xdr:cNvSpPr txBox="1">
          <a:spLocks noChangeArrowheads="1"/>
        </xdr:cNvSpPr>
      </xdr:nvSpPr>
      <xdr:spPr bwMode="auto">
        <a:xfrm>
          <a:off x="7572375" y="28575"/>
          <a:ext cx="3181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1513115</xdr:colOff>
      <xdr:row>0</xdr:row>
      <xdr:rowOff>28575</xdr:rowOff>
    </xdr:from>
    <xdr:to>
      <xdr:col>10</xdr:col>
      <xdr:colOff>97971</xdr:colOff>
      <xdr:row>2</xdr:row>
      <xdr:rowOff>0</xdr:rowOff>
    </xdr:to>
    <xdr:sp macro="" textlink="">
      <xdr:nvSpPr>
        <xdr:cNvPr id="2694" name="Text Box 646" hidden="1"/>
        <xdr:cNvSpPr txBox="1">
          <a:spLocks noChangeArrowheads="1"/>
        </xdr:cNvSpPr>
      </xdr:nvSpPr>
      <xdr:spPr bwMode="auto">
        <a:xfrm>
          <a:off x="8181975" y="28575"/>
          <a:ext cx="2305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492578</xdr:colOff>
      <xdr:row>0</xdr:row>
      <xdr:rowOff>28575</xdr:rowOff>
    </xdr:from>
    <xdr:to>
      <xdr:col>10</xdr:col>
      <xdr:colOff>1370239</xdr:colOff>
      <xdr:row>2</xdr:row>
      <xdr:rowOff>0</xdr:rowOff>
    </xdr:to>
    <xdr:sp macro="" textlink="">
      <xdr:nvSpPr>
        <xdr:cNvPr id="2693" name="Text Box 645" hidden="1"/>
        <xdr:cNvSpPr txBox="1">
          <a:spLocks noChangeArrowheads="1"/>
        </xdr:cNvSpPr>
      </xdr:nvSpPr>
      <xdr:spPr bwMode="auto">
        <a:xfrm>
          <a:off x="8791575" y="28575"/>
          <a:ext cx="29622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751115</xdr:colOff>
      <xdr:row>0</xdr:row>
      <xdr:rowOff>28575</xdr:rowOff>
    </xdr:from>
    <xdr:to>
      <xdr:col>11</xdr:col>
      <xdr:colOff>118382</xdr:colOff>
      <xdr:row>2</xdr:row>
      <xdr:rowOff>0</xdr:rowOff>
    </xdr:to>
    <xdr:sp macro="" textlink="">
      <xdr:nvSpPr>
        <xdr:cNvPr id="2692" name="Text Box 644" hidden="1"/>
        <xdr:cNvSpPr txBox="1">
          <a:spLocks noChangeArrowheads="1"/>
        </xdr:cNvSpPr>
      </xdr:nvSpPr>
      <xdr:spPr bwMode="auto">
        <a:xfrm>
          <a:off x="96869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9</xdr:col>
      <xdr:colOff>1363436</xdr:colOff>
      <xdr:row>0</xdr:row>
      <xdr:rowOff>28575</xdr:rowOff>
    </xdr:from>
    <xdr:to>
      <xdr:col>12</xdr:col>
      <xdr:colOff>145596</xdr:colOff>
      <xdr:row>2</xdr:row>
      <xdr:rowOff>0</xdr:rowOff>
    </xdr:to>
    <xdr:sp macro="" textlink="">
      <xdr:nvSpPr>
        <xdr:cNvPr id="2691" name="Text Box 643" hidden="1"/>
        <xdr:cNvSpPr txBox="1">
          <a:spLocks noChangeArrowheads="1"/>
        </xdr:cNvSpPr>
      </xdr:nvSpPr>
      <xdr:spPr bwMode="auto">
        <a:xfrm>
          <a:off x="10296525" y="28575"/>
          <a:ext cx="30956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519792</xdr:colOff>
      <xdr:row>0</xdr:row>
      <xdr:rowOff>28575</xdr:rowOff>
    </xdr:from>
    <xdr:to>
      <xdr:col>11</xdr:col>
      <xdr:colOff>1343025</xdr:colOff>
      <xdr:row>2</xdr:row>
      <xdr:rowOff>0</xdr:rowOff>
    </xdr:to>
    <xdr:sp macro="" textlink="">
      <xdr:nvSpPr>
        <xdr:cNvPr id="2690" name="Text Box 642" hidden="1"/>
        <xdr:cNvSpPr txBox="1">
          <a:spLocks noChangeArrowheads="1"/>
        </xdr:cNvSpPr>
      </xdr:nvSpPr>
      <xdr:spPr bwMode="auto">
        <a:xfrm>
          <a:off x="10906125" y="28575"/>
          <a:ext cx="2295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1132114</xdr:colOff>
      <xdr:row>0</xdr:row>
      <xdr:rowOff>28575</xdr:rowOff>
    </xdr:from>
    <xdr:to>
      <xdr:col>12</xdr:col>
      <xdr:colOff>703489</xdr:colOff>
      <xdr:row>2</xdr:row>
      <xdr:rowOff>0</xdr:rowOff>
    </xdr:to>
    <xdr:sp macro="" textlink="">
      <xdr:nvSpPr>
        <xdr:cNvPr id="2689" name="Text Box 641" hidden="1"/>
        <xdr:cNvSpPr txBox="1">
          <a:spLocks noChangeArrowheads="1"/>
        </xdr:cNvSpPr>
      </xdr:nvSpPr>
      <xdr:spPr bwMode="auto">
        <a:xfrm>
          <a:off x="11515725" y="28575"/>
          <a:ext cx="24288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261257</xdr:colOff>
      <xdr:row>0</xdr:row>
      <xdr:rowOff>28575</xdr:rowOff>
    </xdr:from>
    <xdr:to>
      <xdr:col>12</xdr:col>
      <xdr:colOff>431346</xdr:colOff>
      <xdr:row>2</xdr:row>
      <xdr:rowOff>0</xdr:rowOff>
    </xdr:to>
    <xdr:sp macro="" textlink="">
      <xdr:nvSpPr>
        <xdr:cNvPr id="2688" name="Text Box 640" hidden="1"/>
        <xdr:cNvSpPr txBox="1">
          <a:spLocks noChangeArrowheads="1"/>
        </xdr:cNvSpPr>
      </xdr:nvSpPr>
      <xdr:spPr bwMode="auto">
        <a:xfrm>
          <a:off x="12125325" y="28575"/>
          <a:ext cx="15525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873579</xdr:colOff>
      <xdr:row>0</xdr:row>
      <xdr:rowOff>28575</xdr:rowOff>
    </xdr:from>
    <xdr:to>
      <xdr:col>14</xdr:col>
      <xdr:colOff>68036</xdr:colOff>
      <xdr:row>2</xdr:row>
      <xdr:rowOff>0</xdr:rowOff>
    </xdr:to>
    <xdr:sp macro="" textlink="">
      <xdr:nvSpPr>
        <xdr:cNvPr id="2687" name="Text Box 639" hidden="1"/>
        <xdr:cNvSpPr txBox="1">
          <a:spLocks noChangeArrowheads="1"/>
        </xdr:cNvSpPr>
      </xdr:nvSpPr>
      <xdr:spPr bwMode="auto">
        <a:xfrm>
          <a:off x="12734925" y="28575"/>
          <a:ext cx="24193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97971</xdr:colOff>
      <xdr:row>0</xdr:row>
      <xdr:rowOff>28575</xdr:rowOff>
    </xdr:from>
    <xdr:to>
      <xdr:col>14</xdr:col>
      <xdr:colOff>391886</xdr:colOff>
      <xdr:row>2</xdr:row>
      <xdr:rowOff>0</xdr:rowOff>
    </xdr:to>
    <xdr:sp macro="" textlink="">
      <xdr:nvSpPr>
        <xdr:cNvPr id="2686" name="Text Box 638" hidden="1"/>
        <xdr:cNvSpPr txBox="1">
          <a:spLocks noChangeArrowheads="1"/>
        </xdr:cNvSpPr>
      </xdr:nvSpPr>
      <xdr:spPr bwMode="auto">
        <a:xfrm>
          <a:off x="13344525" y="28575"/>
          <a:ext cx="2133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751114</xdr:colOff>
      <xdr:row>0</xdr:row>
      <xdr:rowOff>28575</xdr:rowOff>
    </xdr:from>
    <xdr:to>
      <xdr:col>14</xdr:col>
      <xdr:colOff>449036</xdr:colOff>
      <xdr:row>2</xdr:row>
      <xdr:rowOff>0</xdr:rowOff>
    </xdr:to>
    <xdr:sp macro="" textlink="">
      <xdr:nvSpPr>
        <xdr:cNvPr id="2685" name="Text Box 637" hidden="1"/>
        <xdr:cNvSpPr txBox="1">
          <a:spLocks noChangeArrowheads="1"/>
        </xdr:cNvSpPr>
      </xdr:nvSpPr>
      <xdr:spPr bwMode="auto">
        <a:xfrm>
          <a:off x="13992225" y="28575"/>
          <a:ext cx="15430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438150</xdr:colOff>
      <xdr:row>0</xdr:row>
      <xdr:rowOff>28575</xdr:rowOff>
    </xdr:from>
    <xdr:to>
      <xdr:col>14</xdr:col>
      <xdr:colOff>1051832</xdr:colOff>
      <xdr:row>2</xdr:row>
      <xdr:rowOff>0</xdr:rowOff>
    </xdr:to>
    <xdr:sp macro="" textlink="">
      <xdr:nvSpPr>
        <xdr:cNvPr id="2684" name="Text Box 636" hidden="1"/>
        <xdr:cNvSpPr txBox="1">
          <a:spLocks noChangeArrowheads="1"/>
        </xdr:cNvSpPr>
      </xdr:nvSpPr>
      <xdr:spPr bwMode="auto">
        <a:xfrm>
          <a:off x="14601825" y="28575"/>
          <a:ext cx="15335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125186</xdr:colOff>
      <xdr:row>0</xdr:row>
      <xdr:rowOff>28575</xdr:rowOff>
    </xdr:from>
    <xdr:to>
      <xdr:col>15</xdr:col>
      <xdr:colOff>602797</xdr:colOff>
      <xdr:row>4</xdr:row>
      <xdr:rowOff>28575</xdr:rowOff>
    </xdr:to>
    <xdr:sp macro="" textlink="">
      <xdr:nvSpPr>
        <xdr:cNvPr id="2683" name="Text Box 635" hidden="1"/>
        <xdr:cNvSpPr txBox="1">
          <a:spLocks noChangeArrowheads="1"/>
        </xdr:cNvSpPr>
      </xdr:nvSpPr>
      <xdr:spPr bwMode="auto">
        <a:xfrm>
          <a:off x="15211425" y="28575"/>
          <a:ext cx="16287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737507</xdr:colOff>
      <xdr:row>0</xdr:row>
      <xdr:rowOff>28575</xdr:rowOff>
    </xdr:from>
    <xdr:to>
      <xdr:col>17</xdr:col>
      <xdr:colOff>172811</xdr:colOff>
      <xdr:row>4</xdr:row>
      <xdr:rowOff>28575</xdr:rowOff>
    </xdr:to>
    <xdr:sp macro="" textlink="">
      <xdr:nvSpPr>
        <xdr:cNvPr id="2682" name="Text Box 634" hidden="1"/>
        <xdr:cNvSpPr txBox="1">
          <a:spLocks noChangeArrowheads="1"/>
        </xdr:cNvSpPr>
      </xdr:nvSpPr>
      <xdr:spPr bwMode="auto">
        <a:xfrm>
          <a:off x="15821025" y="28575"/>
          <a:ext cx="23526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66</xdr:col>
      <xdr:colOff>492578</xdr:colOff>
      <xdr:row>0</xdr:row>
      <xdr:rowOff>28575</xdr:rowOff>
    </xdr:from>
    <xdr:to>
      <xdr:col>67</xdr:col>
      <xdr:colOff>492579</xdr:colOff>
      <xdr:row>2</xdr:row>
      <xdr:rowOff>0</xdr:rowOff>
    </xdr:to>
    <xdr:sp macro="" textlink="">
      <xdr:nvSpPr>
        <xdr:cNvPr id="2681" name="Text Box 633" hidden="1"/>
        <xdr:cNvSpPr txBox="1">
          <a:spLocks noChangeArrowheads="1"/>
        </xdr:cNvSpPr>
      </xdr:nvSpPr>
      <xdr:spPr bwMode="auto">
        <a:xfrm>
          <a:off x="483584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492579</xdr:colOff>
      <xdr:row>0</xdr:row>
      <xdr:rowOff>28575</xdr:rowOff>
    </xdr:from>
    <xdr:to>
      <xdr:col>68</xdr:col>
      <xdr:colOff>492578</xdr:colOff>
      <xdr:row>2</xdr:row>
      <xdr:rowOff>0</xdr:rowOff>
    </xdr:to>
    <xdr:sp macro="" textlink="">
      <xdr:nvSpPr>
        <xdr:cNvPr id="2680" name="Text Box 632" hidden="1"/>
        <xdr:cNvSpPr txBox="1">
          <a:spLocks noChangeArrowheads="1"/>
        </xdr:cNvSpPr>
      </xdr:nvSpPr>
      <xdr:spPr bwMode="auto">
        <a:xfrm>
          <a:off x="489680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68</xdr:col>
      <xdr:colOff>492578</xdr:colOff>
      <xdr:row>0</xdr:row>
      <xdr:rowOff>28575</xdr:rowOff>
    </xdr:from>
    <xdr:to>
      <xdr:col>69</xdr:col>
      <xdr:colOff>492579</xdr:colOff>
      <xdr:row>2</xdr:row>
      <xdr:rowOff>0</xdr:rowOff>
    </xdr:to>
    <xdr:sp macro="" textlink="">
      <xdr:nvSpPr>
        <xdr:cNvPr id="2679" name="Text Box 631" hidden="1"/>
        <xdr:cNvSpPr txBox="1">
          <a:spLocks noChangeArrowheads="1"/>
        </xdr:cNvSpPr>
      </xdr:nvSpPr>
      <xdr:spPr bwMode="auto">
        <a:xfrm>
          <a:off x="495776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492579</xdr:colOff>
      <xdr:row>0</xdr:row>
      <xdr:rowOff>28575</xdr:rowOff>
    </xdr:from>
    <xdr:to>
      <xdr:col>70</xdr:col>
      <xdr:colOff>492578</xdr:colOff>
      <xdr:row>2</xdr:row>
      <xdr:rowOff>0</xdr:rowOff>
    </xdr:to>
    <xdr:sp macro="" textlink="">
      <xdr:nvSpPr>
        <xdr:cNvPr id="2678" name="Text Box 630" hidden="1"/>
        <xdr:cNvSpPr txBox="1">
          <a:spLocks noChangeArrowheads="1"/>
        </xdr:cNvSpPr>
      </xdr:nvSpPr>
      <xdr:spPr bwMode="auto">
        <a:xfrm>
          <a:off x="50187225" y="28575"/>
          <a:ext cx="6096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70</xdr:col>
      <xdr:colOff>492578</xdr:colOff>
      <xdr:row>0</xdr:row>
      <xdr:rowOff>28575</xdr:rowOff>
    </xdr:from>
    <xdr:to>
      <xdr:col>73</xdr:col>
      <xdr:colOff>311603</xdr:colOff>
      <xdr:row>2</xdr:row>
      <xdr:rowOff>0</xdr:rowOff>
    </xdr:to>
    <xdr:sp macro="" textlink="">
      <xdr:nvSpPr>
        <xdr:cNvPr id="2677" name="Text Box 629" hidden="1"/>
        <xdr:cNvSpPr txBox="1">
          <a:spLocks noChangeArrowheads="1"/>
        </xdr:cNvSpPr>
      </xdr:nvSpPr>
      <xdr:spPr bwMode="auto">
        <a:xfrm>
          <a:off x="50796825" y="28575"/>
          <a:ext cx="164782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424543</xdr:colOff>
      <xdr:row>0</xdr:row>
      <xdr:rowOff>28575</xdr:rowOff>
    </xdr:from>
    <xdr:to>
      <xdr:col>3</xdr:col>
      <xdr:colOff>353786</xdr:colOff>
      <xdr:row>2</xdr:row>
      <xdr:rowOff>0</xdr:rowOff>
    </xdr:to>
    <xdr:sp macro="" textlink="">
      <xdr:nvSpPr>
        <xdr:cNvPr id="2734" name="Text Box 686" hidden="1"/>
        <xdr:cNvSpPr txBox="1">
          <a:spLocks noChangeArrowheads="1"/>
        </xdr:cNvSpPr>
      </xdr:nvSpPr>
      <xdr:spPr bwMode="auto">
        <a:xfrm>
          <a:off x="13716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329293</xdr:colOff>
      <xdr:row>0</xdr:row>
      <xdr:rowOff>28575</xdr:rowOff>
    </xdr:from>
    <xdr:to>
      <xdr:col>4</xdr:col>
      <xdr:colOff>242207</xdr:colOff>
      <xdr:row>2</xdr:row>
      <xdr:rowOff>0</xdr:rowOff>
    </xdr:to>
    <xdr:sp macro="" textlink="">
      <xdr:nvSpPr>
        <xdr:cNvPr id="2733" name="Text Box 685" hidden="1"/>
        <xdr:cNvSpPr txBox="1">
          <a:spLocks noChangeArrowheads="1"/>
        </xdr:cNvSpPr>
      </xdr:nvSpPr>
      <xdr:spPr bwMode="auto">
        <a:xfrm>
          <a:off x="1981200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315686</xdr:colOff>
      <xdr:row>0</xdr:row>
      <xdr:rowOff>28575</xdr:rowOff>
    </xdr:from>
    <xdr:to>
      <xdr:col>4</xdr:col>
      <xdr:colOff>957943</xdr:colOff>
      <xdr:row>2</xdr:row>
      <xdr:rowOff>0</xdr:rowOff>
    </xdr:to>
    <xdr:sp macro="" textlink="">
      <xdr:nvSpPr>
        <xdr:cNvPr id="2732" name="Text Box 684" hidden="1"/>
        <xdr:cNvSpPr txBox="1">
          <a:spLocks noChangeArrowheads="1"/>
        </xdr:cNvSpPr>
      </xdr:nvSpPr>
      <xdr:spPr bwMode="auto">
        <a:xfrm>
          <a:off x="26955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37" name="Text Box 68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36" name="Text Box 68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35" name="Text Box 68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40" name="Text Box 69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39" name="Text Box 69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38" name="Text Box 69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43" name="Text Box 69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42" name="Text Box 69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41" name="Text Box 69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46" name="Text Box 69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45" name="Text Box 69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44" name="Text Box 69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49" name="Text Box 70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48" name="Text Box 70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47" name="Text Box 69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52" name="Text Box 70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51" name="Text Box 70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50" name="Text Box 70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55" name="Text Box 70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54" name="Text Box 70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53" name="Text Box 70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58" name="Text Box 71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57" name="Text Box 70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56" name="Text Box 70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61" name="Text Box 71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60" name="Text Box 71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59" name="Text Box 71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64" name="Text Box 71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63" name="Text Box 71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62" name="Text Box 71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67" name="Text Box 71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66" name="Text Box 71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65" name="Text Box 71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70" name="Text Box 72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69" name="Text Box 72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68" name="Text Box 72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73" name="Text Box 72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72" name="Text Box 72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71" name="Text Box 72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76" name="Text Box 72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75" name="Text Box 72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74" name="Text Box 72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79" name="Text Box 73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78" name="Text Box 73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77" name="Text Box 72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2782" name="Text Box 73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2781" name="Text Box 73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2780" name="Text Box 73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099" name="Text Box 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098" name="Text Box 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097" name="Text Box 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02" name="Text Box 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01" name="Text Box 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00" name="Text Box 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05" name="Text Box 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04" name="Text Box 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03" name="Text Box 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08" name="Text Box 1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07" name="Text Box 1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06" name="Text Box 1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11" name="Text Box 1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10" name="Text Box 1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09" name="Text Box 1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14" name="Text Box 1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13" name="Text Box 1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12" name="Text Box 1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17" name="Text Box 2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16" name="Text Box 2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15" name="Text Box 1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20" name="Text Box 2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19" name="Text Box 2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18" name="Text Box 2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23" name="Text Box 2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22" name="Text Box 2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21" name="Text Box 2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29" name="Text Box 3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28" name="Text Box 3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27" name="Text Box 3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26" name="Text Box 3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25" name="Text Box 2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24" name="Text Box 2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32" name="Text Box 3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31" name="Text Box 3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30" name="Text Box 3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38" name="Text Box 4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37" name="Text Box 4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36" name="Text Box 4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35" name="Text Box 3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34" name="Text Box 3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33" name="Text Box 3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41" name="Text Box 4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40" name="Text Box 4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39" name="Text Box 4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44" name="Text Box 4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43" name="Text Box 4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42" name="Text Box 4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47" name="Text Box 5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46" name="Text Box 5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45" name="Text Box 4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50" name="Text Box 5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49" name="Text Box 5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48" name="Text Box 5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53" name="Text Box 5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52" name="Text Box 5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51" name="Text Box 5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56" name="Text Box 6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55" name="Text Box 5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54" name="Text Box 5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59" name="Text Box 6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58" name="Text Box 6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57" name="Text Box 6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62" name="Text Box 6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61" name="Text Box 6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60" name="Text Box 6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65" name="Text Box 6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64" name="Text Box 6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63" name="Text Box 6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68" name="Text Box 7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67" name="Text Box 7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66" name="Text Box 7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71" name="Text Box 7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70" name="Text Box 7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69" name="Text Box 7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74" name="Text Box 7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73" name="Text Box 7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72" name="Text Box 7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4177" name="Text Box 8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4176" name="Text Box 8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4175" name="Text Box 7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23" name="Text Box 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22" name="Text Box 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21" name="Text Box 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26" name="Text Box 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25" name="Text Box 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24" name="Text Box 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29" name="Text Box 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28" name="Text Box 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27" name="Text Box 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32" name="Text Box 1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31" name="Text Box 1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30" name="Text Box 1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35" name="Text Box 1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34" name="Text Box 1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33" name="Text Box 1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38" name="Text Box 1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37" name="Text Box 1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36" name="Text Box 1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41" name="Text Box 2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40" name="Text Box 2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39" name="Text Box 1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44" name="Text Box 2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43" name="Text Box 2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42" name="Text Box 2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47" name="Text Box 2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46" name="Text Box 2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45" name="Text Box 2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53" name="Text Box 3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52" name="Text Box 3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51" name="Text Box 3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50" name="Text Box 3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49" name="Text Box 2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48" name="Text Box 2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56" name="Text Box 3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55" name="Text Box 3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54" name="Text Box 3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59" name="Text Box 3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58" name="Text Box 3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57" name="Text Box 3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62" name="Text Box 4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61" name="Text Box 4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60" name="Text Box 4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65" name="Text Box 4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64" name="Text Box 4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63" name="Text Box 4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68" name="Text Box 4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67" name="Text Box 4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66" name="Text Box 4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71" name="Text Box 5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70" name="Text Box 5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69" name="Text Box 4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74" name="Text Box 5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73" name="Text Box 5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72" name="Text Box 5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77" name="Text Box 5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76" name="Text Box 5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75" name="Text Box 5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80" name="Text Box 6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79" name="Text Box 5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78" name="Text Box 5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83" name="Text Box 63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82" name="Text Box 62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81" name="Text Box 61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86" name="Text Box 66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85" name="Text Box 65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84" name="Text Box 64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89" name="Text Box 69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88" name="Text Box 68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87" name="Text Box 67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92" name="Text Box 72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91" name="Text Box 71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90" name="Text Box 70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95" name="Text Box 75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94" name="Text Box 74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93" name="Text Box 73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198" name="Text Box 78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197" name="Text Box 77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96" name="Text Box 76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204" name="Text Box 84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203" name="Text Box 83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202" name="Text Box 82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201" name="Text Box 81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200" name="Text Box 80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199" name="Text Box 79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207" name="Text Box 87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206" name="Text Box 86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205" name="Text Box 85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152400</xdr:colOff>
      <xdr:row>0</xdr:row>
      <xdr:rowOff>28575</xdr:rowOff>
    </xdr:from>
    <xdr:to>
      <xdr:col>4</xdr:col>
      <xdr:colOff>190500</xdr:colOff>
      <xdr:row>2</xdr:row>
      <xdr:rowOff>0</xdr:rowOff>
    </xdr:to>
    <xdr:sp macro="" textlink="">
      <xdr:nvSpPr>
        <xdr:cNvPr id="5210" name="Text Box 90" hidden="1"/>
        <xdr:cNvSpPr txBox="1">
          <a:spLocks noChangeArrowheads="1"/>
        </xdr:cNvSpPr>
      </xdr:nvSpPr>
      <xdr:spPr bwMode="auto">
        <a:xfrm>
          <a:off x="1809750" y="28575"/>
          <a:ext cx="148590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0</xdr:row>
      <xdr:rowOff>28575</xdr:rowOff>
    </xdr:from>
    <xdr:to>
      <xdr:col>4</xdr:col>
      <xdr:colOff>800100</xdr:colOff>
      <xdr:row>2</xdr:row>
      <xdr:rowOff>0</xdr:rowOff>
    </xdr:to>
    <xdr:sp macro="" textlink="">
      <xdr:nvSpPr>
        <xdr:cNvPr id="5209" name="Text Box 89" hidden="1"/>
        <xdr:cNvSpPr txBox="1">
          <a:spLocks noChangeArrowheads="1"/>
        </xdr:cNvSpPr>
      </xdr:nvSpPr>
      <xdr:spPr bwMode="auto">
        <a:xfrm>
          <a:off x="2543175" y="28575"/>
          <a:ext cx="1362075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152400</xdr:colOff>
      <xdr:row>0</xdr:row>
      <xdr:rowOff>28575</xdr:rowOff>
    </xdr:from>
    <xdr:to>
      <xdr:col>5</xdr:col>
      <xdr:colOff>581025</xdr:colOff>
      <xdr:row>2</xdr:row>
      <xdr:rowOff>0</xdr:rowOff>
    </xdr:to>
    <xdr:sp macro="" textlink="">
      <xdr:nvSpPr>
        <xdr:cNvPr id="5208" name="Text Box 88" hidden="1"/>
        <xdr:cNvSpPr txBox="1">
          <a:spLocks noChangeArrowheads="1"/>
        </xdr:cNvSpPr>
      </xdr:nvSpPr>
      <xdr:spPr bwMode="auto">
        <a:xfrm>
          <a:off x="3257550" y="28575"/>
          <a:ext cx="1466850" cy="3524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mhuran" refreshedDate="43190.521090162038" createdVersion="5" refreshedVersion="5" minRefreshableVersion="3" recordCount="537">
  <cacheSource type="worksheet">
    <worksheetSource name="Table1"/>
  </cacheSource>
  <cacheFields count="89">
    <cacheField name="DataType" numFmtId="0">
      <sharedItems/>
    </cacheField>
    <cacheField name="Team1" numFmtId="0">
      <sharedItems/>
    </cacheField>
    <cacheField name="Team2" numFmtId="0">
      <sharedItems/>
    </cacheField>
    <cacheField name="Date" numFmtId="14">
      <sharedItems/>
    </cacheField>
    <cacheField name="Index" numFmtId="0">
      <sharedItems/>
    </cacheField>
    <cacheField name="Home" numFmtId="0">
      <sharedItems/>
    </cacheField>
    <cacheField name="HomeTeam" numFmtId="0">
      <sharedItems/>
    </cacheField>
    <cacheField name="Favorite" numFmtId="0">
      <sharedItems/>
    </cacheField>
    <cacheField name="FavoriteTeam" numFmtId="0">
      <sharedItems/>
    </cacheField>
    <cacheField name="Odd1" numFmtId="0">
      <sharedItems containsSemiMixedTypes="0" containsString="0" containsNumber="1" minValue="1" maxValue="17"/>
    </cacheField>
    <cacheField name="Odd2" numFmtId="0">
      <sharedItems containsSemiMixedTypes="0" containsString="0" containsNumber="1" minValue="1" maxValue="148"/>
    </cacheField>
    <cacheField name="Odddiff" numFmtId="0">
      <sharedItems containsSemiMixedTypes="0" containsString="0" containsNumber="1" minValue="-145.13999999999999" maxValue="15.98"/>
    </cacheField>
    <cacheField name="Antipublic" numFmtId="0">
      <sharedItems/>
    </cacheField>
    <cacheField name="AntipublicTeam" numFmtId="0">
      <sharedItems/>
    </cacheField>
    <cacheField name="Sharpline1" numFmtId="0">
      <sharedItems containsSemiMixedTypes="0" containsString="0" containsNumber="1" containsInteger="1" minValue="0" maxValue="11"/>
    </cacheField>
    <cacheField name="Smartmoney1" numFmtId="0">
      <sharedItems containsSemiMixedTypes="0" containsString="0" containsNumber="1" containsInteger="1" minValue="0" maxValue="2"/>
    </cacheField>
    <cacheField name="Sharpline2" numFmtId="0">
      <sharedItems containsSemiMixedTypes="0" containsString="0" containsNumber="1" containsInteger="1" minValue="0" maxValue="13"/>
    </cacheField>
    <cacheField name="Smartmoney2" numFmtId="0">
      <sharedItems containsSemiMixedTypes="0" containsString="0" containsNumber="1" containsInteger="1" minValue="0" maxValue="1"/>
    </cacheField>
    <cacheField name="Winpred" numFmtId="0">
      <sharedItems/>
    </cacheField>
    <cacheField name="WinpredTeam" numFmtId="0">
      <sharedItems count="2">
        <s v="Team2"/>
        <s v="Team1"/>
      </sharedItems>
    </cacheField>
    <cacheField name="Scorepred1" numFmtId="0">
      <sharedItems containsSemiMixedTypes="0" containsString="0" containsNumber="1" containsInteger="1" minValue="72" maxValue="121"/>
    </cacheField>
    <cacheField name="Scorepred2" numFmtId="0">
      <sharedItems containsSemiMixedTypes="0" containsString="0" containsNumber="1" containsInteger="1" minValue="77" maxValue="126"/>
    </cacheField>
    <cacheField name="Scorepreddiff" numFmtId="0">
      <sharedItems containsSemiMixedTypes="0" containsString="0" containsNumber="1" containsInteger="1" minValue="-43" maxValue="34"/>
    </cacheField>
    <cacheField name="Scorepredconf" numFmtId="0">
      <sharedItems containsSemiMixedTypes="0" containsString="0" containsNumber="1" minValue="0.47589999999999999" maxValue="0.89900000000000002"/>
    </cacheField>
    <cacheField name="Pred1" numFmtId="0">
      <sharedItems containsSemiMixedTypes="0" containsString="0" containsNumber="1" minValue="7.0000000000000007E-2" maxValue="0.84"/>
    </cacheField>
    <cacheField name="Pred2" numFmtId="0">
      <sharedItems containsSemiMixedTypes="0" containsString="0" containsNumber="1" minValue="0.16000000000000003" maxValue="0.92999999999999994"/>
    </cacheField>
    <cacheField name="GP_ALLdiff" numFmtId="0">
      <sharedItems containsSemiMixedTypes="0" containsString="0" containsNumber="1" containsInteger="1" minValue="-4" maxValue="5"/>
    </cacheField>
    <cacheField name="W_ALLdiff" numFmtId="0">
      <sharedItems containsSemiMixedTypes="0" containsString="0" containsNumber="1" containsInteger="1" minValue="-42" maxValue="29"/>
    </cacheField>
    <cacheField name="L_ALLdiff" numFmtId="0">
      <sharedItems containsSemiMixedTypes="0" containsString="0" containsNumber="1" containsInteger="1" minValue="-29" maxValue="43"/>
    </cacheField>
    <cacheField name="WINPER_ALLdiff" numFmtId="0">
      <sharedItems containsSemiMixedTypes="0" containsString="0" containsNumber="1" minValue="-0.61099999999999999" maxValue="0.61799999999999999"/>
    </cacheField>
    <cacheField name="MIN_ALLdiff" numFmtId="0">
      <sharedItems containsSemiMixedTypes="0" containsString="0" containsNumber="1" minValue="-0.79999999999999716" maxValue="0.79999999999999716"/>
    </cacheField>
    <cacheField name="PTS_ALLdiff" numFmtId="0">
      <sharedItems containsSemiMixedTypes="0" containsString="0" containsNumber="1" minValue="-20.600000000000009" maxValue="19.100000000000009"/>
    </cacheField>
    <cacheField name="FGM_ALLdiff" numFmtId="0">
      <sharedItems containsSemiMixedTypes="0" containsString="0" containsNumber="1" minValue="-8.8999999999999986" maxValue="8.2999999999999972"/>
    </cacheField>
    <cacheField name="FGA_ALLdiff" numFmtId="0">
      <sharedItems containsSemiMixedTypes="0" containsString="0" containsNumber="1" minValue="-9.5" maxValue="8.7000000000000028"/>
    </cacheField>
    <cacheField name="FGPER_ALLdiff" numFmtId="0">
      <sharedItems containsSemiMixedTypes="0" containsString="0" containsNumber="1" minValue="-9.3000000000000043" maxValue="6.7999999999999972"/>
    </cacheField>
    <cacheField name="THREEPM_ALLdiff" numFmtId="0">
      <sharedItems containsSemiMixedTypes="0" containsString="0" containsNumber="1" minValue="-7.4000000000000021" maxValue="8.1"/>
    </cacheField>
    <cacheField name="THREEPA_ALLdiff" numFmtId="0">
      <sharedItems containsSemiMixedTypes="0" containsString="0" containsNumber="1" minValue="-19.200000000000003" maxValue="21.2"/>
    </cacheField>
    <cacheField name="THREEPPER_ALLdiff" numFmtId="0">
      <sharedItems containsSemiMixedTypes="0" containsString="0" containsNumber="1" minValue="-6.8000000000000043" maxValue="8.2999999999999972"/>
    </cacheField>
    <cacheField name="FTM_ALLdiff" numFmtId="0">
      <sharedItems containsSemiMixedTypes="0" containsString="0" containsNumber="1" minValue="-7" maxValue="7.9"/>
    </cacheField>
    <cacheField name="FTA_ALLdiff" numFmtId="0">
      <sharedItems containsSemiMixedTypes="0" containsString="0" containsNumber="1" minValue="-10.100000000000001" maxValue="10.600000000000001"/>
    </cacheField>
    <cacheField name="FTPER_ALLdiff" numFmtId="0">
      <sharedItems containsSemiMixedTypes="0" containsString="0" containsNumber="1" minValue="-11.400000000000006" maxValue="10.700000000000003"/>
    </cacheField>
    <cacheField name="OREB_ALLdiff" numFmtId="0">
      <sharedItems containsSemiMixedTypes="0" containsString="0" containsNumber="1" minValue="-4.2000000000000011" maxValue="4.0999999999999996"/>
    </cacheField>
    <cacheField name="DREB_ALLdiff" numFmtId="0">
      <sharedItems containsSemiMixedTypes="0" containsString="0" containsNumber="1" minValue="-6.0999999999999979" maxValue="6"/>
    </cacheField>
    <cacheField name="REB_ALLdiff" numFmtId="0">
      <sharedItems containsSemiMixedTypes="0" containsString="0" containsNumber="1" minValue="-9" maxValue="8.7999999999999972"/>
    </cacheField>
    <cacheField name="AST_ALLdiff" numFmtId="0">
      <sharedItems containsSemiMixedTypes="0" containsString="0" containsNumber="1" minValue="-12.600000000000001" maxValue="11.399999999999999"/>
    </cacheField>
    <cacheField name="TOV_ALLdiff" numFmtId="0">
      <sharedItems containsSemiMixedTypes="0" containsString="0" containsNumber="1" minValue="-4.5" maxValue="4.7000000000000011"/>
    </cacheField>
    <cacheField name="STL_ALLdiff" numFmtId="0">
      <sharedItems containsSemiMixedTypes="0" containsString="0" containsNumber="1" minValue="-3.7000000000000011" maxValue="3.8000000000000007"/>
    </cacheField>
    <cacheField name="BLK_ALLdiff" numFmtId="0">
      <sharedItems containsSemiMixedTypes="0" containsString="0" containsNumber="1" minValue="-5.4999999999999991" maxValue="4.6000000000000005"/>
    </cacheField>
    <cacheField name="BLKA_ALLdiff" numFmtId="0">
      <sharedItems containsSemiMixedTypes="0" containsString="0" containsNumber="1" minValue="-2.5" maxValue="2.5"/>
    </cacheField>
    <cacheField name="PF_ALLdiff" numFmtId="0">
      <sharedItems containsSemiMixedTypes="0" containsString="0" containsNumber="1" minValue="-6.7999999999999972" maxValue="6.3000000000000007"/>
    </cacheField>
    <cacheField name="PFD_ALLdiff" numFmtId="0">
      <sharedItems containsSemiMixedTypes="0" containsString="0" containsNumber="1" minValue="-5.6000000000000014" maxValue="6.8000000000000007"/>
    </cacheField>
    <cacheField name="PLUSMINUSdiff" numFmtId="0">
      <sharedItems containsSemiMixedTypes="0" containsString="0" containsNumber="1" minValue="-21.5" maxValue="19.399999999999999"/>
    </cacheField>
    <cacheField name="GP_LST1diff" numFmtId="0">
      <sharedItems containsSemiMixedTypes="0" containsString="0" containsNumber="1" containsInteger="1" minValue="0" maxValue="0"/>
    </cacheField>
    <cacheField name="W_LST1diff" numFmtId="0">
      <sharedItems containsSemiMixedTypes="0" containsString="0" containsNumber="1" containsInteger="1" minValue="-1" maxValue="1"/>
    </cacheField>
    <cacheField name="L_LST1diff" numFmtId="0">
      <sharedItems containsSemiMixedTypes="0" containsString="0" containsNumber="1" containsInteger="1" minValue="-1" maxValue="1"/>
    </cacheField>
    <cacheField name="WINPER_LST1diff" numFmtId="0">
      <sharedItems containsSemiMixedTypes="0" containsString="0" containsNumber="1" containsInteger="1" minValue="-1" maxValue="1"/>
    </cacheField>
    <cacheField name="MIN_LST1diff" numFmtId="0">
      <sharedItems containsSemiMixedTypes="0" containsString="0" containsNumber="1" containsInteger="1" minValue="-10" maxValue="15"/>
    </cacheField>
    <cacheField name="PTS_LST1diff" numFmtId="0">
      <sharedItems containsSemiMixedTypes="0" containsString="0" containsNumber="1" containsInteger="1" minValue="-61" maxValue="53"/>
    </cacheField>
    <cacheField name="FGM_LST1diff" numFmtId="0">
      <sharedItems containsSemiMixedTypes="0" containsString="0" containsNumber="1" containsInteger="1" minValue="-21" maxValue="20"/>
    </cacheField>
    <cacheField name="FGA_LST1diff" numFmtId="0">
      <sharedItems containsSemiMixedTypes="0" containsString="0" containsNumber="1" containsInteger="1" minValue="-32" maxValue="30"/>
    </cacheField>
    <cacheField name="FGPER_LST1diff" numFmtId="0">
      <sharedItems containsSemiMixedTypes="0" containsString="0" containsNumber="1" minValue="-22.5" maxValue="22.799999999999997"/>
    </cacheField>
    <cacheField name="THREEPM_LST1diff" numFmtId="0">
      <sharedItems containsSemiMixedTypes="0" containsString="0" containsNumber="1" containsInteger="1" minValue="-15" maxValue="13"/>
    </cacheField>
    <cacheField name="THREEPA_LST1diff" numFmtId="0">
      <sharedItems containsSemiMixedTypes="0" containsString="0" containsNumber="1" containsInteger="1" minValue="-31" maxValue="28"/>
    </cacheField>
    <cacheField name="THREEPPER_LST1diff" numFmtId="0">
      <sharedItems containsSemiMixedTypes="0" containsString="0" containsNumber="1" minValue="-41.9" maxValue="38.299999999999997"/>
    </cacheField>
    <cacheField name="FTM_LST1diff" numFmtId="0">
      <sharedItems containsSemiMixedTypes="0" containsString="0" containsNumber="1" containsInteger="1" minValue="-25" maxValue="23"/>
    </cacheField>
    <cacheField name="FTA_LST1diff" numFmtId="0">
      <sharedItems containsSemiMixedTypes="0" containsString="0" containsNumber="1" containsInteger="1" minValue="-28" maxValue="26"/>
    </cacheField>
    <cacheField name="FTPER_LST1diff" numFmtId="0">
      <sharedItems containsSemiMixedTypes="0" containsString="0" containsNumber="1" minValue="-46.2" maxValue="64"/>
    </cacheField>
    <cacheField name="OREB_LST1diff" numFmtId="0">
      <sharedItems containsSemiMixedTypes="0" containsString="0" containsNumber="1" containsInteger="1" minValue="-13" maxValue="14"/>
    </cacheField>
    <cacheField name="DREB_LST1diff" numFmtId="0">
      <sharedItems containsSemiMixedTypes="0" containsString="0" containsNumber="1" containsInteger="1" minValue="-22" maxValue="27"/>
    </cacheField>
    <cacheField name="REB_LST1diff" numFmtId="0">
      <sharedItems containsSemiMixedTypes="0" containsString="0" containsNumber="1" containsInteger="1" minValue="-24" maxValue="27"/>
    </cacheField>
    <cacheField name="AST_LST1diff" numFmtId="0">
      <sharedItems containsSemiMixedTypes="0" containsString="0" containsNumber="1" containsInteger="1" minValue="-22" maxValue="18"/>
    </cacheField>
    <cacheField name="TOV_LST1diff" numFmtId="0">
      <sharedItems containsSemiMixedTypes="0" containsString="0" containsNumber="1" containsInteger="1" minValue="-16" maxValue="17"/>
    </cacheField>
    <cacheField name="STL_LST1diff" numFmtId="0">
      <sharedItems containsSemiMixedTypes="0" containsString="0" containsNumber="1" containsInteger="1" minValue="-12" maxValue="11"/>
    </cacheField>
    <cacheField name="BLK_LST1diff" numFmtId="0">
      <sharedItems containsSemiMixedTypes="0" containsString="0" containsNumber="1" containsInteger="1" minValue="-13" maxValue="15"/>
    </cacheField>
    <cacheField name="BLKA_LST1diff" numFmtId="0">
      <sharedItems containsSemiMixedTypes="0" containsString="0" containsNumber="1" containsInteger="1" minValue="-13" maxValue="13"/>
    </cacheField>
    <cacheField name="PF_LST1diff" numFmtId="0">
      <sharedItems containsSemiMixedTypes="0" containsString="0" containsNumber="1" containsInteger="1" minValue="-20" maxValue="17"/>
    </cacheField>
    <cacheField name="PFD_LST1diff" numFmtId="0">
      <sharedItems containsSemiMixedTypes="0" containsString="0" containsNumber="1" containsInteger="1" minValue="-19" maxValue="20"/>
    </cacheField>
    <cacheField name="PLUSMINUSLST1diff" numFmtId="0">
      <sharedItems containsSemiMixedTypes="0" containsString="0" containsNumber="1" containsInteger="1" minValue="-122" maxValue="68"/>
    </cacheField>
    <cacheField name="Gamewin" numFmtId="0">
      <sharedItems containsBlank="1"/>
    </cacheField>
    <cacheField name="GamewinTeam" numFmtId="0">
      <sharedItems count="2">
        <s v="Team2"/>
        <s v="Team1"/>
      </sharedItems>
    </cacheField>
    <cacheField name="Score1" numFmtId="0">
      <sharedItems containsString="0" containsBlank="1" containsNumber="1" containsInteger="1" minValue="77" maxValue="148"/>
    </cacheField>
    <cacheField name="Score2" numFmtId="0">
      <sharedItems containsString="0" containsBlank="1" containsNumber="1" containsInteger="1" minValue="69" maxValue="146"/>
    </cacheField>
    <cacheField name="Scorediff" numFmtId="0">
      <sharedItems containsSemiMixedTypes="0" containsString="0" containsNumber="1" containsInteger="1" minValue="-61" maxValue="37"/>
    </cacheField>
    <cacheField name="Bet.forecast" numFmtId="0">
      <sharedItems containsBlank="1" count="5">
        <m/>
        <s v="Team2"/>
        <s v="Team1"/>
        <s v="do not bet"/>
        <e v="#N/A" u="1"/>
      </sharedItems>
    </cacheField>
    <cacheField name="Runline.forecast" numFmtId="0">
      <sharedItems containsString="0" containsBlank="1" containsNumber="1" containsInteger="1" minValue="-15" maxValue="10"/>
    </cacheField>
    <cacheField name="Runline.error" numFmtId="0">
      <sharedItems containsString="0" containsBlank="1" containsNumber="1" containsInteger="1" minValue="0" maxValue="1" count="3">
        <m/>
        <n v="0"/>
        <n v="1"/>
      </sharedItems>
    </cacheField>
    <cacheField name="Error" numFmtId="0">
      <sharedItems containsString="0" containsBlank="1" containsNumber="1" containsInteger="1" minValue="0" maxValue="1" count="3">
        <m/>
        <n v="1"/>
        <n v="0"/>
      </sharedItems>
    </cacheField>
    <cacheField name="Final.error" numFmtId="0">
      <sharedItems containsString="0" containsBlank="1" containsNumber="1" containsInteger="1" minValue="0" maxValue="1" count="3">
        <m/>
        <n v="1"/>
        <n v="0"/>
      </sharedItems>
    </cacheField>
    <cacheField name="zcode score prediction error" numFmtId="0">
      <sharedItems containsString="0" containsBlank="1" containsNumber="1" containsInteger="1" minValue="0" maxValue="1" count="3">
        <m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7">
  <r>
    <s v="Archive"/>
    <s v="CLE"/>
    <s v="WAS"/>
    <s v="08.10.2017"/>
    <s v="CLEWAS08.10.2017"/>
    <s v="WAS"/>
    <s v="Team2"/>
    <s v="WAS"/>
    <s v="Team2"/>
    <n v="3.35"/>
    <n v="1.35"/>
    <n v="2"/>
    <s v="CLE"/>
    <s v="Team1"/>
    <n v="0"/>
    <n v="0"/>
    <n v="2"/>
    <n v="0"/>
    <s v="WAS"/>
    <x v="0"/>
    <n v="89"/>
    <n v="111"/>
    <n v="-22"/>
    <n v="0.58360000000000001"/>
    <n v="0.28000000000000003"/>
    <n v="0.72"/>
    <n v="1"/>
    <n v="4"/>
    <n v="-3"/>
    <n v="0.1319999999999999"/>
    <n v="-0.19999999999999574"/>
    <n v="4.5"/>
    <n v="0.89999999999999858"/>
    <n v="-2"/>
    <n v="2.1999999999999957"/>
    <n v="2.6999999999999993"/>
    <n v="7.1000000000000014"/>
    <n v="0.10000000000000142"/>
    <n v="0"/>
    <n v="-0.60000000000000142"/>
    <n v="2.2000000000000028"/>
    <n v="-1.5"/>
    <n v="1.5"/>
    <n v="0.10000000000000142"/>
    <n v="1"/>
    <n v="0.79999999999999893"/>
    <n v="-1.2000000000000002"/>
    <n v="-0.40000000000000036"/>
    <n v="-0.90000000000000036"/>
    <n v="-2.5999999999999979"/>
    <n v="-9.9999999999997868E-2"/>
    <n v="0.60000000000000009"/>
    <n v="0"/>
    <n v="-1"/>
    <n v="1"/>
    <n v="-1"/>
    <n v="0"/>
    <n v="-7"/>
    <n v="-4"/>
    <n v="5"/>
    <n v="-7.6000000000000014"/>
    <n v="3"/>
    <n v="15"/>
    <n v="-7.5"/>
    <n v="-2"/>
    <n v="-3"/>
    <n v="1.2999999999999972"/>
    <n v="1"/>
    <n v="5"/>
    <n v="6"/>
    <n v="-2"/>
    <n v="1"/>
    <n v="-2"/>
    <n v="0"/>
    <n v="-1"/>
    <n v="0"/>
    <n v="-2"/>
    <n v="-14"/>
    <s v="WAS"/>
    <x v="0"/>
    <n v="94"/>
    <n v="102"/>
    <n v="-8"/>
    <x v="0"/>
    <m/>
    <x v="0"/>
    <x v="0"/>
    <x v="0"/>
    <x v="0"/>
  </r>
  <r>
    <s v="Archive"/>
    <s v="DEN"/>
    <s v="SAS"/>
    <s v="08.10.2017"/>
    <s v="DENSAS08.10.2017"/>
    <s v="SAS"/>
    <s v="Team2"/>
    <s v="DEN"/>
    <s v="Team1"/>
    <n v="1.9"/>
    <n v="1.95"/>
    <n v="-5.0000000000000044E-2"/>
    <s v="DEN"/>
    <s v="Team1"/>
    <n v="2"/>
    <n v="0"/>
    <n v="0"/>
    <n v="0"/>
    <s v="DEN"/>
    <x v="1"/>
    <n v="109"/>
    <n v="91"/>
    <n v="18"/>
    <n v="0.63600000000000001"/>
    <n v="0.68"/>
    <n v="0.31999999999999995"/>
    <n v="-1"/>
    <n v="-4"/>
    <n v="3"/>
    <n v="-0.1319999999999999"/>
    <n v="0"/>
    <n v="5.5999999999999943"/>
    <n v="1.6000000000000014"/>
    <n v="2.9000000000000057"/>
    <n v="0.39999999999999858"/>
    <n v="1.8000000000000007"/>
    <n v="4.6999999999999993"/>
    <n v="9.9999999999994316E-2"/>
    <n v="0.5"/>
    <n v="2.3999999999999986"/>
    <n v="-6.2000000000000028"/>
    <n v="1.4000000000000004"/>
    <n v="-1"/>
    <n v="0.39999999999999858"/>
    <n v="0.10000000000000142"/>
    <n v="1.1999999999999993"/>
    <n v="0.40000000000000036"/>
    <n v="-1.5"/>
    <n v="0.89999999999999991"/>
    <n v="0.30000000000000071"/>
    <n v="1.3000000000000007"/>
    <n v="-3.9"/>
    <n v="0"/>
    <n v="0"/>
    <n v="0"/>
    <n v="0"/>
    <n v="0"/>
    <n v="-2"/>
    <n v="4"/>
    <n v="4"/>
    <n v="2.5"/>
    <n v="-2"/>
    <n v="-6"/>
    <n v="-1"/>
    <n v="-8"/>
    <n v="-8"/>
    <n v="-6.2000000000000028"/>
    <n v="-8"/>
    <n v="6"/>
    <n v="-2"/>
    <n v="5"/>
    <n v="0"/>
    <n v="1"/>
    <n v="4"/>
    <n v="7"/>
    <n v="6"/>
    <n v="-5"/>
    <n v="11"/>
    <s v="SAS"/>
    <x v="0"/>
    <n v="100"/>
    <n v="122"/>
    <n v="-22"/>
    <x v="0"/>
    <m/>
    <x v="0"/>
    <x v="0"/>
    <x v="0"/>
    <x v="0"/>
  </r>
  <r>
    <s v="Archive"/>
    <s v="NOP"/>
    <s v="CHI"/>
    <s v="08.10.2017"/>
    <s v="NOPCHI08.10.2017"/>
    <s v="CHI"/>
    <s v="Team2"/>
    <s v="NOP"/>
    <s v="Team1"/>
    <n v="1.61"/>
    <n v="2.4"/>
    <n v="-0.78999999999999981"/>
    <s v="CHI"/>
    <s v="Team2"/>
    <n v="0"/>
    <n v="0"/>
    <n v="0"/>
    <n v="0"/>
    <s v="CHI"/>
    <x v="0"/>
    <n v="78"/>
    <n v="107"/>
    <n v="-29"/>
    <n v="0.58599999999999997"/>
    <n v="0.21"/>
    <n v="0.79"/>
    <n v="2"/>
    <n v="9"/>
    <n v="-7"/>
    <n v="0.33299999999999996"/>
    <n v="0"/>
    <n v="12.800000000000011"/>
    <n v="4.4000000000000057"/>
    <n v="-2.2999999999999972"/>
    <n v="6.2000000000000028"/>
    <n v="0.30000000000000071"/>
    <n v="-0.89999999999999858"/>
    <n v="1.8999999999999986"/>
    <n v="3.7000000000000011"/>
    <n v="4.8999999999999986"/>
    <n v="0.20000000000000284"/>
    <n v="-0.80000000000000071"/>
    <n v="-0.20000000000000284"/>
    <n v="-1"/>
    <n v="4"/>
    <n v="1.7999999999999989"/>
    <n v="0.90000000000000036"/>
    <n v="0.90000000000000036"/>
    <n v="-0.20000000000000018"/>
    <n v="0.80000000000000071"/>
    <n v="4.5"/>
    <n v="9.4"/>
    <n v="0"/>
    <n v="-1"/>
    <n v="1"/>
    <n v="-1"/>
    <n v="0"/>
    <n v="-10"/>
    <n v="-7"/>
    <n v="-10"/>
    <n v="-2.3999999999999986"/>
    <n v="4"/>
    <n v="10"/>
    <n v="2.4000000000000057"/>
    <n v="0"/>
    <n v="-3"/>
    <n v="12.200000000000003"/>
    <n v="1"/>
    <n v="-22"/>
    <n v="-21"/>
    <n v="-4"/>
    <n v="3"/>
    <n v="2"/>
    <n v="-4"/>
    <n v="-7"/>
    <n v="-15"/>
    <n v="0"/>
    <n v="-15"/>
    <s v="NOP"/>
    <x v="1"/>
    <n v="108"/>
    <n v="95"/>
    <n v="13"/>
    <x v="0"/>
    <m/>
    <x v="0"/>
    <x v="0"/>
    <x v="0"/>
    <x v="0"/>
  </r>
  <r>
    <s v="Archive"/>
    <s v="IND"/>
    <s v="DET"/>
    <s v="09.10.2017"/>
    <s v="INDDET09.10.2017"/>
    <s v="DET"/>
    <s v="Team2"/>
    <s v="DET"/>
    <s v="Team2"/>
    <n v="3.28"/>
    <n v="1.36"/>
    <n v="1.9199999999999997"/>
    <s v="IND"/>
    <s v="Team1"/>
    <n v="0"/>
    <n v="0"/>
    <n v="1"/>
    <n v="0"/>
    <s v="IND"/>
    <x v="1"/>
    <n v="105"/>
    <n v="87"/>
    <n v="18"/>
    <n v="0.67600000000000005"/>
    <n v="0.68"/>
    <n v="0.31999999999999995"/>
    <n v="1"/>
    <n v="1"/>
    <n v="0"/>
    <n v="1.6999999999999904E-2"/>
    <n v="0"/>
    <n v="4.2999999999999972"/>
    <n v="2.1000000000000014"/>
    <n v="0.39999999999999147"/>
    <n v="2.1999999999999957"/>
    <n v="-0.80000000000000071"/>
    <n v="-3.1000000000000014"/>
    <n v="1.6000000000000014"/>
    <n v="0.89999999999999858"/>
    <n v="0.40000000000000213"/>
    <n v="3"/>
    <n v="-1.5"/>
    <n v="1.8000000000000007"/>
    <n v="0.30000000000000426"/>
    <n v="1"/>
    <n v="-0.40000000000000036"/>
    <n v="9.9999999999999645E-2"/>
    <n v="1.2999999999999998"/>
    <n v="0"/>
    <n v="-1.1000000000000014"/>
    <n v="-0.80000000000000071"/>
    <n v="-0.19999999999999996"/>
    <n v="0"/>
    <n v="1"/>
    <n v="-1"/>
    <n v="1"/>
    <n v="0"/>
    <n v="8"/>
    <n v="0"/>
    <n v="-6"/>
    <n v="2.9000000000000057"/>
    <n v="3"/>
    <n v="12"/>
    <n v="-5.8999999999999986"/>
    <n v="5"/>
    <n v="5"/>
    <n v="9.8999999999999986"/>
    <n v="-3"/>
    <n v="4"/>
    <n v="1"/>
    <n v="1"/>
    <n v="-3"/>
    <n v="-2"/>
    <n v="2"/>
    <n v="-11"/>
    <n v="2"/>
    <n v="4"/>
    <n v="8"/>
    <s v="DET"/>
    <x v="0"/>
    <n v="97"/>
    <n v="107"/>
    <n v="-10"/>
    <x v="0"/>
    <m/>
    <x v="0"/>
    <x v="0"/>
    <x v="0"/>
    <x v="0"/>
  </r>
  <r>
    <s v="Archive"/>
    <s v="CHA"/>
    <s v="MIA"/>
    <s v="09.10.2017"/>
    <s v="CHAMIA09.10.2017"/>
    <s v="MIA"/>
    <s v="Team2"/>
    <s v="MIA"/>
    <s v="Team2"/>
    <n v="2.54"/>
    <n v="1.55"/>
    <n v="0.99"/>
    <s v="CHA"/>
    <s v="Team1"/>
    <n v="0"/>
    <n v="0"/>
    <n v="0"/>
    <n v="0"/>
    <s v="MIA"/>
    <x v="0"/>
    <n v="72"/>
    <n v="114"/>
    <n v="-42"/>
    <n v="0.67659999999999998"/>
    <n v="0.08"/>
    <n v="0.92"/>
    <n v="0"/>
    <n v="-2"/>
    <n v="2"/>
    <n v="-8.3000000000000018E-2"/>
    <n v="0.19999999999999574"/>
    <n v="4.7000000000000028"/>
    <n v="0.39999999999999858"/>
    <n v="3.4000000000000057"/>
    <n v="-1.2999999999999972"/>
    <n v="-3.1999999999999993"/>
    <n v="-7.3000000000000007"/>
    <n v="-1.8000000000000043"/>
    <n v="6.9"/>
    <n v="10.5"/>
    <n v="-4"/>
    <n v="2.3000000000000007"/>
    <n v="3.3999999999999986"/>
    <n v="5.6000000000000014"/>
    <n v="-0.80000000000000071"/>
    <n v="-2.8000000000000007"/>
    <n v="-1.3000000000000007"/>
    <n v="-9.9999999999999645E-2"/>
    <n v="0.29999999999999982"/>
    <n v="-1.8000000000000007"/>
    <n v="5.1000000000000014"/>
    <n v="2.2000000000000002"/>
    <n v="0"/>
    <n v="0"/>
    <n v="0"/>
    <n v="0"/>
    <n v="5"/>
    <n v="6"/>
    <n v="1"/>
    <n v="28"/>
    <n v="-14.200000000000003"/>
    <n v="-8"/>
    <n v="-5"/>
    <n v="-18.399999999999999"/>
    <n v="12"/>
    <n v="17"/>
    <n v="-2.5999999999999943"/>
    <n v="3"/>
    <n v="18"/>
    <n v="21"/>
    <n v="-6"/>
    <n v="-8"/>
    <n v="0"/>
    <n v="7"/>
    <n v="0"/>
    <n v="4"/>
    <n v="15"/>
    <n v="4"/>
    <s v="MIA"/>
    <x v="0"/>
    <n v="106"/>
    <n v="109"/>
    <n v="-3"/>
    <x v="0"/>
    <m/>
    <x v="0"/>
    <x v="0"/>
    <x v="0"/>
    <x v="0"/>
  </r>
  <r>
    <s v="Archive"/>
    <s v="MEM"/>
    <s v="ATL"/>
    <s v="09.10.2017"/>
    <s v="MEMATL09.10.2017"/>
    <s v="ATL"/>
    <s v="Team2"/>
    <s v="MEM"/>
    <s v="Team1"/>
    <n v="1.79"/>
    <n v="2.09"/>
    <n v="-0.29999999999999982"/>
    <s v="ATL"/>
    <s v="Team2"/>
    <n v="0"/>
    <n v="0"/>
    <n v="0"/>
    <n v="0"/>
    <s v="ATL"/>
    <x v="0"/>
    <n v="96"/>
    <n v="108"/>
    <n v="-12"/>
    <n v="0.86199999999999999"/>
    <n v="0.38"/>
    <n v="0.62"/>
    <n v="1"/>
    <n v="3"/>
    <n v="-2"/>
    <n v="0.11200000000000002"/>
    <n v="-0.20000000000000284"/>
    <n v="-4.7000000000000028"/>
    <n v="-3.0999999999999943"/>
    <n v="-6.0999999999999943"/>
    <n v="-0.40000000000000568"/>
    <n v="-1.4000000000000004"/>
    <n v="-0.89999999999999858"/>
    <n v="-3.7999999999999972"/>
    <n v="2.5999999999999979"/>
    <n v="3.1999999999999993"/>
    <n v="0.90000000000000568"/>
    <n v="-1.5999999999999996"/>
    <n v="-0.30000000000000071"/>
    <n v="-1.8999999999999986"/>
    <n v="-1.8000000000000007"/>
    <n v="-1.6999999999999993"/>
    <n v="-1.7000000000000002"/>
    <n v="1.7000000000000002"/>
    <n v="0"/>
    <n v="2.3000000000000007"/>
    <n v="0.60000000000000142"/>
    <n v="2.2999999999999998"/>
    <n v="0"/>
    <n v="0"/>
    <n v="0"/>
    <n v="0"/>
    <n v="-5"/>
    <n v="1"/>
    <n v="1"/>
    <n v="-11"/>
    <n v="7"/>
    <n v="-2"/>
    <n v="0"/>
    <n v="-7.4000000000000057"/>
    <n v="1"/>
    <n v="2"/>
    <n v="-2.2999999999999972"/>
    <n v="0"/>
    <n v="-14"/>
    <n v="-14"/>
    <n v="-1"/>
    <n v="-2"/>
    <n v="1"/>
    <n v="0"/>
    <n v="-4"/>
    <n v="9"/>
    <n v="0"/>
    <n v="-5"/>
    <s v="ATL"/>
    <x v="0"/>
    <n v="88"/>
    <n v="100"/>
    <n v="-12"/>
    <x v="0"/>
    <m/>
    <x v="0"/>
    <x v="0"/>
    <x v="0"/>
    <x v="0"/>
  </r>
  <r>
    <s v="Archive"/>
    <s v="PHI"/>
    <s v="BOS"/>
    <s v="09.10.2017"/>
    <s v="PHIBOS09.10.2017"/>
    <s v="BOS"/>
    <s v="Team2"/>
    <s v="BOS"/>
    <s v="Team2"/>
    <n v="2.65"/>
    <n v="1.51"/>
    <n v="1.1399999999999999"/>
    <s v="PHI"/>
    <s v="Team1"/>
    <n v="2"/>
    <n v="1"/>
    <n v="2"/>
    <n v="0"/>
    <s v="BOS"/>
    <x v="0"/>
    <n v="85"/>
    <n v="117"/>
    <n v="-32"/>
    <n v="0.73660000000000003"/>
    <n v="0.18"/>
    <n v="0.82000000000000006"/>
    <n v="-3"/>
    <n v="-9"/>
    <n v="6"/>
    <n v="-0.27299999999999991"/>
    <n v="-0.20000000000000284"/>
    <n v="3.5999999999999943"/>
    <n v="2.3999999999999986"/>
    <n v="4.0999999999999943"/>
    <n v="0.60000000000000142"/>
    <n v="-0.80000000000000071"/>
    <n v="-1.3999999999999986"/>
    <n v="-1.1000000000000014"/>
    <n v="-0.39999999999999858"/>
    <n v="0.90000000000000213"/>
    <n v="-4.2999999999999972"/>
    <n v="2.6999999999999993"/>
    <n v="1.5"/>
    <n v="4"/>
    <n v="3.3000000000000007"/>
    <n v="3.1999999999999993"/>
    <n v="0.19999999999999929"/>
    <n v="0.79999999999999982"/>
    <n v="1.5999999999999996"/>
    <n v="4.1999999999999993"/>
    <n v="1.6999999999999993"/>
    <n v="-6.9"/>
    <n v="0"/>
    <n v="0"/>
    <n v="0"/>
    <n v="0"/>
    <n v="0"/>
    <n v="2"/>
    <n v="1"/>
    <n v="-2"/>
    <n v="2.3000000000000043"/>
    <n v="-1"/>
    <n v="-12"/>
    <n v="9.6000000000000014"/>
    <n v="1"/>
    <n v="4"/>
    <n v="-12"/>
    <n v="-4"/>
    <n v="9"/>
    <n v="5"/>
    <n v="15"/>
    <n v="4"/>
    <n v="-7"/>
    <n v="13"/>
    <n v="4"/>
    <n v="5"/>
    <n v="10"/>
    <n v="0"/>
    <s v="BOS"/>
    <x v="0"/>
    <n v="96"/>
    <n v="113"/>
    <n v="-17"/>
    <x v="0"/>
    <m/>
    <x v="0"/>
    <x v="0"/>
    <x v="0"/>
    <x v="0"/>
  </r>
  <r>
    <s v="Archive"/>
    <s v="POR"/>
    <s v="SAC"/>
    <s v="09.10.2017"/>
    <s v="PORSAC09.10.2017"/>
    <s v="SAC"/>
    <s v="Team2"/>
    <s v="POR"/>
    <s v="Team1"/>
    <n v="1.4"/>
    <n v="3.08"/>
    <n v="-1.6800000000000002"/>
    <s v="SAC"/>
    <s v="Team2"/>
    <n v="4"/>
    <n v="0"/>
    <n v="0"/>
    <n v="0"/>
    <s v="SAC"/>
    <x v="0"/>
    <n v="83"/>
    <n v="109"/>
    <n v="-26"/>
    <n v="0.68920000000000003"/>
    <n v="0.24"/>
    <n v="0.76"/>
    <n v="-1"/>
    <n v="5"/>
    <n v="-6"/>
    <n v="0.22200000000000003"/>
    <n v="0"/>
    <n v="6.3999999999999915"/>
    <n v="-0.29999999999999716"/>
    <n v="0.70000000000000284"/>
    <n v="-0.60000000000000142"/>
    <n v="0.79999999999999893"/>
    <n v="2.5"/>
    <n v="-0.70000000000000284"/>
    <n v="6.1"/>
    <n v="5.8000000000000007"/>
    <n v="7.7999999999999972"/>
    <n v="1.2000000000000011"/>
    <n v="6"/>
    <n v="7.2999999999999972"/>
    <n v="-2.4000000000000021"/>
    <n v="0.19999999999999929"/>
    <n v="-1.9000000000000004"/>
    <n v="1.2999999999999998"/>
    <n v="1.7000000000000002"/>
    <n v="-0.19999999999999929"/>
    <n v="1.9000000000000021"/>
    <n v="11.7"/>
    <n v="0"/>
    <n v="-1"/>
    <n v="1"/>
    <n v="-1"/>
    <n v="-5"/>
    <n v="-24"/>
    <n v="-15"/>
    <n v="-19"/>
    <n v="-7.5"/>
    <n v="-1"/>
    <n v="-3"/>
    <n v="1.1000000000000014"/>
    <n v="7"/>
    <n v="7"/>
    <n v="11.900000000000006"/>
    <n v="-4"/>
    <n v="-1"/>
    <n v="-5"/>
    <n v="-3"/>
    <n v="-1"/>
    <n v="-10"/>
    <n v="1"/>
    <n v="3"/>
    <n v="-1"/>
    <n v="8"/>
    <n v="-21"/>
    <s v="POR"/>
    <x v="1"/>
    <n v="97"/>
    <n v="83"/>
    <n v="14"/>
    <x v="0"/>
    <m/>
    <x v="0"/>
    <x v="0"/>
    <x v="0"/>
    <x v="0"/>
  </r>
  <r>
    <s v="Archive"/>
    <s v="UTA"/>
    <s v="PHX"/>
    <s v="09.10.2017"/>
    <s v="UTAPHX09.10.2017"/>
    <s v="PHX"/>
    <s v="Team2"/>
    <s v="PHX"/>
    <s v="Team2"/>
    <n v="2.69"/>
    <n v="1.5"/>
    <n v="1.19"/>
    <s v="UTA"/>
    <s v="Team1"/>
    <n v="4"/>
    <n v="1"/>
    <n v="2"/>
    <n v="0"/>
    <s v="PHX"/>
    <x v="0"/>
    <n v="84"/>
    <n v="111"/>
    <n v="-27"/>
    <n v="0.80389999999999995"/>
    <n v="0.23"/>
    <n v="0.77"/>
    <n v="-1"/>
    <n v="4"/>
    <n v="-5"/>
    <n v="0.16699999999999998"/>
    <n v="0"/>
    <n v="-4.0999999999999943"/>
    <n v="-2.1999999999999957"/>
    <n v="-6.4000000000000057"/>
    <n v="0.79999999999999716"/>
    <n v="3.2000000000000011"/>
    <n v="5"/>
    <n v="5.1000000000000014"/>
    <n v="-3"/>
    <n v="-5.7000000000000028"/>
    <n v="6.4000000000000057"/>
    <n v="-2.7000000000000011"/>
    <n v="-3.1000000000000014"/>
    <n v="-5.7999999999999972"/>
    <n v="1.5"/>
    <n v="-1.2999999999999989"/>
    <n v="2.6000000000000005"/>
    <n v="0.20000000000000018"/>
    <n v="-0.5"/>
    <n v="-1.8999999999999986"/>
    <n v="-2.6000000000000014"/>
    <n v="12"/>
    <n v="0"/>
    <n v="0"/>
    <n v="0"/>
    <n v="0"/>
    <n v="0"/>
    <n v="2"/>
    <n v="-2"/>
    <n v="-1"/>
    <n v="-2"/>
    <n v="4"/>
    <n v="7"/>
    <n v="6.3000000000000043"/>
    <n v="2"/>
    <n v="-1"/>
    <n v="10.099999999999994"/>
    <n v="-6"/>
    <n v="-4"/>
    <n v="-10"/>
    <n v="-5"/>
    <n v="-1"/>
    <n v="5"/>
    <n v="0"/>
    <n v="1"/>
    <n v="0"/>
    <n v="2"/>
    <n v="-1"/>
    <s v="UTA"/>
    <x v="1"/>
    <n v="120"/>
    <n v="102"/>
    <n v="18"/>
    <x v="0"/>
    <m/>
    <x v="0"/>
    <x v="0"/>
    <x v="0"/>
    <x v="0"/>
  </r>
  <r>
    <s v="Archive"/>
    <s v="DET"/>
    <s v="TOR"/>
    <s v="10.10.2017"/>
    <s v="DETTOR10.10.2017"/>
    <s v="TOR"/>
    <s v="Team2"/>
    <s v="TOR"/>
    <s v="Team2"/>
    <n v="2.89"/>
    <n v="1.44"/>
    <n v="1.4500000000000002"/>
    <s v="DET"/>
    <s v="Team1"/>
    <n v="4"/>
    <n v="1"/>
    <n v="2"/>
    <n v="0"/>
    <s v="DET"/>
    <x v="1"/>
    <n v="101"/>
    <n v="100"/>
    <n v="1"/>
    <n v="0.8337"/>
    <n v="0.51"/>
    <n v="0.49"/>
    <n v="2"/>
    <n v="-2"/>
    <n v="4"/>
    <n v="-0.1359999999999999"/>
    <n v="0"/>
    <n v="-7.7000000000000028"/>
    <n v="-1.8999999999999986"/>
    <n v="1.7000000000000028"/>
    <n v="-3.1000000000000014"/>
    <n v="-0.40000000000000036"/>
    <n v="-2.8999999999999986"/>
    <n v="2.1999999999999957"/>
    <n v="-3.5"/>
    <n v="-3.2000000000000028"/>
    <n v="-5.0999999999999943"/>
    <n v="1.7999999999999989"/>
    <n v="-0.80000000000000071"/>
    <n v="1"/>
    <n v="-1.3000000000000007"/>
    <n v="0.19999999999999929"/>
    <n v="-0.5"/>
    <n v="-2.2999999999999998"/>
    <n v="1.2999999999999998"/>
    <n v="-3"/>
    <n v="-0.90000000000000213"/>
    <n v="-6.1"/>
    <n v="0"/>
    <n v="-1"/>
    <n v="1"/>
    <n v="-1"/>
    <n v="0"/>
    <n v="-18"/>
    <n v="1"/>
    <n v="14"/>
    <n v="-6.1000000000000014"/>
    <n v="-1"/>
    <n v="-4"/>
    <n v="2.5"/>
    <n v="-19"/>
    <n v="-14"/>
    <n v="-35.300000000000004"/>
    <n v="5"/>
    <n v="8"/>
    <n v="13"/>
    <n v="-1"/>
    <n v="2"/>
    <n v="0"/>
    <n v="-1"/>
    <n v="12"/>
    <n v="-6"/>
    <n v="-6"/>
    <n v="-13"/>
    <s v="TOR"/>
    <x v="0"/>
    <n v="94"/>
    <n v="116"/>
    <n v="-22"/>
    <x v="0"/>
    <m/>
    <x v="0"/>
    <x v="0"/>
    <x v="0"/>
    <x v="0"/>
  </r>
  <r>
    <s v="Archive"/>
    <s v="CHI"/>
    <s v="CLE"/>
    <s v="10.10.2017"/>
    <s v="CHICLE10.10.2017"/>
    <s v="CLE"/>
    <s v="Team2"/>
    <s v="CLE"/>
    <s v="Team2"/>
    <n v="4.05"/>
    <n v="1.26"/>
    <n v="2.79"/>
    <s v="CHI"/>
    <s v="Team1"/>
    <n v="0"/>
    <n v="0"/>
    <n v="0"/>
    <n v="0"/>
    <s v="CHI"/>
    <x v="1"/>
    <n v="104"/>
    <n v="90"/>
    <n v="14"/>
    <n v="0.56479999999999997"/>
    <n v="0.64"/>
    <n v="0.36"/>
    <n v="-2"/>
    <n v="-14"/>
    <n v="12"/>
    <n v="-0.52499999999999991"/>
    <n v="0.19999999999999574"/>
    <n v="-14.100000000000009"/>
    <n v="-3.1000000000000014"/>
    <n v="4.7000000000000028"/>
    <n v="-6"/>
    <n v="-1.4000000000000004"/>
    <n v="-1.6000000000000014"/>
    <n v="-2.5"/>
    <n v="-6.4999999999999982"/>
    <n v="-6.8999999999999986"/>
    <n v="-6.1000000000000085"/>
    <n v="1.1999999999999993"/>
    <n v="1"/>
    <n v="2"/>
    <n v="-0.89999999999999858"/>
    <n v="-0.29999999999999893"/>
    <n v="-0.20000000000000018"/>
    <n v="-0.5"/>
    <n v="0.40000000000000036"/>
    <n v="-0.10000000000000142"/>
    <n v="-5.6000000000000014"/>
    <n v="-13.600000000000001"/>
    <n v="0"/>
    <n v="1"/>
    <n v="-1"/>
    <n v="1"/>
    <n v="5"/>
    <n v="17"/>
    <n v="11"/>
    <n v="13"/>
    <n v="5.5"/>
    <n v="-5"/>
    <n v="-18"/>
    <n v="2.6999999999999957"/>
    <n v="0"/>
    <n v="0"/>
    <n v="0"/>
    <n v="-3"/>
    <n v="15"/>
    <n v="12"/>
    <n v="0"/>
    <n v="2"/>
    <n v="1"/>
    <n v="3"/>
    <n v="7"/>
    <n v="6"/>
    <n v="2"/>
    <n v="12"/>
    <s v="CHI"/>
    <x v="1"/>
    <n v="108"/>
    <n v="94"/>
    <n v="14"/>
    <x v="0"/>
    <m/>
    <x v="0"/>
    <x v="0"/>
    <x v="0"/>
    <x v="0"/>
  </r>
  <r>
    <s v="Archive"/>
    <s v="PHI"/>
    <s v="TOR"/>
    <s v="21.10.2017"/>
    <s v="PHITOR21.10.2017"/>
    <s v="TOR"/>
    <s v="Team2"/>
    <s v="TOR"/>
    <s v="Team2"/>
    <n v="4.6900000000000004"/>
    <n v="1.23"/>
    <n v="3.4600000000000004"/>
    <s v="PHI"/>
    <s v="Team1"/>
    <n v="3"/>
    <n v="1"/>
    <n v="6"/>
    <n v="0"/>
    <s v="TOR"/>
    <x v="0"/>
    <n v="95"/>
    <n v="114"/>
    <n v="-19"/>
    <n v="0.63239999999999996"/>
    <n v="0.31"/>
    <n v="0.69"/>
    <n v="1"/>
    <n v="-3"/>
    <n v="4"/>
    <n v="-0.15399999999999991"/>
    <n v="0"/>
    <n v="-3.7000000000000028"/>
    <n v="-1.2999999999999972"/>
    <n v="3.0999999999999943"/>
    <n v="-3.1000000000000014"/>
    <n v="-0.80000000000000071"/>
    <n v="-2.3999999999999986"/>
    <n v="9.9999999999994316E-2"/>
    <n v="-0.5"/>
    <n v="1.1999999999999993"/>
    <n v="-5.7999999999999972"/>
    <n v="3.1999999999999993"/>
    <n v="4.6000000000000014"/>
    <n v="7.7000000000000028"/>
    <n v="2.1999999999999993"/>
    <n v="2.9999999999999982"/>
    <n v="-0.20000000000000107"/>
    <n v="-0.29999999999999982"/>
    <n v="1.5999999999999996"/>
    <n v="1.2999999999999972"/>
    <n v="1.6999999999999993"/>
    <n v="-7.5"/>
    <n v="0"/>
    <n v="-1"/>
    <n v="1"/>
    <n v="-1"/>
    <n v="0"/>
    <n v="-12"/>
    <n v="2"/>
    <n v="3"/>
    <n v="0.70000000000000284"/>
    <n v="-3"/>
    <n v="-5"/>
    <n v="-3.3999999999999986"/>
    <n v="-13"/>
    <n v="-12"/>
    <n v="-11.700000000000003"/>
    <n v="-3"/>
    <n v="11"/>
    <n v="8"/>
    <n v="8"/>
    <n v="7"/>
    <n v="-5"/>
    <n v="10"/>
    <n v="4"/>
    <n v="4"/>
    <n v="-1"/>
    <n v="-12"/>
    <s v="TOR"/>
    <x v="0"/>
    <n v="94"/>
    <n v="128"/>
    <n v="-34"/>
    <x v="0"/>
    <m/>
    <x v="0"/>
    <x v="0"/>
    <x v="0"/>
    <x v="0"/>
  </r>
  <r>
    <s v="Archive"/>
    <s v="GSW"/>
    <s v="MEM"/>
    <s v="21.10.2017"/>
    <s v="GSWMEM21.10.2017"/>
    <s v="MEM"/>
    <s v="Team2"/>
    <s v="GSW"/>
    <s v="Team1"/>
    <n v="1.26"/>
    <n v="4.34"/>
    <n v="-3.08"/>
    <s v="GSW"/>
    <s v="Team1"/>
    <n v="0"/>
    <n v="0"/>
    <n v="1"/>
    <n v="1"/>
    <s v="MEM"/>
    <x v="0"/>
    <n v="103"/>
    <n v="104"/>
    <n v="-1"/>
    <n v="0.7762"/>
    <n v="0.49"/>
    <n v="0.51"/>
    <n v="2"/>
    <n v="13"/>
    <n v="-11"/>
    <n v="0.45800000000000002"/>
    <n v="0.20000000000000284"/>
    <n v="19.100000000000009"/>
    <n v="8.2999999999999972"/>
    <n v="6.2999999999999972"/>
    <n v="6.4000000000000057"/>
    <n v="3.2000000000000011"/>
    <n v="4.1999999999999993"/>
    <n v="5.6999999999999957"/>
    <n v="-0.59999999999999787"/>
    <n v="-1.0999999999999979"/>
    <n v="1.0999999999999943"/>
    <n v="0.80000000000000071"/>
    <n v="5.5"/>
    <n v="6.2999999999999972"/>
    <n v="9.8000000000000007"/>
    <n v="2"/>
    <n v="1.3999999999999995"/>
    <n v="3.2999999999999989"/>
    <n v="-1.2000000000000002"/>
    <n v="-2.1000000000000014"/>
    <n v="-2.6999999999999993"/>
    <n v="14.6"/>
    <n v="0"/>
    <n v="1"/>
    <n v="-1"/>
    <n v="1"/>
    <n v="0"/>
    <n v="-5"/>
    <n v="-2"/>
    <n v="-1"/>
    <n v="-1.8999999999999986"/>
    <n v="-2"/>
    <n v="-1"/>
    <n v="-6.3999999999999986"/>
    <n v="1"/>
    <n v="0"/>
    <n v="4.5999999999999943"/>
    <n v="-6"/>
    <n v="16"/>
    <n v="10"/>
    <n v="5"/>
    <n v="-3"/>
    <n v="-3"/>
    <n v="12"/>
    <n v="-1"/>
    <n v="-6"/>
    <n v="-6"/>
    <n v="13"/>
    <s v="MEM"/>
    <x v="0"/>
    <n v="101"/>
    <n v="111"/>
    <n v="-10"/>
    <x v="0"/>
    <m/>
    <x v="0"/>
    <x v="0"/>
    <x v="0"/>
    <x v="0"/>
  </r>
  <r>
    <s v="Archive"/>
    <s v="IND"/>
    <s v="MIA"/>
    <s v="21.10.2017"/>
    <s v="INDMIA21.10.2017"/>
    <s v="MIA"/>
    <s v="Team2"/>
    <s v="MIA"/>
    <s v="Team2"/>
    <n v="4.62"/>
    <n v="1.24"/>
    <n v="3.38"/>
    <s v="MIA"/>
    <s v="Team2"/>
    <n v="0"/>
    <n v="0"/>
    <n v="2"/>
    <n v="0"/>
    <s v="MIA"/>
    <x v="0"/>
    <n v="97"/>
    <n v="108"/>
    <n v="-11"/>
    <n v="0.78180000000000005"/>
    <n v="0.39"/>
    <n v="0.61"/>
    <n v="2"/>
    <n v="4"/>
    <n v="-2"/>
    <n v="0.11899999999999994"/>
    <n v="-0.20000000000000284"/>
    <n v="8.0999999999999943"/>
    <n v="4.3999999999999986"/>
    <n v="4.2000000000000028"/>
    <n v="2.8999999999999986"/>
    <n v="-1.8000000000000007"/>
    <n v="-6.7000000000000028"/>
    <n v="2.7999999999999972"/>
    <n v="1.0999999999999996"/>
    <n v="1.5"/>
    <n v="-0.29999999999999716"/>
    <n v="1.0999999999999996"/>
    <n v="0.10000000000000142"/>
    <n v="1.2000000000000028"/>
    <n v="2.0999999999999979"/>
    <n v="-2.1000000000000014"/>
    <n v="0.59999999999999964"/>
    <n v="-0.29999999999999982"/>
    <n v="0.79999999999999982"/>
    <n v="-2.1000000000000014"/>
    <n v="-0.30000000000000071"/>
    <n v="5.2"/>
    <n v="0"/>
    <n v="1"/>
    <n v="-1"/>
    <n v="1"/>
    <n v="0"/>
    <n v="1"/>
    <n v="-1"/>
    <n v="14"/>
    <n v="-10"/>
    <n v="-3"/>
    <n v="5"/>
    <n v="-14.399999999999999"/>
    <n v="6"/>
    <n v="12"/>
    <n v="-12.5"/>
    <n v="6"/>
    <n v="15"/>
    <n v="21"/>
    <n v="-7"/>
    <n v="-9"/>
    <n v="-1"/>
    <n v="0"/>
    <n v="-3"/>
    <n v="2"/>
    <n v="9"/>
    <n v="16"/>
    <s v="MIA"/>
    <x v="0"/>
    <n v="108"/>
    <n v="112"/>
    <n v="-4"/>
    <x v="0"/>
    <m/>
    <x v="0"/>
    <x v="0"/>
    <x v="0"/>
    <x v="0"/>
  </r>
  <r>
    <s v="Archive"/>
    <s v="DAL"/>
    <s v="HOU"/>
    <s v="21.10.2017"/>
    <s v="DALHOU21.10.2017"/>
    <s v="HOU"/>
    <s v="Team2"/>
    <s v="HOU"/>
    <s v="Team2"/>
    <n v="7.84"/>
    <n v="1.1100000000000001"/>
    <n v="6.7299999999999995"/>
    <s v="DAL"/>
    <s v="Team1"/>
    <n v="4"/>
    <n v="1"/>
    <n v="2"/>
    <n v="0"/>
    <s v="HOU"/>
    <x v="0"/>
    <n v="88"/>
    <n v="108"/>
    <n v="-20"/>
    <n v="0.52110000000000001"/>
    <n v="0.3"/>
    <n v="0.7"/>
    <n v="3"/>
    <n v="-12"/>
    <n v="15"/>
    <n v="-0.55699999999999994"/>
    <n v="0.20000000000000284"/>
    <n v="-13.599999999999994"/>
    <n v="-2.3000000000000043"/>
    <n v="0.5"/>
    <n v="-2.8999999999999986"/>
    <n v="-4.5"/>
    <n v="-11.799999999999997"/>
    <n v="-0.59999999999999432"/>
    <n v="-4.6999999999999993"/>
    <n v="-4.8999999999999986"/>
    <n v="-3.5999999999999943"/>
    <n v="-1.2000000000000011"/>
    <n v="-1.5"/>
    <n v="-2.6999999999999957"/>
    <n v="-1.6999999999999993"/>
    <n v="-2.4000000000000021"/>
    <n v="-2.4999999999999991"/>
    <n v="-1.3000000000000003"/>
    <n v="0"/>
    <n v="-1.0999999999999979"/>
    <n v="-0.19999999999999929"/>
    <n v="-14.600000000000001"/>
    <n v="0"/>
    <n v="-1"/>
    <n v="1"/>
    <n v="-1"/>
    <n v="0"/>
    <n v="-10"/>
    <n v="-3"/>
    <n v="-6"/>
    <n v="-0.19999999999999574"/>
    <n v="-8"/>
    <n v="-18"/>
    <n v="-1.1999999999999957"/>
    <n v="4"/>
    <n v="2"/>
    <n v="9.5999999999999943"/>
    <n v="-4"/>
    <n v="-6"/>
    <n v="-10"/>
    <n v="-4"/>
    <n v="-5"/>
    <n v="-4"/>
    <n v="-3"/>
    <n v="1"/>
    <n v="-3"/>
    <n v="3"/>
    <n v="-18"/>
    <s v="HOU"/>
    <x v="0"/>
    <n v="91"/>
    <n v="107"/>
    <n v="-16"/>
    <x v="0"/>
    <m/>
    <x v="0"/>
    <x v="0"/>
    <x v="0"/>
    <x v="0"/>
  </r>
  <r>
    <s v="Archive"/>
    <s v="SAS"/>
    <s v="CHI"/>
    <s v="21.10.2017"/>
    <s v="SASCHI21.10.2017"/>
    <s v="CHI"/>
    <s v="Team2"/>
    <s v="SAS"/>
    <s v="Team1"/>
    <n v="1.2"/>
    <n v="5.23"/>
    <n v="-4.03"/>
    <s v="CHI"/>
    <s v="Team2"/>
    <n v="2"/>
    <n v="0"/>
    <n v="0"/>
    <n v="0"/>
    <s v="SAS"/>
    <x v="1"/>
    <n v="109"/>
    <n v="89"/>
    <n v="20"/>
    <n v="0.81189999999999996"/>
    <n v="0.7"/>
    <n v="0.30000000000000004"/>
    <n v="2"/>
    <n v="14"/>
    <n v="-12"/>
    <n v="0.52499999999999991"/>
    <n v="-0.39999999999999858"/>
    <n v="4.8000000000000114"/>
    <n v="1.2000000000000028"/>
    <n v="-4.7000000000000028"/>
    <n v="3.7000000000000028"/>
    <n v="-1.4000000000000004"/>
    <n v="-5.8999999999999986"/>
    <n v="2.5"/>
    <n v="3.7999999999999989"/>
    <n v="4"/>
    <n v="4.5"/>
    <n v="0.90000000000000036"/>
    <n v="-1.2000000000000028"/>
    <n v="-0.20000000000000284"/>
    <n v="1"/>
    <n v="-9.9999999999999645E-2"/>
    <n v="0.90000000000000036"/>
    <n v="2.5999999999999996"/>
    <n v="-0.60000000000000009"/>
    <n v="-1.6999999999999993"/>
    <n v="3.6999999999999993"/>
    <n v="14.3"/>
    <n v="0"/>
    <n v="0"/>
    <n v="0"/>
    <n v="0"/>
    <n v="-5"/>
    <n v="-14"/>
    <n v="-10"/>
    <n v="-18"/>
    <n v="-1.6000000000000014"/>
    <n v="2"/>
    <n v="9"/>
    <n v="-3.6999999999999957"/>
    <n v="4"/>
    <n v="2"/>
    <n v="10.200000000000003"/>
    <n v="8"/>
    <n v="-18"/>
    <n v="-10"/>
    <n v="-7"/>
    <n v="-1"/>
    <n v="1"/>
    <n v="-4"/>
    <n v="-11"/>
    <n v="-15"/>
    <n v="1"/>
    <n v="-5"/>
    <s v="SAS"/>
    <x v="1"/>
    <n v="87"/>
    <n v="77"/>
    <n v="10"/>
    <x v="0"/>
    <m/>
    <x v="0"/>
    <x v="0"/>
    <x v="0"/>
    <x v="0"/>
  </r>
  <r>
    <s v="Archive"/>
    <s v="POR"/>
    <s v="MIL"/>
    <s v="21.10.2017"/>
    <s v="PORMIL21.10.2017"/>
    <s v="MIL"/>
    <s v="Team2"/>
    <s v="MIL"/>
    <s v="Team2"/>
    <n v="2.33"/>
    <n v="1.68"/>
    <n v="0.65000000000000013"/>
    <s v="POR"/>
    <s v="Team1"/>
    <n v="0"/>
    <n v="0"/>
    <n v="0"/>
    <n v="0"/>
    <s v="POR"/>
    <x v="1"/>
    <n v="109"/>
    <n v="82"/>
    <n v="27"/>
    <n v="0.59079999999999999"/>
    <n v="0.77"/>
    <n v="0.22999999999999998"/>
    <n v="0"/>
    <n v="-1"/>
    <n v="1"/>
    <n v="-4.0999999999999925E-2"/>
    <n v="0"/>
    <n v="-0.5"/>
    <n v="-1.2000000000000028"/>
    <n v="4.7000000000000028"/>
    <n v="-4"/>
    <n v="0.29999999999999893"/>
    <n v="-0.10000000000000142"/>
    <n v="1.1000000000000014"/>
    <n v="1.5"/>
    <n v="0.19999999999999929"/>
    <n v="6"/>
    <n v="3.1000000000000005"/>
    <n v="5.6999999999999993"/>
    <n v="8.7999999999999972"/>
    <n v="-4"/>
    <n v="1.4000000000000004"/>
    <n v="-1.9000000000000004"/>
    <n v="9.9999999999999645E-2"/>
    <n v="2.5"/>
    <n v="-2.5"/>
    <n v="0.5"/>
    <n v="3.1"/>
    <n v="0"/>
    <n v="-1"/>
    <n v="1"/>
    <n v="-1"/>
    <n v="0"/>
    <n v="-17"/>
    <n v="-4"/>
    <n v="-1"/>
    <n v="-4.6000000000000014"/>
    <n v="4"/>
    <n v="3"/>
    <n v="11.100000000000001"/>
    <n v="-13"/>
    <n v="-13"/>
    <n v="-9.0999999999999943"/>
    <n v="0"/>
    <n v="1"/>
    <n v="1"/>
    <n v="-2"/>
    <n v="9"/>
    <n v="-8"/>
    <n v="-1"/>
    <n v="4"/>
    <n v="-4"/>
    <n v="0"/>
    <n v="-21"/>
    <s v="MIL"/>
    <x v="0"/>
    <n v="110"/>
    <n v="113"/>
    <n v="-3"/>
    <x v="0"/>
    <m/>
    <x v="0"/>
    <x v="0"/>
    <x v="0"/>
    <x v="0"/>
  </r>
  <r>
    <s v="Archive"/>
    <s v="SAC"/>
    <s v="DEN"/>
    <s v="21.10.2017"/>
    <s v="SACDEN21.10.2017"/>
    <s v="DEN"/>
    <s v="Team2"/>
    <s v="DEN"/>
    <s v="Team2"/>
    <n v="5.5"/>
    <n v="1.19"/>
    <n v="4.3100000000000005"/>
    <s v="SAC"/>
    <s v="Team1"/>
    <n v="1"/>
    <n v="0"/>
    <n v="2"/>
    <n v="0"/>
    <s v="DEN"/>
    <x v="0"/>
    <n v="75"/>
    <n v="110"/>
    <n v="-35"/>
    <n v="0.62680000000000002"/>
    <n v="0.15"/>
    <n v="0.85"/>
    <n v="0"/>
    <n v="-6"/>
    <n v="6"/>
    <n v="-0.24000000000000005"/>
    <n v="0.20000000000000284"/>
    <n v="-10.599999999999994"/>
    <n v="-1.8000000000000043"/>
    <n v="-1.4000000000000057"/>
    <n v="-1.5"/>
    <n v="-2.6999999999999993"/>
    <n v="-8.1000000000000014"/>
    <n v="1.4000000000000057"/>
    <n v="-4.0999999999999996"/>
    <n v="-5.6999999999999993"/>
    <n v="0.40000000000000568"/>
    <n v="-2.6000000000000014"/>
    <n v="-2.5"/>
    <n v="-5.1999999999999957"/>
    <n v="-2.5"/>
    <n v="-0.59999999999999964"/>
    <n v="0.5"/>
    <n v="-0.39999999999999947"/>
    <n v="-0.70000000000000018"/>
    <n v="2.0999999999999979"/>
    <n v="-2.6000000000000014"/>
    <n v="-9.1999999999999993"/>
    <n v="0"/>
    <n v="0"/>
    <n v="0"/>
    <n v="0"/>
    <n v="5"/>
    <n v="13"/>
    <n v="5"/>
    <n v="12"/>
    <n v="-0.89999999999999858"/>
    <n v="7"/>
    <n v="9"/>
    <n v="14.699999999999996"/>
    <n v="-4"/>
    <n v="-2"/>
    <n v="-17"/>
    <n v="5"/>
    <n v="-3"/>
    <n v="2"/>
    <n v="0"/>
    <n v="7"/>
    <n v="5"/>
    <n v="-3"/>
    <n v="-4"/>
    <n v="1"/>
    <n v="-3"/>
    <n v="-7"/>
    <s v="DEN"/>
    <x v="0"/>
    <n v="79"/>
    <n v="96"/>
    <n v="-17"/>
    <x v="0"/>
    <m/>
    <x v="0"/>
    <x v="0"/>
    <x v="0"/>
    <x v="0"/>
  </r>
  <r>
    <s v="Archive"/>
    <s v="PHX"/>
    <s v="LAC"/>
    <s v="21.10.2017"/>
    <s v="PHXLAC21.10.2017"/>
    <s v="LAC"/>
    <s v="Team2"/>
    <s v="LAC"/>
    <s v="Team2"/>
    <n v="9.35"/>
    <n v="1.0900000000000001"/>
    <n v="8.26"/>
    <s v="PHX"/>
    <s v="Team1"/>
    <n v="2"/>
    <n v="0"/>
    <n v="2"/>
    <n v="0"/>
    <s v="LAC"/>
    <x v="0"/>
    <n v="88"/>
    <n v="110"/>
    <n v="-22"/>
    <n v="0.89900000000000002"/>
    <n v="0.28000000000000003"/>
    <n v="0.72"/>
    <n v="4"/>
    <n v="1"/>
    <n v="3"/>
    <n v="-1.4999999999999958E-2"/>
    <n v="0"/>
    <n v="2.2999999999999972"/>
    <n v="1.5999999999999943"/>
    <n v="4.5999999999999943"/>
    <n v="-0.5"/>
    <n v="-1.9000000000000004"/>
    <n v="-4.1000000000000014"/>
    <n v="-1.8999999999999986"/>
    <n v="1.0999999999999979"/>
    <n v="1.5"/>
    <n v="0"/>
    <n v="0.10000000000000142"/>
    <n v="2.9000000000000021"/>
    <n v="3"/>
    <n v="-9.9999999999997868E-2"/>
    <n v="0.89999999999999858"/>
    <n v="-0.70000000000000018"/>
    <n v="0.59999999999999964"/>
    <n v="0"/>
    <n v="1"/>
    <n v="0.80000000000000071"/>
    <n v="-5.3999999999999995"/>
    <n v="0"/>
    <n v="0"/>
    <n v="0"/>
    <n v="0"/>
    <n v="0"/>
    <n v="-8"/>
    <n v="-8"/>
    <n v="-21"/>
    <n v="1.8000000000000043"/>
    <n v="-3"/>
    <n v="-9"/>
    <n v="-0.90000000000000213"/>
    <n v="11"/>
    <n v="13"/>
    <n v="11.400000000000006"/>
    <n v="-7"/>
    <n v="6"/>
    <n v="-1"/>
    <n v="-1"/>
    <n v="5"/>
    <n v="-1"/>
    <n v="2"/>
    <n v="-3"/>
    <n v="4"/>
    <n v="6"/>
    <n v="-4"/>
    <s v="LAC"/>
    <x v="0"/>
    <n v="88"/>
    <n v="130"/>
    <n v="-42"/>
    <x v="0"/>
    <m/>
    <x v="0"/>
    <x v="0"/>
    <x v="0"/>
    <x v="0"/>
  </r>
  <r>
    <s v="Archive"/>
    <s v="ATL"/>
    <s v="CHA"/>
    <s v="20.10.2017"/>
    <s v="ATLCHA20.10.2017"/>
    <s v="CHA"/>
    <s v="Team2"/>
    <s v="CHA"/>
    <s v="Team2"/>
    <n v="2.59"/>
    <n v="1.56"/>
    <n v="1.0299999999999998"/>
    <s v="ATL"/>
    <s v="Team1"/>
    <n v="3"/>
    <n v="0"/>
    <n v="0"/>
    <n v="0"/>
    <s v="CHA"/>
    <x v="0"/>
    <n v="92"/>
    <n v="111"/>
    <n v="-19"/>
    <n v="0.83299999999999996"/>
    <n v="0.31"/>
    <n v="0.69"/>
    <n v="0"/>
    <n v="-4"/>
    <n v="4"/>
    <n v="-0.16700000000000001"/>
    <n v="-0.19999999999999574"/>
    <n v="-2.1000000000000085"/>
    <n v="1.2999999999999972"/>
    <n v="-0.20000000000000284"/>
    <n v="1.6000000000000014"/>
    <n v="1.7999999999999989"/>
    <n v="2.5999999999999979"/>
    <n v="3"/>
    <n v="-6.1999999999999993"/>
    <n v="-10.100000000000001"/>
    <n v="5.7999999999999972"/>
    <n v="-1.1000000000000014"/>
    <n v="-5.5999999999999979"/>
    <n v="-6.6000000000000014"/>
    <n v="2.5"/>
    <n v="2.5"/>
    <n v="2.9000000000000004"/>
    <n v="-1"/>
    <n v="0.20000000000000018"/>
    <n v="1.3999999999999986"/>
    <n v="-3.6000000000000014"/>
    <n v="-4"/>
    <n v="0"/>
    <n v="0"/>
    <n v="0"/>
    <n v="0"/>
    <n v="0"/>
    <n v="-5"/>
    <n v="0"/>
    <n v="-7"/>
    <n v="3"/>
    <n v="1"/>
    <n v="-2"/>
    <n v="6.2000000000000028"/>
    <n v="-6"/>
    <n v="-9"/>
    <n v="2.5999999999999943"/>
    <n v="2"/>
    <n v="-3"/>
    <n v="-1"/>
    <n v="3"/>
    <n v="8"/>
    <n v="0"/>
    <n v="-8"/>
    <n v="0"/>
    <n v="-5"/>
    <n v="-6"/>
    <n v="4"/>
    <s v="CHA"/>
    <x v="0"/>
    <n v="91"/>
    <n v="109"/>
    <n v="-18"/>
    <x v="0"/>
    <m/>
    <x v="0"/>
    <x v="0"/>
    <x v="0"/>
    <x v="0"/>
  </r>
  <r>
    <s v="Archive"/>
    <s v="BOS"/>
    <s v="PHI"/>
    <s v="20.10.2017"/>
    <s v="BOSPHI20.10.2017"/>
    <s v="PHI"/>
    <s v="Team2"/>
    <s v="PHI"/>
    <s v="Team2"/>
    <n v="2.33"/>
    <n v="1.68"/>
    <n v="0.65000000000000013"/>
    <s v="PHI"/>
    <s v="Team2"/>
    <n v="0"/>
    <n v="0"/>
    <n v="1"/>
    <n v="1"/>
    <s v="BOS"/>
    <x v="1"/>
    <n v="110"/>
    <n v="84"/>
    <n v="26"/>
    <n v="0.66069999999999995"/>
    <n v="0.76"/>
    <n v="0.24"/>
    <n v="3"/>
    <n v="9"/>
    <n v="-6"/>
    <n v="0.27299999999999991"/>
    <n v="0.20000000000000284"/>
    <n v="-3.5999999999999943"/>
    <n v="-2.3999999999999986"/>
    <n v="-4.0999999999999943"/>
    <n v="-0.60000000000000142"/>
    <n v="0.80000000000000071"/>
    <n v="1.3999999999999986"/>
    <n v="1.1000000000000014"/>
    <n v="0.39999999999999858"/>
    <n v="-0.90000000000000213"/>
    <n v="4.2999999999999972"/>
    <n v="-2.6999999999999993"/>
    <n v="-1.5"/>
    <n v="-4"/>
    <n v="-3.3000000000000007"/>
    <n v="-3.1999999999999993"/>
    <n v="-0.19999999999999929"/>
    <n v="-0.79999999999999982"/>
    <n v="-1.5999999999999996"/>
    <n v="-4.1999999999999993"/>
    <n v="-1.6999999999999993"/>
    <n v="6.9"/>
    <n v="0"/>
    <n v="0"/>
    <n v="0"/>
    <n v="0"/>
    <n v="0"/>
    <n v="-2"/>
    <n v="-1"/>
    <n v="2"/>
    <n v="-2.3000000000000043"/>
    <n v="1"/>
    <n v="12"/>
    <n v="-9.6000000000000014"/>
    <n v="-1"/>
    <n v="-4"/>
    <n v="12"/>
    <n v="4"/>
    <n v="-9"/>
    <n v="-5"/>
    <n v="-15"/>
    <n v="-4"/>
    <n v="7"/>
    <n v="-13"/>
    <n v="-4"/>
    <n v="-5"/>
    <n v="-10"/>
    <n v="0"/>
    <s v="BOS"/>
    <x v="1"/>
    <n v="102"/>
    <n v="92"/>
    <n v="10"/>
    <x v="0"/>
    <m/>
    <x v="0"/>
    <x v="0"/>
    <x v="0"/>
    <x v="0"/>
  </r>
  <r>
    <s v="Archive"/>
    <s v="DET"/>
    <s v="WAS"/>
    <s v="20.10.2017"/>
    <s v="DETWAS20.10.2017"/>
    <s v="WAS"/>
    <s v="Team2"/>
    <s v="WAS"/>
    <s v="Team2"/>
    <n v="3.31"/>
    <n v="1.38"/>
    <n v="1.9300000000000002"/>
    <s v="DET"/>
    <s v="Team1"/>
    <n v="1"/>
    <n v="2"/>
    <n v="4"/>
    <n v="0"/>
    <s v="WAS"/>
    <x v="0"/>
    <n v="88"/>
    <n v="110"/>
    <n v="-22"/>
    <n v="0.78790000000000004"/>
    <n v="0.28000000000000003"/>
    <n v="0.72"/>
    <n v="0"/>
    <n v="0"/>
    <n v="0"/>
    <n v="0"/>
    <n v="-0.39999999999999858"/>
    <n v="-2.2000000000000028"/>
    <n v="0.39999999999999858"/>
    <n v="1.1000000000000085"/>
    <n v="-0.10000000000000142"/>
    <n v="1.6999999999999993"/>
    <n v="3.5"/>
    <n v="1.2999999999999972"/>
    <n v="-4.5999999999999979"/>
    <n v="-4.6000000000000014"/>
    <n v="-5"/>
    <n v="0.79999999999999893"/>
    <n v="-0.90000000000000213"/>
    <n v="-0.10000000000000142"/>
    <n v="0.30000000000000071"/>
    <n v="0.69999999999999929"/>
    <n v="-9.9999999999999645E-2"/>
    <n v="-1.2000000000000002"/>
    <n v="0.5"/>
    <n v="-2.2999999999999972"/>
    <n v="-2.5"/>
    <n v="-1.2000000000000002"/>
    <n v="0"/>
    <n v="-1"/>
    <n v="1"/>
    <n v="-1"/>
    <n v="0"/>
    <n v="-11"/>
    <n v="-3"/>
    <n v="11"/>
    <n v="-9.3000000000000043"/>
    <n v="4"/>
    <n v="6"/>
    <n v="6.2999999999999972"/>
    <n v="-9"/>
    <n v="-6"/>
    <n v="-23.4"/>
    <n v="7"/>
    <n v="4"/>
    <n v="11"/>
    <n v="-5"/>
    <n v="2"/>
    <n v="2"/>
    <n v="-2"/>
    <n v="10"/>
    <n v="-6"/>
    <n v="-2"/>
    <n v="-14"/>
    <s v="WAS"/>
    <x v="0"/>
    <n v="111"/>
    <n v="115"/>
    <n v="-4"/>
    <x v="0"/>
    <m/>
    <x v="0"/>
    <x v="0"/>
    <x v="0"/>
    <x v="0"/>
  </r>
  <r>
    <s v="Archive"/>
    <s v="POR"/>
    <s v="IND"/>
    <s v="20.10.2017"/>
    <s v="PORIND20.10.2017"/>
    <s v="IND"/>
    <s v="Team2"/>
    <s v="POR"/>
    <s v="Team1"/>
    <n v="1.47"/>
    <n v="2.91"/>
    <n v="-1.4400000000000002"/>
    <s v="IND"/>
    <s v="Team2"/>
    <n v="4"/>
    <n v="0"/>
    <n v="0"/>
    <n v="0"/>
    <s v="IND"/>
    <x v="0"/>
    <n v="101"/>
    <n v="103"/>
    <n v="-2"/>
    <n v="0.82469999999999999"/>
    <n v="0.48"/>
    <n v="0.52"/>
    <n v="-2"/>
    <n v="-2"/>
    <n v="0"/>
    <n v="-3.499999999999992E-2"/>
    <n v="0.20000000000000284"/>
    <n v="-5.5"/>
    <n v="-4"/>
    <n v="-1.2999999999999972"/>
    <n v="-3.8999999999999986"/>
    <n v="-1.0999999999999996"/>
    <n v="-1.6999999999999993"/>
    <n v="-2"/>
    <n v="3.5"/>
    <n v="3.1999999999999993"/>
    <n v="4.5999999999999943"/>
    <n v="1.3000000000000007"/>
    <n v="2.8999999999999986"/>
    <n v="4.1999999999999957"/>
    <n v="-5"/>
    <n v="0.90000000000000036"/>
    <n v="-1.5"/>
    <n v="1"/>
    <n v="0.29999999999999982"/>
    <n v="1.1999999999999993"/>
    <n v="1.9000000000000021"/>
    <n v="1.3"/>
    <n v="0"/>
    <n v="-1"/>
    <n v="1"/>
    <n v="-1"/>
    <n v="0"/>
    <n v="-14"/>
    <n v="-6"/>
    <n v="-8"/>
    <n v="-3.2000000000000028"/>
    <n v="-3"/>
    <n v="-12"/>
    <n v="5.8999999999999986"/>
    <n v="1"/>
    <n v="-3"/>
    <n v="13.700000000000003"/>
    <n v="-5"/>
    <n v="-4"/>
    <n v="-9"/>
    <n v="-3"/>
    <n v="9"/>
    <n v="-4"/>
    <n v="1"/>
    <n v="2"/>
    <n v="1"/>
    <n v="-1"/>
    <n v="-18"/>
    <s v="POR"/>
    <x v="1"/>
    <n v="114"/>
    <n v="96"/>
    <n v="18"/>
    <x v="0"/>
    <m/>
    <x v="0"/>
    <x v="0"/>
    <x v="0"/>
    <x v="0"/>
  </r>
  <r>
    <s v="Archive"/>
    <s v="UTA"/>
    <s v="MIN"/>
    <s v="20.10.2017"/>
    <s v="UTAMIN20.10.2017"/>
    <s v="MIN"/>
    <s v="Team2"/>
    <s v="MIN"/>
    <s v="Team2"/>
    <n v="2.64"/>
    <n v="1.55"/>
    <n v="1.0900000000000001"/>
    <s v="UTA"/>
    <s v="Team1"/>
    <n v="0"/>
    <n v="0"/>
    <n v="0"/>
    <n v="0"/>
    <s v="UTA"/>
    <x v="1"/>
    <n v="113"/>
    <n v="89"/>
    <n v="24"/>
    <n v="0.83220000000000005"/>
    <n v="0.74"/>
    <n v="0.26"/>
    <n v="0"/>
    <n v="-2"/>
    <n v="2"/>
    <n v="-7.6999999999999957E-2"/>
    <n v="0"/>
    <n v="-4.2999999999999972"/>
    <n v="-2.1999999999999957"/>
    <n v="-1.9000000000000057"/>
    <n v="-1.5"/>
    <n v="3.6000000000000014"/>
    <n v="7.8000000000000007"/>
    <n v="2.5"/>
    <n v="-3.5"/>
    <n v="-4.9000000000000021"/>
    <n v="2.0999999999999943"/>
    <n v="-2.0999999999999996"/>
    <n v="0.10000000000000142"/>
    <n v="-2"/>
    <n v="-1"/>
    <n v="0.90000000000000036"/>
    <n v="1.1000000000000014"/>
    <n v="1.6999999999999997"/>
    <n v="-0.39999999999999947"/>
    <n v="2.6000000000000014"/>
    <n v="-1.8000000000000007"/>
    <n v="3.2"/>
    <n v="0"/>
    <n v="-1"/>
    <n v="1"/>
    <n v="-1"/>
    <n v="0"/>
    <n v="-12"/>
    <n v="-11"/>
    <n v="-5"/>
    <n v="-10.699999999999996"/>
    <n v="4"/>
    <n v="11"/>
    <n v="-9.9999999999994316E-2"/>
    <n v="6"/>
    <n v="6"/>
    <n v="5.2999999999999972"/>
    <n v="-4"/>
    <n v="-10"/>
    <n v="-14"/>
    <n v="-12"/>
    <n v="-2"/>
    <n v="6"/>
    <n v="-2"/>
    <n v="2"/>
    <n v="4"/>
    <n v="8"/>
    <n v="-17"/>
    <s v="MIN"/>
    <x v="0"/>
    <n v="97"/>
    <n v="100"/>
    <n v="-3"/>
    <x v="0"/>
    <m/>
    <x v="0"/>
    <x v="0"/>
    <x v="0"/>
    <x v="0"/>
  </r>
  <r>
    <s v="Archive"/>
    <s v="SAC"/>
    <s v="DAL"/>
    <s v="20.10.2017"/>
    <s v="SACDAL20.10.2017"/>
    <s v="DAL"/>
    <s v="Team2"/>
    <s v="DAL"/>
    <s v="Team2"/>
    <n v="3.03"/>
    <n v="1.44"/>
    <n v="1.5899999999999999"/>
    <s v="SAC"/>
    <s v="Team1"/>
    <n v="0"/>
    <n v="0"/>
    <n v="2"/>
    <n v="0"/>
    <s v="DAL"/>
    <x v="0"/>
    <n v="74"/>
    <n v="114"/>
    <n v="-40"/>
    <n v="0.61060000000000003"/>
    <n v="0.1"/>
    <n v="0.9"/>
    <n v="-1"/>
    <n v="1"/>
    <n v="-2"/>
    <n v="5.099999999999999E-2"/>
    <n v="0"/>
    <n v="-4"/>
    <n v="1"/>
    <n v="0.29999999999999716"/>
    <n v="0.89999999999999858"/>
    <n v="-3.3999999999999986"/>
    <n v="-10.500000000000004"/>
    <n v="2"/>
    <n v="-2.4000000000000004"/>
    <n v="-2.4000000000000021"/>
    <n v="-3.2000000000000028"/>
    <n v="1"/>
    <n v="-3.3999999999999986"/>
    <n v="-2.5"/>
    <n v="-0.69999999999999929"/>
    <n v="1.2000000000000011"/>
    <n v="1.7000000000000002"/>
    <n v="0.60000000000000009"/>
    <n v="-0.60000000000000053"/>
    <n v="9.9999999999997868E-2"/>
    <n v="-1.8000000000000007"/>
    <n v="-5.8999999999999995"/>
    <n v="0"/>
    <n v="1"/>
    <n v="-1"/>
    <n v="1"/>
    <n v="5"/>
    <n v="14"/>
    <n v="12"/>
    <n v="22"/>
    <n v="1.7999999999999972"/>
    <n v="3"/>
    <n v="6"/>
    <n v="1.5999999999999943"/>
    <n v="-13"/>
    <n v="-12"/>
    <n v="-20.299999999999997"/>
    <n v="7"/>
    <n v="3"/>
    <n v="10"/>
    <n v="3"/>
    <n v="8"/>
    <n v="6"/>
    <n v="2"/>
    <n v="-3"/>
    <n v="-1"/>
    <n v="-10"/>
    <n v="14"/>
    <s v="SAC"/>
    <x v="1"/>
    <n v="93"/>
    <n v="88"/>
    <n v="5"/>
    <x v="0"/>
    <m/>
    <x v="0"/>
    <x v="0"/>
    <x v="0"/>
    <x v="0"/>
  </r>
  <r>
    <s v="Archive"/>
    <s v="LAL"/>
    <s v="PHX"/>
    <s v="20.10.2017"/>
    <s v="LALPHX20.10.2017"/>
    <s v="PHX"/>
    <s v="Team2"/>
    <s v="PHX"/>
    <s v="Team2"/>
    <n v="2.4700000000000002"/>
    <n v="1.61"/>
    <n v="0.8600000000000001"/>
    <s v="LAL"/>
    <s v="Team1"/>
    <n v="0"/>
    <n v="0"/>
    <n v="0"/>
    <n v="0"/>
    <s v="PHX"/>
    <x v="0"/>
    <n v="93"/>
    <n v="101"/>
    <n v="-8"/>
    <n v="0.69240000000000002"/>
    <n v="0.42"/>
    <n v="0.58000000000000007"/>
    <n v="-3"/>
    <n v="0"/>
    <n v="-3"/>
    <n v="4.1999999999999982E-2"/>
    <n v="0.19999999999999574"/>
    <n v="-1.5"/>
    <n v="0.60000000000000142"/>
    <n v="-0.20000000000000284"/>
    <n v="0.79999999999999716"/>
    <n v="-0.19999999999999929"/>
    <n v="0.80000000000000071"/>
    <n v="-1.7000000000000028"/>
    <n v="-2.5"/>
    <n v="-1.8000000000000007"/>
    <n v="-5"/>
    <n v="-0.80000000000000071"/>
    <n v="1.0999999999999943"/>
    <n v="0.29999999999999716"/>
    <n v="2.3999999999999986"/>
    <n v="1.1000000000000014"/>
    <n v="1.2000000000000002"/>
    <n v="0.70000000000000018"/>
    <n v="0.39999999999999947"/>
    <n v="0.10000000000000142"/>
    <n v="-1.8000000000000007"/>
    <n v="4.8"/>
    <n v="0"/>
    <n v="1"/>
    <n v="-1"/>
    <n v="1"/>
    <n v="0"/>
    <n v="8"/>
    <n v="6"/>
    <n v="18"/>
    <n v="-2.4000000000000057"/>
    <n v="4"/>
    <n v="5"/>
    <n v="8.8999999999999986"/>
    <n v="-8"/>
    <n v="-4"/>
    <n v="-21.400000000000006"/>
    <n v="5"/>
    <n v="-3"/>
    <n v="2"/>
    <n v="0"/>
    <n v="-2"/>
    <n v="8"/>
    <n v="2"/>
    <n v="9"/>
    <n v="3"/>
    <n v="4"/>
    <n v="13"/>
    <s v="LAL"/>
    <x v="1"/>
    <n v="132"/>
    <n v="130"/>
    <n v="2"/>
    <x v="0"/>
    <m/>
    <x v="0"/>
    <x v="0"/>
    <x v="0"/>
    <x v="0"/>
  </r>
  <r>
    <s v="Archive"/>
    <s v="CHA"/>
    <s v="DET"/>
    <s v="18.10.2017"/>
    <s v="CHADET18.10.2017"/>
    <s v="DET"/>
    <s v="Team2"/>
    <s v="DET"/>
    <s v="Team2"/>
    <n v="2.27"/>
    <n v="1.71"/>
    <n v="0.56000000000000005"/>
    <s v="DET"/>
    <s v="Team2"/>
    <n v="0"/>
    <n v="0"/>
    <n v="0"/>
    <n v="0"/>
    <s v="DET"/>
    <x v="0"/>
    <n v="80"/>
    <n v="100"/>
    <n v="-20"/>
    <n v="0.54179999999999995"/>
    <n v="0.3"/>
    <n v="0.7"/>
    <n v="-1"/>
    <n v="-5"/>
    <n v="4"/>
    <n v="-0.18500000000000005"/>
    <n v="0.39999999999999858"/>
    <n v="0.90000000000000568"/>
    <n v="-1.8999999999999986"/>
    <n v="-0.40000000000000568"/>
    <n v="-2"/>
    <n v="-2.1999999999999993"/>
    <n v="-3.6999999999999993"/>
    <n v="-3"/>
    <n v="6.6999999999999993"/>
    <n v="9.4000000000000021"/>
    <n v="-0.70000000000000284"/>
    <n v="-0.29999999999999893"/>
    <n v="5.0999999999999979"/>
    <n v="4.7000000000000028"/>
    <n v="-1.8999999999999986"/>
    <n v="-1.0999999999999996"/>
    <n v="-1.8000000000000007"/>
    <n v="1.5"/>
    <n v="-0.5"/>
    <n v="-0.80000000000000071"/>
    <n v="4.6000000000000014"/>
    <n v="-3.2"/>
    <n v="0"/>
    <n v="0"/>
    <n v="0"/>
    <n v="0"/>
    <n v="5"/>
    <n v="13"/>
    <n v="2"/>
    <n v="8"/>
    <n v="-1.2999999999999972"/>
    <n v="-2"/>
    <n v="2"/>
    <n v="-9.8999999999999986"/>
    <n v="11"/>
    <n v="10"/>
    <n v="19.800000000000004"/>
    <n v="-6"/>
    <n v="7"/>
    <n v="1"/>
    <n v="2"/>
    <n v="-2"/>
    <n v="-1"/>
    <n v="9"/>
    <n v="-8"/>
    <n v="4"/>
    <n v="10"/>
    <n v="-4"/>
    <s v="DET"/>
    <x v="0"/>
    <n v="90"/>
    <n v="102"/>
    <n v="-12"/>
    <x v="0"/>
    <m/>
    <x v="0"/>
    <x v="0"/>
    <x v="0"/>
    <x v="0"/>
  </r>
  <r>
    <s v="Archive"/>
    <s v="PHI"/>
    <s v="WAS"/>
    <s v="18.10.2017"/>
    <s v="PHIWAS18.10.2017"/>
    <s v="WAS"/>
    <s v="Team2"/>
    <s v="WAS"/>
    <s v="Team2"/>
    <n v="3.39"/>
    <n v="1.37"/>
    <n v="2.02"/>
    <s v="PHI"/>
    <s v="Team1"/>
    <n v="2"/>
    <n v="1"/>
    <n v="0"/>
    <n v="0"/>
    <s v="WAS"/>
    <x v="0"/>
    <n v="97"/>
    <n v="102"/>
    <n v="-5"/>
    <n v="0.64570000000000005"/>
    <n v="0.45"/>
    <n v="0.55000000000000004"/>
    <n v="-1"/>
    <n v="-1"/>
    <n v="0"/>
    <n v="-1.8000000000000016E-2"/>
    <n v="-0.39999999999999858"/>
    <n v="1.7999999999999972"/>
    <n v="1"/>
    <n v="2.5"/>
    <n v="-0.10000000000000142"/>
    <n v="1.2999999999999989"/>
    <n v="4"/>
    <n v="-0.80000000000000426"/>
    <n v="-1.5999999999999979"/>
    <n v="-0.19999999999999929"/>
    <n v="-5.7000000000000028"/>
    <n v="2.1999999999999993"/>
    <n v="4.5"/>
    <n v="6.6000000000000014"/>
    <n v="3.8000000000000007"/>
    <n v="3.4999999999999982"/>
    <n v="0.19999999999999929"/>
    <n v="0.79999999999999982"/>
    <n v="0.79999999999999982"/>
    <n v="2"/>
    <n v="0.10000000000000142"/>
    <n v="-2.6"/>
    <n v="0"/>
    <n v="-1"/>
    <n v="1"/>
    <n v="-1"/>
    <n v="0"/>
    <n v="-5"/>
    <n v="-2"/>
    <n v="0"/>
    <n v="-2.5"/>
    <n v="2"/>
    <n v="5"/>
    <n v="0.39999999999999858"/>
    <n v="-3"/>
    <n v="-4"/>
    <n v="0.20000000000000284"/>
    <n v="-1"/>
    <n v="7"/>
    <n v="6"/>
    <n v="4"/>
    <n v="7"/>
    <n v="-3"/>
    <n v="9"/>
    <n v="2"/>
    <n v="4"/>
    <n v="3"/>
    <n v="-13"/>
    <s v="WAS"/>
    <x v="0"/>
    <n v="115"/>
    <n v="120"/>
    <n v="-5"/>
    <x v="0"/>
    <m/>
    <x v="0"/>
    <x v="0"/>
    <x v="0"/>
    <x v="0"/>
  </r>
  <r>
    <s v="Archive"/>
    <s v="MIA"/>
    <s v="ORL"/>
    <s v="18.10.2017"/>
    <s v="MIAORL18.10.2017"/>
    <s v="ORL"/>
    <s v="Team2"/>
    <s v="MIA"/>
    <s v="Team1"/>
    <n v="1.62"/>
    <n v="2.46"/>
    <n v="-0.83999999999999986"/>
    <s v="ORL"/>
    <s v="Team2"/>
    <n v="2"/>
    <n v="0"/>
    <n v="0"/>
    <n v="0"/>
    <s v="ORL"/>
    <x v="0"/>
    <n v="85"/>
    <n v="111"/>
    <n v="-26"/>
    <n v="0.66069999999999995"/>
    <n v="0.24"/>
    <n v="0.76"/>
    <n v="-3"/>
    <n v="0"/>
    <n v="-3"/>
    <n v="5.1000000000000045E-2"/>
    <n v="0"/>
    <n v="-6.7000000000000028"/>
    <n v="-2.8999999999999986"/>
    <n v="-3.8000000000000114"/>
    <n v="-1.5"/>
    <n v="1"/>
    <n v="2.6000000000000014"/>
    <n v="0"/>
    <n v="-1.7000000000000011"/>
    <n v="-2.8999999999999986"/>
    <n v="2.7000000000000028"/>
    <n v="-0.40000000000000036"/>
    <n v="0"/>
    <n v="-0.5"/>
    <n v="-2.1999999999999993"/>
    <n v="1"/>
    <n v="-0.29999999999999982"/>
    <n v="-0.40000000000000036"/>
    <n v="-0.20000000000000018"/>
    <n v="0.5"/>
    <n v="-0.60000000000000142"/>
    <n v="-0.29999999999999982"/>
    <n v="0"/>
    <n v="0"/>
    <n v="0"/>
    <n v="0"/>
    <n v="0"/>
    <n v="16"/>
    <n v="6"/>
    <n v="-11"/>
    <n v="14.400000000000006"/>
    <n v="13"/>
    <n v="13"/>
    <n v="29.099999999999998"/>
    <n v="-9"/>
    <n v="-11"/>
    <n v="-3.2999999999999972"/>
    <n v="-5"/>
    <n v="-8"/>
    <n v="-13"/>
    <n v="10"/>
    <n v="4"/>
    <n v="2"/>
    <n v="-3"/>
    <n v="0"/>
    <n v="0"/>
    <n v="-6"/>
    <n v="2"/>
    <s v="ORL"/>
    <x v="0"/>
    <n v="109"/>
    <n v="116"/>
    <n v="-7"/>
    <x v="0"/>
    <m/>
    <x v="0"/>
    <x v="0"/>
    <x v="0"/>
    <x v="0"/>
  </r>
  <r>
    <s v="Archive"/>
    <s v="MIL"/>
    <s v="BOS"/>
    <s v="18.10.2017"/>
    <s v="MILBOS18.10.2017"/>
    <s v="BOS"/>
    <s v="Team2"/>
    <s v="BOS"/>
    <s v="Team2"/>
    <n v="2.0699999999999998"/>
    <n v="1.85"/>
    <n v="0.21999999999999975"/>
    <s v="MIL"/>
    <s v="Team1"/>
    <n v="4"/>
    <n v="0"/>
    <n v="0"/>
    <n v="0"/>
    <s v="BOS"/>
    <x v="0"/>
    <n v="87"/>
    <n v="114"/>
    <n v="-27"/>
    <n v="0.74680000000000002"/>
    <n v="0.23"/>
    <n v="0.77"/>
    <n v="-3"/>
    <n v="-8"/>
    <n v="5"/>
    <n v="-0.23199999999999998"/>
    <n v="0"/>
    <n v="-1.1000000000000085"/>
    <n v="1.1000000000000014"/>
    <n v="-2.9000000000000057"/>
    <n v="2.8999999999999986"/>
    <n v="-2.5999999999999996"/>
    <n v="-6.5999999999999979"/>
    <n v="-0.5"/>
    <n v="-0.5"/>
    <n v="-9.9999999999997868E-2"/>
    <n v="-2"/>
    <n v="-2.0000000000000009"/>
    <n v="-4.9000000000000021"/>
    <n v="-7"/>
    <n v="-0.19999999999999929"/>
    <n v="-0.5"/>
    <n v="0.40000000000000036"/>
    <n v="1"/>
    <n v="-0.90000000000000036"/>
    <n v="2.5"/>
    <n v="-0.30000000000000071"/>
    <n v="-7.5"/>
    <n v="0"/>
    <n v="1"/>
    <n v="-1"/>
    <n v="1"/>
    <n v="0"/>
    <n v="7"/>
    <n v="-2"/>
    <n v="-4"/>
    <n v="-0.19999999999999574"/>
    <n v="-3"/>
    <n v="-14"/>
    <n v="4.3999999999999986"/>
    <n v="14"/>
    <n v="17"/>
    <n v="-2.9000000000000057"/>
    <n v="-4"/>
    <n v="5"/>
    <n v="1"/>
    <n v="6"/>
    <n v="-4"/>
    <n v="0"/>
    <n v="6"/>
    <n v="-1"/>
    <n v="2"/>
    <n v="8"/>
    <n v="10"/>
    <s v="MIL"/>
    <x v="1"/>
    <n v="108"/>
    <n v="100"/>
    <n v="8"/>
    <x v="0"/>
    <m/>
    <x v="0"/>
    <x v="0"/>
    <x v="0"/>
    <x v="0"/>
  </r>
  <r>
    <s v="Archive"/>
    <s v="ATL"/>
    <s v="BKN"/>
    <s v="22.10.2017"/>
    <s v="ATLBKN22.10.2017"/>
    <s v="BKN"/>
    <s v="Team2"/>
    <s v="BKN"/>
    <s v="Team2"/>
    <n v="2.2000000000000002"/>
    <n v="1.75"/>
    <n v="0.45000000000000018"/>
    <s v="ATL"/>
    <s v="Team1"/>
    <n v="0"/>
    <n v="0"/>
    <n v="0"/>
    <n v="0"/>
    <s v="BKN"/>
    <x v="0"/>
    <n v="90"/>
    <n v="104"/>
    <n v="-14"/>
    <n v="0.85129999999999995"/>
    <n v="0.36"/>
    <n v="0.64"/>
    <n v="0"/>
    <n v="-5"/>
    <n v="5"/>
    <n v="-0.20899999999999999"/>
    <n v="0.20000000000000284"/>
    <n v="-6.6000000000000085"/>
    <n v="-0.40000000000000568"/>
    <n v="-2.2999999999999972"/>
    <n v="0.70000000000000284"/>
    <n v="-1.4000000000000004"/>
    <n v="-6.1000000000000014"/>
    <n v="2.7999999999999972"/>
    <n v="-4.3000000000000007"/>
    <n v="-7.5"/>
    <n v="5.8999999999999915"/>
    <n v="-1.2000000000000011"/>
    <n v="-3.9999999999999964"/>
    <n v="-5.2000000000000028"/>
    <n v="-9.9999999999997868E-2"/>
    <n v="9.9999999999999645E-2"/>
    <n v="1.9000000000000004"/>
    <n v="-0.59999999999999964"/>
    <n v="-0.29999999999999982"/>
    <n v="-1.4000000000000021"/>
    <n v="-2"/>
    <n v="-3.5999999999999996"/>
    <n v="0"/>
    <n v="-1"/>
    <n v="1"/>
    <n v="-1"/>
    <n v="5"/>
    <n v="6"/>
    <n v="5"/>
    <n v="13"/>
    <n v="-0.79999999999999716"/>
    <n v="0"/>
    <n v="-10"/>
    <n v="11.000000000000004"/>
    <n v="-4"/>
    <n v="-10"/>
    <n v="11.700000000000003"/>
    <n v="4"/>
    <n v="-4"/>
    <n v="0"/>
    <n v="1"/>
    <n v="3"/>
    <n v="4"/>
    <n v="-4"/>
    <n v="4"/>
    <n v="-5"/>
    <n v="-2"/>
    <n v="-9"/>
    <s v="BKN"/>
    <x v="0"/>
    <n v="104"/>
    <n v="106"/>
    <n v="-2"/>
    <x v="0"/>
    <m/>
    <x v="0"/>
    <x v="0"/>
    <x v="0"/>
    <x v="0"/>
  </r>
  <r>
    <s v="Archive"/>
    <s v="PHI"/>
    <s v="DET"/>
    <s v="23.10.2017"/>
    <s v="PHIDET23.10.2017"/>
    <s v="DET"/>
    <s v="Team2"/>
    <s v="DET"/>
    <s v="Team2"/>
    <n v="2.4300000000000002"/>
    <n v="1.63"/>
    <n v="0.80000000000000027"/>
    <s v="PHI"/>
    <s v="Team1"/>
    <n v="0"/>
    <n v="0"/>
    <n v="0"/>
    <n v="0"/>
    <s v="DET"/>
    <x v="0"/>
    <n v="91"/>
    <n v="108"/>
    <n v="-17"/>
    <n v="0.69799999999999995"/>
    <n v="0.33"/>
    <n v="0.66999999999999993"/>
    <n v="-1"/>
    <n v="-1"/>
    <n v="0"/>
    <n v="-1.8000000000000016E-2"/>
    <n v="0"/>
    <n v="4"/>
    <n v="0.60000000000000142"/>
    <n v="1.3999999999999915"/>
    <n v="0"/>
    <n v="-0.40000000000000036"/>
    <n v="0.5"/>
    <n v="-2.1000000000000014"/>
    <n v="3"/>
    <n v="4.4000000000000021"/>
    <n v="-0.70000000000000284"/>
    <n v="1.4000000000000004"/>
    <n v="5.4000000000000021"/>
    <n v="6.7000000000000028"/>
    <n v="3.5"/>
    <n v="2.7999999999999989"/>
    <n v="0.29999999999999893"/>
    <n v="2"/>
    <n v="0.29999999999999982"/>
    <n v="4.2999999999999972"/>
    <n v="2.6000000000000014"/>
    <n v="-1.4"/>
    <n v="0"/>
    <n v="0"/>
    <n v="0"/>
    <n v="0"/>
    <n v="0"/>
    <n v="6"/>
    <n v="1"/>
    <n v="-11"/>
    <n v="6.8000000000000043"/>
    <n v="-2"/>
    <n v="-1"/>
    <n v="-5.8999999999999986"/>
    <n v="6"/>
    <n v="2"/>
    <n v="23.6"/>
    <n v="-8"/>
    <n v="3"/>
    <n v="-5"/>
    <n v="9"/>
    <n v="5"/>
    <n v="-5"/>
    <n v="11"/>
    <n v="-8"/>
    <n v="10"/>
    <n v="5"/>
    <n v="1"/>
    <s v="PHI"/>
    <x v="1"/>
    <n v="97"/>
    <n v="86"/>
    <n v="11"/>
    <x v="0"/>
    <m/>
    <x v="0"/>
    <x v="0"/>
    <x v="0"/>
    <x v="0"/>
  </r>
  <r>
    <s v="Archive"/>
    <s v="MEM"/>
    <s v="HOU"/>
    <s v="23.10.2017"/>
    <s v="MEMHOU23.10.2017"/>
    <s v="HOU"/>
    <s v="Team2"/>
    <s v="HOU"/>
    <s v="Team2"/>
    <n v="3.6"/>
    <n v="1.34"/>
    <n v="2.2599999999999998"/>
    <s v="MEM"/>
    <s v="Team1"/>
    <n v="0"/>
    <n v="0"/>
    <n v="0"/>
    <n v="0"/>
    <s v="HOU"/>
    <x v="0"/>
    <n v="77"/>
    <n v="99"/>
    <n v="-22"/>
    <n v="0.56659999999999999"/>
    <n v="0.28000000000000003"/>
    <n v="0.72"/>
    <n v="2"/>
    <n v="-11"/>
    <n v="13"/>
    <n v="-0.50600000000000001"/>
    <n v="0"/>
    <n v="-15.900000000000006"/>
    <n v="-3.3999999999999986"/>
    <n v="-4.2999999999999972"/>
    <n v="-1.7000000000000028"/>
    <n v="-7"/>
    <n v="-17"/>
    <n v="-2.6999999999999957"/>
    <n v="-2.3000000000000007"/>
    <n v="-2.6000000000000014"/>
    <n v="-0.59999999999999432"/>
    <n v="-1.8000000000000007"/>
    <n v="-4.3999999999999986"/>
    <n v="-6.1999999999999957"/>
    <n v="-2"/>
    <n v="-1.8000000000000007"/>
    <n v="-1.8999999999999995"/>
    <n v="0.5"/>
    <n v="0.5"/>
    <n v="1.6000000000000014"/>
    <n v="0.40000000000000213"/>
    <n v="-14.8"/>
    <n v="0"/>
    <n v="-1"/>
    <n v="1"/>
    <n v="-1"/>
    <n v="0"/>
    <n v="-5"/>
    <n v="3"/>
    <n v="1"/>
    <n v="3.1000000000000014"/>
    <n v="-9"/>
    <n v="-15"/>
    <n v="-9.6000000000000014"/>
    <n v="-2"/>
    <n v="-2"/>
    <n v="-2.2999999999999972"/>
    <n v="3"/>
    <n v="-14"/>
    <n v="-11"/>
    <n v="2"/>
    <n v="0"/>
    <n v="-2"/>
    <n v="-2"/>
    <n v="-2"/>
    <n v="0"/>
    <n v="2"/>
    <n v="-20"/>
    <s v="MEM"/>
    <x v="1"/>
    <n v="98"/>
    <n v="90"/>
    <n v="8"/>
    <x v="0"/>
    <m/>
    <x v="0"/>
    <x v="0"/>
    <x v="0"/>
    <x v="0"/>
  </r>
  <r>
    <s v="Archive"/>
    <s v="WAS"/>
    <s v="DEN"/>
    <s v="23.10.2017"/>
    <s v="WASDEN23.10.2017"/>
    <s v="DEN"/>
    <s v="Team2"/>
    <s v="DEN"/>
    <s v="Team2"/>
    <n v="2.34"/>
    <n v="1.68"/>
    <n v="0.65999999999999992"/>
    <s v="DEN"/>
    <s v="Team2"/>
    <n v="0"/>
    <n v="0"/>
    <n v="0"/>
    <n v="0"/>
    <s v="WAS"/>
    <x v="1"/>
    <n v="99"/>
    <n v="95"/>
    <n v="4"/>
    <n v="0.64649999999999996"/>
    <n v="0.54"/>
    <n v="0.45999999999999996"/>
    <n v="0"/>
    <n v="0"/>
    <n v="0"/>
    <n v="0"/>
    <n v="0.39999999999999858"/>
    <n v="-0.79999999999999716"/>
    <n v="-0.60000000000000142"/>
    <n v="-0.90000000000000568"/>
    <n v="-0.29999999999999716"/>
    <n v="-1.6999999999999993"/>
    <n v="-4.3000000000000007"/>
    <n v="-0.19999999999999574"/>
    <n v="2.1999999999999993"/>
    <n v="1.1000000000000014"/>
    <n v="5.6000000000000085"/>
    <n v="-2"/>
    <n v="-0.29999999999999716"/>
    <n v="-2.2999999999999972"/>
    <n v="-1.2000000000000028"/>
    <n v="-1.5999999999999996"/>
    <n v="9.9999999999999645E-2"/>
    <n v="-0.19999999999999929"/>
    <n v="0.20000000000000018"/>
    <n v="4.0999999999999979"/>
    <n v="0.69999999999999929"/>
    <n v="2.6"/>
    <n v="0"/>
    <n v="0"/>
    <n v="0"/>
    <n v="0"/>
    <n v="0"/>
    <n v="6"/>
    <n v="-1"/>
    <n v="-4"/>
    <n v="1.2000000000000028"/>
    <n v="2"/>
    <n v="0"/>
    <n v="9.5"/>
    <n v="6"/>
    <n v="9"/>
    <n v="-5.2999999999999972"/>
    <n v="2"/>
    <n v="-8"/>
    <n v="-6"/>
    <n v="4"/>
    <n v="-2"/>
    <n v="-1"/>
    <n v="-3"/>
    <n v="-2"/>
    <n v="3"/>
    <n v="4"/>
    <n v="-4"/>
    <s v="WAS"/>
    <x v="1"/>
    <n v="109"/>
    <n v="104"/>
    <n v="5"/>
    <x v="0"/>
    <m/>
    <x v="0"/>
    <x v="0"/>
    <x v="0"/>
    <x v="0"/>
  </r>
  <r>
    <s v="Archive"/>
    <s v="SAC"/>
    <s v="PHX"/>
    <s v="23.10.2017"/>
    <s v="SACPHX23.10.2017"/>
    <s v="PHX"/>
    <s v="Team2"/>
    <s v="PHX"/>
    <s v="Team2"/>
    <n v="2.0099999999999998"/>
    <n v="1.9"/>
    <n v="0.10999999999999988"/>
    <s v="PHX"/>
    <s v="Team2"/>
    <n v="0"/>
    <n v="0"/>
    <n v="0"/>
    <n v="0"/>
    <s v="PHX"/>
    <x v="0"/>
    <n v="84"/>
    <n v="92"/>
    <n v="-8"/>
    <n v="0.6089"/>
    <n v="0.42"/>
    <n v="0.58000000000000007"/>
    <n v="-2"/>
    <n v="-1"/>
    <n v="-1"/>
    <n v="-1.3000000000000012E-2"/>
    <n v="0"/>
    <n v="-10.899999999999991"/>
    <n v="-2"/>
    <n v="-4.2000000000000028"/>
    <n v="-0.20000000000000284"/>
    <n v="-0.29999999999999893"/>
    <n v="-3.8000000000000007"/>
    <n v="4.6000000000000014"/>
    <n v="-6.6"/>
    <n v="-8.4000000000000021"/>
    <n v="-1.5999999999999943"/>
    <n v="-2.1000000000000014"/>
    <n v="-4.2000000000000028"/>
    <n v="-6.3999999999999986"/>
    <n v="0.30000000000000071"/>
    <n v="-1.2999999999999989"/>
    <n v="1.2000000000000002"/>
    <n v="-0.89999999999999947"/>
    <n v="-1.1000000000000005"/>
    <n v="-2.3000000000000007"/>
    <n v="-4.4000000000000021"/>
    <n v="-1.0999999999999996"/>
    <n v="0"/>
    <n v="1"/>
    <n v="-1"/>
    <n v="1"/>
    <n v="5"/>
    <n v="17"/>
    <n v="11"/>
    <n v="19"/>
    <n v="2.2999999999999972"/>
    <n v="6"/>
    <n v="7"/>
    <n v="12.899999999999999"/>
    <n v="-11"/>
    <n v="-14"/>
    <n v="-7.1000000000000085"/>
    <n v="1"/>
    <n v="3"/>
    <n v="4"/>
    <n v="-1"/>
    <n v="6"/>
    <n v="7"/>
    <n v="-1"/>
    <n v="-1"/>
    <n v="0"/>
    <n v="-9"/>
    <n v="17"/>
    <s v="PHX"/>
    <x v="0"/>
    <n v="115"/>
    <n v="117"/>
    <n v="-2"/>
    <x v="0"/>
    <m/>
    <x v="0"/>
    <x v="0"/>
    <x v="0"/>
    <x v="0"/>
  </r>
  <r>
    <s v="Archive"/>
    <s v="ATL"/>
    <s v="BKN"/>
    <s v="22.10.2017"/>
    <s v="ATLBKN22.10.2017"/>
    <s v="BKN"/>
    <s v="Team2"/>
    <s v="BKN"/>
    <s v="Team2"/>
    <n v="2.02"/>
    <n v="1.88"/>
    <n v="0.14000000000000012"/>
    <s v="BKN"/>
    <s v="Team2"/>
    <n v="0"/>
    <n v="0"/>
    <n v="0"/>
    <n v="0"/>
    <s v="BKN"/>
    <x v="0"/>
    <n v="90"/>
    <n v="104"/>
    <n v="-14"/>
    <n v="0.85129999999999995"/>
    <n v="0.36"/>
    <n v="0.64"/>
    <n v="0"/>
    <n v="-5"/>
    <n v="5"/>
    <n v="-0.20899999999999999"/>
    <n v="0.20000000000000284"/>
    <n v="-6.6000000000000085"/>
    <n v="-0.40000000000000568"/>
    <n v="-2.2999999999999972"/>
    <n v="0.70000000000000284"/>
    <n v="-1.4000000000000004"/>
    <n v="-6.1000000000000014"/>
    <n v="2.7999999999999972"/>
    <n v="-4.3000000000000007"/>
    <n v="-7.5"/>
    <n v="5.8999999999999915"/>
    <n v="-1.2000000000000011"/>
    <n v="-3.9999999999999964"/>
    <n v="-5.2000000000000028"/>
    <n v="-9.9999999999997868E-2"/>
    <n v="9.9999999999999645E-2"/>
    <n v="1.9000000000000004"/>
    <n v="-0.59999999999999964"/>
    <n v="-0.29999999999999982"/>
    <n v="-1.4000000000000021"/>
    <n v="-2"/>
    <n v="-3.5999999999999996"/>
    <n v="0"/>
    <n v="-1"/>
    <n v="1"/>
    <n v="-1"/>
    <n v="5"/>
    <n v="6"/>
    <n v="5"/>
    <n v="13"/>
    <n v="-0.79999999999999716"/>
    <n v="0"/>
    <n v="-10"/>
    <n v="11.000000000000004"/>
    <n v="-4"/>
    <n v="-10"/>
    <n v="11.700000000000003"/>
    <n v="4"/>
    <n v="-4"/>
    <n v="0"/>
    <n v="1"/>
    <n v="3"/>
    <n v="4"/>
    <n v="-4"/>
    <n v="4"/>
    <n v="-5"/>
    <n v="-2"/>
    <n v="-9"/>
    <s v="BKN"/>
    <x v="0"/>
    <n v="104"/>
    <n v="116"/>
    <n v="-12"/>
    <x v="0"/>
    <m/>
    <x v="0"/>
    <x v="0"/>
    <x v="0"/>
    <x v="0"/>
  </r>
  <r>
    <s v="Archive"/>
    <s v="MIN"/>
    <s v="OKC"/>
    <s v="22.10.2017"/>
    <s v="MINOKC22.10.2017"/>
    <s v="OKC"/>
    <s v="Team2"/>
    <s v="OKC"/>
    <s v="Team2"/>
    <n v="2.59"/>
    <n v="1.56"/>
    <n v="1.0299999999999998"/>
    <s v="MIN"/>
    <s v="Team1"/>
    <n v="0"/>
    <n v="0"/>
    <n v="0"/>
    <n v="0"/>
    <s v="OKC"/>
    <x v="0"/>
    <n v="89"/>
    <n v="114"/>
    <n v="-25"/>
    <n v="0.76970000000000005"/>
    <n v="0.25"/>
    <n v="0.75"/>
    <n v="2"/>
    <n v="4"/>
    <n v="-2"/>
    <n v="0.11899999999999994"/>
    <n v="0.20000000000000284"/>
    <n v="5.7000000000000028"/>
    <n v="2"/>
    <n v="-1.7000000000000028"/>
    <n v="3.1000000000000014"/>
    <n v="-1.8000000000000007"/>
    <n v="-7.1000000000000014"/>
    <n v="2.4000000000000057"/>
    <n v="3.6999999999999993"/>
    <n v="2.5"/>
    <n v="7.4000000000000057"/>
    <n v="-1"/>
    <n v="-0.30000000000000071"/>
    <n v="-1.1999999999999957"/>
    <n v="1.9000000000000021"/>
    <n v="-1.3000000000000007"/>
    <n v="-1.6000000000000014"/>
    <n v="-1.1999999999999997"/>
    <n v="0.19999999999999929"/>
    <n v="-3.6000000000000014"/>
    <n v="1.3000000000000007"/>
    <n v="-2.2000000000000002"/>
    <n v="0"/>
    <n v="1"/>
    <n v="-1"/>
    <n v="1"/>
    <n v="0"/>
    <n v="18"/>
    <n v="7"/>
    <n v="-16"/>
    <n v="16.100000000000001"/>
    <n v="0"/>
    <n v="-5"/>
    <n v="7.5999999999999979"/>
    <n v="4"/>
    <n v="-2"/>
    <n v="24"/>
    <n v="-9"/>
    <n v="1"/>
    <n v="-8"/>
    <n v="11"/>
    <n v="3"/>
    <n v="-2"/>
    <n v="4"/>
    <n v="-4"/>
    <n v="-8"/>
    <n v="-4"/>
    <n v="11"/>
    <s v="MIN"/>
    <x v="1"/>
    <n v="115"/>
    <n v="113"/>
    <n v="2"/>
    <x v="0"/>
    <m/>
    <x v="0"/>
    <x v="0"/>
    <x v="0"/>
    <x v="0"/>
  </r>
  <r>
    <s v="Archive"/>
    <s v="BKN"/>
    <s v="ORL"/>
    <s v="24.10.2017"/>
    <s v="BKNORL24.10.2017"/>
    <s v="ORL"/>
    <s v="Team2"/>
    <s v="ORL"/>
    <s v="Team2"/>
    <n v="2.73"/>
    <n v="1.52"/>
    <n v="1.21"/>
    <s v="BKN"/>
    <s v="Team1"/>
    <n v="0"/>
    <n v="0"/>
    <n v="0"/>
    <n v="0"/>
    <s v="ORL"/>
    <x v="0"/>
    <n v="88"/>
    <n v="106"/>
    <n v="-18"/>
    <n v="0.65910000000000002"/>
    <n v="0.32"/>
    <n v="0.67999999999999994"/>
    <n v="-3"/>
    <n v="-1"/>
    <n v="-2"/>
    <n v="1.0000000000000009E-2"/>
    <n v="-0.20000000000000284"/>
    <n v="2.5"/>
    <n v="-0.79999999999999716"/>
    <n v="1.6999999999999886"/>
    <n v="-1.8999999999999986"/>
    <n v="1"/>
    <n v="4"/>
    <n v="-1.6000000000000014"/>
    <n v="3.3000000000000007"/>
    <n v="5"/>
    <n v="-1.3999999999999915"/>
    <n v="2"/>
    <n v="1.7999999999999972"/>
    <n v="3.7000000000000028"/>
    <n v="-0.40000000000000213"/>
    <n v="0.59999999999999964"/>
    <n v="-0.60000000000000053"/>
    <n v="-0.90000000000000036"/>
    <n v="0.59999999999999964"/>
    <n v="1.5"/>
    <n v="2.8999999999999986"/>
    <n v="1.5"/>
    <n v="0"/>
    <n v="1"/>
    <n v="-1"/>
    <n v="1"/>
    <n v="0"/>
    <n v="11"/>
    <n v="2"/>
    <n v="-3"/>
    <n v="4"/>
    <n v="6"/>
    <n v="16"/>
    <n v="5.8999999999999986"/>
    <n v="1"/>
    <n v="7"/>
    <n v="-15"/>
    <n v="-4"/>
    <n v="11"/>
    <n v="7"/>
    <n v="6"/>
    <n v="1"/>
    <n v="-2"/>
    <n v="0"/>
    <n v="-4"/>
    <n v="4"/>
    <n v="5"/>
    <n v="19"/>
    <s v="ORL"/>
    <x v="0"/>
    <n v="121"/>
    <n v="125"/>
    <n v="-4"/>
    <x v="0"/>
    <m/>
    <x v="0"/>
    <x v="0"/>
    <x v="0"/>
    <x v="0"/>
  </r>
  <r>
    <s v="Archive"/>
    <s v="IND"/>
    <s v="MIN"/>
    <s v="24.10.2017"/>
    <s v="INDMIN24.10.2017"/>
    <s v="MIN"/>
    <s v="Team2"/>
    <s v="MIN"/>
    <s v="Team2"/>
    <n v="6.37"/>
    <n v="1.1499999999999999"/>
    <n v="5.2200000000000006"/>
    <s v="IND"/>
    <s v="Team1"/>
    <n v="0"/>
    <n v="0"/>
    <n v="0"/>
    <n v="0"/>
    <s v="MIN"/>
    <x v="0"/>
    <n v="93"/>
    <n v="102"/>
    <n v="-9"/>
    <n v="0.88819999999999999"/>
    <n v="0.41"/>
    <n v="0.59000000000000008"/>
    <n v="0"/>
    <n v="0"/>
    <n v="0"/>
    <n v="0"/>
    <n v="-0.20000000000000284"/>
    <n v="0.79999999999999716"/>
    <n v="1.7000000000000028"/>
    <n v="2.2999999999999972"/>
    <n v="0.79999999999999716"/>
    <n v="2"/>
    <n v="3.1999999999999993"/>
    <n v="3.2999999999999972"/>
    <n v="-4.5"/>
    <n v="-5"/>
    <n v="-2.7000000000000028"/>
    <n v="-1.5999999999999996"/>
    <n v="2.1000000000000014"/>
    <n v="0.5"/>
    <n v="0.39999999999999858"/>
    <n v="0.19999999999999929"/>
    <n v="-0.69999999999999929"/>
    <n v="0.89999999999999991"/>
    <n v="0.40000000000000036"/>
    <n v="0.80000000000000071"/>
    <n v="-3.6000000000000014"/>
    <n v="0.5"/>
    <n v="0"/>
    <n v="0"/>
    <n v="0"/>
    <n v="0"/>
    <n v="0"/>
    <n v="-7"/>
    <n v="-7"/>
    <n v="4"/>
    <n v="-10.699999999999996"/>
    <n v="8"/>
    <n v="20"/>
    <n v="1.7000000000000028"/>
    <n v="-1"/>
    <n v="3"/>
    <n v="-13.700000000000003"/>
    <n v="4"/>
    <n v="0"/>
    <n v="4"/>
    <n v="-8"/>
    <n v="-5"/>
    <n v="2"/>
    <n v="-3"/>
    <n v="1"/>
    <n v="2"/>
    <n v="6"/>
    <n v="-2"/>
    <s v="IND"/>
    <x v="1"/>
    <n v="130"/>
    <n v="107"/>
    <n v="23"/>
    <x v="0"/>
    <m/>
    <x v="0"/>
    <x v="0"/>
    <x v="0"/>
    <x v="0"/>
  </r>
  <r>
    <s v="Archive"/>
    <s v="NOP"/>
    <s v="POR"/>
    <s v="24.10.2017"/>
    <s v="NOPPOR24.10.2017"/>
    <s v="POR"/>
    <s v="Team2"/>
    <s v="POR"/>
    <s v="Team2"/>
    <n v="2.66"/>
    <n v="1.54"/>
    <n v="1.1200000000000001"/>
    <s v="NOP"/>
    <s v="Team1"/>
    <n v="0"/>
    <n v="0"/>
    <n v="0"/>
    <n v="0"/>
    <s v="POR"/>
    <x v="0"/>
    <n v="88"/>
    <n v="98"/>
    <n v="-10"/>
    <n v="0.61750000000000005"/>
    <n v="0.4"/>
    <n v="0.6"/>
    <n v="2"/>
    <n v="0"/>
    <n v="2"/>
    <n v="-4.2000000000000037E-2"/>
    <n v="0.19999999999999574"/>
    <n v="6.6000000000000085"/>
    <n v="3.7000000000000028"/>
    <n v="0.20000000000000284"/>
    <n v="4.2000000000000028"/>
    <n v="1.8000000000000007"/>
    <n v="5.9000000000000021"/>
    <n v="-1.3999999999999986"/>
    <n v="-2.5999999999999979"/>
    <n v="-1.6000000000000014"/>
    <n v="-6.2999999999999972"/>
    <n v="-1.7000000000000011"/>
    <n v="-1.5"/>
    <n v="-3.2999999999999972"/>
    <n v="7.8000000000000007"/>
    <n v="1.0999999999999996"/>
    <n v="1"/>
    <n v="-1.0999999999999996"/>
    <n v="-1.5"/>
    <n v="0.30000000000000071"/>
    <n v="0.19999999999999929"/>
    <n v="-3.5"/>
    <n v="0"/>
    <n v="0"/>
    <n v="0"/>
    <n v="0"/>
    <n v="5"/>
    <n v="17"/>
    <n v="9"/>
    <n v="11"/>
    <n v="5.1000000000000014"/>
    <n v="-2"/>
    <n v="1"/>
    <n v="-8.6999999999999957"/>
    <n v="1"/>
    <n v="-2"/>
    <n v="13.299999999999997"/>
    <n v="0"/>
    <n v="-6"/>
    <n v="-6"/>
    <n v="1"/>
    <n v="-2"/>
    <n v="5"/>
    <n v="-2"/>
    <n v="-2"/>
    <n v="-6"/>
    <n v="-1"/>
    <n v="7"/>
    <s v="POR"/>
    <x v="0"/>
    <n v="93"/>
    <n v="103"/>
    <n v="-10"/>
    <x v="0"/>
    <m/>
    <x v="0"/>
    <x v="0"/>
    <x v="0"/>
    <x v="0"/>
  </r>
  <r>
    <s v="Archive"/>
    <s v="NYK"/>
    <s v="BOS"/>
    <s v="24.10.2017"/>
    <s v="NYKBOS24.10.2017"/>
    <s v="BOS"/>
    <s v="Team2"/>
    <s v="BOS"/>
    <s v="Team2"/>
    <n v="4.38"/>
    <n v="1.26"/>
    <n v="3.12"/>
    <s v="NYK"/>
    <s v="Team1"/>
    <n v="0"/>
    <n v="0"/>
    <n v="0"/>
    <n v="0"/>
    <s v="BOS"/>
    <x v="0"/>
    <n v="75"/>
    <n v="111"/>
    <n v="-36"/>
    <n v="0.8982"/>
    <n v="0.14000000000000001"/>
    <n v="0.86"/>
    <n v="-3"/>
    <n v="-10"/>
    <n v="7"/>
    <n v="-0.31499999999999995"/>
    <n v="-0.20000000000000284"/>
    <n v="-0.60000000000000853"/>
    <n v="2.2999999999999972"/>
    <n v="1"/>
    <n v="2.1000000000000014"/>
    <n v="-3.3000000000000007"/>
    <n v="-8.0999999999999979"/>
    <n v="-1.1999999999999957"/>
    <n v="-1.7999999999999989"/>
    <n v="-2.7999999999999972"/>
    <n v="1.7999999999999972"/>
    <n v="1.5999999999999996"/>
    <n v="-1.7000000000000028"/>
    <n v="-0.20000000000000284"/>
    <n v="0.90000000000000213"/>
    <n v="2.1000000000000014"/>
    <n v="-1.2000000000000002"/>
    <n v="0.19999999999999929"/>
    <n v="0.70000000000000018"/>
    <n v="0.90000000000000213"/>
    <n v="0.29999999999999716"/>
    <n v="-6.7"/>
    <n v="0"/>
    <n v="1"/>
    <n v="-1"/>
    <n v="1"/>
    <n v="0"/>
    <n v="-3"/>
    <n v="-3"/>
    <n v="-16"/>
    <n v="6.4000000000000057"/>
    <n v="-2"/>
    <n v="-24"/>
    <n v="35.4"/>
    <n v="5"/>
    <n v="10"/>
    <n v="-14.100000000000009"/>
    <n v="-1"/>
    <n v="4"/>
    <n v="3"/>
    <n v="8"/>
    <n v="4"/>
    <n v="-2"/>
    <n v="3"/>
    <n v="2"/>
    <n v="-1"/>
    <n v="10"/>
    <n v="14"/>
    <s v="BOS"/>
    <x v="0"/>
    <n v="89"/>
    <n v="110"/>
    <n v="-21"/>
    <x v="0"/>
    <m/>
    <x v="0"/>
    <x v="0"/>
    <x v="0"/>
    <x v="0"/>
  </r>
  <r>
    <s v="Archive"/>
    <s v="CHI"/>
    <s v="CLE"/>
    <s v="24.10.2017"/>
    <s v="CHICLE24.10.2017"/>
    <s v="CLE"/>
    <s v="Team2"/>
    <s v="CLE"/>
    <s v="Team2"/>
    <n v="13.21"/>
    <n v="1.05"/>
    <n v="12.16"/>
    <s v="CHI"/>
    <s v="Team1"/>
    <n v="2"/>
    <n v="1"/>
    <n v="4"/>
    <n v="0"/>
    <s v="CHI"/>
    <x v="1"/>
    <n v="104"/>
    <n v="87"/>
    <n v="17"/>
    <n v="0.55249999999999999"/>
    <n v="0.67"/>
    <n v="0.32999999999999996"/>
    <n v="-2"/>
    <n v="-14"/>
    <n v="12"/>
    <n v="-0.52499999999999991"/>
    <n v="0.19999999999999574"/>
    <n v="-14.100000000000009"/>
    <n v="-3.1000000000000014"/>
    <n v="4.7000000000000028"/>
    <n v="-6"/>
    <n v="-1.4000000000000004"/>
    <n v="-1.6000000000000014"/>
    <n v="-2.5"/>
    <n v="-6.4999999999999982"/>
    <n v="-6.8999999999999986"/>
    <n v="-6.1000000000000085"/>
    <n v="1.1999999999999993"/>
    <n v="1"/>
    <n v="2"/>
    <n v="-0.89999999999999858"/>
    <n v="-0.29999999999999893"/>
    <n v="-0.20000000000000018"/>
    <n v="-0.5"/>
    <n v="0.40000000000000036"/>
    <n v="-0.10000000000000142"/>
    <n v="-5.6000000000000014"/>
    <n v="-13.600000000000001"/>
    <n v="0"/>
    <n v="1"/>
    <n v="-1"/>
    <n v="1"/>
    <n v="5"/>
    <n v="17"/>
    <n v="11"/>
    <n v="13"/>
    <n v="5.5"/>
    <n v="-5"/>
    <n v="-18"/>
    <n v="2.6999999999999957"/>
    <n v="0"/>
    <n v="0"/>
    <n v="0"/>
    <n v="-3"/>
    <n v="15"/>
    <n v="12"/>
    <n v="0"/>
    <n v="2"/>
    <n v="1"/>
    <n v="3"/>
    <n v="7"/>
    <n v="6"/>
    <n v="2"/>
    <n v="12"/>
    <s v="CLE"/>
    <x v="0"/>
    <n v="112"/>
    <n v="119"/>
    <n v="-7"/>
    <x v="0"/>
    <m/>
    <x v="0"/>
    <x v="0"/>
    <x v="0"/>
    <x v="0"/>
  </r>
  <r>
    <s v="Archive"/>
    <s v="UTA"/>
    <s v="LAC"/>
    <s v="24.10.2017"/>
    <s v="UTALAC24.10.2017"/>
    <s v="LAC"/>
    <s v="Team2"/>
    <s v="LAC"/>
    <s v="Team2"/>
    <n v="2.75"/>
    <n v="1.51"/>
    <n v="1.24"/>
    <s v="UTA"/>
    <s v="Team1"/>
    <n v="0"/>
    <n v="0"/>
    <n v="0"/>
    <n v="0"/>
    <s v="LAC"/>
    <x v="0"/>
    <n v="91"/>
    <n v="106"/>
    <n v="-15"/>
    <n v="0.73"/>
    <n v="0.35"/>
    <n v="0.65"/>
    <n v="3"/>
    <n v="5"/>
    <n v="-2"/>
    <n v="0.15200000000000002"/>
    <n v="0"/>
    <n v="-1.7999999999999972"/>
    <n v="-0.60000000000000142"/>
    <n v="-1.8000000000000114"/>
    <n v="0.29999999999999716"/>
    <n v="1.3000000000000007"/>
    <n v="0.89999999999999858"/>
    <n v="3.2000000000000028"/>
    <n v="-1.9000000000000021"/>
    <n v="-4.2000000000000028"/>
    <n v="6.4000000000000057"/>
    <n v="-2.5999999999999996"/>
    <n v="-0.19999999999999929"/>
    <n v="-2.7999999999999972"/>
    <n v="1.4000000000000021"/>
    <n v="-0.40000000000000036"/>
    <n v="1.9000000000000004"/>
    <n v="0.79999999999999982"/>
    <n v="-0.5"/>
    <n v="-0.89999999999999858"/>
    <n v="-1.8000000000000007"/>
    <n v="6.6"/>
    <n v="0"/>
    <n v="0"/>
    <n v="0"/>
    <n v="0"/>
    <n v="0"/>
    <n v="-6"/>
    <n v="-10"/>
    <n v="-22"/>
    <n v="-0.19999999999999574"/>
    <n v="1"/>
    <n v="-2"/>
    <n v="5.4000000000000021"/>
    <n v="13"/>
    <n v="12"/>
    <n v="21.5"/>
    <n v="-13"/>
    <n v="2"/>
    <n v="-11"/>
    <n v="-6"/>
    <n v="4"/>
    <n v="4"/>
    <n v="2"/>
    <n v="-2"/>
    <n v="4"/>
    <n v="8"/>
    <n v="-5"/>
    <s v="LAC"/>
    <x v="0"/>
    <n v="84"/>
    <n v="102"/>
    <n v="-18"/>
    <x v="0"/>
    <m/>
    <x v="0"/>
    <x v="0"/>
    <x v="0"/>
    <x v="0"/>
  </r>
  <r>
    <s v="Archive"/>
    <s v="DEN"/>
    <s v="CHA"/>
    <s v="25.10.2017"/>
    <s v="DENCHA25.10.2017"/>
    <s v="CHA"/>
    <s v="Team2"/>
    <s v="DEN"/>
    <s v="Team1"/>
    <n v="1.83"/>
    <n v="2.09"/>
    <n v="-0.25999999999999979"/>
    <s v="CHA"/>
    <s v="Team2"/>
    <n v="0"/>
    <n v="0"/>
    <n v="0"/>
    <n v="0"/>
    <s v="CHA"/>
    <x v="0"/>
    <n v="96"/>
    <n v="112"/>
    <n v="-16"/>
    <n v="0.66310000000000002"/>
    <n v="0.34"/>
    <n v="0.65999999999999992"/>
    <n v="1"/>
    <n v="5"/>
    <n v="-4"/>
    <n v="0.18500000000000005"/>
    <n v="-0.39999999999999858"/>
    <n v="2.0999999999999943"/>
    <n v="2.1000000000000014"/>
    <n v="0.20000000000000284"/>
    <n v="2.3999999999999986"/>
    <n v="2.1999999999999993"/>
    <n v="4.5"/>
    <n v="1.8999999999999986"/>
    <n v="-4.3000000000000007"/>
    <n v="-5.9000000000000021"/>
    <n v="9.9999999999994316E-2"/>
    <n v="1.5"/>
    <n v="-3.8999999999999986"/>
    <n v="-2.3000000000000043"/>
    <n v="2.8000000000000007"/>
    <n v="2"/>
    <n v="1.8000000000000007"/>
    <n v="-0.10000000000000053"/>
    <n v="-0.20000000000000018"/>
    <n v="-1"/>
    <n v="-2.8000000000000007"/>
    <n v="1.8"/>
    <n v="0"/>
    <n v="1"/>
    <n v="-1"/>
    <n v="1"/>
    <n v="-5"/>
    <n v="-8"/>
    <n v="2"/>
    <n v="-15"/>
    <n v="9.3999999999999986"/>
    <n v="-4"/>
    <n v="-8"/>
    <n v="-5.8999999999999986"/>
    <n v="-8"/>
    <n v="-13"/>
    <n v="8.8999999999999915"/>
    <n v="-3"/>
    <n v="-3"/>
    <n v="-6"/>
    <n v="-1"/>
    <n v="2"/>
    <n v="0"/>
    <n v="-4"/>
    <n v="0"/>
    <n v="-1"/>
    <n v="-12"/>
    <n v="22"/>
    <s v="CHA"/>
    <x v="0"/>
    <n v="93"/>
    <n v="110"/>
    <n v="-17"/>
    <x v="0"/>
    <m/>
    <x v="0"/>
    <x v="0"/>
    <x v="0"/>
    <x v="0"/>
  </r>
  <r>
    <s v="Archive"/>
    <s v="HOU"/>
    <s v="PHI"/>
    <s v="25.10.2017"/>
    <s v="HOUPHI25.10.2017"/>
    <s v="PHI"/>
    <s v="Team2"/>
    <s v="HOU"/>
    <s v="Team1"/>
    <n v="1.63"/>
    <n v="2.4300000000000002"/>
    <n v="-0.80000000000000027"/>
    <s v="PHI"/>
    <s v="Team2"/>
    <n v="0"/>
    <n v="0"/>
    <n v="0"/>
    <n v="1"/>
    <s v="HOU"/>
    <x v="1"/>
    <n v="116"/>
    <n v="90"/>
    <n v="26"/>
    <n v="0.57609999999999995"/>
    <n v="0.76"/>
    <n v="0.24"/>
    <n v="-1"/>
    <n v="6"/>
    <n v="-7"/>
    <n v="0.28399999999999992"/>
    <n v="0"/>
    <n v="6"/>
    <n v="-0.89999999999999858"/>
    <n v="-3.7999999999999972"/>
    <n v="0.89999999999999858"/>
    <n v="5.6"/>
    <n v="14.5"/>
    <n v="1"/>
    <n v="2.3999999999999986"/>
    <n v="0.69999999999999929"/>
    <n v="7.2999999999999972"/>
    <n v="-2.5999999999999996"/>
    <n v="-1.8000000000000043"/>
    <n v="-4.3000000000000043"/>
    <n v="-2.6999999999999993"/>
    <n v="-1.2999999999999972"/>
    <n v="1"/>
    <n v="-0.29999999999999982"/>
    <n v="-1.0999999999999996"/>
    <n v="-3"/>
    <n v="-1.4000000000000021"/>
    <n v="11.3"/>
    <n v="0"/>
    <n v="1"/>
    <n v="-1"/>
    <n v="1"/>
    <n v="0"/>
    <n v="8"/>
    <n v="-1"/>
    <n v="0"/>
    <n v="-1.2000000000000028"/>
    <n v="8"/>
    <n v="16"/>
    <n v="4.3999999999999986"/>
    <n v="2"/>
    <n v="3"/>
    <n v="-1.2000000000000028"/>
    <n v="1"/>
    <n v="1"/>
    <n v="2"/>
    <n v="-7"/>
    <n v="-1"/>
    <n v="7"/>
    <n v="-8"/>
    <n v="-2"/>
    <n v="-2"/>
    <n v="-3"/>
    <n v="14"/>
    <s v="HOU"/>
    <x v="1"/>
    <n v="105"/>
    <n v="104"/>
    <n v="1"/>
    <x v="0"/>
    <m/>
    <x v="0"/>
    <x v="0"/>
    <x v="0"/>
    <x v="0"/>
  </r>
  <r>
    <s v="Archive"/>
    <s v="MEM"/>
    <s v="DAL"/>
    <s v="25.10.2017"/>
    <s v="MEMDAL25.10.2017"/>
    <s v="DAL"/>
    <s v="Team2"/>
    <s v="MEM"/>
    <s v="Team1"/>
    <n v="1.56"/>
    <n v="2.59"/>
    <n v="-1.0299999999999998"/>
    <s v="DAL"/>
    <s v="Team2"/>
    <n v="2"/>
    <n v="0"/>
    <n v="0"/>
    <n v="1"/>
    <s v="DAL"/>
    <x v="0"/>
    <n v="90"/>
    <n v="104"/>
    <n v="-14"/>
    <n v="0.82320000000000004"/>
    <n v="0.36"/>
    <n v="0.64"/>
    <n v="-1"/>
    <n v="1"/>
    <n v="-2"/>
    <n v="5.099999999999999E-2"/>
    <n v="-0.20000000000000284"/>
    <n v="-2.3000000000000114"/>
    <n v="-1.0999999999999943"/>
    <n v="-4.7999999999999972"/>
    <n v="1.1999999999999957"/>
    <n v="-2.5"/>
    <n v="-5.2000000000000028"/>
    <n v="-2.1000000000000014"/>
    <n v="2.3999999999999986"/>
    <n v="2.2999999999999972"/>
    <n v="3"/>
    <n v="-0.59999999999999964"/>
    <n v="-2.8999999999999986"/>
    <n v="-3.5"/>
    <n v="-0.30000000000000071"/>
    <n v="0.60000000000000142"/>
    <n v="0.59999999999999964"/>
    <n v="1.8000000000000003"/>
    <n v="0.5"/>
    <n v="2.6999999999999993"/>
    <n v="0.60000000000000142"/>
    <n v="-0.20000000000000018"/>
    <n v="0"/>
    <n v="0"/>
    <n v="0"/>
    <n v="0"/>
    <n v="0"/>
    <n v="5"/>
    <n v="6"/>
    <n v="7"/>
    <n v="3.2999999999999972"/>
    <n v="-1"/>
    <n v="3"/>
    <n v="-8.4000000000000057"/>
    <n v="-6"/>
    <n v="-4"/>
    <n v="-11.899999999999991"/>
    <n v="7"/>
    <n v="-8"/>
    <n v="-1"/>
    <n v="6"/>
    <n v="5"/>
    <n v="2"/>
    <n v="1"/>
    <n v="-3"/>
    <n v="3"/>
    <n v="-1"/>
    <n v="-2"/>
    <s v="DAL"/>
    <x v="0"/>
    <n v="94"/>
    <n v="103"/>
    <n v="-9"/>
    <x v="0"/>
    <m/>
    <x v="0"/>
    <x v="0"/>
    <x v="0"/>
    <x v="0"/>
  </r>
  <r>
    <s v="Archive"/>
    <s v="WAS"/>
    <s v="LAL"/>
    <s v="25.10.2017"/>
    <s v="WASLAL25.10.2017"/>
    <s v="LAL"/>
    <s v="Team2"/>
    <s v="WAS"/>
    <s v="Team1"/>
    <n v="1.4"/>
    <n v="3.22"/>
    <n v="-1.8200000000000003"/>
    <s v="LAL"/>
    <s v="Team2"/>
    <n v="0"/>
    <n v="0"/>
    <n v="3"/>
    <n v="1"/>
    <s v="WAS"/>
    <x v="1"/>
    <n v="111"/>
    <n v="86"/>
    <n v="25"/>
    <n v="0.74029999999999996"/>
    <n v="0.75"/>
    <n v="0.25"/>
    <n v="1"/>
    <n v="5"/>
    <n v="-4"/>
    <n v="0.18500000000000005"/>
    <n v="0"/>
    <n v="0.40000000000000568"/>
    <n v="-1.3999999999999986"/>
    <n v="-3.5"/>
    <n v="0.20000000000000284"/>
    <n v="0.90000000000000036"/>
    <n v="-0.80000000000000071"/>
    <n v="4.7000000000000028"/>
    <n v="2.1999999999999993"/>
    <n v="0.19999999999999929"/>
    <n v="8.6000000000000085"/>
    <n v="-0.69999999999999929"/>
    <n v="-3.0999999999999943"/>
    <n v="-3.7999999999999972"/>
    <n v="-0.80000000000000071"/>
    <n v="-3.4000000000000004"/>
    <n v="-0.40000000000000036"/>
    <n v="-1.3999999999999995"/>
    <n v="-0.59999999999999964"/>
    <n v="-0.40000000000000213"/>
    <n v="0.69999999999999929"/>
    <n v="5.9"/>
    <n v="0"/>
    <n v="0"/>
    <n v="0"/>
    <n v="0"/>
    <n v="0"/>
    <n v="2"/>
    <n v="-1"/>
    <n v="-15"/>
    <n v="6.8000000000000043"/>
    <n v="-3"/>
    <n v="-7"/>
    <n v="-1.1999999999999957"/>
    <n v="7"/>
    <n v="1"/>
    <n v="26"/>
    <n v="-7"/>
    <n v="1"/>
    <n v="-6"/>
    <n v="3"/>
    <n v="-1"/>
    <n v="-7"/>
    <n v="-3"/>
    <n v="-8"/>
    <n v="-1"/>
    <n v="-6"/>
    <n v="7"/>
    <s v="LAL"/>
    <x v="0"/>
    <n v="99"/>
    <n v="102"/>
    <n v="-3"/>
    <x v="0"/>
    <m/>
    <x v="0"/>
    <x v="0"/>
    <x v="0"/>
    <x v="0"/>
  </r>
  <r>
    <s v="Archive"/>
    <s v="SAS"/>
    <s v="MIA"/>
    <s v="25.10.2017"/>
    <s v="SASMIA25.10.2017"/>
    <s v="MIA"/>
    <s v="Team2"/>
    <s v="SAS"/>
    <s v="Team1"/>
    <n v="1.59"/>
    <n v="2.52"/>
    <n v="-0.92999999999999994"/>
    <s v="MIA"/>
    <s v="Team2"/>
    <n v="0"/>
    <n v="0"/>
    <n v="4"/>
    <n v="1"/>
    <s v="SAS"/>
    <x v="1"/>
    <n v="105"/>
    <n v="100"/>
    <n v="5"/>
    <n v="0.70009999999999994"/>
    <n v="0.55000000000000004"/>
    <n v="0.44999999999999996"/>
    <n v="2"/>
    <n v="7"/>
    <n v="-5"/>
    <n v="0.23399999999999993"/>
    <n v="-0.20000000000000284"/>
    <n v="1.2000000000000028"/>
    <n v="0.89999999999999858"/>
    <n v="0.70000000000000284"/>
    <n v="0.70000000000000284"/>
    <n v="-2.8000000000000007"/>
    <n v="-7.5"/>
    <n v="0"/>
    <n v="2.0999999999999996"/>
    <n v="2.1999999999999993"/>
    <n v="2.2999999999999972"/>
    <n v="2.4000000000000004"/>
    <n v="0.5"/>
    <n v="2.8999999999999986"/>
    <n v="1.8999999999999986"/>
    <n v="-2"/>
    <n v="9.9999999999999645E-2"/>
    <n v="1.2999999999999998"/>
    <n v="-0.80000000000000027"/>
    <n v="-3.1000000000000014"/>
    <n v="1"/>
    <n v="7.9"/>
    <n v="0"/>
    <n v="1"/>
    <n v="-1"/>
    <n v="1"/>
    <n v="0"/>
    <n v="0"/>
    <n v="-1"/>
    <n v="9"/>
    <n v="-7.3000000000000043"/>
    <n v="-10"/>
    <n v="-7"/>
    <n v="-23.299999999999997"/>
    <n v="12"/>
    <n v="12"/>
    <n v="12.5"/>
    <n v="8"/>
    <n v="9"/>
    <n v="17"/>
    <n v="-12"/>
    <n v="-6"/>
    <n v="-1"/>
    <n v="-1"/>
    <n v="-7"/>
    <n v="-3"/>
    <n v="8"/>
    <n v="15"/>
    <s v="SAS"/>
    <x v="1"/>
    <n v="117"/>
    <n v="110"/>
    <n v="7"/>
    <x v="0"/>
    <m/>
    <x v="0"/>
    <x v="0"/>
    <x v="0"/>
    <x v="0"/>
  </r>
  <r>
    <s v="Archive"/>
    <s v="ATL"/>
    <s v="CHI"/>
    <s v="26.10.2017"/>
    <s v="ATLCHI26.10.2017"/>
    <s v="CHI"/>
    <s v="Team2"/>
    <s v="CHI"/>
    <s v="Team2"/>
    <n v="2.2400000000000002"/>
    <n v="1.73"/>
    <n v="0.51000000000000023"/>
    <s v="ATL"/>
    <s v="Team1"/>
    <n v="0"/>
    <n v="0"/>
    <n v="0"/>
    <n v="0"/>
    <s v="ATL"/>
    <x v="1"/>
    <n v="101"/>
    <n v="88"/>
    <n v="13"/>
    <n v="0.76839999999999997"/>
    <n v="0.63"/>
    <n v="0.37"/>
    <n v="0"/>
    <n v="1"/>
    <n v="-1"/>
    <n v="4.0999999999999981E-2"/>
    <n v="-0.19999999999999574"/>
    <n v="6.2000000000000028"/>
    <n v="2"/>
    <n v="-2.2000000000000028"/>
    <n v="3.3000000000000043"/>
    <n v="0"/>
    <n v="-3.1000000000000014"/>
    <n v="3.6999999999999957"/>
    <n v="2.4000000000000004"/>
    <n v="2.1999999999999993"/>
    <n v="4"/>
    <n v="-0.30000000000000071"/>
    <n v="-3.9000000000000021"/>
    <n v="-4.1000000000000014"/>
    <n v="0.80000000000000071"/>
    <n v="1.5999999999999996"/>
    <n v="2.4000000000000004"/>
    <n v="0.20000000000000018"/>
    <n v="0.70000000000000018"/>
    <n v="1"/>
    <n v="4.1999999999999993"/>
    <n v="4.6000000000000005"/>
    <n v="0"/>
    <n v="-1"/>
    <n v="1"/>
    <n v="-1"/>
    <n v="0"/>
    <n v="-13"/>
    <n v="-8"/>
    <n v="-6"/>
    <n v="-5.5"/>
    <n v="5"/>
    <n v="9"/>
    <n v="7.4000000000000057"/>
    <n v="-2"/>
    <n v="-2"/>
    <n v="-2.2999999999999972"/>
    <n v="5"/>
    <n v="-12"/>
    <n v="-7"/>
    <n v="2"/>
    <n v="5"/>
    <n v="2"/>
    <n v="-4"/>
    <n v="-4"/>
    <n v="-13"/>
    <n v="2"/>
    <n v="-12"/>
    <s v="CHI"/>
    <x v="0"/>
    <n v="86"/>
    <n v="91"/>
    <n v="-5"/>
    <x v="0"/>
    <m/>
    <x v="0"/>
    <x v="0"/>
    <x v="0"/>
    <x v="0"/>
  </r>
  <r>
    <s v="Archive"/>
    <s v="BOS"/>
    <s v="MIL"/>
    <s v="26.10.2017"/>
    <s v="BOSMIL26.10.2017"/>
    <s v="MIL"/>
    <s v="Team2"/>
    <s v="MIL"/>
    <s v="Team2"/>
    <n v="2.52"/>
    <n v="1.59"/>
    <n v="0.92999999999999994"/>
    <s v="MIL"/>
    <s v="Team2"/>
    <n v="0"/>
    <n v="0"/>
    <n v="0"/>
    <n v="0"/>
    <s v="BOS"/>
    <x v="1"/>
    <n v="104"/>
    <n v="96"/>
    <n v="8"/>
    <n v="0.72240000000000004"/>
    <n v="0.57999999999999996"/>
    <n v="0.42000000000000004"/>
    <n v="3"/>
    <n v="8"/>
    <n v="-5"/>
    <n v="0.23199999999999998"/>
    <n v="0"/>
    <n v="1.1000000000000085"/>
    <n v="-1.1000000000000014"/>
    <n v="2.9000000000000057"/>
    <n v="-2.8999999999999986"/>
    <n v="2.5999999999999996"/>
    <n v="6.5999999999999979"/>
    <n v="0.5"/>
    <n v="0.5"/>
    <n v="9.9999999999997868E-2"/>
    <n v="2"/>
    <n v="2.0000000000000009"/>
    <n v="4.9000000000000021"/>
    <n v="7"/>
    <n v="0.19999999999999929"/>
    <n v="0.5"/>
    <n v="-0.40000000000000036"/>
    <n v="-1"/>
    <n v="0.90000000000000036"/>
    <n v="-2.5"/>
    <n v="0.30000000000000071"/>
    <n v="7.5"/>
    <n v="0"/>
    <n v="-1"/>
    <n v="1"/>
    <n v="-1"/>
    <n v="0"/>
    <n v="-7"/>
    <n v="2"/>
    <n v="4"/>
    <n v="0.19999999999999574"/>
    <n v="3"/>
    <n v="14"/>
    <n v="-4.3999999999999986"/>
    <n v="-14"/>
    <n v="-17"/>
    <n v="2.9000000000000057"/>
    <n v="4"/>
    <n v="-5"/>
    <n v="-1"/>
    <n v="-6"/>
    <n v="4"/>
    <n v="0"/>
    <n v="-6"/>
    <n v="1"/>
    <n v="-2"/>
    <n v="-8"/>
    <n v="-10"/>
    <s v="BOS"/>
    <x v="1"/>
    <n v="96"/>
    <n v="89"/>
    <n v="7"/>
    <x v="0"/>
    <m/>
    <x v="0"/>
    <x v="0"/>
    <x v="0"/>
    <x v="0"/>
  </r>
  <r>
    <s v="Archive"/>
    <s v="LAC"/>
    <s v="POR"/>
    <s v="26.10.2017"/>
    <s v="LACPOR26.10.2017"/>
    <s v="POR"/>
    <s v="Team2"/>
    <s v="POR"/>
    <s v="Team2"/>
    <n v="2.29"/>
    <n v="1.7"/>
    <n v="0.59000000000000008"/>
    <s v="POR"/>
    <s v="Team2"/>
    <n v="0"/>
    <n v="0"/>
    <n v="0"/>
    <n v="0"/>
    <s v="LAC"/>
    <x v="1"/>
    <n v="105"/>
    <n v="89"/>
    <n v="16"/>
    <n v="0.60909999999999997"/>
    <n v="0.66"/>
    <n v="0.33999999999999997"/>
    <n v="-1"/>
    <n v="-5"/>
    <n v="4"/>
    <n v="-0.19400000000000006"/>
    <n v="0"/>
    <n v="2.2000000000000028"/>
    <n v="0.70000000000000284"/>
    <n v="-1.0999999999999943"/>
    <n v="1.3000000000000043"/>
    <n v="1.4000000000000004"/>
    <n v="5.4000000000000021"/>
    <n v="-2"/>
    <n v="-0.59999999999999787"/>
    <n v="1.1000000000000014"/>
    <n v="-6.2000000000000028"/>
    <n v="0.79999999999999893"/>
    <n v="-4.6999999999999993"/>
    <n v="-3.8999999999999986"/>
    <n v="2.1999999999999993"/>
    <n v="0.20000000000000107"/>
    <n v="1.4000000000000004"/>
    <n v="-1"/>
    <n v="-0.59999999999999964"/>
    <n v="1.5"/>
    <n v="1.6999999999999993"/>
    <n v="-5.2"/>
    <n v="0"/>
    <n v="0"/>
    <n v="0"/>
    <n v="0"/>
    <n v="0"/>
    <n v="15"/>
    <n v="12"/>
    <n v="21"/>
    <n v="3.3999999999999986"/>
    <n v="-2"/>
    <n v="5"/>
    <n v="-13.099999999999998"/>
    <n v="-7"/>
    <n v="-6"/>
    <n v="-16.200000000000003"/>
    <n v="10"/>
    <n v="-8"/>
    <n v="2"/>
    <n v="5"/>
    <n v="-10"/>
    <n v="4"/>
    <n v="-2"/>
    <n v="1"/>
    <n v="-3"/>
    <n v="-5"/>
    <n v="8"/>
    <s v="LAC"/>
    <x v="1"/>
    <n v="104"/>
    <n v="103"/>
    <n v="1"/>
    <x v="0"/>
    <m/>
    <x v="0"/>
    <x v="0"/>
    <x v="0"/>
    <x v="0"/>
  </r>
  <r>
    <s v="Archive"/>
    <s v="NOP"/>
    <s v="SAC"/>
    <s v="26.10.2017"/>
    <s v="NOPSAC26.10.2017"/>
    <s v="SAC"/>
    <s v="Team2"/>
    <s v="SAC"/>
    <s v="Team2"/>
    <n v="1.98"/>
    <n v="1.93"/>
    <n v="5.0000000000000044E-2"/>
    <s v="SAC"/>
    <s v="Team2"/>
    <n v="0"/>
    <n v="0"/>
    <n v="2"/>
    <n v="1"/>
    <s v="SAC"/>
    <x v="0"/>
    <n v="88"/>
    <n v="104"/>
    <n v="-16"/>
    <n v="0.86650000000000005"/>
    <n v="0.34"/>
    <n v="0.65999999999999992"/>
    <n v="1"/>
    <n v="5"/>
    <n v="-4"/>
    <n v="0.18"/>
    <n v="0.19999999999999574"/>
    <n v="13"/>
    <n v="3.4000000000000057"/>
    <n v="0.90000000000000568"/>
    <n v="3.6000000000000014"/>
    <n v="2.5999999999999996"/>
    <n v="8.4000000000000021"/>
    <n v="-2.1000000000000014"/>
    <n v="3.5000000000000018"/>
    <n v="4.1999999999999993"/>
    <n v="1.5"/>
    <n v="-0.5"/>
    <n v="4.5"/>
    <n v="4"/>
    <n v="5.3999999999999986"/>
    <n v="1.2999999999999989"/>
    <n v="-0.90000000000000036"/>
    <n v="0.20000000000000018"/>
    <n v="0.20000000000000018"/>
    <n v="0.10000000000000142"/>
    <n v="2.1000000000000014"/>
    <n v="8.1999999999999993"/>
    <n v="0"/>
    <n v="-1"/>
    <n v="1"/>
    <n v="-1"/>
    <n v="0"/>
    <n v="-7"/>
    <n v="-6"/>
    <n v="-8"/>
    <n v="-2.3999999999999986"/>
    <n v="-3"/>
    <n v="-2"/>
    <n v="-7.5999999999999943"/>
    <n v="8"/>
    <n v="5"/>
    <n v="25.200000000000003"/>
    <n v="-4"/>
    <n v="-7"/>
    <n v="-11"/>
    <n v="-2"/>
    <n v="-3"/>
    <n v="-5"/>
    <n v="-1"/>
    <n v="1"/>
    <n v="-7"/>
    <n v="7"/>
    <n v="-14"/>
    <s v="NOP"/>
    <x v="1"/>
    <n v="114"/>
    <n v="106"/>
    <n v="8"/>
    <x v="0"/>
    <m/>
    <x v="0"/>
    <x v="0"/>
    <x v="0"/>
    <x v="0"/>
  </r>
  <r>
    <s v="Archive"/>
    <s v="HOU"/>
    <s v="CHA"/>
    <s v="27.10.2017"/>
    <s v="HOUCHA27.10.2017"/>
    <s v="CHA"/>
    <s v="Team2"/>
    <s v="HOU"/>
    <s v="Team1"/>
    <n v="1.68"/>
    <n v="2.33"/>
    <n v="-0.65000000000000013"/>
    <s v="CHA"/>
    <s v="Team2"/>
    <n v="0"/>
    <n v="0"/>
    <n v="0"/>
    <n v="0"/>
    <s v="HOU"/>
    <x v="1"/>
    <n v="109"/>
    <n v="97"/>
    <n v="12"/>
    <n v="0.67390000000000005"/>
    <n v="0.62"/>
    <n v="0.38"/>
    <n v="-1"/>
    <n v="10"/>
    <n v="-11"/>
    <n v="0.45099999999999996"/>
    <n v="-0.39999999999999858"/>
    <n v="9.0999999999999943"/>
    <n v="1.6000000000000014"/>
    <n v="-2"/>
    <n v="2.8999999999999986"/>
    <n v="7.3999999999999986"/>
    <n v="18.7"/>
    <n v="1.8999999999999986"/>
    <n v="-1.3000000000000007"/>
    <n v="-4.3000000000000007"/>
    <n v="7.2999999999999972"/>
    <n v="-0.90000000000000036"/>
    <n v="-1.5"/>
    <n v="-2.3000000000000043"/>
    <n v="2.6999999999999993"/>
    <n v="2.6000000000000014"/>
    <n v="3.0999999999999996"/>
    <n v="0.20000000000000018"/>
    <n v="-0.29999999999999982"/>
    <n v="2.0999999999999979"/>
    <n v="-3.4000000000000021"/>
    <n v="13.100000000000001"/>
    <n v="0"/>
    <n v="1"/>
    <n v="-1"/>
    <n v="1"/>
    <n v="-5"/>
    <n v="1"/>
    <n v="-2"/>
    <n v="-19"/>
    <n v="6.8999999999999986"/>
    <n v="8"/>
    <n v="13"/>
    <n v="8.3999999999999986"/>
    <n v="-3"/>
    <n v="-5"/>
    <n v="2.5999999999999943"/>
    <n v="-1"/>
    <n v="-3"/>
    <n v="-4"/>
    <n v="0"/>
    <n v="6"/>
    <n v="3"/>
    <n v="-6"/>
    <n v="-2"/>
    <n v="4"/>
    <n v="-8"/>
    <n v="19"/>
    <s v="HOU"/>
    <x v="1"/>
    <n v="109"/>
    <n v="93"/>
    <n v="16"/>
    <x v="0"/>
    <m/>
    <x v="0"/>
    <x v="0"/>
    <x v="0"/>
    <x v="0"/>
  </r>
  <r>
    <s v="Archive"/>
    <s v="SAS"/>
    <s v="ORL"/>
    <s v="27.10.2017"/>
    <s v="SASORL27.10.2017"/>
    <s v="ORL"/>
    <s v="Team2"/>
    <s v="SAS"/>
    <s v="Team1"/>
    <n v="1.48"/>
    <n v="2.88"/>
    <n v="-1.4"/>
    <s v="ORL"/>
    <s v="Team2"/>
    <n v="2"/>
    <n v="0"/>
    <n v="0"/>
    <n v="0"/>
    <s v="ORL"/>
    <x v="0"/>
    <n v="89"/>
    <n v="110"/>
    <n v="-21"/>
    <n v="0.83650000000000002"/>
    <n v="0.28999999999999998"/>
    <n v="0.71"/>
    <n v="-1"/>
    <n v="7"/>
    <n v="-8"/>
    <n v="0.28499999999999998"/>
    <n v="-0.20000000000000284"/>
    <n v="-5.5"/>
    <n v="-2"/>
    <n v="-3.1000000000000085"/>
    <n v="-0.79999999999999716"/>
    <n v="-1.8000000000000007"/>
    <n v="-4.8999999999999986"/>
    <n v="0"/>
    <n v="0.39999999999999858"/>
    <n v="-0.69999999999999929"/>
    <n v="5"/>
    <n v="2"/>
    <n v="0.5"/>
    <n v="2.3999999999999986"/>
    <n v="-0.30000000000000071"/>
    <n v="-1"/>
    <n v="-0.20000000000000018"/>
    <n v="0.89999999999999947"/>
    <n v="-1.0000000000000004"/>
    <n v="-2.6000000000000014"/>
    <n v="0.39999999999999858"/>
    <n v="7.6"/>
    <n v="0"/>
    <n v="1"/>
    <n v="-1"/>
    <n v="1"/>
    <n v="0"/>
    <n v="16"/>
    <n v="5"/>
    <n v="-2"/>
    <n v="7.1000000000000014"/>
    <n v="3"/>
    <n v="6"/>
    <n v="5.8000000000000007"/>
    <n v="3"/>
    <n v="1"/>
    <n v="9.2000000000000028"/>
    <n v="3"/>
    <n v="1"/>
    <n v="4"/>
    <n v="-2"/>
    <n v="-2"/>
    <n v="1"/>
    <n v="-4"/>
    <n v="-7"/>
    <n v="-3"/>
    <n v="2"/>
    <n v="17"/>
    <s v="ORL"/>
    <x v="0"/>
    <n v="87"/>
    <n v="114"/>
    <n v="-27"/>
    <x v="0"/>
    <m/>
    <x v="0"/>
    <x v="0"/>
    <x v="0"/>
    <x v="0"/>
  </r>
  <r>
    <s v="Archive"/>
    <s v="BKN"/>
    <s v="NYK"/>
    <s v="27.10.2017"/>
    <s v="BKNNYK27.10.2017"/>
    <s v="NYK"/>
    <s v="Team2"/>
    <s v="NYK"/>
    <s v="Team2"/>
    <n v="2.2000000000000002"/>
    <n v="1.75"/>
    <n v="0.45000000000000018"/>
    <s v="NYK"/>
    <s v="Team2"/>
    <n v="0"/>
    <n v="0"/>
    <n v="0"/>
    <n v="0"/>
    <s v="BKN"/>
    <x v="1"/>
    <n v="107"/>
    <n v="92"/>
    <n v="15"/>
    <n v="0.83309999999999995"/>
    <n v="0.65"/>
    <n v="0.35"/>
    <n v="0"/>
    <n v="-2"/>
    <n v="2"/>
    <n v="-8.3000000000000018E-2"/>
    <n v="0"/>
    <n v="5.6000000000000085"/>
    <n v="-0.69999999999999574"/>
    <n v="3.3999999999999915"/>
    <n v="-2.6000000000000014"/>
    <n v="3.9000000000000004"/>
    <n v="11.2"/>
    <n v="-0.60000000000000142"/>
    <n v="3.2000000000000011"/>
    <n v="6.0999999999999979"/>
    <n v="-6.1999999999999886"/>
    <n v="-0.5"/>
    <n v="1.2999999999999972"/>
    <n v="0.80000000000000426"/>
    <n v="-0.40000000000000213"/>
    <n v="-0.40000000000000036"/>
    <n v="0.29999999999999982"/>
    <n v="-0.29999999999999982"/>
    <n v="0.59999999999999964"/>
    <n v="1"/>
    <n v="1.8000000000000007"/>
    <n v="-2.4000000000000004"/>
    <n v="0"/>
    <n v="0"/>
    <n v="0"/>
    <n v="0"/>
    <n v="0"/>
    <n v="1"/>
    <n v="0"/>
    <n v="13"/>
    <n v="-8.4000000000000057"/>
    <n v="2"/>
    <n v="23"/>
    <n v="-34.599999999999994"/>
    <n v="-1"/>
    <n v="3"/>
    <n v="-10.799999999999997"/>
    <n v="-3"/>
    <n v="10"/>
    <n v="7"/>
    <n v="2"/>
    <n v="-2"/>
    <n v="-5"/>
    <n v="4"/>
    <n v="-2"/>
    <n v="0"/>
    <n v="1"/>
    <n v="-6"/>
    <s v="NYY"/>
    <x v="0"/>
    <n v="86"/>
    <n v="107"/>
    <n v="-21"/>
    <x v="0"/>
    <m/>
    <x v="0"/>
    <x v="0"/>
    <x v="0"/>
    <x v="0"/>
  </r>
  <r>
    <s v="Archive"/>
    <s v="WAS"/>
    <s v="GSW"/>
    <s v="27.10.2017"/>
    <s v="WASGSW27.10.2017"/>
    <s v="GSW"/>
    <s v="Team2"/>
    <s v="GSW"/>
    <s v="Team2"/>
    <n v="5.98"/>
    <n v="1.17"/>
    <n v="4.8100000000000005"/>
    <s v="WAS"/>
    <s v="Team1"/>
    <n v="0"/>
    <n v="0"/>
    <n v="5"/>
    <n v="0"/>
    <s v="GSW"/>
    <x v="0"/>
    <n v="86"/>
    <n v="103"/>
    <n v="-17"/>
    <n v="0.81699999999999995"/>
    <n v="0.33"/>
    <n v="0.66999999999999993"/>
    <n v="-2"/>
    <n v="-7"/>
    <n v="5"/>
    <n v="-0.21799999999999997"/>
    <n v="0.19999999999999574"/>
    <n v="-11"/>
    <n v="-5"/>
    <n v="-0.70000000000000284"/>
    <n v="-5.5"/>
    <n v="-3.0999999999999996"/>
    <n v="-5.6999999999999993"/>
    <n v="-3.1999999999999957"/>
    <n v="2.0999999999999979"/>
    <n v="3.1999999999999993"/>
    <n v="-2.0999999999999943"/>
    <n v="1.4000000000000004"/>
    <n v="-3.7999999999999972"/>
    <n v="-2.3999999999999986"/>
    <n v="-8.9000000000000021"/>
    <n v="-2.4000000000000004"/>
    <n v="-0.69999999999999929"/>
    <n v="-4.2999999999999989"/>
    <n v="1"/>
    <n v="1.5"/>
    <n v="3.5999999999999979"/>
    <n v="-8.5"/>
    <n v="0"/>
    <n v="0"/>
    <n v="0"/>
    <n v="0"/>
    <n v="0"/>
    <n v="7"/>
    <n v="2"/>
    <n v="0"/>
    <n v="2.5"/>
    <n v="1"/>
    <n v="-5"/>
    <n v="11.200000000000003"/>
    <n v="2"/>
    <n v="3"/>
    <n v="-1.2999999999999972"/>
    <n v="3"/>
    <n v="-10"/>
    <n v="-7"/>
    <n v="-4"/>
    <n v="-3"/>
    <n v="1"/>
    <n v="-11"/>
    <n v="3"/>
    <n v="4"/>
    <n v="4"/>
    <n v="6"/>
    <s v="GSW"/>
    <x v="0"/>
    <n v="117"/>
    <n v="120"/>
    <n v="-3"/>
    <x v="0"/>
    <m/>
    <x v="0"/>
    <x v="0"/>
    <x v="0"/>
    <x v="0"/>
  </r>
  <r>
    <s v="Archive"/>
    <s v="DEN"/>
    <s v="ATL"/>
    <s v="27.10.2017"/>
    <s v="DENATL27.10.2017"/>
    <s v="ATL"/>
    <s v="Team2"/>
    <s v="DEN"/>
    <s v="Team1"/>
    <n v="1.38"/>
    <n v="3.35"/>
    <n v="-1.9700000000000002"/>
    <s v="ATL"/>
    <s v="Team2"/>
    <n v="2"/>
    <n v="0"/>
    <n v="2"/>
    <n v="1"/>
    <s v="ATL"/>
    <x v="0"/>
    <n v="90"/>
    <n v="107"/>
    <n v="-17"/>
    <n v="0.7177"/>
    <n v="0.33"/>
    <n v="0.66999999999999993"/>
    <n v="1"/>
    <n v="9"/>
    <n v="-8"/>
    <n v="0.35200000000000009"/>
    <n v="-0.20000000000000284"/>
    <n v="4.2000000000000028"/>
    <n v="0.80000000000000426"/>
    <n v="0.40000000000000568"/>
    <n v="0.79999999999999716"/>
    <n v="0.40000000000000036"/>
    <n v="1.9000000000000021"/>
    <n v="-1.1000000000000014"/>
    <n v="1.8999999999999986"/>
    <n v="4.1999999999999993"/>
    <n v="-5.7000000000000028"/>
    <n v="2.6000000000000014"/>
    <n v="1.6999999999999993"/>
    <n v="4.2999999999999972"/>
    <n v="0.30000000000000071"/>
    <n v="-0.5"/>
    <n v="-1.0999999999999996"/>
    <n v="0.89999999999999947"/>
    <n v="-0.40000000000000036"/>
    <n v="-2.3999999999999986"/>
    <n v="0.80000000000000071"/>
    <n v="5.8"/>
    <n v="0"/>
    <n v="1"/>
    <n v="-1"/>
    <n v="1"/>
    <n v="-5"/>
    <n v="-3"/>
    <n v="2"/>
    <n v="-8"/>
    <n v="6.3999999999999986"/>
    <n v="-5"/>
    <n v="-6"/>
    <n v="-12.100000000000001"/>
    <n v="-2"/>
    <n v="-4"/>
    <n v="6.2999999999999972"/>
    <n v="-5"/>
    <n v="0"/>
    <n v="-5"/>
    <n v="-4"/>
    <n v="-6"/>
    <n v="0"/>
    <n v="4"/>
    <n v="0"/>
    <n v="4"/>
    <n v="-6"/>
    <n v="18"/>
    <s v="DEN"/>
    <x v="1"/>
    <n v="105"/>
    <n v="100"/>
    <n v="5"/>
    <x v="0"/>
    <m/>
    <x v="0"/>
    <x v="0"/>
    <x v="0"/>
    <x v="0"/>
  </r>
  <r>
    <s v="Archive"/>
    <s v="OKC"/>
    <s v="MIN"/>
    <s v="27.10.2017"/>
    <s v="OKCMIN27.10.2017"/>
    <s v="MIN"/>
    <s v="Team2"/>
    <s v="OKC"/>
    <s v="Team1"/>
    <n v="1.77"/>
    <n v="2.1800000000000002"/>
    <n v="-0.41000000000000014"/>
    <s v="MIN"/>
    <s v="Team2"/>
    <n v="0"/>
    <n v="0"/>
    <n v="0"/>
    <n v="0"/>
    <s v="OKC"/>
    <x v="1"/>
    <n v="100"/>
    <n v="89"/>
    <n v="11"/>
    <n v="0.77429999999999999"/>
    <n v="0.61"/>
    <n v="0.39"/>
    <n v="-2"/>
    <n v="-4"/>
    <n v="2"/>
    <n v="-0.11899999999999994"/>
    <n v="-0.20000000000000284"/>
    <n v="-5.7000000000000028"/>
    <n v="-2"/>
    <n v="1.7000000000000028"/>
    <n v="-3.1000000000000014"/>
    <n v="1.8000000000000007"/>
    <n v="7.1000000000000014"/>
    <n v="-2.4000000000000057"/>
    <n v="-3.6999999999999993"/>
    <n v="-2.5"/>
    <n v="-7.4000000000000057"/>
    <n v="1"/>
    <n v="0.30000000000000071"/>
    <n v="1.1999999999999957"/>
    <n v="-1.9000000000000021"/>
    <n v="1.3000000000000007"/>
    <n v="1.6000000000000014"/>
    <n v="1.1999999999999997"/>
    <n v="-0.19999999999999929"/>
    <n v="3.6000000000000014"/>
    <n v="-1.3000000000000007"/>
    <n v="2.2000000000000002"/>
    <n v="0"/>
    <n v="-1"/>
    <n v="1"/>
    <n v="-1"/>
    <n v="0"/>
    <n v="-18"/>
    <n v="-7"/>
    <n v="16"/>
    <n v="-16.100000000000001"/>
    <n v="0"/>
    <n v="5"/>
    <n v="-7.5999999999999979"/>
    <n v="-4"/>
    <n v="2"/>
    <n v="-24"/>
    <n v="9"/>
    <n v="-1"/>
    <n v="8"/>
    <n v="-11"/>
    <n v="-3"/>
    <n v="2"/>
    <n v="-4"/>
    <n v="4"/>
    <n v="8"/>
    <n v="4"/>
    <n v="-11"/>
    <s v="MIN"/>
    <x v="0"/>
    <n v="106"/>
    <n v="109"/>
    <n v="-3"/>
    <x v="0"/>
    <m/>
    <x v="0"/>
    <x v="0"/>
    <x v="0"/>
    <x v="0"/>
  </r>
  <r>
    <s v="Archive"/>
    <s v="TOR"/>
    <s v="LAL"/>
    <s v="27.10.2017"/>
    <s v="TORLAL27.10.2017"/>
    <s v="LAL"/>
    <s v="Team2"/>
    <s v="TOR"/>
    <s v="Team1"/>
    <n v="1.44"/>
    <n v="3.01"/>
    <n v="-1.5699999999999998"/>
    <s v="LAL"/>
    <s v="Team2"/>
    <n v="3"/>
    <n v="0"/>
    <n v="1"/>
    <n v="0"/>
    <s v="TOR"/>
    <x v="1"/>
    <n v="100"/>
    <n v="88"/>
    <n v="12"/>
    <n v="0.59709999999999996"/>
    <n v="0.62"/>
    <n v="0.38"/>
    <n v="-1"/>
    <n v="7"/>
    <n v="-8"/>
    <n v="0.32099999999999995"/>
    <n v="-0.39999999999999858"/>
    <n v="5.9000000000000057"/>
    <n v="0.89999999999999858"/>
    <n v="-4.0999999999999943"/>
    <n v="3.2000000000000028"/>
    <n v="3"/>
    <n v="5.5999999999999979"/>
    <n v="3.8000000000000043"/>
    <n v="1.1000000000000014"/>
    <n v="-1.1999999999999993"/>
    <n v="8.7000000000000028"/>
    <n v="-1.6999999999999993"/>
    <n v="-3.1999999999999957"/>
    <n v="-4.8999999999999986"/>
    <n v="0.80000000000000071"/>
    <n v="-2.9000000000000004"/>
    <n v="0"/>
    <n v="-0.29999999999999982"/>
    <n v="-1.3999999999999995"/>
    <n v="0.30000000000000071"/>
    <n v="-0.89999999999999858"/>
    <n v="10.8"/>
    <n v="0"/>
    <n v="0"/>
    <n v="0"/>
    <n v="0"/>
    <n v="0"/>
    <n v="9"/>
    <n v="-5"/>
    <n v="-18"/>
    <n v="3.6000000000000014"/>
    <n v="2"/>
    <n v="3"/>
    <n v="2.6000000000000014"/>
    <n v="17"/>
    <n v="9"/>
    <n v="37.900000000000006"/>
    <n v="-5"/>
    <n v="-3"/>
    <n v="-8"/>
    <n v="-1"/>
    <n v="-1"/>
    <n v="-5"/>
    <n v="-4"/>
    <n v="-10"/>
    <n v="-1"/>
    <n v="-2"/>
    <n v="6"/>
    <s v="TOR"/>
    <x v="1"/>
    <n v="101"/>
    <n v="92"/>
    <n v="9"/>
    <x v="0"/>
    <m/>
    <x v="0"/>
    <x v="0"/>
    <x v="0"/>
    <x v="0"/>
  </r>
  <r>
    <s v="Archive"/>
    <s v="CLE"/>
    <s v="NOP"/>
    <s v="28.10.2017"/>
    <s v="CLENOP28.10.2017"/>
    <s v="NOP"/>
    <s v="Team2"/>
    <s v="CLE"/>
    <s v="Team1"/>
    <n v="1.75"/>
    <n v="2.21"/>
    <n v="-0.45999999999999996"/>
    <s v="NOP"/>
    <s v="Team2"/>
    <n v="0"/>
    <n v="0"/>
    <n v="0"/>
    <n v="1"/>
    <s v="NOP"/>
    <x v="0"/>
    <n v="95"/>
    <n v="108"/>
    <n v="-13"/>
    <n v="0.67179999999999995"/>
    <n v="0.37"/>
    <n v="0.63"/>
    <n v="0"/>
    <n v="5"/>
    <n v="-5"/>
    <n v="0.19199999999999995"/>
    <n v="-0.19999999999999574"/>
    <n v="1.2999999999999972"/>
    <n v="-1.3000000000000043"/>
    <n v="-2.4000000000000057"/>
    <n v="-0.20000000000000284"/>
    <n v="1.0999999999999996"/>
    <n v="2.5"/>
    <n v="0.60000000000000142"/>
    <n v="2.7999999999999972"/>
    <n v="2"/>
    <n v="5.9000000000000057"/>
    <n v="-0.39999999999999858"/>
    <n v="-0.79999999999999716"/>
    <n v="-1"/>
    <n v="-3.1000000000000014"/>
    <n v="-1.5"/>
    <n v="-0.70000000000000018"/>
    <n v="-0.40000000000000036"/>
    <n v="-0.20000000000000018"/>
    <n v="-0.69999999999999929"/>
    <n v="1.1000000000000014"/>
    <n v="4.2"/>
    <n v="0"/>
    <n v="0"/>
    <n v="0"/>
    <n v="0"/>
    <n v="-5"/>
    <n v="-7"/>
    <n v="-4"/>
    <n v="-3"/>
    <n v="-3.1000000000000014"/>
    <n v="1"/>
    <n v="8"/>
    <n v="-5.1000000000000014"/>
    <n v="0"/>
    <n v="3"/>
    <n v="-12.200000000000003"/>
    <n v="2"/>
    <n v="7"/>
    <n v="9"/>
    <n v="4"/>
    <n v="-5"/>
    <n v="-3"/>
    <n v="1"/>
    <n v="0"/>
    <n v="9"/>
    <n v="-2"/>
    <n v="3"/>
    <s v="NOP"/>
    <x v="0"/>
    <n v="101"/>
    <n v="123"/>
    <n v="-22"/>
    <x v="0"/>
    <m/>
    <x v="0"/>
    <x v="0"/>
    <x v="0"/>
    <x v="0"/>
  </r>
  <r>
    <s v="Archive"/>
    <s v="BOS"/>
    <s v="MIA"/>
    <s v="28.10.2017"/>
    <s v="BOSMIA28.10.2017"/>
    <s v="MIA"/>
    <s v="Team2"/>
    <s v="BOS"/>
    <s v="Team1"/>
    <n v="1.88"/>
    <n v="2.02"/>
    <n v="-0.14000000000000012"/>
    <s v="MIA"/>
    <s v="Team2"/>
    <n v="0"/>
    <n v="0"/>
    <n v="0"/>
    <n v="0"/>
    <s v="BOS"/>
    <x v="1"/>
    <n v="111"/>
    <n v="96"/>
    <n v="15"/>
    <n v="0.79310000000000003"/>
    <n v="0.65"/>
    <n v="0.35"/>
    <n v="3"/>
    <n v="11"/>
    <n v="-8"/>
    <n v="0.35699999999999993"/>
    <n v="0"/>
    <n v="4.2000000000000028"/>
    <n v="0.5"/>
    <n v="1.1000000000000085"/>
    <n v="0.10000000000000142"/>
    <n v="-0.59999999999999964"/>
    <n v="-1.7000000000000028"/>
    <n v="0.19999999999999574"/>
    <n v="3.5999999999999996"/>
    <n v="4.5999999999999979"/>
    <n v="0.29999999999999716"/>
    <n v="1.3000000000000007"/>
    <n v="2.2000000000000028"/>
    <n v="3.6000000000000014"/>
    <n v="1.2999999999999972"/>
    <n v="-2.1000000000000014"/>
    <n v="0.59999999999999964"/>
    <n v="-0.39999999999999947"/>
    <n v="-0.5"/>
    <n v="-0.90000000000000213"/>
    <n v="1.4000000000000021"/>
    <n v="10.9"/>
    <n v="0"/>
    <n v="0"/>
    <n v="0"/>
    <n v="0"/>
    <n v="0"/>
    <n v="-3"/>
    <n v="-1"/>
    <n v="11"/>
    <n v="-8.4000000000000057"/>
    <n v="-7"/>
    <n v="4"/>
    <n v="-24"/>
    <n v="6"/>
    <n v="5"/>
    <n v="13.200000000000003"/>
    <n v="5"/>
    <n v="5"/>
    <n v="10"/>
    <n v="-14"/>
    <n v="-5"/>
    <n v="3"/>
    <n v="-4"/>
    <n v="-4"/>
    <n v="5"/>
    <n v="0"/>
    <n v="9"/>
    <s v="BOS"/>
    <x v="1"/>
    <n v="96"/>
    <n v="90"/>
    <n v="6"/>
    <x v="0"/>
    <m/>
    <x v="0"/>
    <x v="0"/>
    <x v="0"/>
    <x v="0"/>
  </r>
  <r>
    <s v="Archive"/>
    <s v="OKC"/>
    <s v="CHI"/>
    <s v="28.10.2017"/>
    <s v="OKCCHI28.10.2017"/>
    <s v="CHI"/>
    <s v="Team2"/>
    <s v="OKC"/>
    <s v="Team1"/>
    <n v="1.28"/>
    <n v="4.1100000000000003"/>
    <n v="-2.83"/>
    <s v="CHI"/>
    <s v="Team2"/>
    <n v="2"/>
    <n v="0"/>
    <n v="2"/>
    <n v="0"/>
    <s v="CHI"/>
    <x v="0"/>
    <n v="93"/>
    <n v="98"/>
    <n v="-5"/>
    <n v="0.88670000000000004"/>
    <n v="0.45"/>
    <n v="0.55000000000000004"/>
    <n v="0"/>
    <n v="7"/>
    <n v="-7"/>
    <n v="0.29100000000000004"/>
    <n v="-0.39999999999999858"/>
    <n v="5.2000000000000028"/>
    <n v="1"/>
    <n v="-1.7999999999999972"/>
    <n v="2"/>
    <n v="-0.59999999999999964"/>
    <n v="-1.1999999999999993"/>
    <n v="-0.40000000000000568"/>
    <n v="3.5999999999999996"/>
    <n v="5.8000000000000007"/>
    <n v="-2.7999999999999972"/>
    <n v="2.1999999999999993"/>
    <n v="-3.4000000000000021"/>
    <n v="-1.2000000000000028"/>
    <n v="-1.1000000000000014"/>
    <n v="0.90000000000000036"/>
    <n v="3.7000000000000011"/>
    <n v="1.2999999999999998"/>
    <n v="0.40000000000000036"/>
    <n v="2.1000000000000014"/>
    <n v="4.6999999999999993"/>
    <n v="13.3"/>
    <n v="0"/>
    <n v="-1"/>
    <n v="1"/>
    <n v="-1"/>
    <n v="-5"/>
    <n v="-24"/>
    <n v="-10"/>
    <n v="-1"/>
    <n v="-9.7000000000000028"/>
    <n v="1"/>
    <n v="6"/>
    <n v="-4.0999999999999979"/>
    <n v="-5"/>
    <n v="1"/>
    <n v="-25.099999999999994"/>
    <n v="11"/>
    <n v="-13"/>
    <n v="-2"/>
    <n v="-5"/>
    <n v="-2"/>
    <n v="1"/>
    <n v="-4"/>
    <n v="-4"/>
    <n v="-4"/>
    <n v="0"/>
    <n v="-13"/>
    <s v="OKC"/>
    <x v="1"/>
    <n v="101"/>
    <n v="69"/>
    <n v="32"/>
    <x v="0"/>
    <m/>
    <x v="0"/>
    <x v="0"/>
    <x v="0"/>
    <x v="0"/>
  </r>
  <r>
    <s v="Archive"/>
    <s v="PHI"/>
    <s v="DAL"/>
    <s v="28.10.2017"/>
    <s v="PHIDAL28.10.2017"/>
    <s v="DAL"/>
    <s v="Team2"/>
    <s v="PHI"/>
    <s v="Team1"/>
    <n v="1.9"/>
    <n v="2.0099999999999998"/>
    <n v="-0.10999999999999988"/>
    <s v="PHI"/>
    <s v="Team1"/>
    <n v="0"/>
    <n v="0"/>
    <n v="0"/>
    <n v="0"/>
    <s v="DAL"/>
    <x v="0"/>
    <n v="95"/>
    <n v="105"/>
    <n v="-10"/>
    <n v="0.69650000000000001"/>
    <n v="0.4"/>
    <n v="0.6"/>
    <n v="-2"/>
    <n v="6"/>
    <n v="-8"/>
    <n v="0.27300000000000002"/>
    <n v="-0.20000000000000284"/>
    <n v="7.5999999999999943"/>
    <n v="3.2000000000000028"/>
    <n v="3.2999999999999972"/>
    <n v="2"/>
    <n v="-1.0999999999999996"/>
    <n v="-2.7000000000000028"/>
    <n v="-0.40000000000000568"/>
    <n v="2.3000000000000007"/>
    <n v="4.1999999999999993"/>
    <n v="-3.7000000000000028"/>
    <n v="3.8000000000000007"/>
    <n v="3.3000000000000043"/>
    <n v="7"/>
    <n v="4.3999999999999986"/>
    <n v="3.6999999999999993"/>
    <n v="1.4999999999999991"/>
    <n v="1.6"/>
    <n v="1.0999999999999996"/>
    <n v="4.0999999999999979"/>
    <n v="1.6000000000000014"/>
    <n v="3.3"/>
    <n v="0"/>
    <n v="0"/>
    <n v="0"/>
    <n v="0"/>
    <n v="0"/>
    <n v="2"/>
    <n v="4"/>
    <n v="6"/>
    <n v="1.3999999999999986"/>
    <n v="0"/>
    <n v="2"/>
    <n v="-3.2000000000000028"/>
    <n v="-6"/>
    <n v="-5"/>
    <n v="-8.3999999999999915"/>
    <n v="3"/>
    <n v="5"/>
    <n v="8"/>
    <n v="11"/>
    <n v="6"/>
    <n v="-3"/>
    <n v="11"/>
    <n v="1"/>
    <n v="5"/>
    <n v="0"/>
    <n v="4"/>
    <s v="PHI"/>
    <x v="1"/>
    <n v="112"/>
    <n v="110"/>
    <n v="2"/>
    <x v="0"/>
    <m/>
    <x v="0"/>
    <x v="0"/>
    <x v="0"/>
    <x v="0"/>
  </r>
  <r>
    <s v="Archive"/>
    <s v="PHX"/>
    <s v="POR"/>
    <s v="28.10.2017"/>
    <s v="PHXPOR28.10.2017"/>
    <s v="POR"/>
    <s v="Team2"/>
    <s v="POR"/>
    <s v="Team2"/>
    <n v="6.69"/>
    <n v="1.1399999999999999"/>
    <n v="5.5500000000000007"/>
    <s v="PHX"/>
    <s v="Team1"/>
    <n v="2"/>
    <n v="0"/>
    <n v="4"/>
    <n v="0"/>
    <s v="POR"/>
    <x v="0"/>
    <n v="91"/>
    <n v="97"/>
    <n v="-6"/>
    <n v="0.89290000000000003"/>
    <n v="0.44"/>
    <n v="0.56000000000000005"/>
    <n v="3"/>
    <n v="-4"/>
    <n v="7"/>
    <n v="-0.20900000000000002"/>
    <n v="0"/>
    <n v="4.5"/>
    <n v="2.2999999999999972"/>
    <n v="3.5"/>
    <n v="0.80000000000000426"/>
    <n v="-0.5"/>
    <n v="1.3000000000000007"/>
    <n v="-3.8999999999999986"/>
    <n v="0.5"/>
    <n v="2.6000000000000014"/>
    <n v="-6.2000000000000028"/>
    <n v="0.90000000000000036"/>
    <n v="-1.7999999999999972"/>
    <n v="-0.89999999999999858"/>
    <n v="2.1000000000000014"/>
    <n v="1.0999999999999996"/>
    <n v="0.70000000000000018"/>
    <n v="-0.40000000000000036"/>
    <n v="-0.59999999999999964"/>
    <n v="2.5"/>
    <n v="2.5"/>
    <n v="-10.6"/>
    <n v="0"/>
    <n v="0"/>
    <n v="0"/>
    <n v="0"/>
    <n v="0"/>
    <n v="7"/>
    <n v="4"/>
    <n v="0"/>
    <n v="5.2000000000000028"/>
    <n v="-5"/>
    <n v="-4"/>
    <n v="-14"/>
    <n v="4"/>
    <n v="7"/>
    <n v="-4.7999999999999972"/>
    <n v="3"/>
    <n v="-2"/>
    <n v="1"/>
    <n v="4"/>
    <n v="-5"/>
    <n v="3"/>
    <n v="0"/>
    <n v="-2"/>
    <n v="1"/>
    <n v="1"/>
    <n v="4"/>
    <s v="POR"/>
    <x v="0"/>
    <n v="107"/>
    <n v="114"/>
    <n v="-7"/>
    <x v="0"/>
    <m/>
    <x v="0"/>
    <x v="0"/>
    <x v="0"/>
    <x v="0"/>
  </r>
  <r>
    <s v="Archive"/>
    <s v="DET"/>
    <s v="LAC"/>
    <s v="28.10.2017"/>
    <s v="DETLAC28.10.2017"/>
    <s v="LAC"/>
    <s v="Team2"/>
    <s v="LAC"/>
    <s v="Team2"/>
    <n v="3.95"/>
    <n v="1.3"/>
    <n v="2.6500000000000004"/>
    <s v="DET"/>
    <s v="Team1"/>
    <n v="1"/>
    <n v="0"/>
    <n v="3"/>
    <n v="0"/>
    <s v="LAC"/>
    <x v="0"/>
    <n v="88"/>
    <n v="112"/>
    <n v="-24"/>
    <n v="0.75139999999999996"/>
    <n v="0.26"/>
    <n v="0.74"/>
    <n v="2"/>
    <n v="6"/>
    <n v="-4"/>
    <n v="0.21200000000000008"/>
    <n v="-0.20000000000000284"/>
    <n v="-1"/>
    <n v="1.1999999999999957"/>
    <n v="2"/>
    <n v="0.39999999999999858"/>
    <n v="0.5"/>
    <n v="-0.60000000000000142"/>
    <n v="2.3999999999999986"/>
    <n v="-3.8000000000000007"/>
    <n v="-4.7000000000000028"/>
    <n v="-1.3999999999999915"/>
    <n v="-0.59999999999999964"/>
    <n v="0"/>
    <n v="-0.60000000000000142"/>
    <n v="1.8000000000000007"/>
    <n v="-0.70000000000000107"/>
    <n v="0"/>
    <n v="-1.2999999999999998"/>
    <n v="0.29999999999999982"/>
    <n v="-1.5999999999999979"/>
    <n v="-2.8000000000000007"/>
    <n v="4.0999999999999996"/>
    <n v="0"/>
    <n v="0"/>
    <n v="0"/>
    <n v="0"/>
    <n v="0"/>
    <n v="-9"/>
    <n v="-6"/>
    <n v="-7"/>
    <n v="-3.1000000000000014"/>
    <n v="2"/>
    <n v="-5"/>
    <n v="13.099999999999998"/>
    <n v="1"/>
    <n v="4"/>
    <n v="-7.3999999999999986"/>
    <n v="-2"/>
    <n v="8"/>
    <n v="6"/>
    <n v="-3"/>
    <n v="4"/>
    <n v="2"/>
    <n v="-1"/>
    <n v="8"/>
    <n v="0"/>
    <n v="2"/>
    <n v="2"/>
    <s v="DET"/>
    <x v="1"/>
    <n v="95"/>
    <n v="87"/>
    <n v="8"/>
    <x v="0"/>
    <m/>
    <x v="0"/>
    <x v="0"/>
    <x v="0"/>
    <x v="0"/>
  </r>
  <r>
    <s v="Archive"/>
    <s v="HOU"/>
    <s v="MEM"/>
    <s v="28.10.2017"/>
    <s v="HOUMEM28.10.2017"/>
    <s v="MEM"/>
    <s v="Team2"/>
    <s v="MEM"/>
    <s v="Team2"/>
    <n v="2.15"/>
    <n v="1.79"/>
    <n v="0.35999999999999988"/>
    <s v="MEM"/>
    <s v="Team2"/>
    <n v="0"/>
    <n v="0"/>
    <n v="0"/>
    <n v="0"/>
    <s v="HOU"/>
    <x v="1"/>
    <n v="107"/>
    <n v="98"/>
    <n v="9"/>
    <n v="0.67179999999999995"/>
    <n v="0.59"/>
    <n v="0.41000000000000003"/>
    <n v="-2"/>
    <n v="11"/>
    <n v="-13"/>
    <n v="0.50600000000000001"/>
    <n v="0"/>
    <n v="15.900000000000006"/>
    <n v="3.3999999999999986"/>
    <n v="4.2999999999999972"/>
    <n v="1.7000000000000028"/>
    <n v="7"/>
    <n v="17"/>
    <n v="2.6999999999999957"/>
    <n v="2.3000000000000007"/>
    <n v="2.6000000000000014"/>
    <n v="0.59999999999999432"/>
    <n v="1.8000000000000007"/>
    <n v="4.3999999999999986"/>
    <n v="6.1999999999999957"/>
    <n v="2"/>
    <n v="1.8000000000000007"/>
    <n v="1.8999999999999995"/>
    <n v="-0.5"/>
    <n v="-0.5"/>
    <n v="-1.6000000000000014"/>
    <n v="-0.40000000000000213"/>
    <n v="14.8"/>
    <n v="0"/>
    <n v="1"/>
    <n v="-1"/>
    <n v="1"/>
    <n v="0"/>
    <n v="5"/>
    <n v="-3"/>
    <n v="-1"/>
    <n v="-3.1000000000000014"/>
    <n v="9"/>
    <n v="15"/>
    <n v="9.6000000000000014"/>
    <n v="2"/>
    <n v="2"/>
    <n v="2.2999999999999972"/>
    <n v="-3"/>
    <n v="14"/>
    <n v="11"/>
    <n v="-2"/>
    <n v="0"/>
    <n v="2"/>
    <n v="2"/>
    <n v="2"/>
    <n v="0"/>
    <n v="-2"/>
    <n v="20"/>
    <s v="MEM"/>
    <x v="0"/>
    <n v="89"/>
    <n v="103"/>
    <n v="-14"/>
    <x v="0"/>
    <m/>
    <x v="0"/>
    <x v="0"/>
    <x v="0"/>
    <x v="0"/>
  </r>
  <r>
    <s v="Archive"/>
    <s v="LAL"/>
    <s v="UTA"/>
    <s v="28.10.2017"/>
    <s v="LALUTA28.10.2017"/>
    <s v="UTA"/>
    <s v="Team2"/>
    <s v="UTA"/>
    <s v="Team2"/>
    <n v="5.98"/>
    <n v="1.17"/>
    <n v="4.8100000000000005"/>
    <s v="UTA"/>
    <s v="Team2"/>
    <n v="2"/>
    <n v="0"/>
    <n v="4"/>
    <n v="1"/>
    <s v="LAL"/>
    <x v="1"/>
    <n v="102"/>
    <n v="96"/>
    <n v="6"/>
    <n v="0.77939999999999998"/>
    <n v="0.56000000000000005"/>
    <n v="0.43999999999999995"/>
    <n v="-2"/>
    <n v="-4"/>
    <n v="2"/>
    <n v="-0.125"/>
    <n v="0.19999999999999574"/>
    <n v="2.5999999999999943"/>
    <n v="2.7999999999999972"/>
    <n v="6.2000000000000028"/>
    <n v="0"/>
    <n v="-3.4000000000000004"/>
    <n v="-4.1999999999999993"/>
    <n v="-6.8000000000000043"/>
    <n v="0.5"/>
    <n v="3.9000000000000021"/>
    <n v="-11.400000000000006"/>
    <n v="1.9000000000000004"/>
    <n v="4.1999999999999957"/>
    <n v="6.0999999999999943"/>
    <n v="0.89999999999999858"/>
    <n v="2.4000000000000004"/>
    <n v="-1.4000000000000004"/>
    <n v="0.5"/>
    <n v="0.89999999999999947"/>
    <n v="2"/>
    <n v="0.80000000000000071"/>
    <n v="-7.1999999999999993"/>
    <n v="0"/>
    <n v="1"/>
    <n v="-1"/>
    <n v="1"/>
    <n v="0"/>
    <n v="6"/>
    <n v="8"/>
    <n v="19"/>
    <n v="-0.40000000000000568"/>
    <n v="0"/>
    <n v="-2"/>
    <n v="2.5999999999999943"/>
    <n v="-10"/>
    <n v="-3"/>
    <n v="-31.5"/>
    <n v="11"/>
    <n v="1"/>
    <n v="12"/>
    <n v="5"/>
    <n v="-1"/>
    <n v="3"/>
    <n v="2"/>
    <n v="8"/>
    <n v="3"/>
    <n v="2"/>
    <n v="14"/>
    <s v="LAL"/>
    <x v="1"/>
    <n v="81"/>
    <n v="96"/>
    <n v="-15"/>
    <x v="0"/>
    <m/>
    <x v="0"/>
    <x v="0"/>
    <x v="0"/>
    <x v="0"/>
  </r>
  <r>
    <s v="Archive"/>
    <s v="MIL"/>
    <s v="ATL"/>
    <s v="29.10.2017"/>
    <s v="MILATL29.10.2017"/>
    <s v="ATL"/>
    <s v="Team2"/>
    <s v="MIL"/>
    <s v="Team1"/>
    <n v="1.51"/>
    <n v="2.75"/>
    <n v="-1.24"/>
    <s v="ATL"/>
    <s v="Team2"/>
    <n v="0"/>
    <n v="0"/>
    <n v="0"/>
    <n v="0"/>
    <s v="ATL"/>
    <x v="0"/>
    <n v="99"/>
    <n v="105"/>
    <n v="-6"/>
    <n v="0.63270000000000004"/>
    <n v="0.44"/>
    <n v="0.56000000000000005"/>
    <n v="0"/>
    <n v="9"/>
    <n v="-9"/>
    <n v="0.375"/>
    <n v="0"/>
    <n v="0.5"/>
    <n v="-9.9999999999994316E-2"/>
    <n v="-5"/>
    <n v="2.6999999999999957"/>
    <n v="-1.7999999999999989"/>
    <n v="-3.5999999999999979"/>
    <n v="-1.5"/>
    <n v="2.3999999999999986"/>
    <n v="4.1000000000000014"/>
    <n v="-3.5"/>
    <n v="-1.8999999999999995"/>
    <n v="-0.5"/>
    <n v="-2.3999999999999986"/>
    <n v="-0.60000000000000142"/>
    <n v="-2.3000000000000007"/>
    <n v="-0.59999999999999964"/>
    <n v="1.7000000000000002"/>
    <n v="-1.9000000000000004"/>
    <n v="2"/>
    <n v="-0.39999999999999858"/>
    <n v="5.2"/>
    <n v="0"/>
    <n v="1"/>
    <n v="-1"/>
    <n v="1"/>
    <n v="-5"/>
    <n v="3"/>
    <n v="-4"/>
    <n v="-14"/>
    <n v="2.6000000000000014"/>
    <n v="-3"/>
    <n v="-3"/>
    <n v="-7.4000000000000057"/>
    <n v="14"/>
    <n v="14"/>
    <n v="10.299999999999997"/>
    <n v="-4"/>
    <n v="-5"/>
    <n v="-9"/>
    <n v="-5"/>
    <n v="-9"/>
    <n v="3"/>
    <n v="3"/>
    <n v="-5"/>
    <n v="8"/>
    <n v="-1"/>
    <n v="11"/>
    <s v="MIL"/>
    <x v="1"/>
    <n v="117"/>
    <n v="106"/>
    <n v="11"/>
    <x v="0"/>
    <m/>
    <x v="0"/>
    <x v="0"/>
    <x v="0"/>
    <x v="0"/>
  </r>
  <r>
    <s v="Archive"/>
    <s v="SAS"/>
    <s v="IND"/>
    <s v="29.10.2017"/>
    <s v="SASIND29.10.2017"/>
    <s v="IND"/>
    <s v="Team2"/>
    <s v="SAS"/>
    <s v="Team1"/>
    <n v="1.38"/>
    <n v="3.35"/>
    <n v="-1.9700000000000002"/>
    <s v="IND"/>
    <s v="Team2"/>
    <n v="1"/>
    <n v="1"/>
    <n v="1"/>
    <n v="0"/>
    <s v="IND"/>
    <x v="0"/>
    <n v="89"/>
    <n v="103"/>
    <n v="-14"/>
    <n v="0.83279999999999998"/>
    <n v="0.36"/>
    <n v="0.64"/>
    <n v="0"/>
    <n v="3"/>
    <n v="-3"/>
    <n v="0.11499999999999999"/>
    <n v="0"/>
    <n v="-6.8999999999999915"/>
    <n v="-3.5"/>
    <n v="-3.5"/>
    <n v="-2.1999999999999957"/>
    <n v="-1"/>
    <n v="-0.79999999999999716"/>
    <n v="-2.7999999999999972"/>
    <n v="1"/>
    <n v="0.69999999999999929"/>
    <n v="2.5999999999999943"/>
    <n v="1.3000000000000007"/>
    <n v="0.39999999999999858"/>
    <n v="1.6999999999999957"/>
    <n v="-0.19999999999999929"/>
    <n v="0.10000000000000142"/>
    <n v="-0.5"/>
    <n v="1.5999999999999996"/>
    <n v="-1.6"/>
    <n v="-1"/>
    <n v="1.3000000000000007"/>
    <n v="2.7"/>
    <n v="0"/>
    <n v="0"/>
    <n v="0"/>
    <n v="0"/>
    <n v="0"/>
    <n v="-1"/>
    <n v="0"/>
    <n v="-5"/>
    <n v="2.6999999999999957"/>
    <n v="-7"/>
    <n v="-12"/>
    <n v="-8.8999999999999986"/>
    <n v="6"/>
    <n v="0"/>
    <n v="25"/>
    <n v="2"/>
    <n v="-6"/>
    <n v="-4"/>
    <n v="-5"/>
    <n v="3"/>
    <n v="0"/>
    <n v="-1"/>
    <n v="-4"/>
    <n v="-5"/>
    <n v="-1"/>
    <n v="-1"/>
    <s v="IND"/>
    <x v="0"/>
    <n v="94"/>
    <n v="97"/>
    <n v="-3"/>
    <x v="0"/>
    <m/>
    <x v="0"/>
    <x v="0"/>
    <x v="0"/>
    <x v="0"/>
  </r>
  <r>
    <s v="Archive"/>
    <s v="ORL"/>
    <s v="CHA"/>
    <s v="29.10.2017"/>
    <s v="ORLCHA29.10.2017"/>
    <s v="CHA"/>
    <s v="Team2"/>
    <s v="CHA"/>
    <s v="Team2"/>
    <n v="2.41"/>
    <n v="1.64"/>
    <n v="0.77000000000000024"/>
    <s v="ORL"/>
    <s v="Team1"/>
    <n v="0"/>
    <n v="0"/>
    <n v="0"/>
    <n v="0"/>
    <s v="CHA"/>
    <x v="0"/>
    <n v="92"/>
    <n v="108"/>
    <n v="-16"/>
    <n v="0.88380000000000003"/>
    <n v="0.34"/>
    <n v="0.65999999999999992"/>
    <n v="3"/>
    <n v="2"/>
    <n v="1"/>
    <n v="3.1999999999999973E-2"/>
    <n v="-0.19999999999999574"/>
    <n v="2"/>
    <n v="2.5"/>
    <n v="0.40000000000000568"/>
    <n v="2.7999999999999972"/>
    <n v="2.1999999999999993"/>
    <n v="4.6999999999999993"/>
    <n v="1.8000000000000043"/>
    <n v="-5.1999999999999993"/>
    <n v="-7.6000000000000014"/>
    <n v="1.2999999999999972"/>
    <n v="-1.9000000000000004"/>
    <n v="-3.3999999999999986"/>
    <n v="-5.1000000000000014"/>
    <n v="3"/>
    <n v="1.8000000000000007"/>
    <n v="1.6000000000000005"/>
    <n v="0.5"/>
    <n v="-9.9999999999999645E-2"/>
    <n v="1.3000000000000007"/>
    <n v="-4.5"/>
    <n v="-1.9000000000000001"/>
    <n v="0"/>
    <n v="0"/>
    <n v="0"/>
    <n v="0"/>
    <n v="-5"/>
    <n v="-22"/>
    <n v="-7"/>
    <n v="-17"/>
    <n v="-0.20000000000000284"/>
    <n v="-5"/>
    <n v="-8"/>
    <n v="-10.7"/>
    <n v="-3"/>
    <n v="-6"/>
    <n v="5.8999999999999915"/>
    <n v="2"/>
    <n v="-10"/>
    <n v="-8"/>
    <n v="-4"/>
    <n v="4"/>
    <n v="-2"/>
    <n v="-4"/>
    <n v="0"/>
    <n v="-4"/>
    <n v="-9"/>
    <n v="-6"/>
    <s v="CHA"/>
    <x v="0"/>
    <n v="113"/>
    <n v="120"/>
    <n v="-7"/>
    <x v="0"/>
    <m/>
    <x v="0"/>
    <x v="0"/>
    <x v="0"/>
    <x v="0"/>
  </r>
  <r>
    <s v="Archive"/>
    <s v="DEN"/>
    <s v="BKN"/>
    <s v="29.10.2017"/>
    <s v="DENBKN29.10.2017"/>
    <s v="BKN"/>
    <s v="Team2"/>
    <s v="DEN"/>
    <s v="Team1"/>
    <n v="1.56"/>
    <n v="2.6"/>
    <n v="-1.04"/>
    <s v="DEN"/>
    <s v="Team1"/>
    <n v="0"/>
    <n v="0"/>
    <n v="0"/>
    <n v="0"/>
    <s v="BKN"/>
    <x v="0"/>
    <n v="89"/>
    <n v="114"/>
    <n v="-25"/>
    <n v="0.53010000000000002"/>
    <n v="0.25"/>
    <n v="0.75"/>
    <n v="1"/>
    <n v="4"/>
    <n v="-3"/>
    <n v="0.14300000000000007"/>
    <n v="0"/>
    <n v="-2.4000000000000057"/>
    <n v="0.39999999999999858"/>
    <n v="-1.8999999999999915"/>
    <n v="1.5"/>
    <n v="-1"/>
    <n v="-4.1999999999999993"/>
    <n v="1.6999999999999957"/>
    <n v="-2.4000000000000021"/>
    <n v="-3.3000000000000007"/>
    <n v="0.19999999999998863"/>
    <n v="1.4000000000000004"/>
    <n v="-2.2999999999999972"/>
    <n v="-0.90000000000000568"/>
    <n v="0.20000000000000284"/>
    <n v="-0.40000000000000036"/>
    <n v="0.80000000000000071"/>
    <n v="0.29999999999999982"/>
    <n v="-0.70000000000000018"/>
    <n v="-3.8000000000000007"/>
    <n v="-1.1999999999999993"/>
    <n v="2.2000000000000002"/>
    <n v="0"/>
    <n v="0"/>
    <n v="0"/>
    <n v="0"/>
    <n v="0"/>
    <n v="3"/>
    <n v="7"/>
    <n v="5"/>
    <n v="5.6000000000000014"/>
    <n v="-5"/>
    <n v="-16"/>
    <n v="-1.0999999999999979"/>
    <n v="-6"/>
    <n v="-14"/>
    <n v="18"/>
    <n v="-1"/>
    <n v="-4"/>
    <n v="-5"/>
    <n v="-3"/>
    <n v="-3"/>
    <n v="4"/>
    <n v="0"/>
    <n v="4"/>
    <n v="-1"/>
    <n v="-8"/>
    <n v="9"/>
    <s v="DEN"/>
    <x v="1"/>
    <n v="124"/>
    <n v="111"/>
    <n v="13"/>
    <x v="0"/>
    <m/>
    <x v="0"/>
    <x v="0"/>
    <x v="0"/>
    <x v="0"/>
  </r>
  <r>
    <s v="Archive"/>
    <s v="NYK"/>
    <s v="CLE"/>
    <s v="29.10.2017"/>
    <s v="NYKCLE29.10.2017"/>
    <s v="CLE"/>
    <s v="Team2"/>
    <s v="CLE"/>
    <s v="Team2"/>
    <n v="5.42"/>
    <n v="1.19"/>
    <n v="4.2300000000000004"/>
    <s v="NYK"/>
    <s v="Team1"/>
    <n v="0"/>
    <n v="0"/>
    <n v="0"/>
    <n v="0"/>
    <s v="CLE"/>
    <x v="0"/>
    <n v="74"/>
    <n v="108"/>
    <n v="-34"/>
    <n v="0.58879999999999999"/>
    <n v="0.16"/>
    <n v="0.84"/>
    <n v="-2"/>
    <n v="-6"/>
    <n v="4"/>
    <n v="-0.19199999999999995"/>
    <n v="-0.20000000000000284"/>
    <n v="-6.9000000000000057"/>
    <n v="0"/>
    <n v="1.4000000000000057"/>
    <n v="-0.79999999999999716"/>
    <n v="-3.9000000000000004"/>
    <n v="-9.8000000000000007"/>
    <n v="-1"/>
    <n v="-2.9999999999999982"/>
    <n v="-3.2999999999999972"/>
    <n v="-1.8000000000000114"/>
    <n v="2.5999999999999996"/>
    <n v="-0.20000000000000284"/>
    <n v="2.2999999999999972"/>
    <n v="0.40000000000000213"/>
    <n v="1.6000000000000014"/>
    <n v="0"/>
    <n v="0.59999999999999964"/>
    <n v="0.80000000000000071"/>
    <n v="1.3000000000000007"/>
    <n v="-1.2000000000000028"/>
    <n v="-3"/>
    <n v="0"/>
    <n v="1"/>
    <n v="-1"/>
    <n v="1"/>
    <n v="0"/>
    <n v="-3"/>
    <n v="-2"/>
    <n v="-19"/>
    <n v="9.2000000000000028"/>
    <n v="-2"/>
    <n v="-22"/>
    <n v="33.699999999999996"/>
    <n v="3"/>
    <n v="5"/>
    <n v="-3.2000000000000028"/>
    <n v="1"/>
    <n v="-3"/>
    <n v="-2"/>
    <n v="-1"/>
    <n v="6"/>
    <n v="4"/>
    <n v="-1"/>
    <n v="1"/>
    <n v="-2"/>
    <n v="5"/>
    <n v="15"/>
    <s v="NYK"/>
    <x v="1"/>
    <n v="114"/>
    <n v="95"/>
    <n v="19"/>
    <x v="0"/>
    <m/>
    <x v="0"/>
    <x v="0"/>
    <x v="0"/>
    <x v="0"/>
  </r>
  <r>
    <s v="Archive"/>
    <s v="WAS"/>
    <s v="SAC"/>
    <s v="29.10.2017"/>
    <s v="WASSAC29.10.2017"/>
    <s v="SAC"/>
    <s v="Team2"/>
    <s v="WAS"/>
    <s v="Team1"/>
    <n v="1.34"/>
    <n v="3.56"/>
    <n v="-2.2199999999999998"/>
    <s v="SAC"/>
    <s v="Team2"/>
    <n v="2"/>
    <n v="0"/>
    <n v="0"/>
    <n v="0"/>
    <s v="SAC"/>
    <x v="0"/>
    <n v="99"/>
    <n v="110"/>
    <n v="-11"/>
    <n v="0.83420000000000005"/>
    <n v="0.39"/>
    <n v="0.61"/>
    <n v="0"/>
    <n v="6"/>
    <n v="-6"/>
    <n v="0.24000000000000005"/>
    <n v="0.19999999999999574"/>
    <n v="9.7999999999999972"/>
    <n v="1.2000000000000028"/>
    <n v="0.5"/>
    <n v="1.2000000000000028"/>
    <n v="1"/>
    <n v="3.8000000000000007"/>
    <n v="-1.6000000000000014"/>
    <n v="6.2999999999999989"/>
    <n v="6.8000000000000007"/>
    <n v="5.2000000000000028"/>
    <n v="0.60000000000000142"/>
    <n v="2.2000000000000028"/>
    <n v="2.8999999999999986"/>
    <n v="1.2999999999999972"/>
    <n v="-1"/>
    <n v="-0.40000000000000036"/>
    <n v="0.20000000000000018"/>
    <n v="0.90000000000000036"/>
    <n v="2"/>
    <n v="3.3000000000000007"/>
    <n v="11.799999999999999"/>
    <n v="0"/>
    <n v="0"/>
    <n v="0"/>
    <n v="0"/>
    <n v="-5"/>
    <n v="-7"/>
    <n v="-6"/>
    <n v="-16"/>
    <n v="2.1000000000000014"/>
    <n v="-5"/>
    <n v="-9"/>
    <n v="-5.1999999999999957"/>
    <n v="10"/>
    <n v="11"/>
    <n v="11.700000000000003"/>
    <n v="-3"/>
    <n v="-5"/>
    <n v="-8"/>
    <n v="4"/>
    <n v="-9"/>
    <n v="-6"/>
    <n v="0"/>
    <n v="2"/>
    <n v="2"/>
    <n v="7"/>
    <n v="3"/>
    <s v="WAS"/>
    <x v="1"/>
    <n v="110"/>
    <n v="83"/>
    <n v="27"/>
    <x v="0"/>
    <m/>
    <x v="0"/>
    <x v="0"/>
    <x v="0"/>
    <x v="0"/>
  </r>
  <r>
    <s v="Archive"/>
    <s v="DET"/>
    <s v="GSW"/>
    <s v="29.10.2017"/>
    <s v="DETGSW29.10.2017"/>
    <s v="GSW"/>
    <s v="Team2"/>
    <s v="GSW"/>
    <s v="Team2"/>
    <n v="11.09"/>
    <n v="1.07"/>
    <n v="10.02"/>
    <s v="DET"/>
    <s v="Team1"/>
    <n v="2"/>
    <n v="0"/>
    <n v="6"/>
    <n v="0"/>
    <s v="GSW"/>
    <x v="0"/>
    <n v="86"/>
    <n v="101"/>
    <n v="-15"/>
    <n v="0.88039999999999996"/>
    <n v="0.35"/>
    <n v="0.65"/>
    <n v="-2"/>
    <n v="-7"/>
    <n v="5"/>
    <n v="-0.21799999999999997"/>
    <n v="-0.20000000000000284"/>
    <n v="-13.200000000000003"/>
    <n v="-4.6000000000000014"/>
    <n v="0.40000000000000568"/>
    <n v="-5.6000000000000014"/>
    <n v="-1.4000000000000004"/>
    <n v="-2.1999999999999993"/>
    <n v="-1.8999999999999986"/>
    <n v="-2.5"/>
    <n v="-1.4000000000000021"/>
    <n v="-7.0999999999999943"/>
    <n v="2.1999999999999993"/>
    <n v="-4.6999999999999993"/>
    <n v="-2.5"/>
    <n v="-8.6000000000000014"/>
    <n v="-1.7000000000000011"/>
    <n v="-0.79999999999999893"/>
    <n v="-5.4999999999999991"/>
    <n v="1.5"/>
    <n v="-0.79999999999999716"/>
    <n v="1.0999999999999979"/>
    <n v="-9.6999999999999993"/>
    <n v="0"/>
    <n v="-1"/>
    <n v="1"/>
    <n v="-1"/>
    <n v="0"/>
    <n v="-4"/>
    <n v="-1"/>
    <n v="11"/>
    <n v="-6.8000000000000043"/>
    <n v="5"/>
    <n v="1"/>
    <n v="17.5"/>
    <n v="-7"/>
    <n v="-3"/>
    <n v="-24.699999999999996"/>
    <n v="10"/>
    <n v="-6"/>
    <n v="4"/>
    <n v="-9"/>
    <n v="-1"/>
    <n v="3"/>
    <n v="-13"/>
    <n v="13"/>
    <n v="-2"/>
    <n v="2"/>
    <n v="-8"/>
    <s v="DET"/>
    <x v="1"/>
    <n v="115"/>
    <n v="107"/>
    <n v="8"/>
    <x v="0"/>
    <m/>
    <x v="0"/>
    <x v="0"/>
    <x v="0"/>
    <x v="0"/>
  </r>
  <r>
    <s v="Archive"/>
    <s v="DEN"/>
    <s v="NYK"/>
    <s v="30.10.2017"/>
    <s v="DENNYK30.10.2017"/>
    <s v="NYK"/>
    <s v="Team2"/>
    <s v="DEN"/>
    <s v="Team1"/>
    <n v="1.58"/>
    <n v="2.5499999999999998"/>
    <n v="-0.96999999999999975"/>
    <s v="NYK"/>
    <s v="Team2"/>
    <n v="0"/>
    <n v="1"/>
    <n v="0"/>
    <n v="0"/>
    <s v="DEN"/>
    <x v="1"/>
    <n v="106"/>
    <n v="94"/>
    <n v="12"/>
    <n v="0.86"/>
    <n v="0.62"/>
    <n v="0.38"/>
    <n v="1"/>
    <n v="2"/>
    <n v="-1"/>
    <n v="6.0000000000000053E-2"/>
    <n v="0"/>
    <n v="3.2000000000000028"/>
    <n v="-0.29999999999999716"/>
    <n v="1.5"/>
    <n v="-1.1000000000000014"/>
    <n v="2.9000000000000004"/>
    <n v="7"/>
    <n v="1.0999999999999943"/>
    <n v="0.79999999999999893"/>
    <n v="2.7999999999999972"/>
    <n v="-6"/>
    <n v="0.90000000000000036"/>
    <n v="-1"/>
    <n v="-0.10000000000000142"/>
    <n v="-0.19999999999999929"/>
    <n v="-0.80000000000000071"/>
    <n v="1.1000000000000005"/>
    <n v="0"/>
    <n v="-0.10000000000000053"/>
    <n v="-2.8000000000000007"/>
    <n v="0.60000000000000142"/>
    <n v="-0.2"/>
    <n v="0"/>
    <n v="0"/>
    <n v="0"/>
    <n v="0"/>
    <n v="0"/>
    <n v="4"/>
    <n v="7"/>
    <n v="18"/>
    <n v="-2.8000000000000043"/>
    <n v="-3"/>
    <n v="7"/>
    <n v="-35.699999999999996"/>
    <n v="-7"/>
    <n v="-11"/>
    <n v="7.2000000000000028"/>
    <n v="-4"/>
    <n v="6"/>
    <n v="2"/>
    <n v="-1"/>
    <n v="-5"/>
    <n v="-1"/>
    <n v="4"/>
    <n v="2"/>
    <n v="-1"/>
    <n v="-7"/>
    <n v="3"/>
    <s v="NYK"/>
    <x v="0"/>
    <n v="110"/>
    <n v="106"/>
    <n v="4"/>
    <x v="0"/>
    <m/>
    <x v="0"/>
    <x v="0"/>
    <x v="0"/>
    <x v="0"/>
  </r>
  <r>
    <s v="Archive"/>
    <s v="MIN"/>
    <s v="MIA"/>
    <s v="30.10.2017"/>
    <s v="MINMIA30.10.2017"/>
    <s v="MIA"/>
    <s v="Team2"/>
    <s v="MIN"/>
    <s v="Team1"/>
    <n v="1.69"/>
    <n v="2.2999999999999998"/>
    <n v="-0.60999999999999988"/>
    <s v="MIA"/>
    <s v="Team2"/>
    <n v="0"/>
    <n v="0"/>
    <n v="0"/>
    <n v="0"/>
    <s v="MIA"/>
    <x v="0"/>
    <n v="100"/>
    <n v="105"/>
    <n v="-5"/>
    <n v="0.56740000000000002"/>
    <n v="0.45"/>
    <n v="0.55000000000000004"/>
    <n v="2"/>
    <n v="4"/>
    <n v="-2"/>
    <n v="0.11899999999999994"/>
    <n v="0"/>
    <n v="7.2999999999999972"/>
    <n v="2.6999999999999957"/>
    <n v="1.9000000000000057"/>
    <n v="2.1000000000000014"/>
    <n v="-3.8000000000000007"/>
    <n v="-9.9000000000000021"/>
    <n v="-0.5"/>
    <n v="5.6"/>
    <n v="6.5"/>
    <n v="2.4000000000000057"/>
    <n v="2.6999999999999993"/>
    <n v="-2"/>
    <n v="0.70000000000000284"/>
    <n v="1.6999999999999993"/>
    <n v="-2.3000000000000007"/>
    <n v="1.2999999999999989"/>
    <n v="-1.1999999999999997"/>
    <n v="0.39999999999999947"/>
    <n v="-2.9000000000000021"/>
    <n v="3.3000000000000007"/>
    <n v="4.7"/>
    <n v="0"/>
    <n v="1"/>
    <n v="-1"/>
    <n v="1"/>
    <n v="0"/>
    <n v="8"/>
    <n v="6"/>
    <n v="10"/>
    <n v="0.69999999999999574"/>
    <n v="-11"/>
    <n v="-15"/>
    <n v="-16.100000000000001"/>
    <n v="7"/>
    <n v="9"/>
    <n v="1.2000000000000028"/>
    <n v="2"/>
    <n v="15"/>
    <n v="17"/>
    <n v="1"/>
    <n v="-4"/>
    <n v="-3"/>
    <n v="3"/>
    <n v="-4"/>
    <n v="0"/>
    <n v="3"/>
    <n v="18"/>
    <s v="MIN"/>
    <x v="1"/>
    <n v="125"/>
    <n v="122"/>
    <n v="3"/>
    <x v="0"/>
    <m/>
    <x v="0"/>
    <x v="0"/>
    <x v="0"/>
    <x v="0"/>
  </r>
  <r>
    <s v="Archive"/>
    <s v="CHA"/>
    <s v="MEM"/>
    <s v="30.10.2017"/>
    <s v="CHAMEM30.10.2017"/>
    <s v="MEM"/>
    <s v="Team2"/>
    <s v="MEM"/>
    <s v="Team2"/>
    <n v="3.05"/>
    <n v="1.43"/>
    <n v="1.6199999999999999"/>
    <s v="CHA"/>
    <s v="Team1"/>
    <n v="0"/>
    <n v="0"/>
    <n v="0"/>
    <n v="0"/>
    <s v="MEM"/>
    <x v="0"/>
    <n v="82"/>
    <n v="116"/>
    <n v="-34"/>
    <n v="0.86209999999999998"/>
    <n v="0.16"/>
    <n v="0.84"/>
    <n v="-1"/>
    <n v="1"/>
    <n v="-2"/>
    <n v="5.4999999999999993E-2"/>
    <n v="0.39999999999999858"/>
    <n v="6.8000000000000114"/>
    <n v="1.7999999999999972"/>
    <n v="6.2999999999999972"/>
    <n v="-1.1999999999999957"/>
    <n v="-0.39999999999999858"/>
    <n v="-1.6999999999999993"/>
    <n v="0.79999999999999716"/>
    <n v="3.6000000000000014"/>
    <n v="6.9000000000000021"/>
    <n v="-6.7000000000000028"/>
    <n v="2.7000000000000011"/>
    <n v="5.8999999999999986"/>
    <n v="8.5"/>
    <n v="-0.69999999999999929"/>
    <n v="-0.80000000000000071"/>
    <n v="-1.2000000000000002"/>
    <n v="-0.70000000000000018"/>
    <n v="-0.20000000000000018"/>
    <n v="-3.6999999999999993"/>
    <n v="3"/>
    <n v="1.7"/>
    <n v="0"/>
    <n v="0"/>
    <n v="0"/>
    <n v="0"/>
    <n v="5"/>
    <n v="4"/>
    <n v="-1"/>
    <n v="18"/>
    <n v="-10"/>
    <n v="1"/>
    <n v="2"/>
    <n v="1.2000000000000028"/>
    <n v="5"/>
    <n v="7"/>
    <n v="-0.29999999999999716"/>
    <n v="-2"/>
    <n v="17"/>
    <n v="15"/>
    <n v="-2"/>
    <n v="-6"/>
    <n v="-1"/>
    <n v="8"/>
    <n v="4"/>
    <n v="-4"/>
    <n v="6"/>
    <n v="1"/>
    <s v="CHA"/>
    <x v="1"/>
    <n v="104"/>
    <n v="99"/>
    <n v="5"/>
    <x v="0"/>
    <m/>
    <x v="0"/>
    <x v="0"/>
    <x v="0"/>
    <x v="0"/>
  </r>
  <r>
    <s v="Archive"/>
    <s v="ORL"/>
    <s v="NOP"/>
    <s v="30.10.2017"/>
    <s v="ORLNOP30.10.2017"/>
    <s v="NOP"/>
    <s v="Team2"/>
    <s v="NOP"/>
    <s v="Team2"/>
    <n v="3.48"/>
    <n v="1.36"/>
    <n v="2.12"/>
    <s v="ORL"/>
    <s v="Team1"/>
    <n v="0"/>
    <n v="0"/>
    <n v="2"/>
    <n v="0"/>
    <s v="NOP"/>
    <x v="0"/>
    <n v="85"/>
    <n v="111"/>
    <n v="-26"/>
    <n v="0.71870000000000001"/>
    <n v="0.24"/>
    <n v="0.76"/>
    <n v="1"/>
    <n v="-2"/>
    <n v="3"/>
    <n v="-9.3000000000000027E-2"/>
    <n v="-0.19999999999999574"/>
    <n v="-2.5"/>
    <n v="-1.2000000000000028"/>
    <n v="0.70000000000000284"/>
    <n v="-1.7000000000000028"/>
    <n v="9.9999999999999645E-2"/>
    <n v="-0.10000000000000142"/>
    <n v="0.60000000000000142"/>
    <n v="-0.30000000000000071"/>
    <n v="-0.19999999999999929"/>
    <n v="-0.70000000000000284"/>
    <n v="-0.29999999999999893"/>
    <n v="-1.5"/>
    <n v="-1.6000000000000014"/>
    <n v="-2.6999999999999993"/>
    <n v="-0.89999999999999858"/>
    <n v="0.20000000000000018"/>
    <n v="0.79999999999999982"/>
    <n v="0.60000000000000053"/>
    <n v="0.10000000000000142"/>
    <n v="-1.1999999999999993"/>
    <n v="-2.7"/>
    <n v="0"/>
    <n v="0"/>
    <n v="0"/>
    <n v="0"/>
    <n v="-5"/>
    <n v="-20"/>
    <n v="-8"/>
    <n v="-6"/>
    <n v="-6.3000000000000043"/>
    <n v="-5"/>
    <n v="-7"/>
    <n v="-11.900000000000002"/>
    <n v="1"/>
    <n v="4"/>
    <n v="-11.200000000000003"/>
    <n v="4"/>
    <n v="3"/>
    <n v="7"/>
    <n v="-1"/>
    <n v="-2"/>
    <n v="-2"/>
    <n v="4"/>
    <n v="3"/>
    <n v="3"/>
    <n v="-1"/>
    <n v="-7"/>
    <s v="ORL"/>
    <x v="1"/>
    <n v="115"/>
    <n v="99"/>
    <n v="16"/>
    <x v="0"/>
    <m/>
    <x v="0"/>
    <x v="0"/>
    <x v="0"/>
    <x v="0"/>
  </r>
  <r>
    <s v="Archive"/>
    <s v="DAL"/>
    <s v="UTA"/>
    <s v="30.10.2017"/>
    <s v="DALUTA30.10.2017"/>
    <s v="UTA"/>
    <s v="Team2"/>
    <s v="UTA"/>
    <s v="Team2"/>
    <n v="4.03"/>
    <n v="1.29"/>
    <n v="2.74"/>
    <s v="DAL"/>
    <s v="Team1"/>
    <n v="0"/>
    <n v="0"/>
    <n v="4"/>
    <n v="0"/>
    <s v="UTA"/>
    <x v="0"/>
    <n v="85"/>
    <n v="108"/>
    <n v="-23"/>
    <n v="0.83630000000000004"/>
    <n v="0.27"/>
    <n v="0.73"/>
    <n v="0"/>
    <n v="-6"/>
    <n v="6"/>
    <n v="-0.23099999999999998"/>
    <n v="0"/>
    <n v="-2.7999999999999972"/>
    <n v="-0.80000000000000426"/>
    <n v="1.9000000000000057"/>
    <n v="-1.8999999999999986"/>
    <n v="-0.10000000000000142"/>
    <n v="1.7000000000000028"/>
    <n v="-2.5"/>
    <n v="-1.1999999999999993"/>
    <n v="-0.29999999999999716"/>
    <n v="-4.7999999999999972"/>
    <n v="-0.40000000000000036"/>
    <n v="2.2999999999999972"/>
    <n v="1.8999999999999986"/>
    <n v="-0.5"/>
    <n v="-1.2000000000000011"/>
    <n v="-3.1000000000000005"/>
    <n v="-1.6999999999999997"/>
    <n v="0"/>
    <n v="-0.5"/>
    <n v="0"/>
    <n v="-7.1999999999999993"/>
    <n v="0"/>
    <n v="0"/>
    <n v="0"/>
    <n v="0"/>
    <n v="0"/>
    <n v="1"/>
    <n v="1"/>
    <n v="-2"/>
    <n v="2.5"/>
    <n v="-1"/>
    <n v="-6"/>
    <n v="5"/>
    <n v="0"/>
    <n v="-1"/>
    <n v="3.0999999999999943"/>
    <n v="0"/>
    <n v="4"/>
    <n v="4"/>
    <n v="1"/>
    <n v="-1"/>
    <n v="-4"/>
    <n v="-3"/>
    <n v="1"/>
    <n v="1"/>
    <n v="-1"/>
    <n v="4"/>
    <s v="UTA"/>
    <x v="0"/>
    <n v="89"/>
    <n v="104"/>
    <n v="-15"/>
    <x v="0"/>
    <m/>
    <x v="0"/>
    <x v="0"/>
    <x v="0"/>
    <x v="0"/>
  </r>
  <r>
    <s v="Archive"/>
    <s v="TOR"/>
    <s v="POR"/>
    <s v="30.10.2017"/>
    <s v="TORPOR30.10.2017"/>
    <s v="POR"/>
    <s v="Team2"/>
    <s v="POR"/>
    <s v="Team2"/>
    <n v="2.4"/>
    <n v="1.65"/>
    <n v="0.75"/>
    <s v="TOR"/>
    <s v="Team1"/>
    <n v="0"/>
    <n v="0"/>
    <n v="0"/>
    <n v="1"/>
    <s v="TOR"/>
    <x v="1"/>
    <n v="97"/>
    <n v="90"/>
    <n v="7"/>
    <n v="0.88170000000000004"/>
    <n v="0.56999999999999995"/>
    <n v="0.43000000000000005"/>
    <n v="-1"/>
    <n v="3"/>
    <n v="-4"/>
    <n v="0.15399999999999991"/>
    <n v="-0.20000000000000284"/>
    <n v="8.9000000000000057"/>
    <n v="3.7999999999999972"/>
    <n v="-0.79999999999999716"/>
    <n v="4.8000000000000043"/>
    <n v="2.3000000000000007"/>
    <n v="7.6999999999999993"/>
    <n v="-1.7999999999999972"/>
    <n v="-0.89999999999999858"/>
    <n v="-0.39999999999999858"/>
    <n v="-2.5"/>
    <n v="-1.5999999999999996"/>
    <n v="-3.8999999999999986"/>
    <n v="-5.5"/>
    <n v="5.3000000000000007"/>
    <n v="-0.69999999999999929"/>
    <n v="1.9000000000000004"/>
    <n v="0"/>
    <n v="-1.5999999999999996"/>
    <n v="2.9000000000000021"/>
    <n v="-0.19999999999999929"/>
    <n v="5"/>
    <n v="0"/>
    <n v="1"/>
    <n v="-1"/>
    <n v="1"/>
    <n v="0"/>
    <n v="24"/>
    <n v="5"/>
    <n v="0"/>
    <n v="6.3999999999999986"/>
    <n v="1"/>
    <n v="4"/>
    <n v="-2.5"/>
    <n v="13"/>
    <n v="12"/>
    <n v="11.700000000000003"/>
    <n v="3"/>
    <n v="-8"/>
    <n v="-5"/>
    <n v="3"/>
    <n v="-8"/>
    <n v="6"/>
    <n v="-2"/>
    <n v="-3"/>
    <n v="3"/>
    <n v="3"/>
    <n v="23"/>
    <s v="TOR"/>
    <x v="1"/>
    <n v="99"/>
    <n v="85"/>
    <n v="14"/>
    <x v="0"/>
    <m/>
    <x v="0"/>
    <x v="0"/>
    <x v="0"/>
    <x v="0"/>
  </r>
  <r>
    <s v="Archive"/>
    <s v="SAC"/>
    <s v="IND"/>
    <s v="31.10.2017"/>
    <s v="SACIND31.10.2017"/>
    <s v="IND"/>
    <s v="Team2"/>
    <s v="IND"/>
    <s v="Team2"/>
    <n v="2.9"/>
    <n v="1.47"/>
    <n v="1.43"/>
    <s v="SAC"/>
    <s v="Team1"/>
    <n v="0"/>
    <n v="0"/>
    <n v="0"/>
    <n v="0"/>
    <s v="IND"/>
    <x v="0"/>
    <n v="76"/>
    <n v="112"/>
    <n v="-36"/>
    <n v="0.79710000000000003"/>
    <n v="0.14000000000000001"/>
    <n v="0.86"/>
    <n v="-1"/>
    <n v="-7"/>
    <n v="6"/>
    <n v="-0.25699999999999995"/>
    <n v="0.20000000000000284"/>
    <n v="-11.899999999999991"/>
    <n v="-3.7000000000000028"/>
    <n v="-2"/>
    <n v="-3.2999999999999972"/>
    <n v="-1.8999999999999986"/>
    <n v="-4.1999999999999993"/>
    <n v="-1.2999999999999972"/>
    <n v="-2.5999999999999996"/>
    <n v="-2.6000000000000014"/>
    <n v="-3.2000000000000028"/>
    <n v="9.9999999999999645E-2"/>
    <n v="-3.1000000000000014"/>
    <n v="-3.1000000000000014"/>
    <n v="-2.5999999999999979"/>
    <n v="0.70000000000000107"/>
    <n v="0.40000000000000036"/>
    <n v="-0.29999999999999982"/>
    <n v="-1.4000000000000004"/>
    <n v="1.3999999999999986"/>
    <n v="0"/>
    <n v="-10.399999999999999"/>
    <n v="0"/>
    <n v="0"/>
    <n v="0"/>
    <n v="0"/>
    <n v="5"/>
    <n v="10"/>
    <n v="9"/>
    <n v="11"/>
    <n v="4.2999999999999972"/>
    <n v="-2"/>
    <n v="-9"/>
    <n v="4.7999999999999972"/>
    <n v="-6"/>
    <n v="-10"/>
    <n v="1.7999999999999972"/>
    <n v="-1"/>
    <n v="-3"/>
    <n v="-4"/>
    <n v="0"/>
    <n v="10"/>
    <n v="6"/>
    <n v="0"/>
    <n v="-1"/>
    <n v="2"/>
    <n v="-9"/>
    <n v="3"/>
    <s v="IND"/>
    <x v="0"/>
    <n v="83"/>
    <n v="101"/>
    <n v="-18"/>
    <x v="0"/>
    <m/>
    <x v="0"/>
    <x v="0"/>
    <x v="0"/>
    <x v="0"/>
  </r>
  <r>
    <s v="Archive"/>
    <s v="PHX"/>
    <s v="BKN"/>
    <s v="31.10.2017"/>
    <s v="PHXBKN31.10.2017"/>
    <s v="BKN"/>
    <s v="Team2"/>
    <s v="BKN"/>
    <s v="Team2"/>
    <n v="2.5499999999999998"/>
    <n v="1.58"/>
    <n v="0.96999999999999975"/>
    <s v="PHX"/>
    <s v="Team1"/>
    <n v="0"/>
    <n v="0"/>
    <n v="0"/>
    <n v="0"/>
    <s v="BKN"/>
    <x v="0"/>
    <n v="81"/>
    <n v="110"/>
    <n v="-29"/>
    <n v="0.65700000000000003"/>
    <n v="0.21"/>
    <n v="0.79"/>
    <n v="3"/>
    <n v="-1"/>
    <n v="4"/>
    <n v="-8.3999999999999964E-2"/>
    <n v="0.20000000000000284"/>
    <n v="-2.1000000000000085"/>
    <n v="0.59999999999999432"/>
    <n v="0.90000000000000568"/>
    <n v="0.20000000000000284"/>
    <n v="-3.4000000000000004"/>
    <n v="-8.5"/>
    <n v="-1.5"/>
    <n v="9.9999999999997868E-2"/>
    <n v="-0.59999999999999787"/>
    <n v="2.1999999999999886"/>
    <n v="0.90000000000000036"/>
    <n v="-0.59999999999999432"/>
    <n v="0.29999999999999716"/>
    <n v="-2.5999999999999979"/>
    <n v="0.29999999999999893"/>
    <n v="0.10000000000000053"/>
    <n v="0.79999999999999982"/>
    <n v="-0.29999999999999982"/>
    <n v="0.59999999999999787"/>
    <n v="0.60000000000000142"/>
    <n v="-5.8999999999999995"/>
    <n v="0"/>
    <n v="-1"/>
    <n v="1"/>
    <n v="-1"/>
    <n v="0"/>
    <n v="-1"/>
    <n v="1"/>
    <n v="-2"/>
    <n v="2.4000000000000057"/>
    <n v="-4"/>
    <n v="-14"/>
    <n v="0.69999999999999929"/>
    <n v="1"/>
    <n v="-2"/>
    <n v="8.1000000000000085"/>
    <n v="3"/>
    <n v="-10"/>
    <n v="-7"/>
    <n v="-2"/>
    <n v="-2"/>
    <n v="2"/>
    <n v="-2"/>
    <n v="1"/>
    <n v="0"/>
    <n v="-2"/>
    <n v="-15"/>
    <s v="PHX"/>
    <x v="1"/>
    <n v="122"/>
    <n v="114"/>
    <n v="8"/>
    <x v="0"/>
    <m/>
    <x v="0"/>
    <x v="0"/>
    <x v="0"/>
    <x v="0"/>
  </r>
  <r>
    <s v="Archive"/>
    <s v="DET"/>
    <s v="LAL"/>
    <s v="31.10.2017"/>
    <s v="DETLAL31.10.2017"/>
    <s v="LAL"/>
    <s v="Team2"/>
    <s v="DET"/>
    <s v="Team1"/>
    <n v="1.6"/>
    <n v="2.52"/>
    <n v="-0.91999999999999993"/>
    <s v="LAL"/>
    <s v="Team2"/>
    <n v="0"/>
    <n v="0"/>
    <n v="0"/>
    <n v="0"/>
    <s v="DET"/>
    <x v="1"/>
    <n v="111"/>
    <n v="84"/>
    <n v="27"/>
    <n v="0.68300000000000005"/>
    <n v="0.77"/>
    <n v="0.22999999999999998"/>
    <n v="1"/>
    <n v="5"/>
    <n v="-4"/>
    <n v="0.18500000000000005"/>
    <n v="-0.39999999999999858"/>
    <n v="-1.7999999999999972"/>
    <n v="-1"/>
    <n v="-2.3999999999999915"/>
    <n v="0.10000000000000142"/>
    <n v="2.5999999999999996"/>
    <n v="2.6999999999999993"/>
    <n v="6"/>
    <n v="-2.3999999999999986"/>
    <n v="-4.4000000000000021"/>
    <n v="3.6000000000000085"/>
    <n v="9.9999999999999645E-2"/>
    <n v="-3.9999999999999964"/>
    <n v="-3.8999999999999986"/>
    <n v="-0.5"/>
    <n v="-2.7000000000000011"/>
    <n v="-0.5"/>
    <n v="-2.5999999999999996"/>
    <n v="-9.9999999999999645E-2"/>
    <n v="-2.6999999999999993"/>
    <n v="-1.8000000000000007"/>
    <n v="4.6999999999999993"/>
    <n v="0"/>
    <n v="-1"/>
    <n v="1"/>
    <n v="-1"/>
    <n v="0"/>
    <n v="-9"/>
    <n v="-4"/>
    <n v="-4"/>
    <n v="-2.5"/>
    <n v="1"/>
    <n v="-1"/>
    <n v="5.1000000000000014"/>
    <n v="-2"/>
    <n v="-5"/>
    <n v="2.6000000000000014"/>
    <n v="0"/>
    <n v="5"/>
    <n v="5"/>
    <n v="-2"/>
    <n v="1"/>
    <n v="-5"/>
    <n v="-5"/>
    <n v="2"/>
    <n v="-7"/>
    <n v="-8"/>
    <n v="-7"/>
    <s v="LAL"/>
    <x v="0"/>
    <n v="93"/>
    <n v="113"/>
    <n v="-20"/>
    <x v="0"/>
    <m/>
    <x v="0"/>
    <x v="0"/>
    <x v="0"/>
    <x v="0"/>
  </r>
  <r>
    <s v="Archive"/>
    <s v="ATL"/>
    <s v="PHI"/>
    <s v="01.11.2017"/>
    <s v="ATLPHI01.11.2017"/>
    <s v="PHI"/>
    <s v="Team2"/>
    <s v="PHI"/>
    <s v="Team2"/>
    <n v="4.09"/>
    <n v="1.28"/>
    <n v="2.8099999999999996"/>
    <s v="ATL"/>
    <s v="Team1"/>
    <n v="0"/>
    <n v="0"/>
    <n v="0"/>
    <n v="0"/>
    <s v="PHI"/>
    <x v="0"/>
    <n v="101"/>
    <n v="105"/>
    <n v="-4"/>
    <n v="0.60370000000000001"/>
    <n v="0.46"/>
    <n v="0.54"/>
    <n v="0"/>
    <n v="-8"/>
    <n v="8"/>
    <n v="-0.33400000000000007"/>
    <n v="0.20000000000000284"/>
    <n v="-5.2000000000000028"/>
    <n v="-1.2000000000000028"/>
    <n v="-2"/>
    <n v="-0.39999999999999858"/>
    <n v="0"/>
    <n v="-1.6000000000000014"/>
    <n v="2.1000000000000014"/>
    <n v="-2.5"/>
    <n v="-5.1000000000000014"/>
    <n v="5.7999999999999972"/>
    <n v="-2.8000000000000007"/>
    <n v="-5.9000000000000021"/>
    <n v="-8.6000000000000014"/>
    <n v="-2.8999999999999986"/>
    <n v="-1.3999999999999986"/>
    <n v="0.80000000000000071"/>
    <n v="-1.5"/>
    <n v="-0.59999999999999964"/>
    <n v="-3.6999999999999993"/>
    <n v="-1.6000000000000014"/>
    <n v="-5.8"/>
    <n v="0"/>
    <n v="0"/>
    <n v="0"/>
    <n v="0"/>
    <n v="5"/>
    <n v="2"/>
    <n v="1"/>
    <n v="12"/>
    <n v="-5.1000000000000014"/>
    <n v="1"/>
    <n v="1"/>
    <n v="2.2000000000000028"/>
    <n v="-1"/>
    <n v="-1"/>
    <n v="-1.2000000000000028"/>
    <n v="4"/>
    <n v="1"/>
    <n v="5"/>
    <n v="-4"/>
    <n v="1"/>
    <n v="4"/>
    <n v="-10"/>
    <n v="0"/>
    <n v="-11"/>
    <n v="-1"/>
    <n v="-1"/>
    <s v="PHI"/>
    <x v="0"/>
    <n v="109"/>
    <n v="119"/>
    <n v="-10"/>
    <x v="0"/>
    <m/>
    <x v="0"/>
    <x v="0"/>
    <x v="0"/>
    <x v="0"/>
  </r>
  <r>
    <s v="Archive"/>
    <s v="HOU"/>
    <s v="NYK"/>
    <s v="01.11.2017"/>
    <s v="HOUNYK01.11.2017"/>
    <s v="NYK"/>
    <s v="Team2"/>
    <s v="HOU"/>
    <s v="Team1"/>
    <n v="1.48"/>
    <n v="2.87"/>
    <n v="-1.3900000000000001"/>
    <s v="NYK"/>
    <s v="Team2"/>
    <n v="0"/>
    <n v="0"/>
    <n v="0"/>
    <n v="0"/>
    <s v="HOU"/>
    <x v="1"/>
    <n v="106"/>
    <n v="98"/>
    <n v="8"/>
    <n v="0.7772"/>
    <n v="0.57999999999999996"/>
    <n v="0.42000000000000004"/>
    <n v="-1"/>
    <n v="7"/>
    <n v="-8"/>
    <n v="0.32599999999999996"/>
    <n v="0"/>
    <n v="10.200000000000003"/>
    <n v="-0.79999999999999716"/>
    <n v="-0.70000000000000284"/>
    <n v="-0.60000000000000142"/>
    <n v="8.1"/>
    <n v="21.2"/>
    <n v="1.0999999999999943"/>
    <n v="3.7999999999999989"/>
    <n v="4.3999999999999986"/>
    <n v="1.2000000000000028"/>
    <n v="-1.5"/>
    <n v="1.3999999999999986"/>
    <n v="-0.10000000000000142"/>
    <n v="-0.30000000000000071"/>
    <n v="-0.19999999999999929"/>
    <n v="2.3999999999999995"/>
    <n v="0.30000000000000071"/>
    <n v="-0.20000000000000018"/>
    <n v="0.29999999999999716"/>
    <n v="0"/>
    <n v="11.100000000000001"/>
    <n v="0"/>
    <n v="0"/>
    <n v="0"/>
    <n v="0"/>
    <n v="0"/>
    <n v="13"/>
    <n v="3"/>
    <n v="14"/>
    <n v="-5.3000000000000043"/>
    <n v="9"/>
    <n v="28"/>
    <n v="-21.4"/>
    <n v="-2"/>
    <n v="-3"/>
    <n v="0.90000000000000568"/>
    <n v="-2"/>
    <n v="6"/>
    <n v="4"/>
    <n v="0"/>
    <n v="-1"/>
    <n v="2"/>
    <n v="2"/>
    <n v="0"/>
    <n v="4"/>
    <n v="-3"/>
    <n v="0"/>
    <s v="HOU"/>
    <x v="1"/>
    <n v="119"/>
    <n v="97"/>
    <n v="22"/>
    <x v="0"/>
    <m/>
    <x v="0"/>
    <x v="0"/>
    <x v="0"/>
    <x v="0"/>
  </r>
  <r>
    <s v="Archive"/>
    <s v="MIN"/>
    <s v="NOP"/>
    <s v="01.11.2017"/>
    <s v="MINNOP01.11.2017"/>
    <s v="NOP"/>
    <s v="Team2"/>
    <s v="NOP"/>
    <s v="Team2"/>
    <n v="2.13"/>
    <n v="1.8"/>
    <n v="0.32999999999999985"/>
    <s v="MIN"/>
    <s v="Team1"/>
    <n v="0"/>
    <n v="0"/>
    <n v="0"/>
    <n v="0"/>
    <s v="MIN"/>
    <x v="1"/>
    <n v="108"/>
    <n v="100"/>
    <n v="8"/>
    <n v="0.77810000000000001"/>
    <n v="0.57999999999999996"/>
    <n v="0.42000000000000004"/>
    <n v="0"/>
    <n v="2"/>
    <n v="-2"/>
    <n v="7.6999999999999957E-2"/>
    <n v="-0.19999999999999574"/>
    <n v="-1.9000000000000057"/>
    <n v="-1.4000000000000057"/>
    <n v="-1.2000000000000028"/>
    <n v="-1.1000000000000014"/>
    <n v="-2.7000000000000011"/>
    <n v="-7.4000000000000021"/>
    <n v="0.10000000000000142"/>
    <n v="3.5999999999999979"/>
    <n v="3.4000000000000021"/>
    <n v="4.4000000000000057"/>
    <n v="2"/>
    <n v="-3.5"/>
    <n v="-1.3999999999999986"/>
    <n v="-3.1999999999999993"/>
    <n v="-2.1999999999999993"/>
    <n v="1.1999999999999993"/>
    <n v="-0.80000000000000027"/>
    <n v="0.79999999999999982"/>
    <n v="-2.3000000000000007"/>
    <n v="1.5"/>
    <n v="1.7"/>
    <n v="0"/>
    <n v="1"/>
    <n v="-1"/>
    <n v="1"/>
    <n v="-5"/>
    <n v="4"/>
    <n v="4"/>
    <n v="-7"/>
    <n v="8.7999999999999972"/>
    <n v="-3"/>
    <n v="-9"/>
    <n v="1.0999999999999943"/>
    <n v="-1"/>
    <n v="2"/>
    <n v="-13.299999999999997"/>
    <n v="1"/>
    <n v="10"/>
    <n v="11"/>
    <n v="10"/>
    <n v="-2"/>
    <n v="-3"/>
    <n v="4"/>
    <n v="-1"/>
    <n v="3"/>
    <n v="-4"/>
    <n v="13"/>
    <s v="MIN"/>
    <x v="1"/>
    <n v="104"/>
    <n v="98"/>
    <n v="6"/>
    <x v="0"/>
    <m/>
    <x v="0"/>
    <x v="0"/>
    <x v="0"/>
    <x v="0"/>
  </r>
  <r>
    <s v="Archive"/>
    <s v="POR"/>
    <s v="UTA"/>
    <s v="01.11.2017"/>
    <s v="PORUTA01.11.2017"/>
    <s v="UTA"/>
    <s v="Team2"/>
    <s v="UTA"/>
    <s v="Team2"/>
    <n v="2.5299999999999998"/>
    <n v="1.59"/>
    <n v="0.93999999999999972"/>
    <s v="UTA"/>
    <s v="Team2"/>
    <n v="0"/>
    <n v="0"/>
    <n v="0"/>
    <n v="0"/>
    <s v="POR"/>
    <x v="1"/>
    <n v="109"/>
    <n v="103"/>
    <n v="6"/>
    <n v="0.78659999999999997"/>
    <n v="0.56000000000000005"/>
    <n v="0.43999999999999995"/>
    <n v="-2"/>
    <n v="0"/>
    <n v="-2"/>
    <n v="4.2000000000000037E-2"/>
    <n v="0"/>
    <n v="-0.40000000000000568"/>
    <n v="-0.10000000000000142"/>
    <n v="2.9000000000000057"/>
    <n v="-1.6000000000000014"/>
    <n v="-2.7000000000000011"/>
    <n v="-6.3000000000000007"/>
    <n v="-1.2000000000000028"/>
    <n v="2.5"/>
    <n v="3.1000000000000014"/>
    <n v="-0.20000000000000284"/>
    <n v="1.8000000000000007"/>
    <n v="4.8999999999999986"/>
    <n v="6.6999999999999957"/>
    <n v="-3.6000000000000014"/>
    <n v="0.19999999999999929"/>
    <n v="-3.3000000000000007"/>
    <n v="0.20000000000000018"/>
    <n v="1.0999999999999996"/>
    <n v="-0.60000000000000142"/>
    <n v="0.10000000000000142"/>
    <n v="-1.4"/>
    <n v="0"/>
    <n v="0"/>
    <n v="0"/>
    <n v="0"/>
    <n v="0"/>
    <n v="-9"/>
    <n v="-2"/>
    <n v="1"/>
    <n v="-3.2000000000000028"/>
    <n v="1"/>
    <n v="-3"/>
    <n v="7.6999999999999957"/>
    <n v="-6"/>
    <n v="-6"/>
    <n v="-5.2999999999999972"/>
    <n v="3"/>
    <n v="6"/>
    <n v="9"/>
    <n v="1"/>
    <n v="6"/>
    <n v="-8"/>
    <n v="0"/>
    <n v="1"/>
    <n v="-1"/>
    <n v="-3"/>
    <n v="-3"/>
    <s v="UTA"/>
    <x v="0"/>
    <n v="103"/>
    <n v="112"/>
    <n v="-9"/>
    <x v="0"/>
    <m/>
    <x v="0"/>
    <x v="0"/>
    <x v="0"/>
    <x v="0"/>
  </r>
  <r>
    <s v="Archive"/>
    <s v="PHX"/>
    <s v="WAS"/>
    <s v="01.11.2017"/>
    <s v="PHXWAS01.11.2017"/>
    <s v="WAS"/>
    <s v="Team2"/>
    <s v="WAS"/>
    <s v="Team2"/>
    <n v="6.46"/>
    <n v="1.1499999999999999"/>
    <n v="5.3100000000000005"/>
    <s v="PHX"/>
    <s v="Team1"/>
    <n v="0"/>
    <n v="0"/>
    <n v="0"/>
    <n v="0"/>
    <s v="WAS"/>
    <x v="0"/>
    <n v="89"/>
    <n v="110"/>
    <n v="-21"/>
    <n v="0.65739999999999998"/>
    <n v="0.28999999999999998"/>
    <n v="0.71"/>
    <n v="2"/>
    <n v="-5"/>
    <n v="7"/>
    <n v="-0.22700000000000004"/>
    <n v="-0.19999999999999574"/>
    <n v="1.0999999999999943"/>
    <n v="0.79999999999999716"/>
    <n v="3.7000000000000028"/>
    <n v="-1"/>
    <n v="-0.70000000000000107"/>
    <n v="0"/>
    <n v="-3"/>
    <n v="0.30000000000000071"/>
    <n v="1.6000000000000014"/>
    <n v="-3.6000000000000085"/>
    <n v="1.5"/>
    <n v="2"/>
    <n v="3.5"/>
    <n v="-1.5999999999999979"/>
    <n v="2.2999999999999989"/>
    <n v="-0.79999999999999982"/>
    <n v="0.69999999999999929"/>
    <n v="0.20000000000000018"/>
    <n v="0.30000000000000071"/>
    <n v="1.1000000000000014"/>
    <n v="-10.7"/>
    <n v="0"/>
    <n v="-1"/>
    <n v="1"/>
    <n v="-1"/>
    <n v="0"/>
    <n v="-10"/>
    <n v="-5"/>
    <n v="-3"/>
    <n v="-4.3999999999999986"/>
    <n v="-1"/>
    <n v="2"/>
    <n v="-7.7000000000000028"/>
    <n v="1"/>
    <n v="3"/>
    <n v="-4.5999999999999943"/>
    <n v="2"/>
    <n v="2"/>
    <n v="4"/>
    <n v="-3"/>
    <n v="3"/>
    <n v="-1"/>
    <n v="1"/>
    <n v="-1"/>
    <n v="-2"/>
    <n v="2"/>
    <n v="-20"/>
    <s v="PHX"/>
    <x v="1"/>
    <n v="122"/>
    <n v="116"/>
    <n v="6"/>
    <x v="0"/>
    <m/>
    <x v="0"/>
    <x v="0"/>
    <x v="0"/>
    <x v="0"/>
  </r>
  <r>
    <s v="Archive"/>
    <s v="IND"/>
    <s v="CLE"/>
    <s v="01.11.2017"/>
    <s v="INDCLE01.11.2017"/>
    <s v="CLE"/>
    <s v="Team2"/>
    <s v="CLE"/>
    <s v="Team2"/>
    <n v="5.23"/>
    <n v="1.2"/>
    <n v="4.03"/>
    <s v="IND"/>
    <s v="Team1"/>
    <n v="2"/>
    <n v="0"/>
    <n v="0"/>
    <n v="0"/>
    <s v="IND"/>
    <x v="1"/>
    <n v="109"/>
    <n v="87"/>
    <n v="22"/>
    <n v="0.6734"/>
    <n v="0.72"/>
    <n v="0.28000000000000003"/>
    <n v="0"/>
    <n v="-3"/>
    <n v="3"/>
    <n v="-0.11499999999999999"/>
    <n v="-0.20000000000000284"/>
    <n v="-2.4000000000000057"/>
    <n v="1.6000000000000014"/>
    <n v="3.5"/>
    <n v="-0.10000000000000142"/>
    <n v="-1.8000000000000007"/>
    <n v="-6.7000000000000028"/>
    <n v="2.7999999999999972"/>
    <n v="-3.6999999999999993"/>
    <n v="-3.5999999999999979"/>
    <n v="-4.2000000000000028"/>
    <n v="0.79999999999999893"/>
    <n v="-0.60000000000000142"/>
    <n v="0.10000000000000142"/>
    <n v="0.30000000000000071"/>
    <n v="-0.5"/>
    <n v="1.2000000000000002"/>
    <n v="0.5"/>
    <n v="1.4000000000000004"/>
    <n v="-0.80000000000000071"/>
    <n v="-3.2000000000000028"/>
    <n v="-2"/>
    <n v="0"/>
    <n v="1"/>
    <n v="-1"/>
    <n v="1"/>
    <n v="0"/>
    <n v="4"/>
    <n v="1"/>
    <n v="0"/>
    <n v="1.2000000000000028"/>
    <n v="4"/>
    <n v="3"/>
    <n v="7.8999999999999986"/>
    <n v="-2"/>
    <n v="2"/>
    <n v="-14.799999999999997"/>
    <n v="3"/>
    <n v="3"/>
    <n v="6"/>
    <n v="-2"/>
    <n v="-2"/>
    <n v="2"/>
    <n v="0"/>
    <n v="0"/>
    <n v="-4"/>
    <n v="4"/>
    <n v="8"/>
    <s v="IND"/>
    <x v="1"/>
    <n v="124"/>
    <n v="107"/>
    <n v="17"/>
    <x v="0"/>
    <m/>
    <x v="0"/>
    <x v="0"/>
    <x v="0"/>
    <x v="0"/>
  </r>
  <r>
    <s v="Archive"/>
    <s v="CHI"/>
    <s v="MIA"/>
    <s v="01.11.2017"/>
    <s v="CHIMIA01.11.2017"/>
    <s v="MIA"/>
    <s v="Team2"/>
    <s v="MIA"/>
    <s v="Team2"/>
    <n v="5.08"/>
    <n v="1.21"/>
    <n v="3.87"/>
    <s v="CHI"/>
    <s v="Team1"/>
    <n v="2"/>
    <n v="0"/>
    <n v="2"/>
    <n v="1"/>
    <s v="MIA"/>
    <x v="0"/>
    <n v="88"/>
    <n v="110"/>
    <n v="-22"/>
    <n v="0.84060000000000001"/>
    <n v="0.28000000000000003"/>
    <n v="0.72"/>
    <n v="0"/>
    <n v="-7"/>
    <n v="7"/>
    <n v="-0.29100000000000004"/>
    <n v="0.19999999999999574"/>
    <n v="-3.6000000000000085"/>
    <n v="-0.30000000000000426"/>
    <n v="5.4000000000000057"/>
    <n v="-3"/>
    <n v="-1.4000000000000004"/>
    <n v="-1.6000000000000014"/>
    <n v="-2.5"/>
    <n v="-1.6999999999999993"/>
    <n v="-1.8000000000000007"/>
    <n v="-2.2000000000000028"/>
    <n v="1.5"/>
    <n v="1.7000000000000028"/>
    <n v="3.1000000000000014"/>
    <n v="0.89999999999999858"/>
    <n v="-1.9000000000000004"/>
    <n v="-0.80000000000000071"/>
    <n v="-1.2999999999999998"/>
    <n v="-0.20000000000000018"/>
    <n v="-1.4000000000000021"/>
    <n v="-2.6999999999999993"/>
    <n v="-6.4"/>
    <n v="0"/>
    <n v="1"/>
    <n v="-1"/>
    <n v="1"/>
    <n v="5"/>
    <n v="14"/>
    <n v="9"/>
    <n v="27"/>
    <n v="-5.7000000000000028"/>
    <n v="-12"/>
    <n v="-16"/>
    <n v="-19.600000000000001"/>
    <n v="8"/>
    <n v="10"/>
    <n v="2.2999999999999972"/>
    <n v="0"/>
    <n v="27"/>
    <n v="27"/>
    <n v="-5"/>
    <n v="-5"/>
    <n v="-2"/>
    <n v="3"/>
    <n v="4"/>
    <n v="12"/>
    <n v="7"/>
    <n v="20"/>
    <s v="MIA"/>
    <x v="0"/>
    <n v="91"/>
    <n v="97"/>
    <n v="-6"/>
    <x v="0"/>
    <m/>
    <x v="0"/>
    <x v="0"/>
    <x v="0"/>
    <x v="0"/>
  </r>
  <r>
    <s v="Archive"/>
    <s v="TOR"/>
    <s v="DEN"/>
    <s v="01.11.2017"/>
    <s v="TORDEN01.11.2017"/>
    <s v="DEN"/>
    <s v="Team2"/>
    <s v="DEN"/>
    <s v="Team2"/>
    <n v="2.11"/>
    <n v="1.81"/>
    <n v="0.29999999999999982"/>
    <s v="DEN"/>
    <s v="Team2"/>
    <n v="0"/>
    <n v="0"/>
    <n v="0"/>
    <n v="0"/>
    <s v="TOR"/>
    <x v="1"/>
    <n v="106"/>
    <n v="89"/>
    <n v="17"/>
    <n v="0.64729999999999999"/>
    <n v="0.67"/>
    <n v="0.32999999999999996"/>
    <n v="-2"/>
    <n v="2"/>
    <n v="-4"/>
    <n v="0.1359999999999999"/>
    <n v="0"/>
    <n v="4.7000000000000028"/>
    <n v="1.6999999999999957"/>
    <n v="-1.5"/>
    <n v="2.7000000000000028"/>
    <n v="0.40000000000000036"/>
    <n v="2.0999999999999979"/>
    <n v="-1.0999999999999943"/>
    <n v="1.1000000000000014"/>
    <n v="-0.29999999999999716"/>
    <n v="5.7000000000000028"/>
    <n v="-3"/>
    <n v="-0.39999999999999858"/>
    <n v="-3.3999999999999986"/>
    <n v="0.39999999999999858"/>
    <n v="-1.0999999999999996"/>
    <n v="0.5"/>
    <n v="0.90000000000000036"/>
    <n v="-0.59999999999999964"/>
    <n v="4.8000000000000007"/>
    <n v="-0.89999999999999858"/>
    <n v="7.5"/>
    <n v="0"/>
    <n v="0"/>
    <n v="0"/>
    <n v="0"/>
    <n v="0"/>
    <n v="13"/>
    <n v="-5"/>
    <n v="-7"/>
    <n v="-2"/>
    <n v="7"/>
    <n v="10"/>
    <n v="13.299999999999997"/>
    <n v="16"/>
    <n v="17"/>
    <n v="6.6000000000000085"/>
    <n v="4"/>
    <n v="-12"/>
    <n v="-8"/>
    <n v="0"/>
    <n v="-2"/>
    <n v="1"/>
    <n v="-4"/>
    <n v="-4"/>
    <n v="3"/>
    <n v="8"/>
    <n v="-5"/>
    <s v="DEN"/>
    <x v="0"/>
    <n v="111"/>
    <n v="129"/>
    <n v="-18"/>
    <x v="0"/>
    <m/>
    <x v="0"/>
    <x v="0"/>
    <x v="0"/>
    <x v="0"/>
  </r>
  <r>
    <s v="Archive"/>
    <s v="MIL"/>
    <s v="CHA"/>
    <s v="01.11.2017"/>
    <s v="MILCHA01.11.2017"/>
    <s v="CHA"/>
    <s v="Team2"/>
    <s v="CHA"/>
    <s v="Team2"/>
    <n v="2.5"/>
    <n v="1.6"/>
    <n v="0.89999999999999991"/>
    <s v="CHA"/>
    <s v="Team2"/>
    <n v="0"/>
    <n v="0"/>
    <n v="0"/>
    <n v="0"/>
    <s v="CHA"/>
    <x v="0"/>
    <n v="121"/>
    <n v="126"/>
    <n v="-5"/>
    <n v="0.64019999999999999"/>
    <n v="0.22"/>
    <n v="0.78"/>
    <n v="0"/>
    <n v="5"/>
    <n v="-5"/>
    <n v="0.20799999999999996"/>
    <n v="-0.19999999999999574"/>
    <n v="-1.6000000000000085"/>
    <n v="1.2000000000000028"/>
    <n v="-5.2000000000000028"/>
    <n v="4.2999999999999972"/>
    <n v="0"/>
    <n v="-1"/>
    <n v="1.5"/>
    <n v="-3.8000000000000007"/>
    <n v="-6"/>
    <n v="2.2999999999999972"/>
    <n v="-3.0000000000000009"/>
    <n v="-6.0999999999999979"/>
    <n v="-9"/>
    <n v="1.8999999999999986"/>
    <n v="0.19999999999999929"/>
    <n v="2.3000000000000007"/>
    <n v="0.70000000000000018"/>
    <n v="-1.7000000000000002"/>
    <n v="3.3999999999999986"/>
    <n v="-4"/>
    <n v="1.2000000000000002"/>
    <n v="0"/>
    <n v="1"/>
    <n v="-1"/>
    <n v="1"/>
    <n v="-5"/>
    <n v="-2"/>
    <n v="-4"/>
    <n v="-21"/>
    <n v="5.6000000000000014"/>
    <n v="-2"/>
    <n v="-5"/>
    <n v="-1.2000000000000028"/>
    <n v="8"/>
    <n v="5"/>
    <n v="12.899999999999991"/>
    <n v="-2"/>
    <n v="-8"/>
    <n v="-10"/>
    <n v="-2"/>
    <n v="-1"/>
    <n v="3"/>
    <n v="-5"/>
    <n v="-5"/>
    <n v="3"/>
    <n v="-7"/>
    <n v="15"/>
    <s v="CHA"/>
    <x v="0"/>
    <n v="121"/>
    <n v="126"/>
    <n v="-5"/>
    <x v="0"/>
    <m/>
    <x v="0"/>
    <x v="0"/>
    <x v="0"/>
    <x v="0"/>
  </r>
  <r>
    <s v="Archive"/>
    <s v="SAC"/>
    <s v="BOS"/>
    <s v="01.11.2017"/>
    <s v="SACBOS01.11.2017"/>
    <s v="BOS"/>
    <s v="Team2"/>
    <s v="BOS"/>
    <s v="Team2"/>
    <n v="7.04"/>
    <n v="1.1299999999999999"/>
    <n v="5.91"/>
    <s v="SAC"/>
    <s v="Team1"/>
    <n v="3"/>
    <n v="0"/>
    <n v="0"/>
    <n v="0"/>
    <s v="BOS"/>
    <x v="0"/>
    <n v="80"/>
    <n v="116"/>
    <n v="-36"/>
    <n v="0.84870000000000001"/>
    <n v="0.14000000000000001"/>
    <n v="0.86"/>
    <n v="-2"/>
    <n v="-14"/>
    <n v="12"/>
    <n v="-0.49499999999999994"/>
    <n v="0"/>
    <n v="-8"/>
    <n v="0.19999999999999574"/>
    <n v="1.0999999999999943"/>
    <n v="-0.5"/>
    <n v="-3.0999999999999996"/>
    <n v="-9.1999999999999993"/>
    <n v="1.3000000000000043"/>
    <n v="-5.0999999999999996"/>
    <n v="-5.6999999999999993"/>
    <n v="-3.7999999999999972"/>
    <n v="-0.10000000000000142"/>
    <n v="-5.2000000000000028"/>
    <n v="-5.5"/>
    <n v="-1.7999999999999972"/>
    <n v="0.70000000000000107"/>
    <n v="0.40000000000000036"/>
    <n v="-0.20000000000000018"/>
    <n v="-0.10000000000000053"/>
    <n v="0.19999999999999929"/>
    <n v="-1.7000000000000028"/>
    <n v="-16.100000000000001"/>
    <n v="0"/>
    <n v="1"/>
    <n v="-1"/>
    <n v="1"/>
    <n v="5"/>
    <n v="14"/>
    <n v="9"/>
    <n v="14"/>
    <n v="2.7000000000000028"/>
    <n v="2"/>
    <n v="-8"/>
    <n v="14.399999999999999"/>
    <n v="-6"/>
    <n v="-3"/>
    <n v="-23.900000000000006"/>
    <n v="0"/>
    <n v="7"/>
    <n v="7"/>
    <n v="7"/>
    <n v="6"/>
    <n v="2"/>
    <n v="4"/>
    <n v="0"/>
    <n v="-1"/>
    <n v="0"/>
    <n v="10"/>
    <s v="BOS"/>
    <x v="0"/>
    <n v="86"/>
    <n v="113"/>
    <n v="-27"/>
    <x v="0"/>
    <m/>
    <x v="0"/>
    <x v="0"/>
    <x v="0"/>
    <x v="0"/>
  </r>
  <r>
    <s v="Archive"/>
    <s v="ORL"/>
    <s v="MEM"/>
    <s v="01.11.2017"/>
    <s v="ORLMEM01.11.2017"/>
    <s v="MEM"/>
    <s v="Team2"/>
    <s v="MEM"/>
    <s v="Team2"/>
    <n v="2.21"/>
    <n v="1.75"/>
    <n v="0.45999999999999996"/>
    <s v="MEM"/>
    <s v="Team2"/>
    <n v="2"/>
    <n v="0"/>
    <n v="0"/>
    <n v="0"/>
    <s v="ORL"/>
    <x v="1"/>
    <n v="101"/>
    <n v="99"/>
    <n v="2"/>
    <n v="0.85580000000000001"/>
    <n v="0.37"/>
    <n v="0.63"/>
    <n v="2"/>
    <n v="3"/>
    <n v="-1"/>
    <n v="8.6999999999999966E-2"/>
    <n v="0.20000000000000284"/>
    <n v="8.8000000000000114"/>
    <n v="4.2999999999999972"/>
    <n v="6.7000000000000028"/>
    <n v="1.6000000000000014"/>
    <n v="1.8000000000000007"/>
    <n v="3"/>
    <n v="2.6000000000000014"/>
    <n v="-1.5999999999999979"/>
    <n v="-0.69999999999999929"/>
    <n v="-5.4000000000000057"/>
    <n v="0.80000000000000071"/>
    <n v="2.5"/>
    <n v="3.3999999999999986"/>
    <n v="2.3000000000000007"/>
    <n v="1"/>
    <n v="0.40000000000000036"/>
    <n v="-0.20000000000000018"/>
    <n v="-0.29999999999999982"/>
    <n v="-2.3999999999999986"/>
    <n v="-1.5"/>
    <n v="-0.20000000000000018"/>
    <n v="0"/>
    <n v="0"/>
    <n v="0"/>
    <n v="0"/>
    <n v="0"/>
    <n v="-18"/>
    <n v="-8"/>
    <n v="1"/>
    <n v="-10.200000000000003"/>
    <n v="-4"/>
    <n v="-6"/>
    <n v="-9.4999999999999964"/>
    <n v="2"/>
    <n v="1"/>
    <n v="5.5999999999999943"/>
    <n v="0"/>
    <n v="7"/>
    <n v="7"/>
    <n v="-6"/>
    <n v="-2"/>
    <n v="-3"/>
    <n v="4"/>
    <n v="4"/>
    <n v="-8"/>
    <n v="-3"/>
    <n v="-5"/>
    <s v="ORL"/>
    <x v="1"/>
    <n v="101"/>
    <n v="99"/>
    <n v="2"/>
    <x v="0"/>
    <m/>
    <x v="0"/>
    <x v="0"/>
    <x v="0"/>
    <x v="0"/>
  </r>
  <r>
    <s v="Archive"/>
    <s v="DAL"/>
    <s v="LAC"/>
    <s v="01.11.2017"/>
    <s v="DALLAC01.11.2017"/>
    <s v="LAC"/>
    <s v="Team2"/>
    <s v="LAC"/>
    <s v="Team2"/>
    <n v="5.16"/>
    <n v="1.2"/>
    <n v="3.96"/>
    <s v="DAL"/>
    <s v="Team1"/>
    <n v="2"/>
    <n v="0"/>
    <n v="2"/>
    <n v="0"/>
    <s v="LAC"/>
    <x v="0"/>
    <n v="98"/>
    <n v="119"/>
    <n v="-21"/>
    <n v="0.748"/>
    <n v="0.2"/>
    <n v="0.8"/>
    <n v="3"/>
    <n v="-1"/>
    <n v="4"/>
    <n v="-7.8999999999999959E-2"/>
    <n v="0"/>
    <n v="-4.5999999999999943"/>
    <n v="-1.4000000000000057"/>
    <n v="9.9999999999994316E-2"/>
    <n v="-1.6000000000000014"/>
    <n v="1.1999999999999993"/>
    <n v="2.6000000000000014"/>
    <n v="0.70000000000000284"/>
    <n v="-3.1000000000000014"/>
    <n v="-4.5"/>
    <n v="1.6000000000000085"/>
    <n v="-3"/>
    <n v="2.0999999999999979"/>
    <n v="-0.89999999999999858"/>
    <n v="0.90000000000000213"/>
    <n v="-1.6000000000000014"/>
    <n v="-1.2000000000000002"/>
    <n v="-0.89999999999999991"/>
    <n v="-0.5"/>
    <n v="-1.3999999999999986"/>
    <n v="-1.8000000000000007"/>
    <n v="-0.59999999999999964"/>
    <n v="0"/>
    <n v="0"/>
    <n v="0"/>
    <n v="0"/>
    <n v="0"/>
    <n v="-5"/>
    <n v="-9"/>
    <n v="-24"/>
    <n v="2.3000000000000043"/>
    <n v="0"/>
    <n v="-8"/>
    <n v="10.400000000000002"/>
    <n v="13"/>
    <n v="11"/>
    <n v="24.599999999999994"/>
    <n v="-13"/>
    <n v="6"/>
    <n v="-7"/>
    <n v="-5"/>
    <n v="3"/>
    <n v="0"/>
    <n v="-1"/>
    <n v="-1"/>
    <n v="5"/>
    <n v="7"/>
    <n v="-1"/>
    <s v="LAC"/>
    <x v="0"/>
    <n v="98"/>
    <n v="119"/>
    <n v="-21"/>
    <x v="0"/>
    <m/>
    <x v="0"/>
    <x v="0"/>
    <x v="0"/>
    <x v="0"/>
  </r>
  <r>
    <s v="Archive"/>
    <s v="GSW"/>
    <s v="SAS"/>
    <s v="02.11.2017"/>
    <s v="GSWSAS02.11.2017"/>
    <s v="SAS"/>
    <s v="Team2"/>
    <s v="GSW"/>
    <s v="Team1"/>
    <n v="1.32"/>
    <n v="3.77"/>
    <n v="-2.4500000000000002"/>
    <s v="SAS"/>
    <s v="Team2"/>
    <n v="3"/>
    <n v="0"/>
    <n v="0"/>
    <n v="0"/>
    <s v="GSW"/>
    <x v="1"/>
    <n v="117"/>
    <n v="92"/>
    <n v="25"/>
    <n v="0.84279999999999999"/>
    <n v="0.75"/>
    <n v="0.25"/>
    <n v="1"/>
    <n v="3"/>
    <n v="-2"/>
    <n v="8.6000000000000076E-2"/>
    <n v="0.20000000000000284"/>
    <n v="15.799999999999997"/>
    <n v="6"/>
    <n v="2.7000000000000028"/>
    <n v="5.6000000000000014"/>
    <n v="3.2000000000000011"/>
    <n v="6.0999999999999979"/>
    <n v="3.0999999999999943"/>
    <n v="0.60000000000000142"/>
    <n v="0.30000000000000071"/>
    <n v="1.5"/>
    <n v="-2"/>
    <n v="2.5"/>
    <n v="0.5"/>
    <n v="7.8000000000000007"/>
    <n v="2"/>
    <n v="1.1999999999999993"/>
    <n v="2.5999999999999996"/>
    <n v="0.10000000000000009"/>
    <n v="2.8999999999999986"/>
    <n v="-1.5999999999999979"/>
    <n v="7.1999999999999993"/>
    <n v="0"/>
    <n v="0"/>
    <n v="0"/>
    <n v="0"/>
    <n v="0"/>
    <n v="-3"/>
    <n v="1"/>
    <n v="0"/>
    <n v="1.2000000000000028"/>
    <n v="-1"/>
    <n v="-1"/>
    <n v="-2.7000000000000028"/>
    <n v="-4"/>
    <n v="-2"/>
    <n v="-10.200000000000003"/>
    <n v="-9"/>
    <n v="8"/>
    <n v="-1"/>
    <n v="13"/>
    <n v="1"/>
    <n v="-1"/>
    <n v="12"/>
    <n v="2"/>
    <n v="5"/>
    <n v="-5"/>
    <n v="1"/>
    <s v="GSW"/>
    <x v="1"/>
    <n v="112"/>
    <n v="92"/>
    <n v="20"/>
    <x v="0"/>
    <m/>
    <x v="0"/>
    <x v="0"/>
    <x v="0"/>
    <x v="0"/>
  </r>
  <r>
    <s v="Archive"/>
    <s v="LAL"/>
    <s v="POR"/>
    <s v="02.11.2017"/>
    <s v="LALPOR02.11.2017"/>
    <s v="POR"/>
    <s v="Team2"/>
    <s v="POR"/>
    <s v="Team2"/>
    <n v="3.14"/>
    <n v="1.42"/>
    <n v="1.7200000000000002"/>
    <s v="LAL"/>
    <s v="Team1"/>
    <n v="2"/>
    <n v="1"/>
    <n v="0"/>
    <n v="0"/>
    <s v="POR"/>
    <x v="0"/>
    <n v="94"/>
    <n v="96"/>
    <n v="-2"/>
    <n v="0.8579"/>
    <n v="0.48"/>
    <n v="0.52"/>
    <n v="0"/>
    <n v="-4"/>
    <n v="4"/>
    <n v="-0.16700000000000004"/>
    <n v="0.19999999999999574"/>
    <n v="3"/>
    <n v="2.8999999999999986"/>
    <n v="3.2999999999999972"/>
    <n v="1.6000000000000014"/>
    <n v="-0.69999999999999929"/>
    <n v="2.1000000000000014"/>
    <n v="-5.6000000000000014"/>
    <n v="-2"/>
    <n v="0.80000000000000071"/>
    <n v="-11.200000000000003"/>
    <n v="9.9999999999999645E-2"/>
    <n v="-0.70000000000000284"/>
    <n v="-0.60000000000000142"/>
    <n v="4.5"/>
    <n v="2.2000000000000011"/>
    <n v="1.9000000000000004"/>
    <n v="0.29999999999999982"/>
    <n v="-0.20000000000000018"/>
    <n v="2.6000000000000014"/>
    <n v="0.69999999999999929"/>
    <n v="-5.8"/>
    <n v="0"/>
    <n v="1"/>
    <n v="-1"/>
    <n v="1"/>
    <n v="0"/>
    <n v="15"/>
    <n v="10"/>
    <n v="18"/>
    <n v="2.7999999999999972"/>
    <n v="-1"/>
    <n v="1"/>
    <n v="-5.1000000000000014"/>
    <n v="-4"/>
    <n v="3"/>
    <n v="-26.200000000000003"/>
    <n v="8"/>
    <n v="-5"/>
    <n v="3"/>
    <n v="4"/>
    <n v="-7"/>
    <n v="11"/>
    <n v="2"/>
    <n v="7"/>
    <n v="4"/>
    <n v="5"/>
    <n v="17"/>
    <s v="POR"/>
    <x v="0"/>
    <n v="110"/>
    <n v="113"/>
    <n v="-3"/>
    <x v="0"/>
    <m/>
    <x v="0"/>
    <x v="0"/>
    <x v="0"/>
    <x v="0"/>
  </r>
  <r>
    <s v="Archive"/>
    <s v="CHI"/>
    <s v="ORL"/>
    <s v="03.11.2017"/>
    <s v="CHIORL03.11.2017"/>
    <s v="ORL"/>
    <s v="Team2"/>
    <s v="ORL"/>
    <s v="Team2"/>
    <n v="4"/>
    <n v="1.29"/>
    <n v="2.71"/>
    <s v="CHI"/>
    <s v="Team1"/>
    <n v="2"/>
    <n v="0"/>
    <n v="3"/>
    <n v="0"/>
    <s v="ORL"/>
    <x v="0"/>
    <n v="84"/>
    <n v="113"/>
    <n v="-29"/>
    <n v="0.68710000000000004"/>
    <n v="0.21"/>
    <n v="0.79"/>
    <n v="-3"/>
    <n v="-7"/>
    <n v="4"/>
    <n v="-0.23999999999999996"/>
    <n v="0.19999999999999574"/>
    <n v="-10.300000000000011"/>
    <n v="-3.2000000000000028"/>
    <n v="1.5999999999999943"/>
    <n v="-4.5"/>
    <n v="-0.40000000000000036"/>
    <n v="1"/>
    <n v="-2.5"/>
    <n v="-3.4000000000000004"/>
    <n v="-4.6999999999999993"/>
    <n v="0.5"/>
    <n v="1.0999999999999996"/>
    <n v="1.7000000000000028"/>
    <n v="2.6000000000000014"/>
    <n v="-1.3000000000000007"/>
    <n v="-0.90000000000000036"/>
    <n v="-1.1000000000000005"/>
    <n v="-1.7000000000000002"/>
    <n v="-0.40000000000000036"/>
    <n v="-0.90000000000000213"/>
    <n v="-3.3000000000000007"/>
    <n v="-6.7"/>
    <n v="0"/>
    <n v="1"/>
    <n v="-1"/>
    <n v="1"/>
    <n v="5"/>
    <n v="30"/>
    <n v="15"/>
    <n v="16"/>
    <n v="8.7000000000000028"/>
    <n v="1"/>
    <n v="-3"/>
    <n v="9.4999999999999964"/>
    <n v="-1"/>
    <n v="-1"/>
    <n v="-1"/>
    <n v="-5"/>
    <n v="19"/>
    <n v="14"/>
    <n v="5"/>
    <n v="-1"/>
    <n v="0"/>
    <n v="0"/>
    <n v="4"/>
    <n v="12"/>
    <n v="1"/>
    <n v="22"/>
    <s v="CHI"/>
    <x v="1"/>
    <n v="105"/>
    <n v="83"/>
    <n v="22"/>
    <x v="0"/>
    <m/>
    <x v="0"/>
    <x v="0"/>
    <x v="0"/>
    <x v="0"/>
  </r>
  <r>
    <s v="Archive"/>
    <s v="MIL"/>
    <s v="DET"/>
    <s v="03.11.2017"/>
    <s v="MILDET03.11.2017"/>
    <s v="DET"/>
    <s v="Team2"/>
    <s v="DET"/>
    <s v="Team2"/>
    <n v="2.14"/>
    <n v="1.79"/>
    <n v="0.35000000000000009"/>
    <s v="DET"/>
    <s v="Team2"/>
    <n v="0"/>
    <n v="0"/>
    <n v="0"/>
    <n v="0"/>
    <s v="DET"/>
    <x v="0"/>
    <n v="90"/>
    <n v="105"/>
    <n v="-15"/>
    <n v="0.66990000000000005"/>
    <n v="0.35"/>
    <n v="0.65"/>
    <n v="-1"/>
    <n v="0"/>
    <n v="-1"/>
    <n v="2.2999999999999909E-2"/>
    <n v="0.20000000000000284"/>
    <n v="-0.70000000000000284"/>
    <n v="-0.69999999999999574"/>
    <n v="-5.6000000000000085"/>
    <n v="2.2999999999999972"/>
    <n v="-2.1999999999999993"/>
    <n v="-4.6999999999999993"/>
    <n v="-1.5"/>
    <n v="2.8999999999999986"/>
    <n v="3.4000000000000021"/>
    <n v="1.5999999999999943"/>
    <n v="-3.3"/>
    <n v="-1"/>
    <n v="-4.2999999999999972"/>
    <n v="0"/>
    <n v="-0.90000000000000036"/>
    <n v="0.5"/>
    <n v="2.2000000000000002"/>
    <n v="-2.2000000000000002"/>
    <n v="2.5999999999999979"/>
    <n v="0.60000000000000142"/>
    <n v="-2"/>
    <n v="0"/>
    <n v="1"/>
    <n v="-1"/>
    <n v="1"/>
    <n v="0"/>
    <n v="11"/>
    <n v="-2"/>
    <n v="-13"/>
    <n v="4.3000000000000043"/>
    <n v="-4"/>
    <n v="-3"/>
    <n v="-11.100000000000001"/>
    <n v="19"/>
    <n v="15"/>
    <n v="32.699999999999996"/>
    <n v="-8"/>
    <n v="-1"/>
    <n v="-9"/>
    <n v="0"/>
    <n v="-3"/>
    <n v="2"/>
    <n v="4"/>
    <n v="-13"/>
    <n v="7"/>
    <n v="3"/>
    <n v="11"/>
    <s v="DET"/>
    <x v="0"/>
    <n v="96"/>
    <n v="105"/>
    <n v="-9"/>
    <x v="0"/>
    <m/>
    <x v="0"/>
    <x v="0"/>
    <x v="0"/>
    <x v="0"/>
  </r>
  <r>
    <s v="Archive"/>
    <s v="CLE"/>
    <s v="WAS"/>
    <s v="03.11.2017"/>
    <s v="CLEWAS03.11.2017"/>
    <s v="WAS"/>
    <s v="Team2"/>
    <s v="WAS"/>
    <s v="Team2"/>
    <n v="2.39"/>
    <n v="1.65"/>
    <n v="0.74000000000000021"/>
    <s v="WAS"/>
    <s v="Team2"/>
    <n v="0"/>
    <n v="0"/>
    <n v="0"/>
    <n v="0"/>
    <s v="WAS"/>
    <x v="0"/>
    <n v="89"/>
    <n v="111"/>
    <n v="-22"/>
    <n v="0.87649999999999995"/>
    <n v="0.28000000000000003"/>
    <n v="0.72"/>
    <n v="1"/>
    <n v="4"/>
    <n v="-3"/>
    <n v="0.1319999999999999"/>
    <n v="-0.19999999999999574"/>
    <n v="4.5"/>
    <n v="0.89999999999999858"/>
    <n v="-2"/>
    <n v="2.1999999999999957"/>
    <n v="2.6999999999999993"/>
    <n v="7.1000000000000014"/>
    <n v="0.10000000000000142"/>
    <n v="0"/>
    <n v="-0.60000000000000142"/>
    <n v="2.2000000000000028"/>
    <n v="-1.5"/>
    <n v="1.5"/>
    <n v="0.10000000000000142"/>
    <n v="1"/>
    <n v="0.79999999999999893"/>
    <n v="-1.2000000000000002"/>
    <n v="-0.40000000000000036"/>
    <n v="-0.90000000000000036"/>
    <n v="-2.5999999999999979"/>
    <n v="-9.9999999999997868E-2"/>
    <n v="0.60000000000000009"/>
    <n v="0"/>
    <n v="-1"/>
    <n v="1"/>
    <n v="-1"/>
    <n v="0"/>
    <n v="-7"/>
    <n v="-4"/>
    <n v="5"/>
    <n v="-7.6000000000000014"/>
    <n v="3"/>
    <n v="15"/>
    <n v="-7.5"/>
    <n v="-2"/>
    <n v="-3"/>
    <n v="1.2999999999999972"/>
    <n v="1"/>
    <n v="5"/>
    <n v="6"/>
    <n v="-2"/>
    <n v="1"/>
    <n v="-2"/>
    <n v="0"/>
    <n v="-1"/>
    <n v="0"/>
    <n v="-2"/>
    <n v="-14"/>
    <s v="CLE"/>
    <x v="1"/>
    <n v="130"/>
    <n v="122"/>
    <n v="8"/>
    <x v="0"/>
    <m/>
    <x v="0"/>
    <x v="0"/>
    <x v="0"/>
    <x v="0"/>
  </r>
  <r>
    <s v="Archive"/>
    <s v="HOU"/>
    <s v="ATL"/>
    <s v="03.11.2017"/>
    <s v="HOUATL03.11.2017"/>
    <s v="ATL"/>
    <s v="Team2"/>
    <s v="HOU"/>
    <s v="Team1"/>
    <n v="1.26"/>
    <n v="4.3"/>
    <n v="-3.04"/>
    <s v="ATL"/>
    <s v="Team2"/>
    <n v="3"/>
    <n v="0"/>
    <n v="0"/>
    <n v="0"/>
    <s v="HOU"/>
    <x v="1"/>
    <n v="113"/>
    <n v="89"/>
    <n v="24"/>
    <n v="0.84970000000000001"/>
    <n v="0.74"/>
    <n v="0.26"/>
    <n v="-1"/>
    <n v="14"/>
    <n v="-15"/>
    <n v="0.61799999999999999"/>
    <n v="-0.20000000000000284"/>
    <n v="11.200000000000003"/>
    <n v="0.30000000000000426"/>
    <n v="-1.7999999999999972"/>
    <n v="1.2999999999999972"/>
    <n v="5.6"/>
    <n v="16.100000000000001"/>
    <n v="-1.1000000000000014"/>
    <n v="4.8999999999999986"/>
    <n v="5.8000000000000007"/>
    <n v="1.5"/>
    <n v="0.20000000000000107"/>
    <n v="4.0999999999999979"/>
    <n v="4.2999999999999972"/>
    <n v="0.19999999999999929"/>
    <n v="0.10000000000000142"/>
    <n v="0.19999999999999929"/>
    <n v="1.2000000000000002"/>
    <n v="-0.5"/>
    <n v="0.69999999999999929"/>
    <n v="0.19999999999999929"/>
    <n v="17.100000000000001"/>
    <n v="0"/>
    <n v="1"/>
    <n v="-1"/>
    <n v="1"/>
    <n v="-5"/>
    <n v="6"/>
    <n v="-2"/>
    <n v="-12"/>
    <n v="3.8999999999999986"/>
    <n v="7"/>
    <n v="15"/>
    <n v="2.1999999999999957"/>
    <n v="3"/>
    <n v="4"/>
    <n v="0"/>
    <n v="-3"/>
    <n v="0"/>
    <n v="-3"/>
    <n v="-3"/>
    <n v="-2"/>
    <n v="3"/>
    <n v="2"/>
    <n v="-2"/>
    <n v="9"/>
    <n v="-2"/>
    <n v="15"/>
    <s v="HOU"/>
    <x v="1"/>
    <n v="119"/>
    <n v="104"/>
    <n v="15"/>
    <x v="0"/>
    <m/>
    <x v="0"/>
    <x v="0"/>
    <x v="0"/>
    <x v="0"/>
  </r>
  <r>
    <s v="Archive"/>
    <s v="CHA"/>
    <s v="SAS"/>
    <s v="03.11.2017"/>
    <s v="CHASAS03.11.2017"/>
    <s v="SAS"/>
    <s v="Team2"/>
    <s v="SAS"/>
    <s v="Team2"/>
    <n v="2.59"/>
    <n v="1.56"/>
    <n v="1.0299999999999998"/>
    <s v="CHA"/>
    <s v="Team1"/>
    <n v="0"/>
    <n v="0"/>
    <n v="0"/>
    <n v="0"/>
    <s v="SAS"/>
    <x v="0"/>
    <n v="90"/>
    <n v="102"/>
    <n v="-12"/>
    <n v="0.89800000000000002"/>
    <n v="0.38"/>
    <n v="0.62"/>
    <n v="-2"/>
    <n v="-9"/>
    <n v="7"/>
    <n v="-0.31699999999999995"/>
    <n v="0.39999999999999858"/>
    <n v="3.5"/>
    <n v="-0.5"/>
    <n v="2.7000000000000028"/>
    <n v="-2"/>
    <n v="-0.39999999999999858"/>
    <n v="0.19999999999999929"/>
    <n v="-1.8000000000000043"/>
    <n v="4.8000000000000007"/>
    <n v="8.3000000000000007"/>
    <n v="-6.2999999999999972"/>
    <n v="-9.9999999999999645E-2"/>
    <n v="2.8999999999999986"/>
    <n v="2.7000000000000028"/>
    <n v="-2.6999999999999993"/>
    <n v="-0.80000000000000071"/>
    <n v="-1.4000000000000004"/>
    <n v="-1.3999999999999995"/>
    <n v="1.1000000000000001"/>
    <n v="1.3000000000000007"/>
    <n v="4.1000000000000014"/>
    <n v="-5.7"/>
    <n v="0"/>
    <n v="-1"/>
    <n v="1"/>
    <n v="-1"/>
    <n v="5"/>
    <n v="6"/>
    <n v="2"/>
    <n v="19"/>
    <n v="-6.8999999999999986"/>
    <n v="2"/>
    <n v="2"/>
    <n v="4.8999999999999986"/>
    <n v="0"/>
    <n v="5"/>
    <n v="-15.099999999999994"/>
    <n v="-5"/>
    <n v="9"/>
    <n v="4"/>
    <n v="6"/>
    <n v="-2"/>
    <n v="1"/>
    <n v="8"/>
    <n v="7"/>
    <n v="7"/>
    <n v="7"/>
    <n v="-11"/>
    <s v="SAS"/>
    <x v="0"/>
    <n v="101"/>
    <n v="108"/>
    <n v="-7"/>
    <x v="0"/>
    <m/>
    <x v="0"/>
    <x v="0"/>
    <x v="0"/>
    <x v="0"/>
  </r>
  <r>
    <s v="Archive"/>
    <s v="NOP"/>
    <s v="DAL"/>
    <s v="03.11.2017"/>
    <s v="NOPDAL03.11.2017"/>
    <s v="DAL"/>
    <s v="Team2"/>
    <s v="NOP"/>
    <s v="Team1"/>
    <n v="1.56"/>
    <n v="2.59"/>
    <n v="-1.0299999999999998"/>
    <s v="DAL"/>
    <s v="Team2"/>
    <n v="2"/>
    <n v="0"/>
    <n v="0"/>
    <n v="0"/>
    <s v="NOP"/>
    <x v="1"/>
    <n v="101"/>
    <n v="91"/>
    <n v="10"/>
    <n v="0.54059999999999997"/>
    <n v="0.6"/>
    <n v="0.4"/>
    <n v="0"/>
    <n v="6"/>
    <n v="-6"/>
    <n v="0.23099999999999998"/>
    <n v="0.19999999999999574"/>
    <n v="9"/>
    <n v="4.4000000000000057"/>
    <n v="1.2000000000000028"/>
    <n v="4.5"/>
    <n v="-0.79999999999999893"/>
    <n v="-2.1000000000000014"/>
    <n v="-0.10000000000000142"/>
    <n v="1.1000000000000014"/>
    <n v="1.7999999999999972"/>
    <n v="-1.7000000000000028"/>
    <n v="0.5"/>
    <n v="1.1000000000000014"/>
    <n v="1.5"/>
    <n v="4.6999999999999993"/>
    <n v="2.5"/>
    <n v="0.79999999999999982"/>
    <n v="0.80000000000000027"/>
    <n v="-0.40000000000000036"/>
    <n v="0.19999999999999929"/>
    <n v="0.30000000000000071"/>
    <n v="2.2999999999999998"/>
    <n v="0"/>
    <n v="0"/>
    <n v="0"/>
    <n v="0"/>
    <n v="5"/>
    <n v="7"/>
    <n v="6"/>
    <n v="14"/>
    <n v="-0.60000000000000142"/>
    <n v="0"/>
    <n v="4"/>
    <n v="-6"/>
    <n v="-5"/>
    <n v="-7"/>
    <n v="4.9000000000000057"/>
    <n v="3"/>
    <n v="-4"/>
    <n v="-1"/>
    <n v="1"/>
    <n v="5"/>
    <n v="1"/>
    <n v="1"/>
    <n v="-2"/>
    <n v="-8"/>
    <n v="-3"/>
    <n v="0"/>
    <s v="NOP"/>
    <x v="1"/>
    <n v="99"/>
    <n v="94"/>
    <n v="5"/>
    <x v="0"/>
    <m/>
    <x v="0"/>
    <x v="0"/>
    <x v="0"/>
    <x v="0"/>
  </r>
  <r>
    <s v="Archive"/>
    <s v="TOR"/>
    <s v="UTA"/>
    <s v="03.11.2017"/>
    <s v="TORUTA03.11.2017"/>
    <s v="UTA"/>
    <s v="Team2"/>
    <s v="UTA"/>
    <s v="Team2"/>
    <n v="2.13"/>
    <n v="1.8"/>
    <n v="0.32999999999999985"/>
    <s v="UTA"/>
    <s v="Team2"/>
    <n v="0"/>
    <n v="0"/>
    <n v="0"/>
    <n v="0"/>
    <s v="TOR"/>
    <x v="1"/>
    <n v="97"/>
    <n v="91"/>
    <n v="6"/>
    <n v="0.50609999999999999"/>
    <n v="0.56000000000000005"/>
    <n v="0.43999999999999995"/>
    <n v="-3"/>
    <n v="3"/>
    <n v="-6"/>
    <n v="0.19599999999999995"/>
    <n v="-0.20000000000000284"/>
    <n v="8.5"/>
    <n v="3.6999999999999957"/>
    <n v="2.1000000000000085"/>
    <n v="3.2000000000000028"/>
    <n v="-0.40000000000000036"/>
    <n v="1.3999999999999986"/>
    <n v="-3"/>
    <n v="1.6000000000000014"/>
    <n v="2.7000000000000028"/>
    <n v="-2.7000000000000028"/>
    <n v="0.20000000000000107"/>
    <n v="1"/>
    <n v="1.1999999999999957"/>
    <n v="1.6999999999999993"/>
    <n v="-0.5"/>
    <n v="-1.4000000000000004"/>
    <n v="0.20000000000000018"/>
    <n v="-0.5"/>
    <n v="2.3000000000000007"/>
    <n v="-9.9999999999997868E-2"/>
    <n v="3.6"/>
    <n v="0"/>
    <n v="1"/>
    <n v="-1"/>
    <n v="1"/>
    <n v="0"/>
    <n v="15"/>
    <n v="3"/>
    <n v="1"/>
    <n v="3.1999999999999957"/>
    <n v="2"/>
    <n v="1"/>
    <n v="5.1999999999999957"/>
    <n v="7"/>
    <n v="6"/>
    <n v="6.4000000000000057"/>
    <n v="6"/>
    <n v="-2"/>
    <n v="4"/>
    <n v="4"/>
    <n v="-2"/>
    <n v="-2"/>
    <n v="-2"/>
    <n v="-2"/>
    <n v="2"/>
    <n v="0"/>
    <n v="20"/>
    <s v="TOR"/>
    <x v="1"/>
    <n v="109"/>
    <n v="100"/>
    <n v="9"/>
    <x v="0"/>
    <m/>
    <x v="0"/>
    <x v="0"/>
    <x v="0"/>
    <x v="0"/>
  </r>
  <r>
    <s v="Archive"/>
    <s v="BOS"/>
    <s v="OKC"/>
    <s v="03.11.2017"/>
    <s v="BOSOKC03.11.2017"/>
    <s v="OKC"/>
    <s v="Team2"/>
    <s v="OKC"/>
    <s v="Team2"/>
    <n v="3.22"/>
    <n v="1.4"/>
    <n v="1.8200000000000003"/>
    <s v="BOS"/>
    <s v="Team1"/>
    <n v="0"/>
    <n v="0"/>
    <n v="0"/>
    <n v="0"/>
    <s v="OKC"/>
    <x v="0"/>
    <n v="87"/>
    <n v="107"/>
    <n v="-20"/>
    <n v="0.56079999999999997"/>
    <n v="0.3"/>
    <n v="0.7"/>
    <n v="3"/>
    <n v="11"/>
    <n v="-8"/>
    <n v="0.35699999999999993"/>
    <n v="0.20000000000000284"/>
    <n v="2.6000000000000085"/>
    <n v="-0.19999999999999574"/>
    <n v="-2.5"/>
    <n v="1.1000000000000014"/>
    <n v="1.4000000000000004"/>
    <n v="1.0999999999999979"/>
    <n v="3.1000000000000014"/>
    <n v="1.6999999999999993"/>
    <n v="0.59999999999999787"/>
    <n v="5.2999999999999972"/>
    <n v="-2.3999999999999986"/>
    <n v="3.9000000000000021"/>
    <n v="1.7000000000000028"/>
    <n v="1.5"/>
    <n v="-1.1000000000000014"/>
    <n v="-2.3000000000000007"/>
    <n v="-0.39999999999999947"/>
    <n v="-0.70000000000000018"/>
    <n v="-1.6000000000000014"/>
    <n v="-0.59999999999999787"/>
    <n v="4"/>
    <n v="0"/>
    <n v="0"/>
    <n v="0"/>
    <n v="0"/>
    <n v="0"/>
    <n v="7"/>
    <n v="0"/>
    <n v="-15"/>
    <n v="7"/>
    <n v="4"/>
    <n v="14"/>
    <n v="-0.30000000000000071"/>
    <n v="3"/>
    <n v="-6"/>
    <n v="36"/>
    <n v="-6"/>
    <n v="-9"/>
    <n v="-15"/>
    <n v="-4"/>
    <n v="2"/>
    <n v="4"/>
    <n v="-3"/>
    <n v="-4"/>
    <n v="-3"/>
    <n v="-7"/>
    <n v="2"/>
    <s v="BOS"/>
    <x v="1"/>
    <n v="101"/>
    <n v="94"/>
    <n v="7"/>
    <x v="0"/>
    <m/>
    <x v="0"/>
    <x v="0"/>
    <x v="0"/>
    <x v="0"/>
  </r>
  <r>
    <s v="Archive"/>
    <s v="IND"/>
    <s v="PHI"/>
    <s v="03.11.2017"/>
    <s v="INDPHI03.11.2017"/>
    <s v="PHI"/>
    <s v="Team2"/>
    <s v="PHI"/>
    <s v="Team2"/>
    <n v="2.69"/>
    <n v="1.53"/>
    <n v="1.1599999999999999"/>
    <s v="IND"/>
    <s v="Team1"/>
    <n v="6"/>
    <n v="1"/>
    <n v="0"/>
    <n v="0"/>
    <s v="IND"/>
    <x v="1"/>
    <n v="102"/>
    <n v="88"/>
    <n v="14"/>
    <n v="0.70660000000000001"/>
    <n v="0.64"/>
    <n v="0.36"/>
    <n v="2"/>
    <n v="2"/>
    <n v="0"/>
    <n v="3.499999999999992E-2"/>
    <n v="0"/>
    <n v="0.29999999999999716"/>
    <n v="1.5"/>
    <n v="-1"/>
    <n v="2.1999999999999957"/>
    <n v="-0.40000000000000036"/>
    <n v="-3.6000000000000014"/>
    <n v="3.7000000000000028"/>
    <n v="-2.1000000000000014"/>
    <n v="-4"/>
    <n v="3.7000000000000028"/>
    <n v="-2.9000000000000004"/>
    <n v="-3.6000000000000014"/>
    <n v="-6.3999999999999986"/>
    <n v="-2.5"/>
    <n v="-3.1999999999999993"/>
    <n v="-0.19999999999999929"/>
    <n v="-0.70000000000000018"/>
    <n v="-0.29999999999999982"/>
    <n v="-5.3999999999999986"/>
    <n v="-3.4000000000000021"/>
    <n v="1.2"/>
    <n v="0"/>
    <n v="1"/>
    <n v="-1"/>
    <n v="1"/>
    <n v="0"/>
    <n v="2"/>
    <n v="-1"/>
    <n v="5"/>
    <n v="-3.8999999999999986"/>
    <n v="5"/>
    <n v="13"/>
    <n v="0"/>
    <n v="-1"/>
    <n v="3"/>
    <n v="-13.700000000000003"/>
    <n v="5"/>
    <n v="1"/>
    <n v="6"/>
    <n v="-8"/>
    <n v="-8"/>
    <n v="3"/>
    <n v="-9"/>
    <n v="-3"/>
    <n v="-8"/>
    <n v="-1"/>
    <n v="7"/>
    <s v="PHI"/>
    <x v="0"/>
    <n v="110"/>
    <n v="121"/>
    <n v="-11"/>
    <x v="0"/>
    <m/>
    <x v="0"/>
    <x v="0"/>
    <x v="0"/>
    <x v="0"/>
  </r>
  <r>
    <s v="Archive"/>
    <s v="PHX"/>
    <s v="NYK"/>
    <s v="03.11.2017"/>
    <s v="PHXNYK03.11.2017"/>
    <s v="NYK"/>
    <s v="Team2"/>
    <s v="NYK"/>
    <s v="Team2"/>
    <n v="2.6"/>
    <n v="1.56"/>
    <n v="1.04"/>
    <s v="NYK"/>
    <s v="Team2"/>
    <n v="0"/>
    <n v="0"/>
    <n v="2"/>
    <n v="0"/>
    <s v="PHX"/>
    <x v="1"/>
    <n v="107"/>
    <n v="99"/>
    <n v="8"/>
    <n v="0.63739999999999997"/>
    <n v="0.57999999999999996"/>
    <n v="0.42000000000000004"/>
    <n v="3"/>
    <n v="-3"/>
    <n v="6"/>
    <n v="-0.16699999999999998"/>
    <n v="0.20000000000000284"/>
    <n v="3.5"/>
    <n v="-0.10000000000000142"/>
    <n v="4.2999999999999972"/>
    <n v="-2.3999999999999986"/>
    <n v="0.5"/>
    <n v="2.6999999999999993"/>
    <n v="-2.1000000000000014"/>
    <n v="3.2999999999999989"/>
    <n v="5.5"/>
    <n v="-4"/>
    <n v="0.40000000000000036"/>
    <n v="0.70000000000000284"/>
    <n v="1.1000000000000014"/>
    <n v="-3"/>
    <n v="-0.10000000000000142"/>
    <n v="0.40000000000000036"/>
    <n v="0.5"/>
    <n v="0.29999999999999982"/>
    <n v="1.5999999999999979"/>
    <n v="2.4000000000000021"/>
    <n v="-8.2999999999999989"/>
    <n v="0"/>
    <n v="-1"/>
    <n v="1"/>
    <n v="-1"/>
    <n v="0"/>
    <n v="0"/>
    <n v="1"/>
    <n v="11"/>
    <n v="-6"/>
    <n v="-2"/>
    <n v="9"/>
    <n v="-33.9"/>
    <n v="0"/>
    <n v="1"/>
    <n v="-2.6999999999999886"/>
    <n v="0"/>
    <n v="0"/>
    <n v="0"/>
    <n v="0"/>
    <n v="-4"/>
    <n v="-3"/>
    <n v="2"/>
    <n v="-1"/>
    <n v="0"/>
    <n v="-1"/>
    <n v="-21"/>
    <s v="NYK"/>
    <x v="0"/>
    <n v="107"/>
    <n v="120"/>
    <n v="-13"/>
    <x v="0"/>
    <m/>
    <x v="0"/>
    <x v="0"/>
    <x v="0"/>
    <x v="0"/>
  </r>
  <r>
    <s v="Archive"/>
    <s v="MIA"/>
    <s v="DEN"/>
    <s v="03.11.2017"/>
    <s v="MIADEN03.11.2017"/>
    <s v="DEN"/>
    <s v="Team2"/>
    <s v="DEN"/>
    <s v="Team2"/>
    <n v="2.86"/>
    <n v="1.48"/>
    <n v="1.38"/>
    <s v="MIA"/>
    <s v="Team1"/>
    <n v="0"/>
    <n v="0"/>
    <n v="2"/>
    <n v="0"/>
    <s v="DEN"/>
    <x v="0"/>
    <n v="85"/>
    <n v="106"/>
    <n v="-21"/>
    <n v="0.81120000000000003"/>
    <n v="0.28999999999999998"/>
    <n v="0.71"/>
    <n v="-1"/>
    <n v="-3"/>
    <n v="2"/>
    <n v="-0.10200000000000004"/>
    <n v="0.20000000000000284"/>
    <n v="-6.7999999999999972"/>
    <n v="-2.5"/>
    <n v="-3.6000000000000085"/>
    <n v="-1.1000000000000014"/>
    <n v="1"/>
    <n v="2.8000000000000007"/>
    <n v="-9.9999999999994316E-2"/>
    <n v="-2.5999999999999996"/>
    <n v="-4.5999999999999979"/>
    <n v="3.9000000000000057"/>
    <n v="-3.8000000000000007"/>
    <n v="0.5"/>
    <n v="-3.2999999999999972"/>
    <n v="-2"/>
    <n v="0.80000000000000071"/>
    <n v="-0.5"/>
    <n v="0.20000000000000018"/>
    <n v="-9.9999999999999645E-2"/>
    <n v="2.8000000000000007"/>
    <n v="-2.3000000000000007"/>
    <n v="-4"/>
    <n v="0"/>
    <n v="-1"/>
    <n v="1"/>
    <n v="-1"/>
    <n v="0"/>
    <n v="2"/>
    <n v="-3"/>
    <n v="-13"/>
    <n v="4.8000000000000043"/>
    <n v="12"/>
    <n v="13"/>
    <n v="24.299999999999997"/>
    <n v="-4"/>
    <n v="-4"/>
    <n v="-6.2999999999999972"/>
    <n v="0"/>
    <n v="-15"/>
    <n v="-15"/>
    <n v="7"/>
    <n v="6"/>
    <n v="0"/>
    <n v="-3"/>
    <n v="0"/>
    <n v="-3"/>
    <n v="-3"/>
    <n v="-26"/>
    <s v="DEN"/>
    <x v="0"/>
    <n v="94"/>
    <n v="95"/>
    <n v="-1"/>
    <x v="0"/>
    <m/>
    <x v="0"/>
    <x v="0"/>
    <x v="0"/>
    <x v="0"/>
  </r>
  <r>
    <s v="Archive"/>
    <s v="BKN"/>
    <s v="LAL"/>
    <s v="03.11.2017"/>
    <s v="BKNLAL03.11.2017"/>
    <s v="LAL"/>
    <s v="Team2"/>
    <s v="LAL"/>
    <s v="Team2"/>
    <n v="2.2599999999999998"/>
    <n v="1.72"/>
    <n v="0.53999999999999981"/>
    <s v="BKN"/>
    <s v="Team1"/>
    <n v="1"/>
    <n v="0"/>
    <n v="0"/>
    <n v="0"/>
    <s v="LAL"/>
    <x v="0"/>
    <n v="80"/>
    <n v="111"/>
    <n v="-31"/>
    <n v="0.56389999999999996"/>
    <n v="0.19"/>
    <n v="0.81"/>
    <n v="0"/>
    <n v="1"/>
    <n v="-1"/>
    <n v="4.1999999999999982E-2"/>
    <n v="-0.39999999999999858"/>
    <n v="3.6000000000000085"/>
    <n v="-1.1999999999999957"/>
    <n v="-0.70000000000000284"/>
    <n v="-1"/>
    <n v="3.5999999999999996"/>
    <n v="7.6999999999999993"/>
    <n v="3.2000000000000028"/>
    <n v="2.4000000000000021"/>
    <n v="2.3999999999999986"/>
    <n v="2.8000000000000114"/>
    <n v="-9.9999999999999645E-2"/>
    <n v="-0.5"/>
    <n v="-0.59999999999999432"/>
    <n v="0.19999999999999929"/>
    <n v="-1.4000000000000004"/>
    <n v="-1.3000000000000007"/>
    <n v="-1.5"/>
    <n v="-9.9999999999999645E-2"/>
    <n v="-0.69999999999999929"/>
    <n v="1.1999999999999993"/>
    <n v="1.0999999999999996"/>
    <n v="0"/>
    <n v="0"/>
    <n v="0"/>
    <n v="0"/>
    <n v="0"/>
    <n v="-7"/>
    <n v="-7"/>
    <n v="-16"/>
    <n v="0"/>
    <n v="0"/>
    <n v="9"/>
    <n v="-9.5999999999999979"/>
    <n v="7"/>
    <n v="6"/>
    <n v="13.299999999999997"/>
    <n v="-8"/>
    <n v="13"/>
    <n v="5"/>
    <n v="2"/>
    <n v="4"/>
    <n v="-10"/>
    <n v="0"/>
    <n v="-10"/>
    <n v="-3"/>
    <n v="-2"/>
    <n v="2"/>
    <s v="LAL"/>
    <x v="0"/>
    <n v="112"/>
    <n v="124"/>
    <n v="-12"/>
    <x v="0"/>
    <m/>
    <x v="0"/>
    <x v="0"/>
    <x v="0"/>
    <x v="0"/>
  </r>
  <r>
    <s v="Archive"/>
    <s v="MEM"/>
    <s v="LAC"/>
    <s v="04.11.2017"/>
    <s v="MEMLAC04.11.2017"/>
    <s v="LAC"/>
    <s v="Team2"/>
    <s v="LAC"/>
    <s v="Team2"/>
    <n v="3.19"/>
    <n v="1.41"/>
    <n v="1.78"/>
    <s v="MEM"/>
    <s v="Team1"/>
    <n v="0"/>
    <n v="0"/>
    <n v="2"/>
    <n v="0"/>
    <s v="LAC"/>
    <x v="0"/>
    <n v="81"/>
    <n v="112"/>
    <n v="-31"/>
    <n v="0.52769999999999995"/>
    <n v="0.19"/>
    <n v="0.81"/>
    <n v="2"/>
    <n v="0"/>
    <n v="2"/>
    <n v="-2.7999999999999969E-2"/>
    <n v="-0.20000000000000284"/>
    <n v="-6.9000000000000057"/>
    <n v="-2.5"/>
    <n v="-4.7000000000000028"/>
    <n v="-0.40000000000000568"/>
    <n v="-1.3000000000000007"/>
    <n v="-2.6000000000000014"/>
    <n v="-1.3999999999999986"/>
    <n v="-0.70000000000000284"/>
    <n v="-2.2000000000000028"/>
    <n v="4.6000000000000085"/>
    <n v="-3.5999999999999996"/>
    <n v="-0.80000000000000071"/>
    <n v="-4.3999999999999986"/>
    <n v="0.60000000000000142"/>
    <n v="-1"/>
    <n v="-0.60000000000000053"/>
    <n v="0.90000000000000036"/>
    <n v="0"/>
    <n v="1.3000000000000007"/>
    <n v="-1.1999999999999993"/>
    <n v="-0.79999999999999982"/>
    <n v="0"/>
    <n v="0"/>
    <n v="0"/>
    <n v="0"/>
    <n v="0"/>
    <n v="0"/>
    <n v="-3"/>
    <n v="-17"/>
    <n v="5.6000000000000014"/>
    <n v="-1"/>
    <n v="-5"/>
    <n v="1.9999999999999964"/>
    <n v="7"/>
    <n v="7"/>
    <n v="12.700000000000003"/>
    <n v="-6"/>
    <n v="-2"/>
    <n v="-8"/>
    <n v="1"/>
    <n v="8"/>
    <n v="2"/>
    <n v="0"/>
    <n v="-4"/>
    <n v="8"/>
    <n v="6"/>
    <n v="-3"/>
    <s v="MEM"/>
    <x v="1"/>
    <n v="113"/>
    <n v="104"/>
    <n v="9"/>
    <x v="1"/>
    <m/>
    <x v="0"/>
    <x v="1"/>
    <x v="0"/>
    <x v="0"/>
  </r>
  <r>
    <s v="Archive"/>
    <s v="SAC"/>
    <s v="DET"/>
    <s v="04.11.2017"/>
    <s v="SACDET04.11.2017"/>
    <s v="DET"/>
    <s v="Team2"/>
    <s v="DET"/>
    <s v="Team2"/>
    <n v="4.42"/>
    <n v="1.25"/>
    <n v="3.17"/>
    <s v="SAC"/>
    <s v="Team1"/>
    <n v="0"/>
    <n v="1"/>
    <n v="0"/>
    <n v="0"/>
    <s v="DET"/>
    <x v="0"/>
    <n v="78"/>
    <n v="112"/>
    <n v="-34"/>
    <n v="0.47589999999999999"/>
    <n v="0.16"/>
    <n v="0.84"/>
    <n v="0"/>
    <n v="-6"/>
    <n v="6"/>
    <n v="-0.24000000000000005"/>
    <n v="0.20000000000000284"/>
    <n v="-7.5999999999999943"/>
    <n v="-1.6000000000000014"/>
    <n v="-1.6000000000000085"/>
    <n v="-1.1000000000000014"/>
    <n v="-2.6999999999999993"/>
    <n v="-7.3000000000000007"/>
    <n v="0.30000000000000426"/>
    <n v="-1.7000000000000011"/>
    <n v="-2.1999999999999993"/>
    <n v="-0.20000000000000284"/>
    <n v="-1.4000000000000004"/>
    <n v="-1.3000000000000007"/>
    <n v="-2.7999999999999972"/>
    <n v="-1.5999999999999979"/>
    <n v="0.30000000000000071"/>
    <n v="0.5"/>
    <n v="1"/>
    <n v="-1.4000000000000004"/>
    <n v="0.29999999999999716"/>
    <n v="-0.80000000000000071"/>
    <n v="-10.6"/>
    <n v="0"/>
    <n v="1"/>
    <n v="-1"/>
    <n v="1"/>
    <n v="5"/>
    <n v="18"/>
    <n v="9"/>
    <n v="5"/>
    <n v="7.2000000000000028"/>
    <n v="1"/>
    <n v="3"/>
    <n v="-1.1000000000000014"/>
    <n v="-1"/>
    <n v="-5"/>
    <n v="11.699999999999996"/>
    <n v="-4"/>
    <n v="1"/>
    <n v="-3"/>
    <n v="1"/>
    <n v="7"/>
    <n v="4"/>
    <n v="2"/>
    <n v="-12"/>
    <n v="4"/>
    <n v="-5"/>
    <n v="11"/>
    <s v="DET"/>
    <x v="0"/>
    <n v="99"/>
    <n v="108"/>
    <n v="-9"/>
    <x v="1"/>
    <m/>
    <x v="0"/>
    <x v="2"/>
    <x v="0"/>
    <x v="0"/>
  </r>
  <r>
    <s v="Archive"/>
    <s v="NOP"/>
    <s v="CHI"/>
    <s v="04.11.2017"/>
    <s v="NOPCHI04.11.2017"/>
    <s v="CHI"/>
    <s v="Team2"/>
    <s v="NOP"/>
    <s v="Team1"/>
    <n v="1.44"/>
    <n v="3.01"/>
    <n v="-1.5699999999999998"/>
    <s v="CHI"/>
    <s v="Team2"/>
    <n v="0"/>
    <n v="0"/>
    <n v="0"/>
    <n v="0"/>
    <s v="CHI"/>
    <x v="0"/>
    <n v="89"/>
    <n v="92"/>
    <n v="-3"/>
    <n v="0.64910000000000001"/>
    <n v="0.47"/>
    <n v="0.53"/>
    <n v="2"/>
    <n v="9"/>
    <n v="-7"/>
    <n v="0.33299999999999996"/>
    <n v="0"/>
    <n v="12.800000000000011"/>
    <n v="4.4000000000000057"/>
    <n v="-2.2999999999999972"/>
    <n v="6.2000000000000028"/>
    <n v="0.30000000000000071"/>
    <n v="-0.89999999999999858"/>
    <n v="1.8999999999999986"/>
    <n v="3.7000000000000011"/>
    <n v="4.8999999999999986"/>
    <n v="0.20000000000000284"/>
    <n v="-0.80000000000000071"/>
    <n v="-0.20000000000000284"/>
    <n v="-1"/>
    <n v="4"/>
    <n v="1.7999999999999989"/>
    <n v="0.90000000000000036"/>
    <n v="0.90000000000000036"/>
    <n v="-0.20000000000000018"/>
    <n v="0.80000000000000071"/>
    <n v="4.5"/>
    <n v="9.4"/>
    <n v="0"/>
    <n v="-1"/>
    <n v="1"/>
    <n v="-1"/>
    <n v="0"/>
    <n v="-10"/>
    <n v="-7"/>
    <n v="-10"/>
    <n v="-2.3999999999999986"/>
    <n v="4"/>
    <n v="10"/>
    <n v="2.4000000000000057"/>
    <n v="0"/>
    <n v="-3"/>
    <n v="12.200000000000003"/>
    <n v="1"/>
    <n v="-22"/>
    <n v="-21"/>
    <n v="-4"/>
    <n v="3"/>
    <n v="2"/>
    <n v="-4"/>
    <n v="-7"/>
    <n v="-15"/>
    <n v="0"/>
    <n v="-15"/>
    <s v="NOP"/>
    <x v="1"/>
    <n v="96"/>
    <n v="90"/>
    <n v="6"/>
    <x v="2"/>
    <m/>
    <x v="0"/>
    <x v="2"/>
    <x v="0"/>
    <x v="0"/>
  </r>
  <r>
    <s v="Archive"/>
    <s v="GSW"/>
    <s v="DEN"/>
    <s v="04.11.2017"/>
    <s v="GSWDEN04.11.2017"/>
    <s v="DEN"/>
    <s v="Team2"/>
    <s v="GSW"/>
    <s v="Team1"/>
    <n v="1.29"/>
    <n v="4.05"/>
    <n v="-2.76"/>
    <s v="DEN"/>
    <s v="Team2"/>
    <n v="0"/>
    <n v="0"/>
    <n v="0"/>
    <n v="0"/>
    <s v="GSW"/>
    <x v="1"/>
    <n v="114"/>
    <n v="90"/>
    <n v="24"/>
    <n v="0.79330000000000001"/>
    <n v="0.74"/>
    <n v="0.26"/>
    <n v="2"/>
    <n v="7"/>
    <n v="-5"/>
    <n v="0.21799999999999997"/>
    <n v="0.20000000000000284"/>
    <n v="10.200000000000003"/>
    <n v="4.3999999999999986"/>
    <n v="-0.20000000000000284"/>
    <n v="5.2000000000000028"/>
    <n v="1.4000000000000004"/>
    <n v="1.3999999999999986"/>
    <n v="3"/>
    <n v="0.10000000000000142"/>
    <n v="-2.0999999999999979"/>
    <n v="7.7000000000000028"/>
    <n v="-3.4000000000000004"/>
    <n v="3.5"/>
    <n v="0.10000000000000142"/>
    <n v="7.6999999999999993"/>
    <n v="0.80000000000000071"/>
    <n v="0.79999999999999893"/>
    <n v="4.0999999999999996"/>
    <n v="-0.79999999999999982"/>
    <n v="2.5999999999999979"/>
    <n v="-2.8999999999999986"/>
    <n v="11.1"/>
    <n v="0"/>
    <n v="0"/>
    <n v="0"/>
    <n v="0"/>
    <n v="0"/>
    <n v="-1"/>
    <n v="-3"/>
    <n v="-4"/>
    <n v="-1.2999999999999972"/>
    <n v="1"/>
    <n v="5"/>
    <n v="-1.7000000000000028"/>
    <n v="4"/>
    <n v="6"/>
    <n v="-4"/>
    <n v="-1"/>
    <n v="2"/>
    <n v="1"/>
    <n v="8"/>
    <n v="1"/>
    <n v="-2"/>
    <n v="8"/>
    <n v="-5"/>
    <n v="-1"/>
    <n v="0"/>
    <n v="-10"/>
    <s v="GSW"/>
    <x v="1"/>
    <n v="127"/>
    <n v="108"/>
    <n v="19"/>
    <x v="2"/>
    <m/>
    <x v="0"/>
    <x v="2"/>
    <x v="0"/>
    <x v="0"/>
  </r>
  <r>
    <s v="Archive"/>
    <s v="IND"/>
    <s v="NYK"/>
    <s v="05.11.2017"/>
    <s v="INDNYK05.11.2017"/>
    <s v="NYK"/>
    <s v="Team2"/>
    <s v="NYK"/>
    <s v="Team2"/>
    <n v="2.1800000000000002"/>
    <n v="1.77"/>
    <n v="0.41000000000000014"/>
    <s v="IND"/>
    <s v="Team1"/>
    <n v="0"/>
    <n v="0"/>
    <n v="0"/>
    <n v="0"/>
    <s v="NYK"/>
    <x v="0"/>
    <n v="89"/>
    <n v="118"/>
    <n v="-29"/>
    <n v="0.69620000000000004"/>
    <n v="0.21"/>
    <n v="0.79"/>
    <n v="2"/>
    <n v="3"/>
    <n v="-1"/>
    <n v="7.6999999999999957E-2"/>
    <n v="0"/>
    <n v="4.5"/>
    <n v="1.6000000000000014"/>
    <n v="2.0999999999999943"/>
    <n v="0.69999999999999574"/>
    <n v="2.0999999999999996"/>
    <n v="3.0999999999999979"/>
    <n v="3.7999999999999972"/>
    <n v="-0.70000000000000107"/>
    <n v="-0.30000000000000071"/>
    <n v="-2.3999999999999915"/>
    <n v="-1.8000000000000007"/>
    <n v="-0.39999999999999858"/>
    <n v="-2.1999999999999957"/>
    <n v="-0.10000000000000142"/>
    <n v="-2.1000000000000014"/>
    <n v="1.2000000000000002"/>
    <n v="-9.9999999999999645E-2"/>
    <n v="0.59999999999999964"/>
    <n v="-2.1000000000000014"/>
    <n v="-2"/>
    <n v="1"/>
    <n v="0"/>
    <n v="0"/>
    <n v="0"/>
    <n v="0"/>
    <n v="0"/>
    <n v="7"/>
    <n v="3"/>
    <n v="19"/>
    <n v="-8"/>
    <n v="6"/>
    <n v="25"/>
    <n v="-25.799999999999997"/>
    <n v="-5"/>
    <n v="-3"/>
    <n v="-11.599999999999994"/>
    <n v="2"/>
    <n v="6"/>
    <n v="8"/>
    <n v="-1"/>
    <n v="-8"/>
    <n v="-2"/>
    <n v="1"/>
    <n v="-1"/>
    <n v="-2"/>
    <n v="-1"/>
    <n v="-7"/>
    <s v="NYK"/>
    <x v="0"/>
    <n v="101"/>
    <n v="108"/>
    <n v="-7"/>
    <x v="3"/>
    <m/>
    <x v="0"/>
    <x v="1"/>
    <x v="0"/>
    <x v="0"/>
  </r>
  <r>
    <s v="Archive"/>
    <s v="ATL"/>
    <s v="CLE"/>
    <s v="05.11.2017"/>
    <s v="ATLCLE05.11.2017"/>
    <s v="CLE"/>
    <s v="Team2"/>
    <s v="CLE"/>
    <s v="Team2"/>
    <n v="7.5"/>
    <n v="1.1000000000000001"/>
    <n v="6.4"/>
    <s v="ATL"/>
    <s v="Team1"/>
    <n v="0"/>
    <n v="0"/>
    <n v="0"/>
    <n v="0"/>
    <s v="ATL"/>
    <x v="1"/>
    <n v="98"/>
    <n v="95"/>
    <n v="3"/>
    <n v="0.68899999999999995"/>
    <n v="0.53"/>
    <n v="0.47"/>
    <n v="-2"/>
    <n v="-13"/>
    <n v="11"/>
    <n v="-0.48399999999999999"/>
    <n v="0"/>
    <n v="-7.9000000000000057"/>
    <n v="-1.1000000000000014"/>
    <n v="2.5"/>
    <n v="-2.6999999999999957"/>
    <n v="-1.4000000000000004"/>
    <n v="-4.7000000000000028"/>
    <n v="1.1999999999999957"/>
    <n v="-4.0999999999999979"/>
    <n v="-4.6999999999999993"/>
    <n v="-2.1000000000000085"/>
    <n v="0.89999999999999858"/>
    <n v="-2.9000000000000021"/>
    <n v="-2.1000000000000014"/>
    <n v="-9.9999999999997868E-2"/>
    <n v="1.3000000000000007"/>
    <n v="2.2000000000000002"/>
    <n v="-0.29999999999999982"/>
    <n v="1.1000000000000005"/>
    <n v="0.89999999999999858"/>
    <n v="-1.4000000000000021"/>
    <n v="-9"/>
    <n v="0"/>
    <n v="0"/>
    <n v="0"/>
    <n v="0"/>
    <n v="5"/>
    <n v="4"/>
    <n v="3"/>
    <n v="7"/>
    <n v="0"/>
    <n v="0"/>
    <n v="-9"/>
    <n v="10.100000000000001"/>
    <n v="-2"/>
    <n v="-2"/>
    <n v="-2.2999999999999972"/>
    <n v="2"/>
    <n v="3"/>
    <n v="5"/>
    <n v="2"/>
    <n v="7"/>
    <n v="3"/>
    <n v="-1"/>
    <n v="3"/>
    <n v="-7"/>
    <n v="4"/>
    <n v="0"/>
    <s v="ATL"/>
    <x v="1"/>
    <n v="117"/>
    <n v="115"/>
    <n v="2"/>
    <x v="1"/>
    <m/>
    <x v="0"/>
    <x v="1"/>
    <x v="0"/>
    <x v="0"/>
  </r>
  <r>
    <s v="Archive"/>
    <s v="MIA"/>
    <s v="LAC"/>
    <s v="05.11.2017"/>
    <s v="MIALAC05.11.2017"/>
    <s v="LAC"/>
    <s v="Team2"/>
    <s v="LAC"/>
    <s v="Team2"/>
    <n v="2.75"/>
    <n v="1.47"/>
    <n v="1.28"/>
    <s v="MIA"/>
    <s v="Team1"/>
    <n v="0"/>
    <n v="0"/>
    <n v="0"/>
    <n v="0"/>
    <s v="LAC"/>
    <x v="0"/>
    <n v="84"/>
    <n v="116"/>
    <n v="-32"/>
    <n v="0.63780000000000003"/>
    <n v="0.18"/>
    <n v="0.82000000000000006"/>
    <n v="1"/>
    <n v="3"/>
    <n v="-2"/>
    <n v="0.11000000000000004"/>
    <n v="0"/>
    <n v="-4.7999999999999972"/>
    <n v="-1.1000000000000014"/>
    <n v="-1.8000000000000114"/>
    <n v="-0.30000000000000426"/>
    <n v="1.5"/>
    <n v="3"/>
    <n v="1.2000000000000028"/>
    <n v="-4.0000000000000018"/>
    <n v="-5.8000000000000007"/>
    <n v="1.9000000000000057"/>
    <n v="-3.1999999999999993"/>
    <n v="1.6999999999999993"/>
    <n v="-1.5"/>
    <n v="0.70000000000000284"/>
    <n v="1"/>
    <n v="-0.5"/>
    <n v="0.29999999999999982"/>
    <n v="-0.5"/>
    <n v="-0.59999999999999787"/>
    <n v="-3.3000000000000007"/>
    <n v="-1.2999999999999998"/>
    <n v="0"/>
    <n v="0"/>
    <n v="0"/>
    <n v="0"/>
    <n v="0"/>
    <n v="-2"/>
    <n v="-5"/>
    <n v="-27"/>
    <n v="9.8000000000000043"/>
    <n v="8"/>
    <n v="2"/>
    <n v="21.599999999999998"/>
    <n v="0"/>
    <n v="-3"/>
    <n v="15"/>
    <n v="-11"/>
    <n v="-3"/>
    <n v="-14"/>
    <n v="5"/>
    <n v="10"/>
    <n v="1"/>
    <n v="1"/>
    <n v="0"/>
    <n v="0"/>
    <n v="-3"/>
    <n v="-6"/>
    <s v="MIA"/>
    <x v="1"/>
    <n v="104"/>
    <n v="101"/>
    <n v="3"/>
    <x v="1"/>
    <m/>
    <x v="0"/>
    <x v="1"/>
    <x v="0"/>
    <x v="0"/>
  </r>
  <r>
    <s v="Archive"/>
    <s v="BOS"/>
    <s v="ORL"/>
    <s v="05.11.2017"/>
    <s v="BOSORL05.11.2017"/>
    <s v="ORL"/>
    <s v="Team2"/>
    <s v="BOS"/>
    <s v="Team1"/>
    <n v="1.67"/>
    <n v="2.36"/>
    <n v="-0.69"/>
    <s v="ORL"/>
    <s v="Team2"/>
    <n v="0"/>
    <n v="0"/>
    <n v="0"/>
    <n v="1"/>
    <s v="BOS"/>
    <x v="1"/>
    <n v="105"/>
    <n v="88"/>
    <n v="17"/>
    <n v="0.67859999999999998"/>
    <n v="0.67"/>
    <n v="0.32999999999999996"/>
    <n v="0"/>
    <n v="11"/>
    <n v="-11"/>
    <n v="0.40799999999999997"/>
    <n v="0"/>
    <n v="-2.5"/>
    <n v="-2.3999999999999986"/>
    <n v="-2.7000000000000028"/>
    <n v="-1.3999999999999986"/>
    <n v="0.40000000000000036"/>
    <n v="0.89999999999999858"/>
    <n v="0.19999999999999574"/>
    <n v="1.8999999999999986"/>
    <n v="1.6999999999999993"/>
    <n v="3"/>
    <n v="0.90000000000000036"/>
    <n v="2.2000000000000028"/>
    <n v="3.1000000000000014"/>
    <n v="-0.90000000000000213"/>
    <n v="-1.1000000000000014"/>
    <n v="0.29999999999999982"/>
    <n v="-0.79999999999999982"/>
    <n v="-0.70000000000000018"/>
    <n v="-0.40000000000000213"/>
    <n v="0.80000000000000071"/>
    <n v="10.600000000000001"/>
    <n v="0"/>
    <n v="0"/>
    <n v="0"/>
    <n v="0"/>
    <n v="0"/>
    <n v="13"/>
    <n v="5"/>
    <n v="0"/>
    <n v="6"/>
    <n v="6"/>
    <n v="17"/>
    <n v="5.0999999999999979"/>
    <n v="-3"/>
    <n v="-6"/>
    <n v="9.9000000000000057"/>
    <n v="0"/>
    <n v="-3"/>
    <n v="-3"/>
    <n v="-4"/>
    <n v="-1"/>
    <n v="5"/>
    <n v="-7"/>
    <n v="-4"/>
    <n v="5"/>
    <n v="-6"/>
    <n v="11"/>
    <s v="BOS"/>
    <x v="1"/>
    <n v="104"/>
    <n v="88"/>
    <n v="16"/>
    <x v="2"/>
    <m/>
    <x v="0"/>
    <x v="2"/>
    <x v="0"/>
    <x v="0"/>
  </r>
  <r>
    <s v="Archive"/>
    <s v="WAS"/>
    <s v="TOR"/>
    <s v="05.11.2017"/>
    <s v="WASTOR05.11.2017"/>
    <s v="TOR"/>
    <s v="Team2"/>
    <s v="TOR"/>
    <s v="Team2"/>
    <n v="3.22"/>
    <n v="1.4"/>
    <n v="1.8200000000000003"/>
    <s v="WAS"/>
    <s v="Team1"/>
    <n v="2"/>
    <n v="0"/>
    <n v="2"/>
    <n v="0"/>
    <s v="TOR"/>
    <x v="0"/>
    <n v="86"/>
    <n v="116"/>
    <n v="-30"/>
    <n v="0.89"/>
    <n v="0.2"/>
    <n v="0.8"/>
    <n v="2"/>
    <n v="-2"/>
    <n v="4"/>
    <n v="-0.1359999999999999"/>
    <n v="0.39999999999999858"/>
    <n v="-5.5"/>
    <n v="-2.2999999999999972"/>
    <n v="0.59999999999999432"/>
    <n v="-3"/>
    <n v="-2.0999999999999996"/>
    <n v="-6.3999999999999986"/>
    <n v="0.89999999999999858"/>
    <n v="1.0999999999999979"/>
    <n v="1.3999999999999986"/>
    <n v="-9.9999999999994316E-2"/>
    <n v="1"/>
    <n v="0.10000000000000142"/>
    <n v="1.1000000000000014"/>
    <n v="-1.6000000000000014"/>
    <n v="-0.5"/>
    <n v="-0.40000000000000036"/>
    <n v="-1.0999999999999996"/>
    <n v="0.79999999999999982"/>
    <n v="-0.70000000000000284"/>
    <n v="1.5999999999999979"/>
    <n v="-4.9000000000000004"/>
    <n v="0"/>
    <n v="0"/>
    <n v="0"/>
    <n v="0"/>
    <n v="0"/>
    <n v="-7"/>
    <n v="4"/>
    <n v="3"/>
    <n v="3.2000000000000028"/>
    <n v="-5"/>
    <n v="-10"/>
    <n v="-3.7999999999999972"/>
    <n v="-10"/>
    <n v="-8"/>
    <n v="-11.900000000000006"/>
    <n v="-2"/>
    <n v="4"/>
    <n v="2"/>
    <n v="4"/>
    <n v="0"/>
    <n v="-2"/>
    <n v="1"/>
    <n v="2"/>
    <n v="0"/>
    <n v="-4"/>
    <n v="1"/>
    <s v="WAS"/>
    <x v="1"/>
    <n v="107"/>
    <n v="96"/>
    <n v="11"/>
    <x v="1"/>
    <m/>
    <x v="0"/>
    <x v="1"/>
    <x v="0"/>
    <x v="0"/>
  </r>
  <r>
    <s v="Archive"/>
    <s v="PHX"/>
    <s v="SAS"/>
    <s v="05.11.2017"/>
    <s v="PHXSAS05.11.2017"/>
    <s v="SAS"/>
    <s v="Team2"/>
    <s v="SAS"/>
    <s v="Team2"/>
    <n v="5.65"/>
    <n v="1.18"/>
    <n v="4.4700000000000006"/>
    <s v="PHX"/>
    <s v="Team1"/>
    <n v="3"/>
    <n v="1"/>
    <n v="2"/>
    <n v="0"/>
    <s v="SAS"/>
    <x v="0"/>
    <n v="94"/>
    <n v="105"/>
    <n v="-11"/>
    <n v="0.65900000000000003"/>
    <n v="0.39"/>
    <n v="0.61"/>
    <n v="1"/>
    <n v="-9"/>
    <n v="10"/>
    <n v="-0.35899999999999993"/>
    <n v="0.20000000000000284"/>
    <n v="5.8999999999999915"/>
    <n v="1.7999999999999972"/>
    <n v="5.7000000000000028"/>
    <n v="-0.89999999999999858"/>
    <n v="-0.59999999999999964"/>
    <n v="0.39999999999999858"/>
    <n v="-3.1000000000000014"/>
    <n v="3"/>
    <n v="5.1000000000000014"/>
    <n v="-4.2000000000000028"/>
    <n v="0.90000000000000036"/>
    <n v="0.70000000000000284"/>
    <n v="1.6000000000000014"/>
    <n v="-2.6999999999999993"/>
    <n v="1.8999999999999986"/>
    <n v="-0.29999999999999982"/>
    <n v="-1"/>
    <n v="1.3000000000000003"/>
    <n v="4.6999999999999993"/>
    <n v="3.1000000000000014"/>
    <n v="-12"/>
    <n v="0"/>
    <n v="-1"/>
    <n v="1"/>
    <n v="-1"/>
    <n v="0"/>
    <n v="-6"/>
    <n v="-2"/>
    <n v="-3"/>
    <n v="-0.69999999999999574"/>
    <n v="-1"/>
    <n v="-4"/>
    <n v="0.79999999999999716"/>
    <n v="-1"/>
    <n v="4"/>
    <n v="-16.099999999999994"/>
    <n v="-4"/>
    <n v="0"/>
    <n v="-4"/>
    <n v="6"/>
    <n v="1"/>
    <n v="-1"/>
    <n v="2"/>
    <n v="4"/>
    <n v="7"/>
    <n v="1"/>
    <n v="-13"/>
    <s v="SAS"/>
    <x v="0"/>
    <n v="95"/>
    <n v="112"/>
    <n v="-17"/>
    <x v="1"/>
    <m/>
    <x v="0"/>
    <x v="2"/>
    <x v="0"/>
    <x v="0"/>
  </r>
  <r>
    <s v="Archive"/>
    <s v="UTA"/>
    <s v="HOU"/>
    <s v="05.11.2017"/>
    <s v="UTAHOU05.11.2017"/>
    <s v="HOU"/>
    <s v="Team2"/>
    <s v="HOU"/>
    <s v="Team2"/>
    <n v="3.05"/>
    <n v="1.43"/>
    <n v="1.6199999999999999"/>
    <s v="UTA"/>
    <s v="Team1"/>
    <n v="0"/>
    <n v="1"/>
    <n v="0"/>
    <n v="0"/>
    <s v="HOU"/>
    <x v="0"/>
    <n v="81"/>
    <n v="108"/>
    <n v="-27"/>
    <n v="0.78129999999999999"/>
    <n v="0.23"/>
    <n v="0.77"/>
    <n v="3"/>
    <n v="-6"/>
    <n v="9"/>
    <n v="-0.32599999999999996"/>
    <n v="0.20000000000000284"/>
    <n v="-10.799999999999997"/>
    <n v="-1.5"/>
    <n v="-1.4000000000000057"/>
    <n v="-1"/>
    <n v="-4.3999999999999986"/>
    <n v="-13.5"/>
    <n v="1.9000000000000057"/>
    <n v="-3.5"/>
    <n v="-4.6000000000000014"/>
    <n v="1.2000000000000028"/>
    <n v="-0.80000000000000071"/>
    <n v="-3.7999999999999972"/>
    <n v="-4.5999999999999943"/>
    <n v="-1.1999999999999993"/>
    <n v="-1.2000000000000011"/>
    <n v="0.60000000000000142"/>
    <n v="0.39999999999999947"/>
    <n v="0"/>
    <n v="-0.59999999999999787"/>
    <n v="-0.19999999999999929"/>
    <n v="-7.4"/>
    <n v="0"/>
    <n v="-1"/>
    <n v="1"/>
    <n v="-1"/>
    <n v="0"/>
    <n v="-11"/>
    <n v="-4"/>
    <n v="-4"/>
    <n v="-2.6999999999999957"/>
    <n v="-7"/>
    <n v="-12"/>
    <n v="-6.1999999999999957"/>
    <n v="4"/>
    <n v="3"/>
    <n v="6.5"/>
    <n v="-4"/>
    <n v="-10"/>
    <n v="-14"/>
    <n v="-5"/>
    <n v="-4"/>
    <n v="0"/>
    <n v="0"/>
    <n v="0"/>
    <n v="-4"/>
    <n v="4"/>
    <n v="-22"/>
    <s v="HOU"/>
    <x v="0"/>
    <n v="110"/>
    <n v="137"/>
    <n v="-27"/>
    <x v="1"/>
    <m/>
    <x v="0"/>
    <x v="2"/>
    <x v="0"/>
    <x v="0"/>
  </r>
  <r>
    <s v="Archive"/>
    <s v="CHA"/>
    <s v="MIN"/>
    <s v="05.11.2017"/>
    <s v="CHAMIN05.11.2017"/>
    <s v="MIN"/>
    <s v="Team2"/>
    <s v="MIN"/>
    <s v="Team2"/>
    <n v="2.77"/>
    <n v="1.51"/>
    <n v="1.26"/>
    <s v="CHA"/>
    <s v="Team1"/>
    <n v="0"/>
    <n v="0"/>
    <n v="0"/>
    <n v="0"/>
    <s v="HOU"/>
    <x v="0"/>
    <n v="82"/>
    <n v="109"/>
    <n v="-27"/>
    <n v="0.61170000000000002"/>
    <n v="0.23"/>
    <n v="0.77"/>
    <n v="-2"/>
    <n v="-6"/>
    <n v="4"/>
    <n v="-0.20199999999999996"/>
    <n v="0.19999999999999574"/>
    <n v="-2.5999999999999943"/>
    <n v="-2.2999999999999972"/>
    <n v="1.5"/>
    <n v="-3.3999999999999986"/>
    <n v="0.60000000000000142"/>
    <n v="2.6000000000000014"/>
    <n v="-1.3000000000000043"/>
    <n v="1.3000000000000007"/>
    <n v="4"/>
    <n v="-6.4000000000000057"/>
    <n v="-0.39999999999999858"/>
    <n v="5.3999999999999986"/>
    <n v="4.8999999999999986"/>
    <n v="-2.5"/>
    <n v="-0.5"/>
    <n v="-2.5999999999999996"/>
    <n v="1.1000000000000001"/>
    <n v="-9.9999999999999645E-2"/>
    <n v="1.1000000000000014"/>
    <n v="1.8000000000000007"/>
    <n v="-2.5"/>
    <n v="0"/>
    <n v="-1"/>
    <n v="1"/>
    <n v="-1"/>
    <n v="5"/>
    <n v="-2"/>
    <n v="-5"/>
    <n v="18"/>
    <n v="-14.899999999999999"/>
    <n v="3"/>
    <n v="10"/>
    <n v="-2.2999999999999972"/>
    <n v="5"/>
    <n v="8"/>
    <n v="-3.7999999999999972"/>
    <n v="1"/>
    <n v="3"/>
    <n v="4"/>
    <n v="-7"/>
    <n v="-4"/>
    <n v="3"/>
    <n v="4"/>
    <n v="4"/>
    <n v="4"/>
    <n v="12"/>
    <n v="-14"/>
    <s v="MIN"/>
    <x v="0"/>
    <n v="94"/>
    <n v="112"/>
    <n v="-18"/>
    <x v="3"/>
    <m/>
    <x v="0"/>
    <x v="1"/>
    <x v="0"/>
    <x v="0"/>
  </r>
  <r>
    <s v="Archive"/>
    <s v="OKC"/>
    <s v="POR"/>
    <s v="05.11.2017"/>
    <s v="OKCPOR05.11.2017"/>
    <s v="POR"/>
    <s v="Team2"/>
    <s v="OKC"/>
    <s v="Team1"/>
    <n v="1.77"/>
    <n v="2.1800000000000002"/>
    <n v="-0.41000000000000014"/>
    <s v="POR"/>
    <s v="Team2"/>
    <n v="0"/>
    <n v="0"/>
    <n v="0"/>
    <n v="0"/>
    <s v="POR"/>
    <x v="0"/>
    <n v="86"/>
    <n v="106"/>
    <n v="-20"/>
    <n v="0.88900000000000001"/>
    <n v="0.3"/>
    <n v="0.7"/>
    <n v="0"/>
    <n v="-2"/>
    <n v="2"/>
    <n v="-8.4000000000000019E-2"/>
    <n v="-0.20000000000000284"/>
    <n v="-1"/>
    <n v="0.29999999999999716"/>
    <n v="0.70000000000000284"/>
    <n v="0"/>
    <n v="0.90000000000000036"/>
    <n v="5.6000000000000014"/>
    <n v="-3.7000000000000028"/>
    <n v="-2.6999999999999993"/>
    <n v="-0.69999999999999929"/>
    <n v="-9.2999999999999972"/>
    <n v="1.2999999999999989"/>
    <n v="-4.6999999999999993"/>
    <n v="-3.5"/>
    <n v="2.6999999999999993"/>
    <n v="0.20000000000000107"/>
    <n v="3.8000000000000007"/>
    <n v="-0.70000000000000018"/>
    <n v="-0.89999999999999947"/>
    <n v="1.6000000000000014"/>
    <n v="0.39999999999999858"/>
    <n v="0.39999999999999991"/>
    <n v="0"/>
    <n v="0"/>
    <n v="0"/>
    <n v="0"/>
    <n v="0"/>
    <n v="3"/>
    <n v="6"/>
    <n v="20"/>
    <n v="-2.2000000000000028"/>
    <n v="-5"/>
    <n v="-3"/>
    <n v="-15.2"/>
    <n v="-4"/>
    <n v="2"/>
    <n v="-24"/>
    <n v="10"/>
    <n v="3"/>
    <n v="13"/>
    <n v="0"/>
    <n v="-7"/>
    <n v="4"/>
    <n v="-2"/>
    <n v="1"/>
    <n v="5"/>
    <n v="-1"/>
    <n v="9"/>
    <s v="POR"/>
    <x v="0"/>
    <n v="99"/>
    <n v="103"/>
    <n v="-4"/>
    <x v="3"/>
    <m/>
    <x v="0"/>
    <x v="1"/>
    <x v="0"/>
    <x v="0"/>
  </r>
  <r>
    <s v="Archive"/>
    <s v="MEM"/>
    <s v="LAL"/>
    <s v="05.11.2017"/>
    <s v="MEMLAL05.11.2017"/>
    <s v="LAL"/>
    <s v="Team2"/>
    <s v="MEM"/>
    <s v="Team1"/>
    <n v="1.84"/>
    <n v="2.08"/>
    <n v="-0.24"/>
    <s v="LAL"/>
    <s v="Team2"/>
    <n v="0"/>
    <n v="0"/>
    <n v="2"/>
    <n v="0"/>
    <s v="LAL"/>
    <x v="0"/>
    <n v="82"/>
    <n v="109"/>
    <n v="-27"/>
    <n v="0.79239999999999999"/>
    <n v="0.23"/>
    <n v="0.77"/>
    <n v="1"/>
    <n v="-1"/>
    <n v="2"/>
    <n v="-5.4999999999999993E-2"/>
    <n v="-0.39999999999999858"/>
    <n v="-7.7000000000000028"/>
    <n v="-4.6999999999999957"/>
    <n v="-9.0999999999999943"/>
    <n v="-0.70000000000000284"/>
    <n v="0.79999999999999893"/>
    <n v="0.69999999999999929"/>
    <n v="2.2000000000000028"/>
    <n v="0.69999999999999929"/>
    <n v="-1.9000000000000021"/>
    <n v="9.6000000000000085"/>
    <n v="-2.9000000000000004"/>
    <n v="-4.7999999999999972"/>
    <n v="-7.6999999999999957"/>
    <n v="-1.6999999999999993"/>
    <n v="-3"/>
    <n v="-1.1000000000000005"/>
    <n v="-0.39999999999999947"/>
    <n v="-0.39999999999999947"/>
    <n v="0.19999999999999929"/>
    <n v="-0.19999999999999929"/>
    <n v="-0.20000000000000018"/>
    <n v="0"/>
    <n v="-1"/>
    <n v="1"/>
    <n v="-1"/>
    <n v="0"/>
    <n v="0"/>
    <n v="-1"/>
    <n v="-14"/>
    <n v="6.2000000000000028"/>
    <n v="-2"/>
    <n v="-1"/>
    <n v="-6"/>
    <n v="4"/>
    <n v="-2"/>
    <n v="22.700000000000003"/>
    <n v="-4"/>
    <n v="-5"/>
    <n v="-9"/>
    <n v="2"/>
    <n v="5"/>
    <n v="-5"/>
    <n v="-4"/>
    <n v="-10"/>
    <n v="1"/>
    <n v="-4"/>
    <n v="-12"/>
    <s v="LAL"/>
    <x v="0"/>
    <n v="102"/>
    <n v="107"/>
    <n v="-5"/>
    <x v="2"/>
    <m/>
    <x v="0"/>
    <x v="1"/>
    <x v="0"/>
    <x v="0"/>
  </r>
  <r>
    <s v="Archive"/>
    <s v="ATL"/>
    <s v="WAS"/>
    <s v="11.11.2017"/>
    <s v="ATLWAS11.11.2017"/>
    <s v="WAS"/>
    <s v="Team2"/>
    <s v="WAS"/>
    <s v="Team2"/>
    <n v="5.98"/>
    <n v="1.17"/>
    <n v="4.8100000000000005"/>
    <s v="ATL"/>
    <s v="Team1"/>
    <n v="11"/>
    <n v="1"/>
    <n v="6"/>
    <n v="1"/>
    <s v="WAS"/>
    <x v="0"/>
    <n v="85"/>
    <n v="116"/>
    <n v="-31"/>
    <n v="0.59899999999999998"/>
    <n v="0.18"/>
    <n v="0.82000000000000006"/>
    <n v="-1"/>
    <n v="-9"/>
    <n v="8"/>
    <n v="-0.35200000000000009"/>
    <n v="-0.19999999999999574"/>
    <n v="-3.4000000000000057"/>
    <n v="-0.20000000000000284"/>
    <n v="0.5"/>
    <n v="-0.5"/>
    <n v="1.2999999999999989"/>
    <n v="2.3999999999999986"/>
    <n v="1.2999999999999972"/>
    <n v="-4.0999999999999979"/>
    <n v="-5.3000000000000007"/>
    <n v="9.9999999999994316E-2"/>
    <n v="-0.60000000000000142"/>
    <n v="-1.4000000000000021"/>
    <n v="-2"/>
    <n v="0.90000000000000213"/>
    <n v="2.0999999999999996"/>
    <n v="1"/>
    <n v="-0.70000000000000018"/>
    <n v="0.20000000000000018"/>
    <n v="-1.6999999999999993"/>
    <n v="-1.5"/>
    <n v="-8.4"/>
    <n v="0"/>
    <n v="-1"/>
    <n v="1"/>
    <n v="-1"/>
    <n v="5"/>
    <n v="-3"/>
    <n v="-1"/>
    <n v="12"/>
    <n v="-7.6000000000000014"/>
    <n v="3"/>
    <n v="6"/>
    <n v="2.6000000000000014"/>
    <n v="-4"/>
    <n v="-5"/>
    <n v="-1"/>
    <n v="3"/>
    <n v="8"/>
    <n v="11"/>
    <n v="0"/>
    <n v="8"/>
    <n v="1"/>
    <n v="-1"/>
    <n v="2"/>
    <n v="-7"/>
    <n v="2"/>
    <n v="-14"/>
    <s v="WAS"/>
    <x v="0"/>
    <n v="94"/>
    <n v="113"/>
    <n v="-19"/>
    <x v="1"/>
    <m/>
    <x v="0"/>
    <x v="2"/>
    <x v="0"/>
    <x v="0"/>
  </r>
  <r>
    <s v="Archive"/>
    <s v="LAC"/>
    <s v="NOP"/>
    <s v="11.11.2017"/>
    <s v="LACNOP11.11.2017"/>
    <s v="NOP"/>
    <s v="Team2"/>
    <s v="NOP"/>
    <s v="Team2"/>
    <n v="3.44"/>
    <n v="1.36"/>
    <n v="2.08"/>
    <s v="LAC"/>
    <s v="Team1"/>
    <n v="4"/>
    <n v="1"/>
    <n v="0"/>
    <n v="0"/>
    <s v="NOP"/>
    <x v="0"/>
    <n v="96"/>
    <n v="105"/>
    <n v="-9"/>
    <n v="0.77049999999999996"/>
    <n v="0.41"/>
    <n v="0.59000000000000008"/>
    <n v="-3"/>
    <n v="-5"/>
    <n v="2"/>
    <n v="-0.15200000000000002"/>
    <n v="-0.19999999999999574"/>
    <n v="-4.4000000000000057"/>
    <n v="-3"/>
    <n v="-1.2999999999999972"/>
    <n v="-2.8999999999999986"/>
    <n v="-0.40000000000000036"/>
    <n v="-0.5"/>
    <n v="-0.60000000000000142"/>
    <n v="2"/>
    <n v="2.7000000000000028"/>
    <n v="9.9999999999994316E-2"/>
    <n v="2.5"/>
    <n v="-3.1999999999999993"/>
    <n v="-0.60000000000000142"/>
    <n v="-5.6000000000000014"/>
    <n v="-0.89999999999999858"/>
    <n v="0.40000000000000036"/>
    <n v="9.9999999999999645E-2"/>
    <n v="0.90000000000000036"/>
    <n v="1.1999999999999993"/>
    <n v="1.5"/>
    <n v="-1.7000000000000002"/>
    <n v="0"/>
    <n v="0"/>
    <n v="0"/>
    <n v="0"/>
    <n v="-5"/>
    <n v="-2"/>
    <n v="3"/>
    <n v="10"/>
    <n v="-1.7000000000000028"/>
    <n v="0"/>
    <n v="4"/>
    <n v="-4.4000000000000021"/>
    <n v="-8"/>
    <n v="-4"/>
    <n v="-29.5"/>
    <n v="10"/>
    <n v="-2"/>
    <n v="8"/>
    <n v="4"/>
    <n v="-8"/>
    <n v="-1"/>
    <n v="0"/>
    <n v="3"/>
    <n v="3"/>
    <n v="-4"/>
    <n v="1"/>
    <s v="NOP"/>
    <x v="0"/>
    <n v="103"/>
    <n v="113"/>
    <n v="-10"/>
    <x v="1"/>
    <m/>
    <x v="0"/>
    <x v="2"/>
    <x v="0"/>
    <x v="0"/>
  </r>
  <r>
    <s v="Archive"/>
    <s v="SAC"/>
    <s v="NYK"/>
    <s v="11.11.2017"/>
    <s v="SACNYK11.11.2017"/>
    <s v="NYK"/>
    <s v="Team2"/>
    <s v="NYK"/>
    <s v="Team2"/>
    <n v="3.01"/>
    <n v="1.44"/>
    <n v="1.5699999999999998"/>
    <s v="SAC"/>
    <s v="Team1"/>
    <n v="0"/>
    <n v="0"/>
    <n v="0"/>
    <n v="0"/>
    <s v="NYK"/>
    <x v="0"/>
    <n v="87"/>
    <n v="109"/>
    <n v="-22"/>
    <n v="0.62670000000000003"/>
    <n v="0.28000000000000003"/>
    <n v="0.72"/>
    <n v="1"/>
    <n v="-4"/>
    <n v="5"/>
    <n v="-0.18"/>
    <n v="0.20000000000000284"/>
    <n v="-7.3999999999999915"/>
    <n v="-2.1000000000000014"/>
    <n v="9.9999999999994316E-2"/>
    <n v="-2.6000000000000014"/>
    <n v="0.20000000000000107"/>
    <n v="-1.1000000000000014"/>
    <n v="2.5"/>
    <n v="-3.3000000000000007"/>
    <n v="-2.9000000000000021"/>
    <n v="-5.5999999999999943"/>
    <n v="-1.7000000000000011"/>
    <n v="-3.5"/>
    <n v="-5.2999999999999972"/>
    <n v="-2.6999999999999993"/>
    <n v="-1.4000000000000004"/>
    <n v="1.6000000000000005"/>
    <n v="-0.39999999999999947"/>
    <n v="-0.80000000000000071"/>
    <n v="-0.70000000000000284"/>
    <n v="-2"/>
    <n v="-9.3999999999999986"/>
    <n v="0"/>
    <n v="0"/>
    <n v="0"/>
    <n v="0"/>
    <n v="5"/>
    <n v="17"/>
    <n v="12"/>
    <n v="30"/>
    <n v="-3.7000000000000028"/>
    <n v="4"/>
    <n v="16"/>
    <n v="-21"/>
    <n v="-11"/>
    <n v="-13"/>
    <n v="-9.7999999999999972"/>
    <n v="1"/>
    <n v="3"/>
    <n v="4"/>
    <n v="-1"/>
    <n v="2"/>
    <n v="4"/>
    <n v="1"/>
    <n v="-2"/>
    <n v="0"/>
    <n v="-10"/>
    <n v="-4"/>
    <s v="NYK"/>
    <x v="0"/>
    <n v="91"/>
    <n v="118"/>
    <n v="-27"/>
    <x v="1"/>
    <m/>
    <x v="0"/>
    <x v="2"/>
    <x v="0"/>
    <x v="0"/>
  </r>
  <r>
    <s v="Archive"/>
    <s v="CHI"/>
    <s v="SAS"/>
    <s v="11.11.2017"/>
    <s v="CHISAS11.11.2017"/>
    <s v="SAS"/>
    <s v="Team2"/>
    <s v="SAS"/>
    <s v="Team2"/>
    <n v="6.05"/>
    <n v="1.1599999999999999"/>
    <n v="4.8899999999999997"/>
    <s v="CHI"/>
    <s v="Team1"/>
    <n v="6"/>
    <n v="0"/>
    <n v="2"/>
    <n v="0"/>
    <s v="SAS"/>
    <x v="0"/>
    <n v="94"/>
    <n v="118"/>
    <n v="-24"/>
    <n v="0.62490000000000001"/>
    <n v="0.26"/>
    <n v="0.74"/>
    <n v="-2"/>
    <n v="-14"/>
    <n v="12"/>
    <n v="-0.52499999999999991"/>
    <n v="0.39999999999999858"/>
    <n v="-4.8000000000000114"/>
    <n v="-1.2000000000000028"/>
    <n v="4.7000000000000028"/>
    <n v="-3.7000000000000028"/>
    <n v="1.4000000000000004"/>
    <n v="5.8999999999999986"/>
    <n v="-2.5"/>
    <n v="-3.7999999999999989"/>
    <n v="-4"/>
    <n v="-4.5"/>
    <n v="-0.90000000000000036"/>
    <n v="1.2000000000000028"/>
    <n v="0.20000000000000284"/>
    <n v="-1"/>
    <n v="9.9999999999999645E-2"/>
    <n v="-0.90000000000000036"/>
    <n v="-2.5999999999999996"/>
    <n v="0.60000000000000009"/>
    <n v="1.6999999999999993"/>
    <n v="-3.6999999999999993"/>
    <n v="-14.3"/>
    <n v="0"/>
    <n v="0"/>
    <n v="0"/>
    <n v="0"/>
    <n v="5"/>
    <n v="14"/>
    <n v="10"/>
    <n v="18"/>
    <n v="1.6000000000000014"/>
    <n v="-2"/>
    <n v="-9"/>
    <n v="3.6999999999999957"/>
    <n v="-4"/>
    <n v="-2"/>
    <n v="-10.200000000000003"/>
    <n v="-8"/>
    <n v="18"/>
    <n v="10"/>
    <n v="7"/>
    <n v="1"/>
    <n v="-1"/>
    <n v="4"/>
    <n v="11"/>
    <n v="15"/>
    <n v="-1"/>
    <n v="5"/>
    <s v="SAS"/>
    <x v="0"/>
    <n v="94"/>
    <n v="133"/>
    <n v="-39"/>
    <x v="3"/>
    <m/>
    <x v="0"/>
    <x v="1"/>
    <x v="0"/>
    <x v="0"/>
  </r>
  <r>
    <s v="Archive"/>
    <s v="LAL"/>
    <s v="MIL"/>
    <s v="11.11.2017"/>
    <s v="LALMIL11.11.2017"/>
    <s v="MIL"/>
    <s v="Team2"/>
    <s v="MIL"/>
    <s v="Team2"/>
    <n v="2.95"/>
    <n v="1.46"/>
    <n v="1.4900000000000002"/>
    <s v="LAL"/>
    <s v="Team1"/>
    <n v="0"/>
    <n v="0"/>
    <n v="2"/>
    <n v="0"/>
    <s v="LAL"/>
    <x v="1"/>
    <n v="96"/>
    <n v="92"/>
    <n v="4"/>
    <n v="0.66159999999999997"/>
    <n v="0.54"/>
    <n v="0.45999999999999996"/>
    <n v="0"/>
    <n v="-5"/>
    <n v="5"/>
    <n v="-0.20799999999999996"/>
    <n v="0.19999999999999574"/>
    <n v="2.5"/>
    <n v="1.6999999999999957"/>
    <n v="8"/>
    <n v="-2.3999999999999986"/>
    <n v="-0.40000000000000036"/>
    <n v="2"/>
    <n v="-4.5"/>
    <n v="-0.5"/>
    <n v="1"/>
    <n v="-5.2000000000000028"/>
    <n v="3.2"/>
    <n v="4.9999999999999964"/>
    <n v="8.1999999999999957"/>
    <n v="0.5"/>
    <n v="3.6000000000000014"/>
    <n v="0"/>
    <n v="0.39999999999999947"/>
    <n v="2.2999999999999998"/>
    <n v="0.10000000000000142"/>
    <n v="1.1999999999999993"/>
    <n v="-2.6999999999999997"/>
    <n v="0"/>
    <n v="0"/>
    <n v="0"/>
    <n v="0"/>
    <n v="0"/>
    <n v="-2"/>
    <n v="6"/>
    <n v="17"/>
    <n v="-1.8000000000000043"/>
    <n v="3"/>
    <n v="4"/>
    <n v="6"/>
    <n v="-17"/>
    <n v="-10"/>
    <n v="-35.299999999999997"/>
    <n v="8"/>
    <n v="-4"/>
    <n v="4"/>
    <n v="2"/>
    <n v="2"/>
    <n v="3"/>
    <n v="1"/>
    <n v="11"/>
    <n v="0"/>
    <n v="5"/>
    <n v="-4"/>
    <s v="MIL"/>
    <x v="0"/>
    <n v="90"/>
    <n v="98"/>
    <n v="-8"/>
    <x v="3"/>
    <m/>
    <x v="0"/>
    <x v="1"/>
    <x v="0"/>
    <x v="0"/>
  </r>
  <r>
    <s v="Archive"/>
    <s v="PHI"/>
    <s v="GSW"/>
    <s v="11.11.2017"/>
    <s v="PHIGSW11.11.2017"/>
    <s v="GSW"/>
    <s v="Team2"/>
    <s v="GSW"/>
    <s v="Team2"/>
    <n v="9.8699999999999992"/>
    <n v="1.08"/>
    <n v="8.7899999999999991"/>
    <s v="PHI"/>
    <s v="Team1"/>
    <n v="4"/>
    <n v="0"/>
    <n v="2"/>
    <n v="0"/>
    <s v="GSW"/>
    <x v="0"/>
    <n v="83"/>
    <n v="101"/>
    <n v="-18"/>
    <n v="0.71309999999999996"/>
    <n v="0.32"/>
    <n v="0.67999999999999994"/>
    <n v="-3"/>
    <n v="-8"/>
    <n v="5"/>
    <n v="-0.23599999999999999"/>
    <n v="-0.20000000000000284"/>
    <n v="-9.2000000000000028"/>
    <n v="-4"/>
    <n v="1.7999999999999972"/>
    <n v="-5.6000000000000014"/>
    <n v="-1.8000000000000007"/>
    <n v="-1.6999999999999993"/>
    <n v="-4"/>
    <n v="0.5"/>
    <n v="3"/>
    <n v="-7.7999999999999972"/>
    <n v="3.5999999999999996"/>
    <n v="0.70000000000000284"/>
    <n v="4.2000000000000028"/>
    <n v="-5.1000000000000014"/>
    <n v="1.0999999999999979"/>
    <n v="-0.5"/>
    <n v="-3.4999999999999991"/>
    <n v="1.7999999999999998"/>
    <n v="3.5"/>
    <n v="3.6999999999999993"/>
    <n v="-11.1"/>
    <n v="0"/>
    <n v="-1"/>
    <n v="1"/>
    <n v="-1"/>
    <n v="0"/>
    <n v="2"/>
    <n v="0"/>
    <n v="0"/>
    <n v="0"/>
    <n v="3"/>
    <n v="0"/>
    <n v="11.600000000000001"/>
    <n v="-1"/>
    <n v="-1"/>
    <n v="-1.0999999999999943"/>
    <n v="2"/>
    <n v="-3"/>
    <n v="-1"/>
    <n v="0"/>
    <n v="4"/>
    <n v="-2"/>
    <n v="-2"/>
    <n v="5"/>
    <n v="8"/>
    <n v="7"/>
    <n v="-7"/>
    <s v="GSW"/>
    <x v="0"/>
    <n v="114"/>
    <n v="135"/>
    <n v="-21"/>
    <x v="3"/>
    <m/>
    <x v="0"/>
    <x v="1"/>
    <x v="0"/>
    <x v="0"/>
  </r>
  <r>
    <s v="Archive"/>
    <s v="BKN"/>
    <s v="UTA"/>
    <s v="11.11.2017"/>
    <s v="BKNUTA11.11.2017"/>
    <s v="UTA"/>
    <s v="Team2"/>
    <s v="UTA"/>
    <s v="Team2"/>
    <n v="4.0999999999999996"/>
    <n v="1.28"/>
    <n v="2.8199999999999994"/>
    <s v="BKN"/>
    <s v="Team1"/>
    <n v="3"/>
    <n v="1"/>
    <n v="2"/>
    <n v="0"/>
    <s v="UTA"/>
    <x v="0"/>
    <n v="82"/>
    <n v="111"/>
    <n v="-29"/>
    <n v="0.51190000000000002"/>
    <n v="0.21"/>
    <n v="0.79"/>
    <n v="-2"/>
    <n v="-3"/>
    <n v="1"/>
    <n v="-8.3000000000000018E-2"/>
    <n v="-0.20000000000000284"/>
    <n v="6.2000000000000028"/>
    <n v="1.6000000000000014"/>
    <n v="5.5"/>
    <n v="-1"/>
    <n v="0.19999999999999929"/>
    <n v="3.5"/>
    <n v="-3.6000000000000014"/>
    <n v="2.9000000000000021"/>
    <n v="6.3000000000000007"/>
    <n v="-8.5999999999999943"/>
    <n v="1.8000000000000007"/>
    <n v="3.6999999999999957"/>
    <n v="5.5"/>
    <n v="1.0999999999999979"/>
    <n v="1"/>
    <n v="-2.7000000000000011"/>
    <n v="-1"/>
    <n v="0.79999999999999982"/>
    <n v="1.3000000000000007"/>
    <n v="2"/>
    <n v="-6.1"/>
    <n v="0"/>
    <n v="1"/>
    <n v="-1"/>
    <n v="1"/>
    <n v="0"/>
    <n v="-1"/>
    <n v="1"/>
    <n v="3"/>
    <n v="-0.40000000000000568"/>
    <n v="0"/>
    <n v="7"/>
    <n v="-7.0000000000000036"/>
    <n v="-3"/>
    <n v="3"/>
    <n v="-18.200000000000003"/>
    <n v="3"/>
    <n v="14"/>
    <n v="17"/>
    <n v="7"/>
    <n v="3"/>
    <n v="-7"/>
    <n v="2"/>
    <n v="-2"/>
    <n v="0"/>
    <n v="0"/>
    <n v="16"/>
    <s v="UTA"/>
    <x v="0"/>
    <n v="106"/>
    <n v="114"/>
    <n v="-8"/>
    <x v="3"/>
    <m/>
    <x v="0"/>
    <x v="1"/>
    <x v="0"/>
    <x v="0"/>
  </r>
  <r>
    <s v="Archive"/>
    <s v="ORL"/>
    <s v="DEN"/>
    <s v="11.11.2017"/>
    <s v="ORLDEN11.11.2017"/>
    <s v="DEN"/>
    <s v="Team2"/>
    <s v="DEN"/>
    <s v="Team2"/>
    <n v="3.56"/>
    <n v="1.34"/>
    <n v="2.2199999999999998"/>
    <s v="ORL"/>
    <s v="Team1"/>
    <n v="2"/>
    <n v="1"/>
    <n v="2"/>
    <n v="1"/>
    <s v="DEN"/>
    <x v="0"/>
    <n v="93"/>
    <n v="98"/>
    <n v="-5"/>
    <n v="0.51668999999999998"/>
    <n v="0.45"/>
    <n v="0.55000000000000004"/>
    <n v="2"/>
    <n v="-3"/>
    <n v="5"/>
    <n v="-0.15300000000000008"/>
    <n v="0.20000000000000284"/>
    <n v="-9.9999999999994316E-2"/>
    <n v="0.39999999999999858"/>
    <n v="0.20000000000000284"/>
    <n v="0.39999999999999858"/>
    <n v="0"/>
    <n v="0.19999999999999929"/>
    <n v="-9.9999999999994316E-2"/>
    <n v="-0.89999999999999858"/>
    <n v="-1.6999999999999993"/>
    <n v="1.2000000000000028"/>
    <n v="-3.4000000000000004"/>
    <n v="0.5"/>
    <n v="-2.7999999999999972"/>
    <n v="0.19999999999999929"/>
    <n v="-0.19999999999999929"/>
    <n v="-0.20000000000000018"/>
    <n v="0.60000000000000053"/>
    <n v="0.10000000000000053"/>
    <n v="2.3000000000000007"/>
    <n v="-1.6999999999999993"/>
    <n v="-3.7"/>
    <n v="0"/>
    <n v="-1"/>
    <n v="1"/>
    <n v="-1"/>
    <n v="0"/>
    <n v="-14"/>
    <n v="-9"/>
    <n v="-2"/>
    <n v="-9.6000000000000014"/>
    <n v="-1"/>
    <n v="0"/>
    <n v="-4.8000000000000007"/>
    <n v="5"/>
    <n v="7"/>
    <n v="-3"/>
    <n v="5"/>
    <n v="-7"/>
    <n v="-2"/>
    <n v="-3"/>
    <n v="2"/>
    <n v="-2"/>
    <n v="0"/>
    <n v="0"/>
    <n v="-3"/>
    <n v="3"/>
    <n v="-28"/>
    <s v="DEN"/>
    <x v="0"/>
    <n v="107"/>
    <n v="125"/>
    <n v="-18"/>
    <x v="3"/>
    <m/>
    <x v="0"/>
    <x v="1"/>
    <x v="0"/>
    <x v="0"/>
  </r>
  <r>
    <s v="Archive"/>
    <s v="TOR"/>
    <s v="BOS"/>
    <s v="12.11.2017"/>
    <s v="TORBOS12.11.2017"/>
    <s v="BOS"/>
    <s v="Team2"/>
    <s v="TOR"/>
    <s v="Team1"/>
    <n v="1"/>
    <n v="1"/>
    <n v="0"/>
    <s v="TOR"/>
    <s v="Team1"/>
    <n v="0"/>
    <n v="0"/>
    <n v="0"/>
    <n v="0"/>
    <s v="BOS"/>
    <x v="0"/>
    <n v="83"/>
    <n v="107"/>
    <n v="-24"/>
    <n v="0.82430000000000003"/>
    <n v="0.26"/>
    <n v="0.74"/>
    <n v="-4"/>
    <n v="-6"/>
    <n v="2"/>
    <n v="-0.11899999999999999"/>
    <n v="-0.20000000000000284"/>
    <n v="7.2999999999999972"/>
    <n v="3.6999999999999957"/>
    <n v="1"/>
    <n v="3.7000000000000028"/>
    <n v="0"/>
    <n v="1"/>
    <n v="-1.1999999999999957"/>
    <n v="0.10000000000000142"/>
    <n v="-0.29999999999999716"/>
    <n v="1.5"/>
    <n v="-0.5"/>
    <n v="-3.1000000000000014"/>
    <n v="-3.7000000000000028"/>
    <n v="1.1000000000000014"/>
    <n v="0.20000000000000107"/>
    <n v="0.40000000000000036"/>
    <n v="1.0999999999999996"/>
    <n v="0"/>
    <n v="2.9000000000000021"/>
    <n v="0"/>
    <n v="0.59999999999999964"/>
    <n v="0"/>
    <n v="1"/>
    <n v="-1"/>
    <n v="1"/>
    <n v="0"/>
    <n v="14"/>
    <n v="-1"/>
    <n v="-5"/>
    <n v="1.6000000000000014"/>
    <n v="2"/>
    <n v="-7"/>
    <n v="13"/>
    <n v="14"/>
    <n v="16"/>
    <n v="-0.29999999999999716"/>
    <n v="-1"/>
    <n v="-2"/>
    <n v="-3"/>
    <n v="7"/>
    <n v="-3"/>
    <n v="-2"/>
    <n v="3"/>
    <n v="0"/>
    <n v="1"/>
    <n v="11"/>
    <n v="12"/>
    <s v="BOS"/>
    <x v="0"/>
    <n v="94"/>
    <n v="95"/>
    <n v="-1"/>
    <x v="3"/>
    <m/>
    <x v="0"/>
    <x v="1"/>
    <x v="0"/>
    <x v="0"/>
  </r>
  <r>
    <s v="Archive"/>
    <s v="MIA"/>
    <s v="DET"/>
    <s v="12.11.2017"/>
    <s v="MIADET12.11.2017"/>
    <s v="DET"/>
    <s v="Team2"/>
    <s v="DET"/>
    <s v="Team2"/>
    <n v="2.39"/>
    <n v="1.65"/>
    <n v="0.74000000000000021"/>
    <s v="DET"/>
    <s v="Team2"/>
    <n v="0"/>
    <n v="0"/>
    <n v="0"/>
    <n v="0"/>
    <s v="DET"/>
    <x v="0"/>
    <n v="81"/>
    <n v="107"/>
    <n v="-26"/>
    <n v="0.76959999999999995"/>
    <n v="0.24"/>
    <n v="0.76"/>
    <n v="-1"/>
    <n v="-3"/>
    <n v="2"/>
    <n v="-0.10200000000000004"/>
    <n v="0.20000000000000284"/>
    <n v="-3.7999999999999972"/>
    <n v="-2.2999999999999972"/>
    <n v="-3.8000000000000114"/>
    <n v="-0.70000000000000284"/>
    <n v="1"/>
    <n v="3.6000000000000014"/>
    <n v="-1.1999999999999957"/>
    <n v="-0.20000000000000107"/>
    <n v="-1.0999999999999979"/>
    <n v="3.2999999999999972"/>
    <n v="-2.5999999999999996"/>
    <n v="1.6999999999999993"/>
    <n v="-0.89999999999999858"/>
    <n v="-1.0999999999999979"/>
    <n v="1.7000000000000011"/>
    <n v="-0.5"/>
    <n v="1.5999999999999996"/>
    <n v="-0.79999999999999982"/>
    <n v="1"/>
    <n v="-0.5"/>
    <n v="-5.4"/>
    <n v="0"/>
    <n v="0"/>
    <n v="0"/>
    <n v="0"/>
    <n v="0"/>
    <n v="7"/>
    <n v="1"/>
    <n v="-20"/>
    <n v="12.900000000000006"/>
    <n v="6"/>
    <n v="7"/>
    <n v="8.5"/>
    <n v="-1"/>
    <n v="-7"/>
    <n v="22.4"/>
    <n v="-9"/>
    <n v="-11"/>
    <n v="-20"/>
    <n v="8"/>
    <n v="6"/>
    <n v="-1"/>
    <n v="2"/>
    <n v="-8"/>
    <n v="0"/>
    <n v="-5"/>
    <n v="-8"/>
    <s v="DET"/>
    <x v="0"/>
    <n v="103"/>
    <n v="112"/>
    <n v="-9"/>
    <x v="3"/>
    <m/>
    <x v="0"/>
    <x v="1"/>
    <x v="0"/>
    <x v="0"/>
  </r>
  <r>
    <s v="Archive"/>
    <s v="DAL"/>
    <s v="OKC"/>
    <s v="12.11.2017"/>
    <s v="DALOKC12.11.2017"/>
    <s v="OKC"/>
    <s v="Team2"/>
    <s v="OKC"/>
    <s v="Team2"/>
    <n v="6.69"/>
    <n v="1.1399999999999999"/>
    <n v="5.5500000000000007"/>
    <s v="DAL"/>
    <s v="Team1"/>
    <n v="2"/>
    <n v="0"/>
    <n v="0"/>
    <n v="0"/>
    <s v="OKC"/>
    <x v="0"/>
    <n v="83"/>
    <n v="113"/>
    <n v="-30"/>
    <n v="0.68579999999999997"/>
    <n v="0.2"/>
    <n v="0.8"/>
    <n v="2"/>
    <n v="-4"/>
    <n v="6"/>
    <n v="-0.189"/>
    <n v="0.20000000000000284"/>
    <n v="-1.3999999999999915"/>
    <n v="-1"/>
    <n v="-1.7000000000000028"/>
    <n v="-0.29999999999999716"/>
    <n v="1.6999999999999993"/>
    <n v="2.4000000000000021"/>
    <n v="2.4000000000000057"/>
    <n v="-1"/>
    <n v="-2.6999999999999993"/>
    <n v="4.7000000000000028"/>
    <n v="-3.5"/>
    <n v="2.0999999999999979"/>
    <n v="-1.2999999999999972"/>
    <n v="0.40000000000000213"/>
    <n v="-1.6000000000000014"/>
    <n v="-3.6000000000000005"/>
    <n v="-1.1999999999999997"/>
    <n v="-0.20000000000000018"/>
    <n v="-1.5"/>
    <n v="-0.5"/>
    <n v="-6.1999999999999993"/>
    <n v="0"/>
    <n v="0"/>
    <n v="0"/>
    <n v="0"/>
    <n v="0"/>
    <n v="7"/>
    <n v="-3"/>
    <n v="-23"/>
    <n v="7.9000000000000057"/>
    <n v="3"/>
    <n v="0"/>
    <n v="12.500000000000004"/>
    <n v="10"/>
    <n v="3"/>
    <n v="32.399999999999991"/>
    <n v="-13"/>
    <n v="-5"/>
    <n v="-18"/>
    <n v="0"/>
    <n v="0"/>
    <n v="0"/>
    <n v="-1"/>
    <n v="-1"/>
    <n v="-3"/>
    <n v="3"/>
    <n v="-2"/>
    <s v="OKC"/>
    <x v="0"/>
    <n v="99"/>
    <n v="112"/>
    <n v="-13"/>
    <x v="3"/>
    <m/>
    <x v="0"/>
    <x v="1"/>
    <x v="0"/>
    <x v="0"/>
  </r>
  <r>
    <s v="Archive"/>
    <s v="BOS"/>
    <s v="BKN"/>
    <s v="14.11.2017"/>
    <s v="BOSBKN14.11.2017"/>
    <s v="BKN"/>
    <s v="Team2"/>
    <s v="BOS"/>
    <s v="Team1"/>
    <n v="1.39"/>
    <n v="3.27"/>
    <n v="-1.8800000000000001"/>
    <s v="BKN"/>
    <s v="Team2"/>
    <n v="2"/>
    <n v="0"/>
    <n v="3"/>
    <n v="0"/>
    <s v="BOS"/>
    <x v="1"/>
    <n v="110"/>
    <n v="95"/>
    <n v="15"/>
    <n v="0.77569999999999995"/>
    <n v="0.65"/>
    <n v="0.35"/>
    <n v="3"/>
    <n v="12"/>
    <n v="-9"/>
    <n v="0.39799999999999996"/>
    <n v="0.20000000000000284"/>
    <n v="-5"/>
    <n v="-1.6000000000000014"/>
    <n v="-4.3999999999999915"/>
    <n v="0.5"/>
    <n v="-0.59999999999999964"/>
    <n v="-3.1000000000000014"/>
    <n v="1.7999999999999972"/>
    <n v="-1.4000000000000021"/>
    <n v="-3.3000000000000007"/>
    <n v="4.3999999999999915"/>
    <n v="-1.0999999999999996"/>
    <n v="0.40000000000000568"/>
    <n v="-0.60000000000000142"/>
    <n v="-0.5"/>
    <n v="-1.7000000000000011"/>
    <n v="0.90000000000000036"/>
    <n v="0.10000000000000053"/>
    <n v="-1.2999999999999998"/>
    <n v="-1.9000000000000021"/>
    <n v="-2.0999999999999979"/>
    <n v="9.1000000000000014"/>
    <n v="0"/>
    <n v="-1"/>
    <n v="1"/>
    <n v="-1"/>
    <n v="0"/>
    <n v="2"/>
    <n v="3"/>
    <n v="3"/>
    <n v="2"/>
    <n v="0"/>
    <n v="1"/>
    <n v="-0.80000000000000071"/>
    <n v="-4"/>
    <n v="-13"/>
    <n v="24.900000000000006"/>
    <n v="4"/>
    <n v="-14"/>
    <n v="-10"/>
    <n v="-10"/>
    <n v="-2"/>
    <n v="7"/>
    <n v="-7"/>
    <n v="0"/>
    <n v="1"/>
    <n v="-11"/>
    <n v="-8"/>
    <s v="BOS"/>
    <x v="1"/>
    <n v="109"/>
    <n v="102"/>
    <n v="7"/>
    <x v="2"/>
    <m/>
    <x v="0"/>
    <x v="2"/>
    <x v="0"/>
    <x v="0"/>
  </r>
  <r>
    <s v="Archive"/>
    <s v="TOR"/>
    <s v="HOU"/>
    <s v="14.11.2017"/>
    <s v="TORHOU14.11.2017"/>
    <s v="HOU"/>
    <s v="Team2"/>
    <s v="HOU"/>
    <s v="Team2"/>
    <n v="3.1"/>
    <n v="1.43"/>
    <n v="1.6700000000000002"/>
    <s v="TOR"/>
    <s v="Team1"/>
    <n v="0"/>
    <n v="0"/>
    <n v="0"/>
    <n v="0"/>
    <s v="HOU"/>
    <x v="0"/>
    <n v="80"/>
    <n v="108"/>
    <n v="-28"/>
    <n v="0.58860000000000001"/>
    <n v="0.22"/>
    <n v="0.78"/>
    <n v="0"/>
    <n v="-3"/>
    <n v="3"/>
    <n v="-0.13"/>
    <n v="0"/>
    <n v="-2.2999999999999972"/>
    <n v="2.1999999999999957"/>
    <n v="0.70000000000000284"/>
    <n v="2.2000000000000028"/>
    <n v="-4.7999999999999989"/>
    <n v="-12.100000000000001"/>
    <n v="-1.0999999999999943"/>
    <n v="-1.8999999999999986"/>
    <n v="-1.8999999999999986"/>
    <n v="-1.5"/>
    <n v="-0.59999999999999964"/>
    <n v="-2.7999999999999972"/>
    <n v="-3.3999999999999986"/>
    <n v="0.5"/>
    <n v="-1.7000000000000011"/>
    <n v="-0.79999999999999893"/>
    <n v="0.59999999999999964"/>
    <n v="-0.5"/>
    <n v="1.7000000000000028"/>
    <n v="-0.29999999999999716"/>
    <n v="-3.8000000000000007"/>
    <n v="0"/>
    <n v="0"/>
    <n v="0"/>
    <n v="0"/>
    <n v="0"/>
    <n v="4"/>
    <n v="-1"/>
    <n v="-3"/>
    <n v="0.5"/>
    <n v="-5"/>
    <n v="-11"/>
    <n v="-1"/>
    <n v="11"/>
    <n v="9"/>
    <n v="12.900000000000006"/>
    <n v="2"/>
    <n v="-12"/>
    <n v="-10"/>
    <n v="-1"/>
    <n v="-6"/>
    <n v="-2"/>
    <n v="-2"/>
    <n v="-2"/>
    <n v="-2"/>
    <n v="4"/>
    <n v="-2"/>
    <s v="TOR"/>
    <x v="1"/>
    <n v="129"/>
    <n v="113"/>
    <n v="16"/>
    <x v="1"/>
    <m/>
    <x v="0"/>
    <x v="1"/>
    <x v="0"/>
    <x v="0"/>
  </r>
  <r>
    <s v="Archive"/>
    <s v="SAC"/>
    <s v="ATL"/>
    <s v="15.11.2017"/>
    <s v="SACATL15.11.2017"/>
    <s v="ATL"/>
    <s v="Team2"/>
    <s v="SAC"/>
    <s v="Team1"/>
    <n v="2.86"/>
    <n v="148"/>
    <n v="-145.13999999999999"/>
    <s v="SAC"/>
    <s v="Team1"/>
    <n v="0"/>
    <n v="0"/>
    <n v="2"/>
    <n v="0"/>
    <s v="ATL"/>
    <x v="0"/>
    <n v="96"/>
    <n v="101"/>
    <n v="-5"/>
    <n v="0.77869999999999995"/>
    <n v="0.45"/>
    <n v="0.55000000000000004"/>
    <n v="1"/>
    <n v="3"/>
    <n v="-2"/>
    <n v="0.11200000000000002"/>
    <n v="0"/>
    <n v="-6.3999999999999915"/>
    <n v="-1"/>
    <n v="-1"/>
    <n v="-0.70000000000000284"/>
    <n v="-2.2999999999999989"/>
    <n v="-6.1999999999999993"/>
    <n v="0.30000000000000426"/>
    <n v="-2.2000000000000011"/>
    <n v="-1.5"/>
    <n v="-5.2999999999999972"/>
    <n v="0"/>
    <n v="-0.80000000000000071"/>
    <n v="-0.89999999999999858"/>
    <n v="-2.1999999999999993"/>
    <n v="-1.0999999999999996"/>
    <n v="-0.59999999999999964"/>
    <n v="0.5"/>
    <n v="-1.1000000000000005"/>
    <n v="-0.30000000000000071"/>
    <n v="-1.8000000000000007"/>
    <n v="-3.3999999999999995"/>
    <n v="0"/>
    <n v="1"/>
    <n v="-1"/>
    <n v="1"/>
    <n v="0"/>
    <n v="10"/>
    <n v="7"/>
    <n v="4"/>
    <n v="5.5"/>
    <n v="2"/>
    <n v="3"/>
    <n v="2.5999999999999943"/>
    <n v="-6"/>
    <n v="-6"/>
    <n v="-10.700000000000003"/>
    <n v="0"/>
    <n v="-3"/>
    <n v="-3"/>
    <n v="-4"/>
    <n v="1"/>
    <n v="5"/>
    <n v="1"/>
    <n v="-4"/>
    <n v="5"/>
    <n v="-9"/>
    <n v="11"/>
    <s v="ATL"/>
    <x v="0"/>
    <n v="80"/>
    <n v="126"/>
    <n v="-46"/>
    <x v="3"/>
    <m/>
    <x v="0"/>
    <x v="1"/>
    <x v="0"/>
    <x v="0"/>
  </r>
  <r>
    <s v="Archive"/>
    <s v="UTA"/>
    <s v="NYK"/>
    <s v="15.11.2017"/>
    <s v="UTANYK15.11.2017"/>
    <s v="NYK"/>
    <s v="Team2"/>
    <s v="NYK"/>
    <s v="Team2"/>
    <n v="2.4900000000000002"/>
    <n v="1.61"/>
    <n v="0.88000000000000012"/>
    <s v="UTA"/>
    <s v="Team1"/>
    <n v="2"/>
    <n v="1"/>
    <n v="0"/>
    <n v="0"/>
    <s v="NYK"/>
    <x v="0"/>
    <n v="89"/>
    <n v="119"/>
    <n v="-30"/>
    <n v="0.79859999999999998"/>
    <n v="0.2"/>
    <n v="0.8"/>
    <n v="2"/>
    <n v="1"/>
    <n v="1"/>
    <n v="0"/>
    <n v="0.20000000000000284"/>
    <n v="-0.59999999999999432"/>
    <n v="-2.2999999999999972"/>
    <n v="-2.1000000000000085"/>
    <n v="-1.6000000000000014"/>
    <n v="3.7000000000000011"/>
    <n v="7.6999999999999993"/>
    <n v="3"/>
    <n v="0.29999999999999893"/>
    <n v="-0.20000000000000284"/>
    <n v="2.4000000000000057"/>
    <n v="-2.3000000000000007"/>
    <n v="-2.3999999999999986"/>
    <n v="-4.6999999999999957"/>
    <n v="-1.5"/>
    <n v="-1.4000000000000004"/>
    <n v="3.0000000000000009"/>
    <n v="0.70000000000000018"/>
    <n v="-0.20000000000000018"/>
    <n v="-0.30000000000000071"/>
    <n v="-0.19999999999999929"/>
    <n v="3.6999999999999997"/>
    <n v="0"/>
    <n v="-1"/>
    <n v="1"/>
    <n v="-1"/>
    <n v="0"/>
    <n v="2"/>
    <n v="-1"/>
    <n v="10"/>
    <n v="-8"/>
    <n v="2"/>
    <n v="16"/>
    <n v="-27.599999999999994"/>
    <n v="2"/>
    <n v="0"/>
    <n v="7.4000000000000057"/>
    <n v="-6"/>
    <n v="-4"/>
    <n v="-10"/>
    <n v="-5"/>
    <n v="-5"/>
    <n v="2"/>
    <n v="2"/>
    <n v="0"/>
    <n v="0"/>
    <n v="1"/>
    <n v="-22"/>
    <s v="NYK"/>
    <x v="0"/>
    <n v="101"/>
    <n v="106"/>
    <n v="-5"/>
    <x v="1"/>
    <m/>
    <x v="0"/>
    <x v="2"/>
    <x v="0"/>
    <x v="0"/>
  </r>
  <r>
    <s v="Archive"/>
    <s v="CHI"/>
    <s v="OKC"/>
    <s v="15.11.2017"/>
    <s v="CHIOKC15.11.2017"/>
    <s v="OKC"/>
    <s v="Team2"/>
    <s v="OKC"/>
    <s v="Team2"/>
    <n v="8.1999999999999993"/>
    <n v="1.1100000000000001"/>
    <n v="7.089999999999999"/>
    <s v="CHI"/>
    <s v="Team1"/>
    <n v="2"/>
    <n v="0"/>
    <n v="2"/>
    <n v="0"/>
    <s v="OKC"/>
    <x v="0"/>
    <n v="97"/>
    <n v="118"/>
    <n v="-21"/>
    <n v="0.6552"/>
    <n v="0.28999999999999998"/>
    <n v="0.71"/>
    <n v="0"/>
    <n v="-7"/>
    <n v="7"/>
    <n v="-0.29100000000000004"/>
    <n v="0.39999999999999858"/>
    <n v="-5.2000000000000028"/>
    <n v="-1"/>
    <n v="1.7999999999999972"/>
    <n v="-2"/>
    <n v="0.59999999999999964"/>
    <n v="1.1999999999999993"/>
    <n v="0.40000000000000568"/>
    <n v="-3.5999999999999996"/>
    <n v="-5.8000000000000007"/>
    <n v="2.7999999999999972"/>
    <n v="-2.1999999999999993"/>
    <n v="3.4000000000000021"/>
    <n v="1.2000000000000028"/>
    <n v="1.1000000000000014"/>
    <n v="-0.90000000000000036"/>
    <n v="-3.7000000000000011"/>
    <n v="-1.2999999999999998"/>
    <n v="-0.40000000000000036"/>
    <n v="-2.1000000000000014"/>
    <n v="-4.6999999999999993"/>
    <n v="-13.3"/>
    <n v="0"/>
    <n v="1"/>
    <n v="-1"/>
    <n v="1"/>
    <n v="5"/>
    <n v="24"/>
    <n v="10"/>
    <n v="1"/>
    <n v="9.7000000000000028"/>
    <n v="-1"/>
    <n v="-6"/>
    <n v="4.0999999999999979"/>
    <n v="5"/>
    <n v="-1"/>
    <n v="25.099999999999994"/>
    <n v="-11"/>
    <n v="13"/>
    <n v="2"/>
    <n v="5"/>
    <n v="2"/>
    <n v="-1"/>
    <n v="4"/>
    <n v="4"/>
    <n v="4"/>
    <n v="0"/>
    <n v="13"/>
    <s v="OKC"/>
    <x v="0"/>
    <n v="79"/>
    <n v="92"/>
    <n v="-13"/>
    <x v="1"/>
    <m/>
    <x v="0"/>
    <x v="2"/>
    <x v="0"/>
    <x v="0"/>
  </r>
  <r>
    <s v="Archive"/>
    <s v="CLE"/>
    <s v="CHA"/>
    <s v="15.11.2017"/>
    <s v="CLECHA15.11.2017"/>
    <s v="CHA"/>
    <s v="Team2"/>
    <s v="CLE"/>
    <s v="Team1"/>
    <n v="1.95"/>
    <n v="1.95"/>
    <n v="0"/>
    <s v="CHA"/>
    <s v="Team2"/>
    <n v="0"/>
    <n v="0"/>
    <n v="2"/>
    <n v="0"/>
    <s v="CHA"/>
    <x v="0"/>
    <n v="101"/>
    <n v="107"/>
    <n v="-6"/>
    <n v="0.72750000000000004"/>
    <n v="0.44"/>
    <n v="0.56000000000000005"/>
    <n v="2"/>
    <n v="9"/>
    <n v="-7"/>
    <n v="0.31699999999999995"/>
    <n v="-0.19999999999999574"/>
    <n v="5.7999999999999972"/>
    <n v="2.3999999999999986"/>
    <n v="-2.7000000000000028"/>
    <n v="4.2999999999999972"/>
    <n v="3.1999999999999993"/>
    <n v="7.3000000000000007"/>
    <n v="1.8000000000000043"/>
    <n v="-2.1000000000000014"/>
    <n v="-5.4000000000000021"/>
    <n v="7.9000000000000057"/>
    <n v="-2"/>
    <n v="-2.6999999999999957"/>
    <n v="-4.5"/>
    <n v="2.5999999999999979"/>
    <n v="1.1999999999999993"/>
    <n v="0.70000000000000018"/>
    <n v="-0.70000000000000018"/>
    <n v="-0.90000000000000036"/>
    <n v="0.5"/>
    <n v="-2.1999999999999993"/>
    <n v="5"/>
    <n v="0"/>
    <n v="0"/>
    <n v="0"/>
    <n v="0"/>
    <n v="-5"/>
    <n v="-9"/>
    <n v="-3"/>
    <n v="-14"/>
    <n v="3"/>
    <n v="1"/>
    <n v="7"/>
    <n v="-3.8999999999999986"/>
    <n v="-4"/>
    <n v="-7"/>
    <n v="4.8999999999999915"/>
    <n v="0"/>
    <n v="-6"/>
    <n v="-6"/>
    <n v="1"/>
    <n v="1"/>
    <n v="-3"/>
    <n v="-7"/>
    <n v="-3"/>
    <n v="2"/>
    <n v="-10"/>
    <n v="4"/>
    <s v="CLE"/>
    <x v="1"/>
    <n v="115"/>
    <n v="107"/>
    <n v="8"/>
    <x v="2"/>
    <m/>
    <x v="0"/>
    <x v="2"/>
    <x v="0"/>
    <x v="0"/>
  </r>
  <r>
    <s v="Archive"/>
    <s v="IND"/>
    <s v="MEM"/>
    <s v="15.11.2017"/>
    <s v="INDMEM15.11.2017"/>
    <s v="MEM"/>
    <s v="Team2"/>
    <s v="MEM"/>
    <s v="Team2"/>
    <n v="2.37"/>
    <n v="1.66"/>
    <n v="0.71000000000000019"/>
    <s v="IND"/>
    <s v="Team1"/>
    <n v="0"/>
    <n v="1"/>
    <n v="0"/>
    <n v="0"/>
    <s v="MEM"/>
    <x v="0"/>
    <n v="88"/>
    <n v="112"/>
    <n v="-24"/>
    <n v="0.86160000000000003"/>
    <n v="0.26"/>
    <n v="0.74"/>
    <n v="1"/>
    <n v="7"/>
    <n v="-6"/>
    <n v="0.25699999999999995"/>
    <n v="0"/>
    <n v="10.200000000000003"/>
    <n v="5.7999999999999972"/>
    <n v="7.0999999999999943"/>
    <n v="3"/>
    <n v="1"/>
    <n v="-1.1000000000000014"/>
    <n v="5.3999999999999986"/>
    <n v="-2.1999999999999993"/>
    <n v="-2.0999999999999979"/>
    <n v="-3"/>
    <n v="1.5"/>
    <n v="2.6000000000000014"/>
    <n v="4.1000000000000014"/>
    <n v="2.1999999999999993"/>
    <n v="-0.10000000000000142"/>
    <n v="0.70000000000000018"/>
    <n v="-0.90000000000000036"/>
    <n v="0.29999999999999982"/>
    <n v="-4"/>
    <n v="-2.4000000000000021"/>
    <n v="4.7"/>
    <n v="0"/>
    <n v="1"/>
    <n v="-1"/>
    <n v="1"/>
    <n v="0"/>
    <n v="-1"/>
    <n v="-3"/>
    <n v="4"/>
    <n v="-5.7999999999999972"/>
    <n v="6"/>
    <n v="12"/>
    <n v="5.2000000000000028"/>
    <n v="-1"/>
    <n v="2"/>
    <n v="-10.200000000000003"/>
    <n v="1"/>
    <n v="14"/>
    <n v="15"/>
    <n v="-3"/>
    <n v="-7"/>
    <n v="-2"/>
    <n v="1"/>
    <n v="1"/>
    <n v="-6"/>
    <n v="0"/>
    <n v="13"/>
    <s v="IND"/>
    <x v="1"/>
    <n v="116"/>
    <n v="113"/>
    <n v="3"/>
    <x v="1"/>
    <m/>
    <x v="0"/>
    <x v="1"/>
    <x v="0"/>
    <x v="0"/>
  </r>
  <r>
    <s v="Archive"/>
    <s v="SAS"/>
    <s v="MIN"/>
    <s v="15.11.2017"/>
    <s v="SASMIN15.11.2017"/>
    <s v="MIN"/>
    <s v="Team2"/>
    <s v="MIN"/>
    <s v="Team2"/>
    <n v="2.73"/>
    <n v="1.52"/>
    <n v="1.21"/>
    <s v="SAS"/>
    <s v="Team1"/>
    <n v="0"/>
    <n v="0"/>
    <n v="2"/>
    <n v="0"/>
    <s v="SAS"/>
    <x v="1"/>
    <n v="97"/>
    <n v="95"/>
    <n v="2"/>
    <n v="0.63949999999999996"/>
    <n v="0.52"/>
    <n v="0.48"/>
    <n v="0"/>
    <n v="3"/>
    <n v="-3"/>
    <n v="0.11499999999999999"/>
    <n v="-0.20000000000000284"/>
    <n v="-6.0999999999999943"/>
    <n v="-1.7999999999999972"/>
    <n v="-1.2000000000000028"/>
    <n v="-1.3999999999999986"/>
    <n v="1"/>
    <n v="2.4000000000000021"/>
    <n v="0.5"/>
    <n v="-3.5"/>
    <n v="-4.3000000000000007"/>
    <n v="-0.10000000000000853"/>
    <n v="-0.29999999999999893"/>
    <n v="2.5"/>
    <n v="2.1999999999999957"/>
    <n v="0.19999999999999929"/>
    <n v="0.30000000000000071"/>
    <n v="-1.1999999999999993"/>
    <n v="2.4999999999999996"/>
    <n v="-1.1999999999999997"/>
    <n v="-0.19999999999999929"/>
    <n v="-2.3000000000000007"/>
    <n v="3.2"/>
    <n v="0"/>
    <n v="0"/>
    <n v="0"/>
    <n v="0"/>
    <n v="0"/>
    <n v="-8"/>
    <n v="-7"/>
    <n v="-1"/>
    <n v="-8"/>
    <n v="1"/>
    <n v="8"/>
    <n v="-7.1999999999999957"/>
    <n v="5"/>
    <n v="3"/>
    <n v="11.299999999999997"/>
    <n v="6"/>
    <n v="-6"/>
    <n v="0"/>
    <n v="-13"/>
    <n v="-2"/>
    <n v="2"/>
    <n v="-4"/>
    <n v="-3"/>
    <n v="-3"/>
    <n v="5"/>
    <n v="-3"/>
    <s v="MIN"/>
    <x v="0"/>
    <n v="86"/>
    <n v="98"/>
    <n v="-12"/>
    <x v="3"/>
    <m/>
    <x v="0"/>
    <x v="1"/>
    <x v="0"/>
    <x v="0"/>
  </r>
  <r>
    <s v="Archive"/>
    <s v="ORL"/>
    <s v="POR"/>
    <s v="15.11.2017"/>
    <s v="ORLPOR15.11.2017"/>
    <s v="POR"/>
    <s v="Team2"/>
    <s v="POR"/>
    <s v="Team2"/>
    <n v="2.8"/>
    <n v="1.5"/>
    <n v="1.2999999999999998"/>
    <s v="ORL"/>
    <s v="Team1"/>
    <n v="2"/>
    <n v="0"/>
    <n v="1"/>
    <n v="0"/>
    <s v="POR"/>
    <x v="0"/>
    <n v="90"/>
    <n v="101"/>
    <n v="-11"/>
    <n v="0.80620000000000003"/>
    <n v="0.39"/>
    <n v="0.61"/>
    <n v="3"/>
    <n v="-2"/>
    <n v="5"/>
    <n v="-0.13500000000000006"/>
    <n v="0"/>
    <n v="4.1000000000000085"/>
    <n v="2.5"/>
    <n v="0.90000000000000568"/>
    <n v="2.5"/>
    <n v="1.9000000000000004"/>
    <n v="5.8000000000000007"/>
    <n v="-0.79999999999999716"/>
    <n v="-2.8999999999999986"/>
    <n v="-1.8000000000000007"/>
    <n v="-7"/>
    <n v="-2"/>
    <n v="-3"/>
    <n v="-4.8999999999999986"/>
    <n v="5.1000000000000014"/>
    <n v="0.20000000000000107"/>
    <n v="1.2000000000000002"/>
    <n v="-0.29999999999999982"/>
    <n v="-0.89999999999999947"/>
    <n v="0.40000000000000213"/>
    <n v="-1"/>
    <n v="-6.2"/>
    <n v="0"/>
    <n v="0"/>
    <n v="0"/>
    <n v="0"/>
    <n v="0"/>
    <n v="-3"/>
    <n v="1"/>
    <n v="5"/>
    <n v="-1.2000000000000028"/>
    <n v="-7"/>
    <n v="-6"/>
    <n v="-20.599999999999998"/>
    <n v="2"/>
    <n v="2"/>
    <n v="2.0999999999999943"/>
    <n v="4"/>
    <n v="-3"/>
    <n v="1"/>
    <n v="0"/>
    <n v="-4"/>
    <n v="3"/>
    <n v="2"/>
    <n v="1"/>
    <n v="-3"/>
    <n v="-2"/>
    <n v="0"/>
    <s v="POR"/>
    <x v="0"/>
    <n v="94"/>
    <n v="99"/>
    <n v="-5"/>
    <x v="1"/>
    <m/>
    <x v="0"/>
    <x v="2"/>
    <x v="0"/>
    <x v="0"/>
  </r>
  <r>
    <s v="Archive"/>
    <s v="PHI"/>
    <s v="LAL"/>
    <s v="15.11.2017"/>
    <s v="PHILAL15.11.2017"/>
    <s v="LAL"/>
    <s v="Team2"/>
    <s v="PHI"/>
    <s v="Team1"/>
    <n v="1.63"/>
    <n v="2.44"/>
    <n v="-0.81"/>
    <s v="LAL"/>
    <s v="Team2"/>
    <n v="0"/>
    <n v="0"/>
    <n v="0"/>
    <n v="0"/>
    <s v="LAL"/>
    <x v="0"/>
    <n v="97"/>
    <n v="108"/>
    <n v="-11"/>
    <n v="0.70660000000000001"/>
    <n v="0.39"/>
    <n v="0.61"/>
    <n v="0"/>
    <n v="4"/>
    <n v="-4"/>
    <n v="0.16700000000000004"/>
    <n v="-0.39999999999999858"/>
    <n v="2.2000000000000028"/>
    <n v="-0.39999999999999858"/>
    <n v="-1"/>
    <n v="0.10000000000000142"/>
    <n v="2.1999999999999993"/>
    <n v="3.1999999999999993"/>
    <n v="3.8999999999999986"/>
    <n v="0.60000000000000142"/>
    <n v="0"/>
    <n v="2.9000000000000057"/>
    <n v="1.5"/>
    <n v="1.4000000000000057"/>
    <n v="2.8000000000000043"/>
    <n v="3"/>
    <n v="9.9999999999997868E-2"/>
    <n v="-0.20000000000000107"/>
    <n v="-0.59999999999999964"/>
    <n v="0.20000000000000018"/>
    <n v="1.5999999999999979"/>
    <n v="0.80000000000000071"/>
    <n v="3.3"/>
    <n v="0"/>
    <n v="-1"/>
    <n v="1"/>
    <n v="-1"/>
    <n v="0"/>
    <n v="-3"/>
    <n v="-3"/>
    <n v="-15"/>
    <n v="4.3000000000000043"/>
    <n v="-1"/>
    <n v="-2"/>
    <n v="-0.79999999999999716"/>
    <n v="4"/>
    <n v="-3"/>
    <n v="26.200000000000003"/>
    <n v="-8"/>
    <n v="8"/>
    <n v="0"/>
    <n v="7"/>
    <n v="6"/>
    <n v="-10"/>
    <n v="6"/>
    <n v="-6"/>
    <n v="3"/>
    <n v="-3"/>
    <n v="-6"/>
    <s v="PHI"/>
    <x v="1"/>
    <n v="115"/>
    <n v="109"/>
    <n v="6"/>
    <x v="2"/>
    <m/>
    <x v="0"/>
    <x v="2"/>
    <x v="0"/>
    <x v="0"/>
  </r>
  <r>
    <s v="Archive"/>
    <s v="GSW"/>
    <s v="BOS"/>
    <s v="16.11.2017"/>
    <s v="GSWBOS16.11.2017"/>
    <s v="BOS"/>
    <s v="Team2"/>
    <s v="GSW"/>
    <s v="Team1"/>
    <n v="1.36"/>
    <n v="3.48"/>
    <n v="-2.12"/>
    <s v="BOS"/>
    <s v="Team2"/>
    <n v="2"/>
    <n v="0"/>
    <n v="2"/>
    <n v="0"/>
    <s v="GSW"/>
    <x v="1"/>
    <n v="109"/>
    <n v="92"/>
    <n v="17"/>
    <n v="0.70279999999999998"/>
    <n v="0.67"/>
    <n v="0.32999999999999996"/>
    <n v="0"/>
    <n v="-1"/>
    <n v="1"/>
    <n v="-3.6999999999999922E-2"/>
    <n v="0"/>
    <n v="12.799999999999997"/>
    <n v="6.3999999999999986"/>
    <n v="2.2999999999999972"/>
    <n v="6.2000000000000028"/>
    <n v="1"/>
    <n v="0.30000000000000071"/>
    <n v="2.8999999999999986"/>
    <n v="-0.89999999999999858"/>
    <n v="-2.0999999999999979"/>
    <n v="3.5"/>
    <n v="-0.90000000000000036"/>
    <n v="0.79999999999999716"/>
    <n v="-0.20000000000000284"/>
    <n v="8.4000000000000021"/>
    <n v="2.1000000000000014"/>
    <n v="0.69999999999999929"/>
    <n v="4.2999999999999989"/>
    <n v="-0.20000000000000018"/>
    <n v="0.69999999999999929"/>
    <n v="-2"/>
    <n v="4.1999999999999993"/>
    <n v="0"/>
    <n v="1"/>
    <n v="-1"/>
    <n v="1"/>
    <n v="0"/>
    <n v="0"/>
    <n v="1"/>
    <n v="-2"/>
    <n v="2.3000000000000043"/>
    <n v="-4"/>
    <n v="-12"/>
    <n v="-2"/>
    <n v="2"/>
    <n v="5"/>
    <n v="-10.900000000000006"/>
    <n v="-6"/>
    <n v="12"/>
    <n v="6"/>
    <n v="15"/>
    <n v="0"/>
    <n v="-5"/>
    <n v="15"/>
    <n v="-1"/>
    <n v="-3"/>
    <n v="3"/>
    <n v="7"/>
    <s v="BOS"/>
    <x v="0"/>
    <n v="88"/>
    <n v="92"/>
    <n v="-4"/>
    <x v="3"/>
    <m/>
    <x v="0"/>
    <x v="1"/>
    <x v="0"/>
    <x v="0"/>
  </r>
  <r>
    <s v="Archive"/>
    <s v="HOU"/>
    <s v="PHX"/>
    <s v="16.11.2017"/>
    <s v="HOUPHX16.11.2017"/>
    <s v="PHX"/>
    <s v="Team2"/>
    <s v="HOU"/>
    <s v="Team1"/>
    <n v="1.1200000000000001"/>
    <n v="7.81"/>
    <n v="-6.6899999999999995"/>
    <s v="PHX"/>
    <s v="Team2"/>
    <n v="3"/>
    <n v="0"/>
    <n v="2"/>
    <n v="0"/>
    <s v="HOU"/>
    <x v="1"/>
    <n v="109"/>
    <n v="87"/>
    <n v="22"/>
    <n v="0.79079999999999995"/>
    <n v="0.72"/>
    <n v="0.28000000000000003"/>
    <n v="-4"/>
    <n v="10"/>
    <n v="-14"/>
    <n v="0.49299999999999994"/>
    <n v="-0.20000000000000284"/>
    <n v="6.7000000000000028"/>
    <n v="-0.69999999999999574"/>
    <n v="-5"/>
    <n v="1.7999999999999972"/>
    <n v="7.6"/>
    <n v="18.5"/>
    <n v="3.1999999999999957"/>
    <n v="0.5"/>
    <n v="-1.1000000000000014"/>
    <n v="5.2000000000000028"/>
    <n v="-1.9000000000000004"/>
    <n v="0.69999999999999574"/>
    <n v="-1.2000000000000028"/>
    <n v="2.6999999999999993"/>
    <n v="-9.9999999999997868E-2"/>
    <n v="1.9999999999999991"/>
    <n v="-0.19999999999999929"/>
    <n v="-0.5"/>
    <n v="-1.3000000000000007"/>
    <n v="-2.4000000000000021"/>
    <n v="19.399999999999999"/>
    <n v="0"/>
    <n v="1"/>
    <n v="-1"/>
    <n v="1"/>
    <n v="0"/>
    <n v="13"/>
    <n v="2"/>
    <n v="3"/>
    <n v="0.69999999999999574"/>
    <n v="11"/>
    <n v="19"/>
    <n v="12.5"/>
    <n v="-2"/>
    <n v="-4"/>
    <n v="3.5999999999999943"/>
    <n v="-2"/>
    <n v="6"/>
    <n v="4"/>
    <n v="0"/>
    <n v="3"/>
    <n v="5"/>
    <n v="0"/>
    <n v="1"/>
    <n v="4"/>
    <n v="-2"/>
    <n v="21"/>
    <s v="HOU"/>
    <x v="1"/>
    <n v="142"/>
    <n v="116"/>
    <n v="26"/>
    <x v="3"/>
    <m/>
    <x v="0"/>
    <x v="1"/>
    <x v="0"/>
    <x v="0"/>
  </r>
  <r>
    <s v="Archive"/>
    <s v="DET"/>
    <s v="IND"/>
    <s v="17.11.2017"/>
    <s v="DETIND17.11.2017"/>
    <s v="IND"/>
    <s v="Team2"/>
    <s v="IND"/>
    <s v="Team2"/>
    <n v="2"/>
    <n v="1.91"/>
    <n v="9.000000000000008E-2"/>
    <s v="IND"/>
    <s v="Team2"/>
    <n v="0"/>
    <n v="0"/>
    <n v="0"/>
    <n v="0"/>
    <s v="IND"/>
    <x v="0"/>
    <n v="98"/>
    <n v="100"/>
    <n v="-2"/>
    <n v="0.73780000000000001"/>
    <n v="0.48"/>
    <n v="0.52"/>
    <n v="-1"/>
    <n v="-1"/>
    <n v="0"/>
    <n v="-1.6999999999999904E-2"/>
    <n v="0"/>
    <n v="-4.2999999999999972"/>
    <n v="-2.1000000000000014"/>
    <n v="-0.39999999999999147"/>
    <n v="-2.1999999999999957"/>
    <n v="0.80000000000000071"/>
    <n v="3.1000000000000014"/>
    <n v="-1.6000000000000014"/>
    <n v="-0.89999999999999858"/>
    <n v="-0.40000000000000213"/>
    <n v="-3"/>
    <n v="1.5"/>
    <n v="-1.8000000000000007"/>
    <n v="-0.30000000000000426"/>
    <n v="-1"/>
    <n v="0.40000000000000036"/>
    <n v="-9.9999999999999645E-2"/>
    <n v="-1.2999999999999998"/>
    <n v="0"/>
    <n v="1.1000000000000014"/>
    <n v="0.80000000000000071"/>
    <n v="0.19999999999999996"/>
    <n v="0"/>
    <n v="-1"/>
    <n v="1"/>
    <n v="-1"/>
    <n v="0"/>
    <n v="-8"/>
    <n v="0"/>
    <n v="6"/>
    <n v="-2.9000000000000057"/>
    <n v="-3"/>
    <n v="-12"/>
    <n v="5.8999999999999986"/>
    <n v="-5"/>
    <n v="-5"/>
    <n v="-9.8999999999999986"/>
    <n v="3"/>
    <n v="-4"/>
    <n v="-1"/>
    <n v="-1"/>
    <n v="3"/>
    <n v="2"/>
    <n v="-2"/>
    <n v="11"/>
    <n v="-2"/>
    <n v="-4"/>
    <n v="-8"/>
    <s v="IND"/>
    <x v="0"/>
    <n v="100"/>
    <n v="107"/>
    <n v="-7"/>
    <x v="3"/>
    <m/>
    <x v="0"/>
    <x v="1"/>
    <x v="0"/>
    <x v="0"/>
  </r>
  <r>
    <s v="Archive"/>
    <s v="MIA"/>
    <s v="WAS"/>
    <s v="17.11.2017"/>
    <s v="MIAWAS17.11.2017"/>
    <s v="WAS"/>
    <s v="Team2"/>
    <s v="WAS"/>
    <s v="Team2"/>
    <n v="2.81"/>
    <n v="1.5"/>
    <n v="1.31"/>
    <s v="MIA"/>
    <s v="Team1"/>
    <n v="0"/>
    <n v="0"/>
    <n v="0"/>
    <n v="0"/>
    <s v="WAS"/>
    <x v="0"/>
    <n v="82"/>
    <n v="114"/>
    <n v="-32"/>
    <n v="0.57669999999999999"/>
    <n v="0.18"/>
    <n v="0.82000000000000006"/>
    <n v="-1"/>
    <n v="-3"/>
    <n v="2"/>
    <n v="-0.10200000000000004"/>
    <n v="-0.19999999999999574"/>
    <n v="-6"/>
    <n v="-1.8999999999999986"/>
    <n v="-2.7000000000000028"/>
    <n v="-0.80000000000000426"/>
    <n v="2.6999999999999993"/>
    <n v="7.1000000000000014"/>
    <n v="0.10000000000000142"/>
    <n v="-4.7999999999999989"/>
    <n v="-5.6999999999999993"/>
    <n v="-1.7000000000000028"/>
    <n v="-1.8000000000000007"/>
    <n v="0.79999999999999716"/>
    <n v="-1"/>
    <n v="-0.79999999999999716"/>
    <n v="2.4000000000000004"/>
    <n v="-0.59999999999999964"/>
    <n v="0.39999999999999947"/>
    <n v="-0.29999999999999982"/>
    <n v="-1.2999999999999972"/>
    <n v="-3"/>
    <n v="-6.6"/>
    <n v="0"/>
    <n v="-1"/>
    <n v="1"/>
    <n v="-1"/>
    <n v="0"/>
    <n v="-4"/>
    <n v="-2"/>
    <n v="-9"/>
    <n v="3.6000000000000014"/>
    <n v="10"/>
    <n v="13"/>
    <n v="14.799999999999997"/>
    <n v="-10"/>
    <n v="-13"/>
    <n v="-1"/>
    <n v="-2"/>
    <n v="-7"/>
    <n v="-9"/>
    <n v="3"/>
    <n v="8"/>
    <n v="1"/>
    <n v="0"/>
    <n v="2"/>
    <n v="-6"/>
    <n v="-7"/>
    <n v="-22"/>
    <s v="MIA"/>
    <x v="1"/>
    <n v="91"/>
    <n v="88"/>
    <n v="3"/>
    <x v="3"/>
    <m/>
    <x v="0"/>
    <x v="1"/>
    <x v="0"/>
    <x v="0"/>
  </r>
  <r>
    <s v="Archive"/>
    <s v="NYK"/>
    <s v="TOR"/>
    <s v="17.11.2017"/>
    <s v="NYKTOR17.11.2017"/>
    <s v="TOR"/>
    <s v="Team2"/>
    <s v="TOR"/>
    <s v="Team2"/>
    <n v="3.69"/>
    <n v="1.33"/>
    <n v="2.36"/>
    <s v="NYK"/>
    <s v="Team1"/>
    <n v="2"/>
    <n v="1"/>
    <n v="4"/>
    <n v="0"/>
    <s v="TOR"/>
    <x v="0"/>
    <n v="80"/>
    <n v="112"/>
    <n v="-32"/>
    <n v="0.81330000000000002"/>
    <n v="0.18"/>
    <n v="0.82000000000000006"/>
    <n v="1"/>
    <n v="-4"/>
    <n v="5"/>
    <n v="-0.19599999999999995"/>
    <n v="0"/>
    <n v="-7.9000000000000057"/>
    <n v="-1.3999999999999986"/>
    <n v="0"/>
    <n v="-1.6000000000000014"/>
    <n v="-3.3000000000000007"/>
    <n v="-9.0999999999999979"/>
    <n v="0"/>
    <n v="-1.9000000000000004"/>
    <n v="-2.5"/>
    <n v="0.29999999999999716"/>
    <n v="2.0999999999999996"/>
    <n v="1.3999999999999986"/>
    <n v="3.5"/>
    <n v="-0.19999999999999929"/>
    <n v="1.9000000000000004"/>
    <n v="-1.6000000000000005"/>
    <n v="-0.90000000000000036"/>
    <n v="0.70000000000000018"/>
    <n v="-2"/>
    <n v="0.29999999999999716"/>
    <n v="-7.3"/>
    <n v="0"/>
    <n v="0"/>
    <n v="0"/>
    <n v="0"/>
    <n v="0"/>
    <n v="-17"/>
    <n v="-2"/>
    <n v="-11"/>
    <n v="4.8000000000000043"/>
    <n v="-4"/>
    <n v="-17"/>
    <n v="22.4"/>
    <n v="-9"/>
    <n v="-6"/>
    <n v="-13.800000000000011"/>
    <n v="0"/>
    <n v="6"/>
    <n v="6"/>
    <n v="1"/>
    <n v="7"/>
    <n v="0"/>
    <n v="0"/>
    <n v="2"/>
    <n v="-2"/>
    <n v="-1"/>
    <n v="2"/>
    <s v="TOR"/>
    <x v="0"/>
    <n v="84"/>
    <n v="107"/>
    <n v="-23"/>
    <x v="1"/>
    <m/>
    <x v="0"/>
    <x v="2"/>
    <x v="0"/>
    <x v="0"/>
  </r>
  <r>
    <s v="Archive"/>
    <s v="UTA"/>
    <s v="BKN"/>
    <s v="17.11.2017"/>
    <s v="UTABKN17.11.2017"/>
    <s v="BKN"/>
    <s v="Team2"/>
    <s v="BKN"/>
    <s v="Team2"/>
    <n v="2.12"/>
    <n v="1.81"/>
    <n v="0.31000000000000005"/>
    <s v="UTA"/>
    <s v="Team1"/>
    <n v="0"/>
    <n v="0"/>
    <n v="2"/>
    <n v="0"/>
    <s v="BKN"/>
    <x v="0"/>
    <n v="88"/>
    <n v="112"/>
    <n v="-24"/>
    <n v="0.72589999999999999"/>
    <n v="0.26"/>
    <n v="0.74"/>
    <n v="2"/>
    <n v="3"/>
    <n v="-1"/>
    <n v="8.3000000000000018E-2"/>
    <n v="0.20000000000000284"/>
    <n v="-6.2000000000000028"/>
    <n v="-1.6000000000000014"/>
    <n v="-5.5"/>
    <n v="1"/>
    <n v="-0.19999999999999929"/>
    <n v="-3.5"/>
    <n v="3.6000000000000014"/>
    <n v="-2.9000000000000021"/>
    <n v="-6.3000000000000007"/>
    <n v="8.5999999999999943"/>
    <n v="-1.8000000000000007"/>
    <n v="-3.6999999999999957"/>
    <n v="-5.5"/>
    <n v="-1.0999999999999979"/>
    <n v="-1"/>
    <n v="2.7000000000000011"/>
    <n v="1"/>
    <n v="-0.79999999999999982"/>
    <n v="-1.3000000000000007"/>
    <n v="-2"/>
    <n v="6.1"/>
    <n v="0"/>
    <n v="-1"/>
    <n v="1"/>
    <n v="-1"/>
    <n v="0"/>
    <n v="1"/>
    <n v="-1"/>
    <n v="-3"/>
    <n v="0.40000000000000568"/>
    <n v="0"/>
    <n v="-7"/>
    <n v="7.0000000000000036"/>
    <n v="3"/>
    <n v="-3"/>
    <n v="18.200000000000003"/>
    <n v="-3"/>
    <n v="-14"/>
    <n v="-17"/>
    <n v="-7"/>
    <n v="-3"/>
    <n v="7"/>
    <n v="-2"/>
    <n v="2"/>
    <n v="0"/>
    <n v="0"/>
    <n v="-16"/>
    <s v="BKN"/>
    <x v="0"/>
    <n v="107"/>
    <n v="118"/>
    <n v="-11"/>
    <x v="3"/>
    <m/>
    <x v="0"/>
    <x v="1"/>
    <x v="0"/>
    <x v="0"/>
  </r>
  <r>
    <s v="Archive"/>
    <s v="OKC"/>
    <s v="SAS"/>
    <s v="17.11.2017"/>
    <s v="OKCSAS17.11.2017"/>
    <s v="SAS"/>
    <s v="Team2"/>
    <s v="OKC"/>
    <s v="Team1"/>
    <n v="1.81"/>
    <n v="2.08"/>
    <n v="-0.27"/>
    <s v="OKC"/>
    <s v="Team1"/>
    <n v="0"/>
    <n v="1"/>
    <n v="0"/>
    <n v="0"/>
    <s v="SAS"/>
    <x v="0"/>
    <n v="89"/>
    <n v="102"/>
    <n v="-13"/>
    <n v="0.65880000000000005"/>
    <n v="0.37"/>
    <n v="0.63"/>
    <n v="-2"/>
    <n v="-7"/>
    <n v="5"/>
    <n v="-0.23399999999999993"/>
    <n v="0"/>
    <n v="0.39999999999999147"/>
    <n v="-0.20000000000000284"/>
    <n v="2.9000000000000057"/>
    <n v="-1.7000000000000028"/>
    <n v="0.80000000000000071"/>
    <n v="4.6999999999999993"/>
    <n v="-2.9000000000000057"/>
    <n v="-0.19999999999999929"/>
    <n v="1.8000000000000007"/>
    <n v="-7.2999999999999972"/>
    <n v="1.2999999999999989"/>
    <n v="-2.1999999999999993"/>
    <n v="-1"/>
    <n v="-2.1000000000000014"/>
    <n v="1"/>
    <n v="2.8000000000000007"/>
    <n v="-1.2999999999999998"/>
    <n v="1.0000000000000004"/>
    <n v="3.8000000000000007"/>
    <n v="1"/>
    <n v="-1"/>
    <n v="0"/>
    <n v="-1"/>
    <n v="1"/>
    <n v="-1"/>
    <n v="0"/>
    <n v="-10"/>
    <n v="0"/>
    <n v="17"/>
    <n v="-8.1000000000000014"/>
    <n v="-1"/>
    <n v="-3"/>
    <n v="-0.40000000000000213"/>
    <n v="-9"/>
    <n v="-1"/>
    <n v="-35.299999999999997"/>
    <n v="3"/>
    <n v="5"/>
    <n v="8"/>
    <n v="2"/>
    <n v="-1"/>
    <n v="0"/>
    <n v="0"/>
    <n v="7"/>
    <n v="11"/>
    <n v="-1"/>
    <n v="-8"/>
    <s v="SAS"/>
    <x v="0"/>
    <n v="101"/>
    <n v="104"/>
    <n v="-3"/>
    <x v="1"/>
    <m/>
    <x v="0"/>
    <x v="2"/>
    <x v="0"/>
    <x v="0"/>
  </r>
  <r>
    <s v="Archive"/>
    <s v="MIN"/>
    <s v="DAL"/>
    <s v="17.11.2017"/>
    <s v="MINDAL17.11.2017"/>
    <s v="DAL"/>
    <s v="Team2"/>
    <s v="MIN"/>
    <s v="Team1"/>
    <n v="1.44"/>
    <n v="3.01"/>
    <n v="-1.5699999999999998"/>
    <s v="DAL"/>
    <s v="Team2"/>
    <n v="0"/>
    <n v="0"/>
    <n v="1"/>
    <n v="1"/>
    <s v="MIN"/>
    <x v="1"/>
    <n v="110"/>
    <n v="92"/>
    <n v="18"/>
    <n v="0.64"/>
    <n v="0.68"/>
    <n v="0.31999999999999995"/>
    <n v="0"/>
    <n v="8"/>
    <n v="-8"/>
    <n v="0.30799999999999994"/>
    <n v="0"/>
    <n v="7.0999999999999943"/>
    <n v="3"/>
    <n v="0"/>
    <n v="3.3999999999999986"/>
    <n v="-3.5"/>
    <n v="-9.5000000000000036"/>
    <n v="0"/>
    <n v="4.6999999999999993"/>
    <n v="5.1999999999999993"/>
    <n v="2.7000000000000028"/>
    <n v="2.5"/>
    <n v="-2.3999999999999986"/>
    <n v="0.10000000000000142"/>
    <n v="1.5"/>
    <n v="0.30000000000000071"/>
    <n v="1.9999999999999991"/>
    <n v="0"/>
    <n v="0.39999999999999947"/>
    <n v="-2.1000000000000014"/>
    <n v="1.8000000000000007"/>
    <n v="4"/>
    <n v="0"/>
    <n v="1"/>
    <n v="-1"/>
    <n v="1"/>
    <n v="0"/>
    <n v="11"/>
    <n v="10"/>
    <n v="7"/>
    <n v="8.1999999999999957"/>
    <n v="-3"/>
    <n v="-5"/>
    <n v="-4.9000000000000057"/>
    <n v="-6"/>
    <n v="-5"/>
    <n v="-8.3999999999999915"/>
    <n v="4"/>
    <n v="6"/>
    <n v="10"/>
    <n v="11"/>
    <n v="3"/>
    <n v="-2"/>
    <n v="5"/>
    <n v="-3"/>
    <n v="-5"/>
    <n v="-7"/>
    <n v="13"/>
    <s v="MIN"/>
    <x v="1"/>
    <n v="111"/>
    <n v="87"/>
    <n v="24"/>
    <x v="3"/>
    <m/>
    <x v="0"/>
    <x v="1"/>
    <x v="0"/>
    <x v="0"/>
  </r>
  <r>
    <s v="Archive"/>
    <s v="NOP"/>
    <s v="DEN"/>
    <s v="17.11.2017"/>
    <s v="NOPDEN17.11.2017"/>
    <s v="DEN"/>
    <s v="Team2"/>
    <s v="DEN"/>
    <s v="Team2"/>
    <n v="2.61"/>
    <n v="1.56"/>
    <n v="1.0499999999999998"/>
    <s v="NOP"/>
    <s v="Team1"/>
    <n v="0"/>
    <n v="0"/>
    <n v="0"/>
    <n v="0"/>
    <s v="DEN"/>
    <x v="0"/>
    <n v="97"/>
    <n v="109"/>
    <n v="-12"/>
    <n v="0.55010000000000003"/>
    <n v="0.38"/>
    <n v="0.62"/>
    <n v="1"/>
    <n v="-1"/>
    <n v="2"/>
    <n v="-6.0000000000000053E-2"/>
    <n v="0.39999999999999858"/>
    <n v="2.4000000000000057"/>
    <n v="1.6000000000000014"/>
    <n v="-0.5"/>
    <n v="2.1000000000000014"/>
    <n v="-9.9999999999999645E-2"/>
    <n v="0.30000000000000071"/>
    <n v="-0.69999999999999574"/>
    <n v="-0.59999999999999787"/>
    <n v="-1.5"/>
    <n v="1.9000000000000057"/>
    <n v="-3.1000000000000014"/>
    <n v="2"/>
    <n v="-1.1999999999999957"/>
    <n v="2.8999999999999986"/>
    <n v="0.69999999999999929"/>
    <n v="-0.40000000000000036"/>
    <n v="-0.19999999999999929"/>
    <n v="-0.5"/>
    <n v="2.1999999999999993"/>
    <n v="-0.5"/>
    <n v="-1"/>
    <n v="0"/>
    <n v="-1"/>
    <n v="1"/>
    <n v="-1"/>
    <n v="5"/>
    <n v="6"/>
    <n v="-1"/>
    <n v="4"/>
    <n v="-3.2999999999999972"/>
    <n v="4"/>
    <n v="7"/>
    <n v="7.1000000000000014"/>
    <n v="4"/>
    <n v="3"/>
    <n v="8.2000000000000028"/>
    <n v="1"/>
    <n v="-10"/>
    <n v="-9"/>
    <n v="-2"/>
    <n v="4"/>
    <n v="0"/>
    <n v="-4"/>
    <n v="-3"/>
    <n v="-6"/>
    <n v="4"/>
    <n v="-21"/>
    <s v="DEN"/>
    <x v="0"/>
    <n v="114"/>
    <n v="146"/>
    <n v="-32"/>
    <x v="1"/>
    <m/>
    <x v="0"/>
    <x v="2"/>
    <x v="0"/>
    <x v="0"/>
  </r>
  <r>
    <s v="Archive"/>
    <s v="PHX"/>
    <s v="LAL"/>
    <s v="17.11.2017"/>
    <s v="PHXLAL17.11.2017"/>
    <s v="LAL"/>
    <s v="Team2"/>
    <s v="LAL"/>
    <s v="Team2"/>
    <n v="3.48"/>
    <n v="1.36"/>
    <n v="2.12"/>
    <s v="PHX"/>
    <s v="Team1"/>
    <n v="0"/>
    <n v="1"/>
    <n v="3"/>
    <n v="0"/>
    <s v="LAL"/>
    <x v="0"/>
    <n v="90"/>
    <n v="116"/>
    <n v="-26"/>
    <n v="0.6966"/>
    <n v="0.24"/>
    <n v="0.76"/>
    <n v="3"/>
    <n v="0"/>
    <n v="3"/>
    <n v="-4.1999999999999982E-2"/>
    <n v="-0.19999999999999574"/>
    <n v="1.5"/>
    <n v="-0.60000000000000142"/>
    <n v="0.20000000000000284"/>
    <n v="-0.79999999999999716"/>
    <n v="0.19999999999999929"/>
    <n v="-0.80000000000000071"/>
    <n v="1.7000000000000028"/>
    <n v="2.5"/>
    <n v="1.8000000000000007"/>
    <n v="5"/>
    <n v="0.80000000000000071"/>
    <n v="-1.0999999999999943"/>
    <n v="-0.29999999999999716"/>
    <n v="-2.3999999999999986"/>
    <n v="-1.1000000000000014"/>
    <n v="-1.2000000000000002"/>
    <n v="-0.70000000000000018"/>
    <n v="-0.39999999999999947"/>
    <n v="-0.10000000000000142"/>
    <n v="1.8000000000000007"/>
    <n v="-4.8"/>
    <n v="0"/>
    <n v="-1"/>
    <n v="1"/>
    <n v="-1"/>
    <n v="0"/>
    <n v="-8"/>
    <n v="-6"/>
    <n v="-18"/>
    <n v="2.4000000000000057"/>
    <n v="-4"/>
    <n v="-5"/>
    <n v="-8.8999999999999986"/>
    <n v="8"/>
    <n v="4"/>
    <n v="21.400000000000006"/>
    <n v="-5"/>
    <n v="3"/>
    <n v="-2"/>
    <n v="0"/>
    <n v="2"/>
    <n v="-8"/>
    <n v="-2"/>
    <n v="-9"/>
    <n v="-3"/>
    <n v="-4"/>
    <n v="-13"/>
    <s v="PHX"/>
    <x v="1"/>
    <n v="122"/>
    <n v="113"/>
    <n v="9"/>
    <x v="1"/>
    <m/>
    <x v="0"/>
    <x v="1"/>
    <x v="0"/>
    <x v="0"/>
  </r>
  <r>
    <s v="Archive"/>
    <s v="POR"/>
    <s v="BKN"/>
    <s v="24.11.2017"/>
    <s v="PORBKN24.11.2017"/>
    <s v="BKN"/>
    <s v="Team2"/>
    <s v="POR"/>
    <s v="Team1"/>
    <n v="1.58"/>
    <n v="2.5499999999999998"/>
    <n v="-0.96999999999999975"/>
    <s v="BKN"/>
    <s v="Team2"/>
    <n v="0"/>
    <n v="0"/>
    <n v="0"/>
    <n v="0"/>
    <s v="POR"/>
    <x v="1"/>
    <n v="105"/>
    <n v="94"/>
    <n v="11"/>
    <n v="0.70509999999999995"/>
    <n v="0.61"/>
    <n v="0.39"/>
    <n v="0"/>
    <n v="3"/>
    <n v="-3"/>
    <n v="0.12500000000000006"/>
    <n v="0.20000000000000284"/>
    <n v="-6.6000000000000085"/>
    <n v="-1.7000000000000028"/>
    <n v="-2.5999999999999943"/>
    <n v="-0.60000000000000142"/>
    <n v="-2.9000000000000004"/>
    <n v="-9.8000000000000007"/>
    <n v="2.3999999999999986"/>
    <n v="-0.40000000000000213"/>
    <n v="-3.1999999999999993"/>
    <n v="8.3999999999999915"/>
    <n v="0"/>
    <n v="1.2000000000000028"/>
    <n v="1.1999999999999957"/>
    <n v="-4.6999999999999993"/>
    <n v="-0.80000000000000071"/>
    <n v="-0.59999999999999964"/>
    <n v="1.2000000000000002"/>
    <n v="0.29999999999999982"/>
    <n v="-1.9000000000000021"/>
    <n v="-1.8999999999999986"/>
    <n v="4.7"/>
    <n v="0"/>
    <n v="-1"/>
    <n v="1"/>
    <n v="-1"/>
    <n v="0"/>
    <n v="-8"/>
    <n v="-3"/>
    <n v="-2"/>
    <n v="-2.7999999999999972"/>
    <n v="1"/>
    <n v="-10"/>
    <n v="14.7"/>
    <n v="-3"/>
    <n v="-9"/>
    <n v="12.900000000000006"/>
    <n v="0"/>
    <n v="-8"/>
    <n v="-8"/>
    <n v="-6"/>
    <n v="3"/>
    <n v="-1"/>
    <n v="-2"/>
    <n v="3"/>
    <n v="-1"/>
    <n v="-3"/>
    <n v="-19"/>
    <s v="POR"/>
    <x v="1"/>
    <n v="127"/>
    <n v="125"/>
    <n v="2"/>
    <x v="2"/>
    <m/>
    <x v="0"/>
    <x v="2"/>
    <x v="0"/>
    <x v="0"/>
  </r>
  <r>
    <s v="Archive"/>
    <s v="NYK"/>
    <s v="ATL"/>
    <s v="24.11.2017"/>
    <s v="NYKATL24.11.2017"/>
    <s v="ATL"/>
    <s v="Team2"/>
    <s v="ATL"/>
    <s v="Team2"/>
    <n v="2.06"/>
    <n v="1.85"/>
    <n v="0.20999999999999996"/>
    <s v="ATL"/>
    <s v="Team2"/>
    <n v="0"/>
    <n v="0"/>
    <n v="0"/>
    <n v="1"/>
    <s v="ATL"/>
    <x v="0"/>
    <n v="91"/>
    <n v="104"/>
    <n v="-13"/>
    <n v="0.73329999999999995"/>
    <n v="0.37"/>
    <n v="0.63"/>
    <n v="0"/>
    <n v="7"/>
    <n v="-7"/>
    <n v="0.29200000000000004"/>
    <n v="-0.20000000000000284"/>
    <n v="1"/>
    <n v="1.1000000000000014"/>
    <n v="-1.0999999999999943"/>
    <n v="1.8999999999999986"/>
    <n v="-2.5"/>
    <n v="-5.0999999999999979"/>
    <n v="-2.1999999999999957"/>
    <n v="1.0999999999999996"/>
    <n v="1.4000000000000021"/>
    <n v="0.29999999999999716"/>
    <n v="1.7000000000000011"/>
    <n v="2.6999999999999993"/>
    <n v="4.3999999999999986"/>
    <n v="0.5"/>
    <n v="0.30000000000000071"/>
    <n v="-2.2000000000000002"/>
    <n v="0.89999999999999947"/>
    <n v="-0.29999999999999982"/>
    <n v="0.40000000000000213"/>
    <n v="0.19999999999999929"/>
    <n v="6"/>
    <n v="0"/>
    <n v="1"/>
    <n v="-1"/>
    <n v="1"/>
    <n v="-5"/>
    <n v="-7"/>
    <n v="-5"/>
    <n v="-26"/>
    <n v="9.2000000000000028"/>
    <n v="-2"/>
    <n v="-13"/>
    <n v="23.599999999999994"/>
    <n v="5"/>
    <n v="7"/>
    <n v="-0.90000000000000568"/>
    <n v="-1"/>
    <n v="-6"/>
    <n v="-7"/>
    <n v="-3"/>
    <n v="-1"/>
    <n v="1"/>
    <n v="0"/>
    <n v="-2"/>
    <n v="5"/>
    <n v="1"/>
    <n v="15"/>
    <s v="ATL"/>
    <x v="0"/>
    <n v="104"/>
    <n v="116"/>
    <n v="-12"/>
    <x v="3"/>
    <m/>
    <x v="0"/>
    <x v="1"/>
    <x v="0"/>
    <x v="0"/>
  </r>
  <r>
    <s v="Archive"/>
    <s v="CHA"/>
    <s v="CLE"/>
    <s v="24.11.2017"/>
    <s v="CHACLE24.11.2017"/>
    <s v="CLE"/>
    <s v="Team2"/>
    <s v="CLE"/>
    <s v="Team2"/>
    <n v="2.93"/>
    <n v="1.46"/>
    <n v="1.4700000000000002"/>
    <s v="CHA"/>
    <s v="Team1"/>
    <n v="0"/>
    <n v="0"/>
    <n v="0"/>
    <n v="0"/>
    <s v="CLE"/>
    <x v="0"/>
    <n v="85"/>
    <n v="107"/>
    <n v="-22"/>
    <n v="0.85519999999999996"/>
    <n v="0.28000000000000003"/>
    <n v="0.72"/>
    <n v="-2"/>
    <n v="-9"/>
    <n v="7"/>
    <n v="-0.31699999999999995"/>
    <n v="0.19999999999999574"/>
    <n v="-5.7999999999999972"/>
    <n v="-2.3999999999999986"/>
    <n v="2.7000000000000028"/>
    <n v="-4.2999999999999972"/>
    <n v="-3.1999999999999993"/>
    <n v="-7.3000000000000007"/>
    <n v="-1.8000000000000043"/>
    <n v="2.1000000000000014"/>
    <n v="5.4000000000000021"/>
    <n v="-7.9000000000000057"/>
    <n v="2"/>
    <n v="2.6999999999999957"/>
    <n v="4.5"/>
    <n v="-2.5999999999999979"/>
    <n v="-1.1999999999999993"/>
    <n v="-0.70000000000000018"/>
    <n v="0.70000000000000018"/>
    <n v="0.90000000000000036"/>
    <n v="-0.5"/>
    <n v="2.1999999999999993"/>
    <n v="-5"/>
    <n v="0"/>
    <n v="0"/>
    <n v="0"/>
    <n v="0"/>
    <n v="5"/>
    <n v="9"/>
    <n v="3"/>
    <n v="14"/>
    <n v="-3"/>
    <n v="-1"/>
    <n v="-7"/>
    <n v="3.8999999999999986"/>
    <n v="4"/>
    <n v="7"/>
    <n v="-4.8999999999999915"/>
    <n v="0"/>
    <n v="6"/>
    <n v="6"/>
    <n v="-1"/>
    <n v="-1"/>
    <n v="3"/>
    <n v="7"/>
    <n v="3"/>
    <n v="-2"/>
    <n v="10"/>
    <n v="-4"/>
    <s v="CLE"/>
    <x v="0"/>
    <n v="99"/>
    <n v="100"/>
    <n v="-1"/>
    <x v="1"/>
    <m/>
    <x v="0"/>
    <x v="2"/>
    <x v="0"/>
    <x v="0"/>
  </r>
  <r>
    <s v="Archive"/>
    <s v="DET"/>
    <s v="OKC"/>
    <s v="24.11.2017"/>
    <s v="DETOKC24.11.2017"/>
    <s v="OKC"/>
    <s v="Team2"/>
    <s v="OKC"/>
    <s v="Team2"/>
    <n v="4.05"/>
    <n v="1.29"/>
    <n v="2.76"/>
    <s v="DET"/>
    <s v="Team1"/>
    <n v="4"/>
    <n v="0"/>
    <n v="2"/>
    <n v="0"/>
    <s v="OKC"/>
    <x v="0"/>
    <n v="85"/>
    <n v="109"/>
    <n v="-24"/>
    <n v="0.86909999999999998"/>
    <n v="0.26"/>
    <n v="0.74"/>
    <n v="1"/>
    <n v="3"/>
    <n v="-2"/>
    <n v="0.10200000000000004"/>
    <n v="0"/>
    <n v="2.2000000000000028"/>
    <n v="1.6000000000000014"/>
    <n v="0.20000000000000284"/>
    <n v="1.7000000000000028"/>
    <n v="1"/>
    <n v="-0.80000000000000071"/>
    <n v="4.1000000000000014"/>
    <n v="-1.6999999999999993"/>
    <n v="-2.9000000000000021"/>
    <n v="1.7000000000000028"/>
    <n v="-1.0999999999999996"/>
    <n v="0"/>
    <n v="-1"/>
    <n v="1.3000000000000007"/>
    <n v="-0.70000000000000107"/>
    <n v="-2.4000000000000004"/>
    <n v="-1.5999999999999996"/>
    <n v="0.59999999999999964"/>
    <n v="-1.6999999999999993"/>
    <n v="-1.5"/>
    <n v="-1.5"/>
    <n v="0"/>
    <n v="0"/>
    <n v="0"/>
    <n v="0"/>
    <n v="0"/>
    <n v="3"/>
    <n v="0"/>
    <n v="-6"/>
    <n v="2.5"/>
    <n v="5"/>
    <n v="3"/>
    <n v="15.2"/>
    <n v="-2"/>
    <n v="-4"/>
    <n v="0.39999999999999858"/>
    <n v="-2"/>
    <n v="-3"/>
    <n v="-5"/>
    <n v="2"/>
    <n v="1"/>
    <n v="2"/>
    <n v="-1"/>
    <n v="8"/>
    <n v="-8"/>
    <n v="-2"/>
    <n v="1"/>
    <s v="DET"/>
    <x v="1"/>
    <n v="99"/>
    <n v="98"/>
    <n v="1"/>
    <x v="2"/>
    <m/>
    <x v="0"/>
    <x v="2"/>
    <x v="0"/>
    <x v="0"/>
  </r>
  <r>
    <s v="Archive"/>
    <s v="TOR"/>
    <s v="IND"/>
    <s v="24.11.2017"/>
    <s v="TORIND24.11.2017"/>
    <s v="IND"/>
    <s v="Team2"/>
    <s v="TOR"/>
    <s v="Team1"/>
    <n v="1.79"/>
    <n v="2.14"/>
    <n v="-0.35000000000000009"/>
    <s v="IND"/>
    <s v="Team2"/>
    <n v="0"/>
    <n v="0"/>
    <n v="0"/>
    <n v="0"/>
    <s v="TOR"/>
    <x v="1"/>
    <n v="98"/>
    <n v="92"/>
    <n v="6"/>
    <n v="0.87339999999999995"/>
    <n v="0.56000000000000005"/>
    <n v="0.43999999999999995"/>
    <n v="-3"/>
    <n v="1"/>
    <n v="-4"/>
    <n v="0.11899999999999999"/>
    <n v="0"/>
    <n v="3.4000000000000057"/>
    <n v="-0.20000000000000284"/>
    <n v="-2.0999999999999943"/>
    <n v="0.90000000000000568"/>
    <n v="1.2000000000000011"/>
    <n v="6"/>
    <n v="-3.7999999999999972"/>
    <n v="2.6000000000000014"/>
    <n v="2.8000000000000007"/>
    <n v="2.0999999999999943"/>
    <n v="-0.29999999999999893"/>
    <n v="-1"/>
    <n v="-1.3000000000000043"/>
    <n v="0.30000000000000071"/>
    <n v="0.20000000000000107"/>
    <n v="0.40000000000000036"/>
    <n v="1"/>
    <n v="-1.2999999999999998"/>
    <n v="4.1000000000000014"/>
    <n v="1.7000000000000028"/>
    <n v="6.3"/>
    <n v="0"/>
    <n v="0"/>
    <n v="0"/>
    <n v="0"/>
    <n v="0"/>
    <n v="10"/>
    <n v="-1"/>
    <n v="-8"/>
    <n v="3.1999999999999957"/>
    <n v="-2"/>
    <n v="-8"/>
    <n v="3.3999999999999986"/>
    <n v="14"/>
    <n v="9"/>
    <n v="25.400000000000006"/>
    <n v="-2"/>
    <n v="-12"/>
    <n v="-14"/>
    <n v="0"/>
    <n v="1"/>
    <n v="2"/>
    <n v="-1"/>
    <n v="-1"/>
    <n v="4"/>
    <n v="2"/>
    <n v="5"/>
    <s v="IND"/>
    <x v="0"/>
    <n v="104"/>
    <n v="107"/>
    <n v="-3"/>
    <x v="3"/>
    <m/>
    <x v="0"/>
    <x v="1"/>
    <x v="0"/>
    <x v="0"/>
  </r>
  <r>
    <s v="Archive"/>
    <s v="MEM"/>
    <s v="DEN"/>
    <s v="24.11.2017"/>
    <s v="MEMDEN24.11.2017"/>
    <s v="DEN"/>
    <s v="Team2"/>
    <s v="DEN"/>
    <s v="Team2"/>
    <n v="3.03"/>
    <n v="1.44"/>
    <n v="1.5899999999999999"/>
    <s v="MEM"/>
    <s v="Team1"/>
    <n v="0"/>
    <n v="0"/>
    <n v="0"/>
    <n v="0"/>
    <s v="DEN"/>
    <x v="0"/>
    <n v="91"/>
    <n v="118"/>
    <n v="-27"/>
    <n v="0.55789999999999995"/>
    <n v="0.23"/>
    <n v="0.77"/>
    <n v="0"/>
    <n v="-6"/>
    <n v="6"/>
    <n v="-0.24000000000000005"/>
    <n v="0"/>
    <n v="-8.9000000000000057"/>
    <n v="-3.8999999999999986"/>
    <n v="-6.5"/>
    <n v="-1.2000000000000028"/>
    <n v="-1.8000000000000007"/>
    <n v="-2.8000000000000007"/>
    <n v="-2.6999999999999957"/>
    <n v="0.69999999999999929"/>
    <n v="-1"/>
    <n v="6.6000000000000085"/>
    <n v="-4.2000000000000011"/>
    <n v="-2"/>
    <n v="-6.1999999999999957"/>
    <n v="-2.1000000000000014"/>
    <n v="-1.1999999999999993"/>
    <n v="-0.60000000000000053"/>
    <n v="0.80000000000000071"/>
    <n v="0.40000000000000036"/>
    <n v="4.6999999999999993"/>
    <n v="-0.19999999999999929"/>
    <n v="-3.5"/>
    <n v="0"/>
    <n v="-1"/>
    <n v="1"/>
    <n v="-1"/>
    <n v="0"/>
    <n v="4"/>
    <n v="-1"/>
    <n v="-3"/>
    <n v="0.60000000000000142"/>
    <n v="3"/>
    <n v="6"/>
    <n v="4.6999999999999957"/>
    <n v="3"/>
    <n v="6"/>
    <n v="-8.5999999999999943"/>
    <n v="5"/>
    <n v="-14"/>
    <n v="-9"/>
    <n v="3"/>
    <n v="4"/>
    <n v="1"/>
    <n v="-4"/>
    <n v="-4"/>
    <n v="5"/>
    <n v="6"/>
    <n v="-23"/>
    <s v="DEN"/>
    <x v="0"/>
    <n v="92"/>
    <n v="104"/>
    <n v="-12"/>
    <x v="3"/>
    <m/>
    <x v="0"/>
    <x v="1"/>
    <x v="0"/>
    <x v="0"/>
  </r>
  <r>
    <s v="Archive"/>
    <s v="CHI"/>
    <s v="GSW"/>
    <s v="24.11.2017"/>
    <s v="CHIGSW24.11.2017"/>
    <s v="GSW"/>
    <s v="Team2"/>
    <s v="GSW"/>
    <s v="Team2"/>
    <n v="11.25"/>
    <n v="1.07"/>
    <n v="10.18"/>
    <s v="CHI"/>
    <s v="Team1"/>
    <n v="2"/>
    <n v="1"/>
    <n v="4"/>
    <n v="0"/>
    <s v="GSW"/>
    <x v="0"/>
    <n v="86"/>
    <n v="116"/>
    <n v="-30"/>
    <n v="0.76219999999999999"/>
    <n v="0.2"/>
    <n v="0.8"/>
    <n v="-3"/>
    <n v="-17"/>
    <n v="14"/>
    <n v="-0.61099999999999999"/>
    <n v="0.19999999999999574"/>
    <n v="-20.600000000000009"/>
    <n v="-7.2000000000000028"/>
    <n v="2"/>
    <n v="-9.3000000000000043"/>
    <n v="-1.8000000000000007"/>
    <n v="-0.19999999999999929"/>
    <n v="-5.5999999999999943"/>
    <n v="-4.4000000000000004"/>
    <n v="-4.3000000000000007"/>
    <n v="-6"/>
    <n v="1.0999999999999996"/>
    <n v="-1.2999999999999972"/>
    <n v="-0.29999999999999716"/>
    <n v="-8.8000000000000007"/>
    <n v="-1.9000000000000004"/>
    <n v="-2.0999999999999996"/>
    <n v="-5.1999999999999993"/>
    <n v="0.5"/>
    <n v="-1.1999999999999993"/>
    <n v="-2.1000000000000014"/>
    <n v="-21.5"/>
    <n v="0"/>
    <n v="0"/>
    <n v="0"/>
    <n v="0"/>
    <n v="5"/>
    <n v="17"/>
    <n v="9"/>
    <n v="18"/>
    <n v="0.39999999999999858"/>
    <n v="-1"/>
    <n v="-8"/>
    <n v="6.3999999999999986"/>
    <n v="0"/>
    <n v="0"/>
    <n v="0"/>
    <n v="1"/>
    <n v="10"/>
    <n v="11"/>
    <n v="-6"/>
    <n v="0"/>
    <n v="0"/>
    <n v="-8"/>
    <n v="9"/>
    <n v="10"/>
    <n v="4"/>
    <n v="4"/>
    <s v="GSW"/>
    <x v="0"/>
    <n v="94"/>
    <n v="143"/>
    <n v="-49"/>
    <x v="1"/>
    <m/>
    <x v="0"/>
    <x v="2"/>
    <x v="0"/>
    <x v="0"/>
  </r>
  <r>
    <s v="Archive"/>
    <s v="MIA"/>
    <s v="CLE"/>
    <s v="28.11.2017"/>
    <s v="MIACLE28.11.2017"/>
    <s v="CLE"/>
    <s v="Team2"/>
    <s v="CLE"/>
    <s v="Team2"/>
    <n v="2.5499999999999998"/>
    <n v="1.58"/>
    <n v="0.96999999999999975"/>
    <s v="MIA"/>
    <s v="Team1"/>
    <n v="0"/>
    <n v="0"/>
    <n v="0"/>
    <n v="1"/>
    <s v="MIA"/>
    <x v="1"/>
    <n v="103"/>
    <n v="92"/>
    <n v="11"/>
    <n v="0.66649999999999998"/>
    <n v="0.61"/>
    <n v="0.39"/>
    <n v="-2"/>
    <n v="-7"/>
    <n v="5"/>
    <n v="-0.23399999999999993"/>
    <n v="0"/>
    <n v="-10.5"/>
    <n v="-2.7999999999999972"/>
    <n v="-0.70000000000000284"/>
    <n v="-3"/>
    <n v="0"/>
    <n v="0"/>
    <n v="0"/>
    <n v="-4.7999999999999989"/>
    <n v="-5.0999999999999979"/>
    <n v="-3.9000000000000057"/>
    <n v="-0.30000000000000071"/>
    <n v="-0.70000000000000284"/>
    <n v="-1.1000000000000014"/>
    <n v="-1.7999999999999972"/>
    <n v="1.6000000000000014"/>
    <n v="0.60000000000000053"/>
    <n v="0.79999999999999982"/>
    <n v="0.60000000000000053"/>
    <n v="1.3000000000000007"/>
    <n v="-2.9000000000000021"/>
    <n v="-7.2"/>
    <n v="0"/>
    <n v="0"/>
    <n v="0"/>
    <n v="0"/>
    <n v="0"/>
    <n v="3"/>
    <n v="2"/>
    <n v="-14"/>
    <n v="11.200000000000003"/>
    <n v="7"/>
    <n v="-2"/>
    <n v="22.299999999999997"/>
    <n v="-8"/>
    <n v="-10"/>
    <n v="-2.2999999999999972"/>
    <n v="-3"/>
    <n v="-12"/>
    <n v="-15"/>
    <n v="5"/>
    <n v="7"/>
    <n v="3"/>
    <n v="0"/>
    <n v="3"/>
    <n v="-6"/>
    <n v="-5"/>
    <n v="-8"/>
    <s v="CLE"/>
    <x v="0"/>
    <n v="97"/>
    <n v="108"/>
    <n v="-11"/>
    <x v="1"/>
    <m/>
    <x v="0"/>
    <x v="2"/>
    <x v="0"/>
    <x v="0"/>
  </r>
  <r>
    <s v="Archive"/>
    <s v="PHX"/>
    <s v="CHI"/>
    <s v="28.11.2017"/>
    <s v="PHXCHI28.11.2017"/>
    <s v="CHI"/>
    <s v="Team2"/>
    <s v="CHI"/>
    <s v="Team2"/>
    <n v="1.97"/>
    <n v="1.93"/>
    <n v="4.0000000000000036E-2"/>
    <s v="PHX"/>
    <s v="Team1"/>
    <n v="0"/>
    <n v="0"/>
    <n v="0"/>
    <n v="0"/>
    <s v="PHX"/>
    <x v="1"/>
    <n v="106"/>
    <n v="89"/>
    <n v="17"/>
    <n v="0.49969999999999998"/>
    <n v="0.67"/>
    <n v="0.32999999999999996"/>
    <n v="3"/>
    <n v="5"/>
    <n v="-2"/>
    <n v="0.16600000000000001"/>
    <n v="-0.19999999999999574"/>
    <n v="10.700000000000003"/>
    <n v="3"/>
    <n v="1"/>
    <n v="2.8000000000000043"/>
    <n v="-2"/>
    <n v="-5.5"/>
    <n v="-0.60000000000000142"/>
    <n v="6.7999999999999989"/>
    <n v="9.1000000000000014"/>
    <n v="0.29999999999999716"/>
    <n v="1.8000000000000007"/>
    <n v="-0.5"/>
    <n v="1.3999999999999986"/>
    <n v="-1.6999999999999993"/>
    <n v="1.7999999999999989"/>
    <n v="0.60000000000000053"/>
    <n v="1.5999999999999996"/>
    <n v="0.70000000000000018"/>
    <n v="3"/>
    <n v="6.8000000000000007"/>
    <n v="2.3000000000000007"/>
    <n v="0"/>
    <n v="-1"/>
    <n v="1"/>
    <n v="-1"/>
    <n v="-5"/>
    <n v="-20"/>
    <n v="-12"/>
    <n v="-21"/>
    <n v="-2.2999999999999972"/>
    <n v="1"/>
    <n v="5"/>
    <n v="-2.8999999999999986"/>
    <n v="3"/>
    <n v="6"/>
    <n v="-5.8999999999999915"/>
    <n v="4"/>
    <n v="-18"/>
    <n v="-14"/>
    <n v="-1"/>
    <n v="0"/>
    <n v="0"/>
    <n v="-2"/>
    <n v="-7"/>
    <n v="-8"/>
    <n v="2"/>
    <n v="-18"/>
    <s v="PHX"/>
    <x v="1"/>
    <n v="104"/>
    <n v="99"/>
    <n v="5"/>
    <x v="3"/>
    <m/>
    <x v="0"/>
    <x v="1"/>
    <x v="0"/>
    <x v="0"/>
  </r>
  <r>
    <s v="Archive"/>
    <s v="DEN"/>
    <s v="UTA"/>
    <s v="28.11.2017"/>
    <s v="DENUTA28.11.2017"/>
    <s v="UTA"/>
    <s v="Team2"/>
    <s v="DEN"/>
    <s v="Team1"/>
    <n v="1.91"/>
    <n v="2"/>
    <n v="-9.000000000000008E-2"/>
    <s v="DEN"/>
    <s v="Team1"/>
    <n v="0"/>
    <n v="0"/>
    <n v="0"/>
    <n v="0"/>
    <s v="UTA"/>
    <x v="0"/>
    <n v="84"/>
    <n v="105"/>
    <n v="-21"/>
    <n v="0.65010000000000001"/>
    <n v="0.28999999999999998"/>
    <n v="0.71"/>
    <n v="-1"/>
    <n v="1"/>
    <n v="-2"/>
    <n v="6.0000000000000053E-2"/>
    <n v="-0.20000000000000284"/>
    <n v="3.7999999999999972"/>
    <n v="2"/>
    <n v="3.6000000000000085"/>
    <n v="0.5"/>
    <n v="-0.80000000000000071"/>
    <n v="-0.69999999999999929"/>
    <n v="-1.9000000000000057"/>
    <n v="0.5"/>
    <n v="3"/>
    <n v="-8.4000000000000057"/>
    <n v="3.2000000000000011"/>
    <n v="1.3999999999999986"/>
    <n v="4.5999999999999943"/>
    <n v="1.3000000000000007"/>
    <n v="0.59999999999999964"/>
    <n v="-1.9000000000000004"/>
    <n v="-0.70000000000000018"/>
    <n v="9.9999999999999645E-2"/>
    <n v="-2.5"/>
    <n v="0.80000000000000071"/>
    <n v="-3.9"/>
    <n v="0"/>
    <n v="1"/>
    <n v="-1"/>
    <n v="1"/>
    <n v="0"/>
    <n v="2"/>
    <n v="8"/>
    <n v="8"/>
    <n v="5.1999999999999957"/>
    <n v="-5"/>
    <n v="-9"/>
    <n v="-8.1000000000000014"/>
    <n v="-9"/>
    <n v="-11"/>
    <n v="-0.20000000000000284"/>
    <n v="2"/>
    <n v="10"/>
    <n v="12"/>
    <n v="4"/>
    <n v="0"/>
    <n v="-3"/>
    <n v="2"/>
    <n v="2"/>
    <n v="-1"/>
    <n v="-8"/>
    <n v="25"/>
    <s v="UTA"/>
    <x v="0"/>
    <n v="77"/>
    <n v="106"/>
    <n v="-29"/>
    <x v="3"/>
    <m/>
    <x v="0"/>
    <x v="1"/>
    <x v="0"/>
    <x v="0"/>
  </r>
  <r>
    <s v="Archive"/>
    <s v="MIL"/>
    <s v="SAC"/>
    <s v="28.11.2017"/>
    <s v="MILSAC28.11.2017"/>
    <s v="SAC"/>
    <s v="Team2"/>
    <s v="MIL"/>
    <s v="Team1"/>
    <n v="1.42"/>
    <n v="3.14"/>
    <n v="-1.7200000000000002"/>
    <s v="SAC"/>
    <s v="Team2"/>
    <n v="2"/>
    <n v="0"/>
    <n v="2"/>
    <n v="1"/>
    <s v="SAC"/>
    <x v="0"/>
    <n v="93"/>
    <n v="101"/>
    <n v="-8"/>
    <n v="0.8569"/>
    <n v="0.42"/>
    <n v="0.58000000000000007"/>
    <n v="-1"/>
    <n v="6"/>
    <n v="-7"/>
    <n v="0.26299999999999996"/>
    <n v="0"/>
    <n v="6.8999999999999915"/>
    <n v="0.90000000000000568"/>
    <n v="-4"/>
    <n v="3.3999999999999986"/>
    <n v="0.5"/>
    <n v="2.6000000000000014"/>
    <n v="-1.8000000000000043"/>
    <n v="4.5999999999999996"/>
    <n v="5.6000000000000014"/>
    <n v="1.7999999999999972"/>
    <n v="-1.8999999999999995"/>
    <n v="0.30000000000000071"/>
    <n v="-1.5"/>
    <n v="1.5999999999999979"/>
    <n v="-1.2000000000000011"/>
    <n v="0"/>
    <n v="1.2000000000000002"/>
    <n v="-0.79999999999999982"/>
    <n v="2.3000000000000007"/>
    <n v="1.4000000000000021"/>
    <n v="8.6"/>
    <n v="0"/>
    <n v="0"/>
    <n v="0"/>
    <n v="0"/>
    <n v="-5"/>
    <n v="-7"/>
    <n v="-11"/>
    <n v="-18"/>
    <n v="-2.8999999999999986"/>
    <n v="-5"/>
    <n v="-6"/>
    <n v="-10"/>
    <n v="20"/>
    <n v="20"/>
    <n v="21"/>
    <n v="-4"/>
    <n v="-2"/>
    <n v="-6"/>
    <n v="-1"/>
    <n v="-10"/>
    <n v="-2"/>
    <n v="2"/>
    <n v="-1"/>
    <n v="3"/>
    <n v="8"/>
    <n v="0"/>
    <s v="MIL"/>
    <x v="1"/>
    <n v="112"/>
    <n v="87"/>
    <n v="25"/>
    <x v="2"/>
    <m/>
    <x v="0"/>
    <x v="2"/>
    <x v="0"/>
    <x v="0"/>
  </r>
  <r>
    <s v="Archive"/>
    <s v="CLE"/>
    <s v="ATL"/>
    <s v="30.11.2017"/>
    <s v="CLEATL30.11.2017"/>
    <s v="ATL"/>
    <s v="Team2"/>
    <s v="CLE"/>
    <s v="Team1"/>
    <n v="1.33"/>
    <n v="3.64"/>
    <n v="-2.31"/>
    <s v="ATL"/>
    <s v="Team2"/>
    <n v="0"/>
    <n v="0"/>
    <n v="0"/>
    <n v="0"/>
    <s v="CLE"/>
    <x v="1"/>
    <n v="111"/>
    <n v="87"/>
    <n v="24"/>
    <n v="0.82950000000000002"/>
    <n v="0.74"/>
    <n v="0.26"/>
    <n v="2"/>
    <n v="13"/>
    <n v="-11"/>
    <n v="0.48399999999999999"/>
    <n v="0"/>
    <n v="7.9000000000000057"/>
    <n v="1.1000000000000014"/>
    <n v="-2.5"/>
    <n v="2.6999999999999957"/>
    <n v="1.4000000000000004"/>
    <n v="4.7000000000000028"/>
    <n v="-1.1999999999999957"/>
    <n v="4.0999999999999979"/>
    <n v="4.6999999999999993"/>
    <n v="2.1000000000000085"/>
    <n v="-0.89999999999999858"/>
    <n v="2.9000000000000021"/>
    <n v="2.1000000000000014"/>
    <n v="9.9999999999997868E-2"/>
    <n v="-1.3000000000000007"/>
    <n v="-2.2000000000000002"/>
    <n v="0.29999999999999982"/>
    <n v="-1.1000000000000005"/>
    <n v="-0.89999999999999858"/>
    <n v="1.4000000000000021"/>
    <n v="9"/>
    <n v="0"/>
    <n v="0"/>
    <n v="0"/>
    <n v="0"/>
    <n v="-5"/>
    <n v="-4"/>
    <n v="-3"/>
    <n v="-7"/>
    <n v="0"/>
    <n v="0"/>
    <n v="9"/>
    <n v="-10.100000000000001"/>
    <n v="2"/>
    <n v="2"/>
    <n v="2.2999999999999972"/>
    <n v="-2"/>
    <n v="-3"/>
    <n v="-5"/>
    <n v="-2"/>
    <n v="-7"/>
    <n v="-3"/>
    <n v="1"/>
    <n v="-3"/>
    <n v="7"/>
    <n v="-4"/>
    <n v="0"/>
    <s v="CLE"/>
    <x v="1"/>
    <n v="121"/>
    <n v="114"/>
    <n v="7"/>
    <x v="3"/>
    <m/>
    <x v="0"/>
    <x v="1"/>
    <x v="0"/>
    <x v="0"/>
  </r>
  <r>
    <s v="Archive"/>
    <s v="PHI"/>
    <s v="BOS"/>
    <s v="30.11.2017"/>
    <s v="PHIBOS30.11.2017"/>
    <s v="BOS"/>
    <s v="Team2"/>
    <s v="BOS"/>
    <s v="Team2"/>
    <n v="3.97"/>
    <n v="1.29"/>
    <n v="2.68"/>
    <s v="PHI"/>
    <s v="Team1"/>
    <n v="0"/>
    <n v="0"/>
    <n v="0"/>
    <n v="0"/>
    <s v="BOS"/>
    <x v="0"/>
    <n v="91"/>
    <n v="101"/>
    <n v="-10"/>
    <n v="0.66390000000000005"/>
    <n v="0.4"/>
    <n v="0.6"/>
    <n v="-3"/>
    <n v="-9"/>
    <n v="6"/>
    <n v="-0.27299999999999991"/>
    <n v="-0.20000000000000284"/>
    <n v="3.5999999999999943"/>
    <n v="2.3999999999999986"/>
    <n v="4.0999999999999943"/>
    <n v="0.60000000000000142"/>
    <n v="-0.80000000000000071"/>
    <n v="-1.3999999999999986"/>
    <n v="-1.1000000000000014"/>
    <n v="-0.39999999999999858"/>
    <n v="0.90000000000000213"/>
    <n v="-4.2999999999999972"/>
    <n v="2.6999999999999993"/>
    <n v="1.5"/>
    <n v="4"/>
    <n v="3.3000000000000007"/>
    <n v="3.1999999999999993"/>
    <n v="0.19999999999999929"/>
    <n v="0.79999999999999982"/>
    <n v="1.5999999999999996"/>
    <n v="4.1999999999999993"/>
    <n v="1.6999999999999993"/>
    <n v="-6.9"/>
    <n v="0"/>
    <n v="0"/>
    <n v="0"/>
    <n v="0"/>
    <n v="0"/>
    <n v="2"/>
    <n v="1"/>
    <n v="-2"/>
    <n v="2.3000000000000043"/>
    <n v="-1"/>
    <n v="-12"/>
    <n v="9.6000000000000014"/>
    <n v="1"/>
    <n v="4"/>
    <n v="-12"/>
    <n v="-4"/>
    <n v="9"/>
    <n v="5"/>
    <n v="15"/>
    <n v="4"/>
    <n v="-7"/>
    <n v="13"/>
    <n v="4"/>
    <n v="5"/>
    <n v="10"/>
    <n v="0"/>
    <s v="BOS"/>
    <x v="0"/>
    <n v="97"/>
    <n v="118"/>
    <n v="-21"/>
    <x v="1"/>
    <m/>
    <x v="0"/>
    <x v="2"/>
    <x v="0"/>
    <x v="0"/>
  </r>
  <r>
    <s v="Archive"/>
    <s v="MIL"/>
    <s v="POR"/>
    <s v="30.11.2017"/>
    <s v="MILPOR30.11.2017"/>
    <s v="POR"/>
    <s v="Team2"/>
    <s v="POR"/>
    <s v="Team2"/>
    <n v="2.4900000000000002"/>
    <n v="1.61"/>
    <n v="0.88000000000000012"/>
    <s v="MIL"/>
    <s v="Team1"/>
    <n v="0"/>
    <n v="0"/>
    <n v="0"/>
    <n v="0"/>
    <s v="POR"/>
    <x v="0"/>
    <n v="88"/>
    <n v="111"/>
    <n v="-23"/>
    <n v="0.69279999999999997"/>
    <n v="0.27"/>
    <n v="0.73"/>
    <n v="0"/>
    <n v="1"/>
    <n v="-1"/>
    <n v="4.0999999999999925E-2"/>
    <n v="0"/>
    <n v="0.5"/>
    <n v="1.2000000000000028"/>
    <n v="-4.7000000000000028"/>
    <n v="4"/>
    <n v="-0.29999999999999893"/>
    <n v="0.10000000000000142"/>
    <n v="-1.1000000000000014"/>
    <n v="-1.5"/>
    <n v="-0.19999999999999929"/>
    <n v="-6"/>
    <n v="-3.1000000000000005"/>
    <n v="-5.6999999999999993"/>
    <n v="-8.7999999999999972"/>
    <n v="4"/>
    <n v="-1.4000000000000004"/>
    <n v="1.9000000000000004"/>
    <n v="-9.9999999999999645E-2"/>
    <n v="-2.5"/>
    <n v="2.5"/>
    <n v="-0.5"/>
    <n v="-3.1"/>
    <n v="0"/>
    <n v="1"/>
    <n v="-1"/>
    <n v="1"/>
    <n v="0"/>
    <n v="17"/>
    <n v="4"/>
    <n v="1"/>
    <n v="4.6000000000000014"/>
    <n v="-4"/>
    <n v="-3"/>
    <n v="-11.100000000000001"/>
    <n v="13"/>
    <n v="13"/>
    <n v="9.0999999999999943"/>
    <n v="0"/>
    <n v="-1"/>
    <n v="-1"/>
    <n v="2"/>
    <n v="-9"/>
    <n v="8"/>
    <n v="1"/>
    <n v="-4"/>
    <n v="4"/>
    <n v="0"/>
    <n v="21"/>
    <s v="MIL"/>
    <x v="1"/>
    <n v="103"/>
    <n v="91"/>
    <n v="12"/>
    <x v="1"/>
    <m/>
    <x v="0"/>
    <x v="1"/>
    <x v="0"/>
    <x v="0"/>
  </r>
  <r>
    <s v="Archive"/>
    <s v="UTA"/>
    <s v="LAC"/>
    <s v="30.11.2017"/>
    <s v="UTALAC30.11.2017"/>
    <s v="LAC"/>
    <s v="Team2"/>
    <s v="UTA"/>
    <s v="Team1"/>
    <n v="1.85"/>
    <n v="2.06"/>
    <n v="-0.20999999999999996"/>
    <s v="LAC"/>
    <s v="Team2"/>
    <n v="1"/>
    <n v="0"/>
    <n v="1"/>
    <n v="0"/>
    <s v="LAC"/>
    <x v="0"/>
    <n v="91"/>
    <n v="104"/>
    <n v="-13"/>
    <n v="0.67579999999999996"/>
    <n v="0.37"/>
    <n v="0.63"/>
    <n v="3"/>
    <n v="5"/>
    <n v="-2"/>
    <n v="0.15200000000000002"/>
    <n v="0"/>
    <n v="-1.7999999999999972"/>
    <n v="-0.60000000000000142"/>
    <n v="-1.8000000000000114"/>
    <n v="0.29999999999999716"/>
    <n v="1.3000000000000007"/>
    <n v="0.89999999999999858"/>
    <n v="3.2000000000000028"/>
    <n v="-1.9000000000000021"/>
    <n v="-4.2000000000000028"/>
    <n v="6.4000000000000057"/>
    <n v="-2.5999999999999996"/>
    <n v="-0.19999999999999929"/>
    <n v="-2.7999999999999972"/>
    <n v="1.4000000000000021"/>
    <n v="-0.40000000000000036"/>
    <n v="1.9000000000000004"/>
    <n v="0.79999999999999982"/>
    <n v="-0.5"/>
    <n v="-0.89999999999999858"/>
    <n v="-1.8000000000000007"/>
    <n v="6.6"/>
    <n v="0"/>
    <n v="0"/>
    <n v="0"/>
    <n v="0"/>
    <n v="0"/>
    <n v="-6"/>
    <n v="-10"/>
    <n v="-22"/>
    <n v="-0.19999999999999574"/>
    <n v="1"/>
    <n v="-2"/>
    <n v="5.4000000000000021"/>
    <n v="13"/>
    <n v="12"/>
    <n v="21.5"/>
    <n v="-13"/>
    <n v="2"/>
    <n v="-11"/>
    <n v="-6"/>
    <n v="4"/>
    <n v="4"/>
    <n v="2"/>
    <n v="-2"/>
    <n v="4"/>
    <n v="8"/>
    <n v="-5"/>
    <s v="UTA"/>
    <x v="1"/>
    <n v="126"/>
    <n v="107"/>
    <n v="19"/>
    <x v="1"/>
    <m/>
    <x v="0"/>
    <x v="1"/>
    <x v="0"/>
    <x v="0"/>
  </r>
  <r>
    <s v="Archive"/>
    <s v="DET"/>
    <s v="WAS"/>
    <s v="01.12.2017"/>
    <s v="DETWAS01.12.2017"/>
    <s v="WAS"/>
    <s v="Team2"/>
    <s v="DET"/>
    <s v="Team1"/>
    <n v="1.93"/>
    <n v="1.97"/>
    <n v="-4.0000000000000036E-2"/>
    <s v="DET"/>
    <s v="Team1"/>
    <n v="0"/>
    <n v="0"/>
    <n v="0"/>
    <n v="0"/>
    <s v="WAS"/>
    <x v="0"/>
    <n v="95"/>
    <n v="101"/>
    <n v="-6"/>
    <n v="0.78239999999999998"/>
    <n v="0.44"/>
    <n v="0.56000000000000005"/>
    <n v="0"/>
    <n v="0"/>
    <n v="0"/>
    <n v="0"/>
    <n v="-0.39999999999999858"/>
    <n v="-2.2000000000000028"/>
    <n v="0.39999999999999858"/>
    <n v="1.1000000000000085"/>
    <n v="-0.10000000000000142"/>
    <n v="1.6999999999999993"/>
    <n v="3.5"/>
    <n v="1.2999999999999972"/>
    <n v="-4.5999999999999979"/>
    <n v="-4.6000000000000014"/>
    <n v="-5"/>
    <n v="0.79999999999999893"/>
    <n v="-0.90000000000000213"/>
    <n v="-0.10000000000000142"/>
    <n v="0.30000000000000071"/>
    <n v="0.69999999999999929"/>
    <n v="-9.9999999999999645E-2"/>
    <n v="-1.2000000000000002"/>
    <n v="0.5"/>
    <n v="-2.2999999999999972"/>
    <n v="-2.5"/>
    <n v="-1.2000000000000002"/>
    <n v="0"/>
    <n v="-1"/>
    <n v="1"/>
    <n v="-1"/>
    <n v="0"/>
    <n v="-11"/>
    <n v="-3"/>
    <n v="11"/>
    <n v="-9.3000000000000043"/>
    <n v="4"/>
    <n v="6"/>
    <n v="6.2999999999999972"/>
    <n v="-9"/>
    <n v="-6"/>
    <n v="-23.4"/>
    <n v="7"/>
    <n v="4"/>
    <n v="11"/>
    <n v="-5"/>
    <n v="2"/>
    <n v="2"/>
    <n v="-2"/>
    <n v="10"/>
    <n v="-6"/>
    <n v="-2"/>
    <n v="-14"/>
    <s v="WAS"/>
    <x v="0"/>
    <n v="91"/>
    <n v="109"/>
    <n v="-18"/>
    <x v="1"/>
    <m/>
    <x v="0"/>
    <x v="2"/>
    <x v="0"/>
    <x v="0"/>
  </r>
  <r>
    <s v="Archive"/>
    <s v="GSW"/>
    <s v="ORL"/>
    <s v="01.12.2017"/>
    <s v="GSWORL01.12.2017"/>
    <s v="ORL"/>
    <s v="Team2"/>
    <s v="GSW"/>
    <s v="Team1"/>
    <n v="1.19"/>
    <n v="5.5"/>
    <n v="-4.3100000000000005"/>
    <s v="ORL"/>
    <s v="Team2"/>
    <n v="3"/>
    <n v="0"/>
    <n v="9"/>
    <n v="1"/>
    <s v="GSW"/>
    <x v="1"/>
    <n v="105"/>
    <n v="87"/>
    <n v="18"/>
    <n v="0.87580000000000002"/>
    <n v="0.68"/>
    <n v="0.31999999999999995"/>
    <n v="0"/>
    <n v="10"/>
    <n v="-10"/>
    <n v="0.37100000000000005"/>
    <n v="0"/>
    <n v="10.299999999999997"/>
    <n v="4"/>
    <n v="-0.40000000000000568"/>
    <n v="4.8000000000000043"/>
    <n v="1.4000000000000004"/>
    <n v="1.1999999999999993"/>
    <n v="3.0999999999999943"/>
    <n v="1"/>
    <n v="-0.39999999999999858"/>
    <n v="6.5"/>
    <n v="0"/>
    <n v="3"/>
    <n v="2.8999999999999986"/>
    <n v="7.5"/>
    <n v="1"/>
    <n v="0.99999999999999911"/>
    <n v="3.4999999999999991"/>
    <n v="-0.90000000000000036"/>
    <n v="0.29999999999999716"/>
    <n v="-1.1999999999999993"/>
    <n v="14.8"/>
    <n v="0"/>
    <n v="1"/>
    <n v="-1"/>
    <n v="1"/>
    <n v="0"/>
    <n v="13"/>
    <n v="6"/>
    <n v="-2"/>
    <n v="8.3000000000000043"/>
    <n v="2"/>
    <n v="5"/>
    <n v="3.0999999999999979"/>
    <n v="-1"/>
    <n v="-1"/>
    <n v="-1"/>
    <n v="-6"/>
    <n v="9"/>
    <n v="3"/>
    <n v="11"/>
    <n v="-1"/>
    <n v="0"/>
    <n v="8"/>
    <n v="-5"/>
    <n v="2"/>
    <n v="-3"/>
    <n v="18"/>
    <s v="GSW"/>
    <x v="1"/>
    <n v="133"/>
    <n v="112"/>
    <n v="21"/>
    <x v="2"/>
    <m/>
    <x v="0"/>
    <x v="2"/>
    <x v="0"/>
    <x v="0"/>
  </r>
  <r>
    <s v="Archive"/>
    <s v="CHA"/>
    <s v="MIA"/>
    <s v="01.12.2017"/>
    <s v="CHAMIA01.12.2017"/>
    <s v="MIA"/>
    <s v="Team2"/>
    <s v="MIA"/>
    <s v="Team2"/>
    <n v="2.13"/>
    <n v="1.8"/>
    <n v="0.32999999999999985"/>
    <s v="MIA"/>
    <s v="Team2"/>
    <n v="0"/>
    <n v="0"/>
    <n v="0"/>
    <n v="0"/>
    <s v="MIA"/>
    <x v="0"/>
    <n v="88"/>
    <n v="105"/>
    <n v="-17"/>
    <n v="0.67720000000000002"/>
    <n v="0.33"/>
    <n v="0.66999999999999993"/>
    <n v="0"/>
    <n v="-2"/>
    <n v="2"/>
    <n v="-8.3000000000000018E-2"/>
    <n v="0.19999999999999574"/>
    <n v="4.7000000000000028"/>
    <n v="0.39999999999999858"/>
    <n v="3.4000000000000057"/>
    <n v="-1.2999999999999972"/>
    <n v="-3.1999999999999993"/>
    <n v="-7.3000000000000007"/>
    <n v="-1.8000000000000043"/>
    <n v="6.9"/>
    <n v="10.5"/>
    <n v="-4"/>
    <n v="2.3000000000000007"/>
    <n v="3.3999999999999986"/>
    <n v="5.6000000000000014"/>
    <n v="-0.80000000000000071"/>
    <n v="-2.8000000000000007"/>
    <n v="-1.3000000000000007"/>
    <n v="-9.9999999999999645E-2"/>
    <n v="0.29999999999999982"/>
    <n v="-1.8000000000000007"/>
    <n v="5.1000000000000014"/>
    <n v="2.2000000000000002"/>
    <n v="0"/>
    <n v="0"/>
    <n v="0"/>
    <n v="0"/>
    <n v="5"/>
    <n v="6"/>
    <n v="1"/>
    <n v="28"/>
    <n v="-14.200000000000003"/>
    <n v="-8"/>
    <n v="-5"/>
    <n v="-18.399999999999999"/>
    <n v="12"/>
    <n v="17"/>
    <n v="-2.5999999999999943"/>
    <n v="3"/>
    <n v="18"/>
    <n v="21"/>
    <n v="-6"/>
    <n v="-8"/>
    <n v="0"/>
    <n v="7"/>
    <n v="0"/>
    <n v="4"/>
    <n v="15"/>
    <n v="4"/>
    <s v="MIA"/>
    <x v="0"/>
    <n v="100"/>
    <n v="105"/>
    <n v="-5"/>
    <x v="1"/>
    <m/>
    <x v="0"/>
    <x v="2"/>
    <x v="0"/>
    <x v="0"/>
  </r>
  <r>
    <s v="Archive"/>
    <s v="MIN"/>
    <s v="OKC"/>
    <s v="01.12.2017"/>
    <s v="MINOKC01.12.2017"/>
    <s v="OKC"/>
    <s v="Team2"/>
    <s v="OKC"/>
    <s v="Team2"/>
    <n v="3"/>
    <n v="1.45"/>
    <n v="1.55"/>
    <s v="MIN"/>
    <s v="Team1"/>
    <n v="0"/>
    <n v="0"/>
    <n v="0"/>
    <n v="0"/>
    <s v="OKC"/>
    <x v="0"/>
    <n v="97"/>
    <n v="105"/>
    <n v="-8"/>
    <n v="0.77329999999999999"/>
    <n v="0.42"/>
    <n v="0.58000000000000007"/>
    <n v="2"/>
    <n v="4"/>
    <n v="-2"/>
    <n v="0.11899999999999994"/>
    <n v="0.20000000000000284"/>
    <n v="5.7000000000000028"/>
    <n v="2"/>
    <n v="-1.7000000000000028"/>
    <n v="3.1000000000000014"/>
    <n v="-1.8000000000000007"/>
    <n v="-7.1000000000000014"/>
    <n v="2.4000000000000057"/>
    <n v="3.6999999999999993"/>
    <n v="2.5"/>
    <n v="7.4000000000000057"/>
    <n v="-1"/>
    <n v="-0.30000000000000071"/>
    <n v="-1.1999999999999957"/>
    <n v="1.9000000000000021"/>
    <n v="-1.3000000000000007"/>
    <n v="-1.6000000000000014"/>
    <n v="-1.1999999999999997"/>
    <n v="0.19999999999999929"/>
    <n v="-3.6000000000000014"/>
    <n v="1.3000000000000007"/>
    <n v="-2.2000000000000002"/>
    <n v="0"/>
    <n v="1"/>
    <n v="-1"/>
    <n v="1"/>
    <n v="0"/>
    <n v="18"/>
    <n v="7"/>
    <n v="-16"/>
    <n v="16.100000000000001"/>
    <n v="0"/>
    <n v="-5"/>
    <n v="7.5999999999999979"/>
    <n v="4"/>
    <n v="-2"/>
    <n v="24"/>
    <n v="-9"/>
    <n v="1"/>
    <n v="-8"/>
    <n v="11"/>
    <n v="3"/>
    <n v="-2"/>
    <n v="4"/>
    <n v="-4"/>
    <n v="-8"/>
    <n v="-4"/>
    <n v="11"/>
    <s v="OKC"/>
    <x v="0"/>
    <n v="107"/>
    <n v="111"/>
    <n v="-4"/>
    <x v="3"/>
    <m/>
    <x v="0"/>
    <x v="1"/>
    <x v="0"/>
    <x v="0"/>
  </r>
  <r>
    <s v="Archive"/>
    <s v="SAS"/>
    <s v="MEM"/>
    <s v="01.12.2017"/>
    <s v="SASMEM01.12.2017"/>
    <s v="MEM"/>
    <s v="Team2"/>
    <s v="SAS"/>
    <s v="Team1"/>
    <n v="1.65"/>
    <n v="2.39"/>
    <n v="-0.74000000000000021"/>
    <s v="MEM"/>
    <s v="Team2"/>
    <n v="0"/>
    <n v="0"/>
    <n v="2"/>
    <n v="1"/>
    <s v="SAS"/>
    <x v="1"/>
    <n v="106"/>
    <n v="85"/>
    <n v="21"/>
    <n v="0.82150000000000001"/>
    <n v="0.71"/>
    <n v="0.29000000000000004"/>
    <n v="1"/>
    <n v="10"/>
    <n v="-9"/>
    <n v="0.37199999999999994"/>
    <n v="0"/>
    <n v="3.3000000000000114"/>
    <n v="2.2999999999999972"/>
    <n v="3.5999999999999943"/>
    <n v="0.80000000000000426"/>
    <n v="0"/>
    <n v="-1.8999999999999986"/>
    <n v="2.6000000000000014"/>
    <n v="-1.1999999999999993"/>
    <n v="-1.3999999999999986"/>
    <n v="-0.40000000000000568"/>
    <n v="2.8000000000000007"/>
    <n v="3"/>
    <n v="5.7999999999999972"/>
    <n v="2"/>
    <n v="0"/>
    <n v="0.20000000000000018"/>
    <n v="0.69999999999999929"/>
    <n v="-1.3000000000000003"/>
    <n v="-5"/>
    <n v="-1.1000000000000014"/>
    <n v="7.4"/>
    <n v="0"/>
    <n v="1"/>
    <n v="-1"/>
    <n v="1"/>
    <n v="0"/>
    <n v="-2"/>
    <n v="-3"/>
    <n v="-1"/>
    <n v="-3.1000000000000014"/>
    <n v="-1"/>
    <n v="0"/>
    <n v="-3.6999999999999957"/>
    <n v="5"/>
    <n v="2"/>
    <n v="14.799999999999997"/>
    <n v="3"/>
    <n v="8"/>
    <n v="11"/>
    <n v="-8"/>
    <n v="-4"/>
    <n v="-2"/>
    <n v="0"/>
    <n v="-3"/>
    <n v="-11"/>
    <n v="-1"/>
    <n v="12"/>
    <s v="SAS"/>
    <x v="1"/>
    <n v="95"/>
    <n v="79"/>
    <n v="16"/>
    <x v="3"/>
    <m/>
    <x v="0"/>
    <x v="1"/>
    <x v="0"/>
    <x v="0"/>
  </r>
  <r>
    <s v="Archive"/>
    <s v="NOP"/>
    <s v="UTA"/>
    <s v="01.12.2017"/>
    <s v="NOPUTA01.12.2017"/>
    <s v="UTA"/>
    <s v="Team2"/>
    <s v="NOP"/>
    <s v="Team1"/>
    <n v="1.69"/>
    <n v="2.31"/>
    <n v="-0.62000000000000011"/>
    <s v="UTA"/>
    <s v="Team2"/>
    <n v="2"/>
    <n v="0"/>
    <n v="0"/>
    <n v="0"/>
    <s v="UTA"/>
    <x v="0"/>
    <n v="88"/>
    <n v="113"/>
    <n v="-25"/>
    <n v="0.62880000000000003"/>
    <n v="0.25"/>
    <n v="0.75"/>
    <n v="0"/>
    <n v="0"/>
    <n v="0"/>
    <n v="0"/>
    <n v="0.19999999999999574"/>
    <n v="6.2000000000000028"/>
    <n v="3.6000000000000014"/>
    <n v="3.1000000000000085"/>
    <n v="2.6000000000000014"/>
    <n v="-0.90000000000000036"/>
    <n v="-0.39999999999999858"/>
    <n v="-2.6000000000000014"/>
    <n v="-9.9999999999997868E-2"/>
    <n v="1.5"/>
    <n v="-6.5"/>
    <n v="9.9999999999999645E-2"/>
    <n v="3.3999999999999986"/>
    <n v="3.3999999999999986"/>
    <n v="4.1999999999999993"/>
    <n v="1.2999999999999989"/>
    <n v="-2.3000000000000007"/>
    <n v="-0.89999999999999947"/>
    <n v="-0.40000000000000036"/>
    <n v="-0.30000000000000071"/>
    <n v="0.30000000000000071"/>
    <n v="-4.9000000000000004"/>
    <n v="0"/>
    <n v="0"/>
    <n v="0"/>
    <n v="0"/>
    <n v="5"/>
    <n v="8"/>
    <n v="7"/>
    <n v="12"/>
    <n v="1.8999999999999986"/>
    <n v="-1"/>
    <n v="-2"/>
    <n v="-1"/>
    <n v="-5"/>
    <n v="-8"/>
    <n v="8"/>
    <n v="3"/>
    <n v="0"/>
    <n v="3"/>
    <n v="2"/>
    <n v="4"/>
    <n v="-3"/>
    <n v="-2"/>
    <n v="-1"/>
    <n v="-7"/>
    <n v="-4"/>
    <n v="4"/>
    <s v="UTA"/>
    <x v="0"/>
    <n v="108"/>
    <n v="114"/>
    <n v="-6"/>
    <x v="3"/>
    <m/>
    <x v="0"/>
    <x v="1"/>
    <x v="0"/>
    <x v="0"/>
  </r>
  <r>
    <s v="Archive"/>
    <s v="DET"/>
    <s v="PHI"/>
    <s v="02.12.2017"/>
    <s v="DETPHI02.12.2017"/>
    <s v="PHI"/>
    <s v="Team2"/>
    <s v="PHI"/>
    <s v="Team2"/>
    <n v="2.69"/>
    <n v="1.53"/>
    <n v="1.1599999999999999"/>
    <s v="DET"/>
    <s v="Team1"/>
    <n v="0"/>
    <n v="0"/>
    <n v="0"/>
    <n v="0"/>
    <s v="PHI"/>
    <x v="0"/>
    <n v="89"/>
    <n v="102"/>
    <n v="-13"/>
    <n v="0.84909999999999997"/>
    <n v="0.37"/>
    <n v="0.63"/>
    <n v="1"/>
    <n v="1"/>
    <n v="0"/>
    <n v="1.8000000000000016E-2"/>
    <n v="0"/>
    <n v="-4"/>
    <n v="-0.60000000000000142"/>
    <n v="-1.3999999999999915"/>
    <n v="0"/>
    <n v="0.40000000000000036"/>
    <n v="-0.5"/>
    <n v="2.1000000000000014"/>
    <n v="-3"/>
    <n v="-4.4000000000000021"/>
    <n v="0.70000000000000284"/>
    <n v="-1.4000000000000004"/>
    <n v="-5.4000000000000021"/>
    <n v="-6.7000000000000028"/>
    <n v="-3.5"/>
    <n v="-2.7999999999999989"/>
    <n v="-0.29999999999999893"/>
    <n v="-2"/>
    <n v="-0.29999999999999982"/>
    <n v="-4.2999999999999972"/>
    <n v="-2.6000000000000014"/>
    <n v="1.4"/>
    <n v="0"/>
    <n v="0"/>
    <n v="0"/>
    <n v="0"/>
    <n v="0"/>
    <n v="-6"/>
    <n v="-1"/>
    <n v="11"/>
    <n v="-6.8000000000000043"/>
    <n v="2"/>
    <n v="1"/>
    <n v="5.8999999999999986"/>
    <n v="-6"/>
    <n v="-2"/>
    <n v="-23.6"/>
    <n v="8"/>
    <n v="-3"/>
    <n v="5"/>
    <n v="-9"/>
    <n v="-5"/>
    <n v="5"/>
    <n v="-11"/>
    <n v="8"/>
    <n v="-10"/>
    <n v="-5"/>
    <n v="-1"/>
    <s v="PHI"/>
    <x v="0"/>
    <n v="103"/>
    <n v="108"/>
    <n v="-5"/>
    <x v="1"/>
    <m/>
    <x v="0"/>
    <x v="2"/>
    <x v="0"/>
    <x v="0"/>
  </r>
  <r>
    <s v="Archive"/>
    <s v="MEM"/>
    <s v="CLE"/>
    <s v="02.12.2017"/>
    <s v="MEMCLE02.12.2017"/>
    <s v="CLE"/>
    <s v="Team2"/>
    <s v="CLE"/>
    <s v="Team2"/>
    <n v="8.1999999999999993"/>
    <n v="1.1100000000000001"/>
    <n v="7.089999999999999"/>
    <s v="MEM"/>
    <s v="Team1"/>
    <n v="2"/>
    <n v="0"/>
    <n v="5"/>
    <n v="0"/>
    <s v="CLE"/>
    <x v="0"/>
    <n v="82"/>
    <n v="115"/>
    <n v="-33"/>
    <n v="0.79179999999999995"/>
    <n v="0.17"/>
    <n v="0.83"/>
    <n v="-1"/>
    <n v="-10"/>
    <n v="9"/>
    <n v="-0.37199999999999994"/>
    <n v="-0.20000000000000284"/>
    <n v="-12.600000000000009"/>
    <n v="-4.1999999999999957"/>
    <n v="-3.5999999999999943"/>
    <n v="-3.1000000000000014"/>
    <n v="-2.8000000000000007"/>
    <n v="-5.6000000000000014"/>
    <n v="-2.6000000000000014"/>
    <n v="-1.5"/>
    <n v="-1.5"/>
    <n v="-1.2000000000000028"/>
    <n v="-0.70000000000000107"/>
    <n v="-3.2000000000000028"/>
    <n v="-4"/>
    <n v="-1.8999999999999986"/>
    <n v="-0.39999999999999858"/>
    <n v="0.5"/>
    <n v="1.4000000000000004"/>
    <n v="1.1000000000000005"/>
    <n v="3.1999999999999993"/>
    <n v="-0.80000000000000071"/>
    <n v="-6.7"/>
    <n v="0"/>
    <n v="0"/>
    <n v="0"/>
    <n v="0"/>
    <n v="0"/>
    <n v="5"/>
    <n v="4"/>
    <n v="-4"/>
    <n v="7"/>
    <n v="-2"/>
    <n v="-9"/>
    <n v="2.6999999999999957"/>
    <n v="-1"/>
    <n v="0"/>
    <n v="-4.5999999999999943"/>
    <n v="2"/>
    <n v="-11"/>
    <n v="-9"/>
    <n v="1"/>
    <n v="5"/>
    <n v="4"/>
    <n v="-1"/>
    <n v="-1"/>
    <n v="2"/>
    <n v="4"/>
    <n v="-5"/>
    <s v="CLE"/>
    <x v="0"/>
    <n v="111"/>
    <n v="116"/>
    <n v="-5"/>
    <x v="1"/>
    <m/>
    <x v="0"/>
    <x v="2"/>
    <x v="0"/>
    <x v="0"/>
  </r>
  <r>
    <s v="Archive"/>
    <s v="LAL"/>
    <s v="DEN"/>
    <s v="02.12.2017"/>
    <s v="LALDEN02.12.2017"/>
    <s v="DEN"/>
    <s v="Team2"/>
    <s v="DEN"/>
    <s v="Team2"/>
    <n v="2.5499999999999998"/>
    <n v="1.58"/>
    <n v="0.96999999999999975"/>
    <s v="LAL"/>
    <s v="Team1"/>
    <n v="0"/>
    <n v="0"/>
    <n v="0"/>
    <n v="0"/>
    <s v="DEN"/>
    <x v="0"/>
    <n v="79"/>
    <n v="122"/>
    <n v="-43"/>
    <n v="0.86719999999999997"/>
    <n v="7.0000000000000007E-2"/>
    <n v="0.92999999999999994"/>
    <n v="-1"/>
    <n v="-5"/>
    <n v="4"/>
    <n v="-0.18500000000000005"/>
    <n v="0.39999999999999858"/>
    <n v="-1.2000000000000028"/>
    <n v="0.79999999999999716"/>
    <n v="2.5999999999999943"/>
    <n v="-0.5"/>
    <n v="-2.5999999999999996"/>
    <n v="-3.5"/>
    <n v="-4.8999999999999986"/>
    <n v="0"/>
    <n v="0.90000000000000213"/>
    <n v="-3"/>
    <n v="-1.3000000000000007"/>
    <n v="2.7999999999999972"/>
    <n v="1.5"/>
    <n v="-0.40000000000000213"/>
    <n v="1.8000000000000007"/>
    <n v="0.5"/>
    <n v="1.2000000000000002"/>
    <n v="0.79999999999999982"/>
    <n v="4.5"/>
    <n v="0"/>
    <n v="-3.3"/>
    <n v="0"/>
    <n v="0"/>
    <n v="0"/>
    <n v="0"/>
    <n v="0"/>
    <n v="4"/>
    <n v="0"/>
    <n v="11"/>
    <n v="-5.6000000000000014"/>
    <n v="5"/>
    <n v="7"/>
    <n v="10.699999999999996"/>
    <n v="-1"/>
    <n v="8"/>
    <n v="-31.299999999999997"/>
    <n v="9"/>
    <n v="-9"/>
    <n v="0"/>
    <n v="1"/>
    <n v="-1"/>
    <n v="6"/>
    <n v="0"/>
    <n v="6"/>
    <n v="4"/>
    <n v="10"/>
    <n v="-11"/>
    <s v="DEN"/>
    <x v="0"/>
    <n v="100"/>
    <n v="115"/>
    <n v="-15"/>
    <x v="3"/>
    <m/>
    <x v="0"/>
    <x v="1"/>
    <x v="0"/>
    <x v="0"/>
  </r>
  <r>
    <s v="Archive"/>
    <s v="NOP"/>
    <s v="POR"/>
    <s v="02.12.2017"/>
    <s v="NOPPOR02.12.2017"/>
    <s v="POR"/>
    <s v="Team2"/>
    <s v="POR"/>
    <s v="Team2"/>
    <n v="3.41"/>
    <n v="1.37"/>
    <n v="2.04"/>
    <s v="NOP"/>
    <s v="Team1"/>
    <n v="1"/>
    <n v="1"/>
    <n v="2"/>
    <n v="0"/>
    <s v="POR"/>
    <x v="0"/>
    <n v="85"/>
    <n v="104"/>
    <n v="-19"/>
    <n v="0.82499999999999996"/>
    <n v="0.31"/>
    <n v="0.69"/>
    <n v="2"/>
    <n v="0"/>
    <n v="2"/>
    <n v="-4.2000000000000037E-2"/>
    <n v="0.19999999999999574"/>
    <n v="6.6000000000000085"/>
    <n v="3.7000000000000028"/>
    <n v="0.20000000000000284"/>
    <n v="4.2000000000000028"/>
    <n v="1.8000000000000007"/>
    <n v="5.9000000000000021"/>
    <n v="-1.3999999999999986"/>
    <n v="-2.5999999999999979"/>
    <n v="-1.6000000000000014"/>
    <n v="-6.2999999999999972"/>
    <n v="-1.7000000000000011"/>
    <n v="-1.5"/>
    <n v="-3.2999999999999972"/>
    <n v="7.8000000000000007"/>
    <n v="1.0999999999999996"/>
    <n v="1"/>
    <n v="-1.0999999999999996"/>
    <n v="-1.5"/>
    <n v="0.30000000000000071"/>
    <n v="0.19999999999999929"/>
    <n v="-3.5"/>
    <n v="0"/>
    <n v="0"/>
    <n v="0"/>
    <n v="0"/>
    <n v="5"/>
    <n v="17"/>
    <n v="9"/>
    <n v="11"/>
    <n v="5.1000000000000014"/>
    <n v="-2"/>
    <n v="1"/>
    <n v="-8.6999999999999957"/>
    <n v="1"/>
    <n v="-2"/>
    <n v="13.299999999999997"/>
    <n v="0"/>
    <n v="-6"/>
    <n v="-6"/>
    <n v="1"/>
    <n v="-2"/>
    <n v="5"/>
    <n v="-2"/>
    <n v="-2"/>
    <n v="-6"/>
    <n v="-1"/>
    <n v="7"/>
    <s v="NOP"/>
    <x v="1"/>
    <n v="123"/>
    <n v="116"/>
    <n v="7"/>
    <x v="1"/>
    <m/>
    <x v="0"/>
    <x v="1"/>
    <x v="0"/>
    <x v="0"/>
  </r>
  <r>
    <s v="Archive"/>
    <s v="GSW"/>
    <s v="MIA"/>
    <s v="03.12.2017"/>
    <s v="GSWMIA03.12.2017"/>
    <s v="MIA"/>
    <s v="Team2"/>
    <s v="GSW"/>
    <s v="Team1"/>
    <n v="1.19"/>
    <n v="5.46"/>
    <n v="-4.2699999999999996"/>
    <s v="MIA"/>
    <s v="Team2"/>
    <n v="3"/>
    <n v="0"/>
    <n v="2"/>
    <n v="0"/>
    <s v="GSW"/>
    <x v="1"/>
    <n v="103"/>
    <n v="91"/>
    <n v="12"/>
    <n v="0.78590000000000004"/>
    <n v="0.62"/>
    <n v="0.38"/>
    <n v="3"/>
    <n v="10"/>
    <n v="-7"/>
    <n v="0.32"/>
    <n v="0"/>
    <n v="17"/>
    <n v="6.8999999999999986"/>
    <n v="3.4000000000000057"/>
    <n v="6.3000000000000043"/>
    <n v="0.40000000000000036"/>
    <n v="-1.4000000000000021"/>
    <n v="3.0999999999999943"/>
    <n v="2.7000000000000011"/>
    <n v="2.5"/>
    <n v="3.7999999999999972"/>
    <n v="0.40000000000000036"/>
    <n v="3"/>
    <n v="3.3999999999999986"/>
    <n v="9.6999999999999993"/>
    <n v="0"/>
    <n v="1.2999999999999989"/>
    <n v="3.8999999999999995"/>
    <n v="-0.70000000000000018"/>
    <n v="-0.20000000000000284"/>
    <n v="-0.59999999999999787"/>
    <n v="15.1"/>
    <n v="0"/>
    <n v="1"/>
    <n v="-1"/>
    <n v="1"/>
    <n v="0"/>
    <n v="-3"/>
    <n v="0"/>
    <n v="9"/>
    <n v="-6.1000000000000014"/>
    <n v="-11"/>
    <n v="-8"/>
    <n v="-26"/>
    <n v="8"/>
    <n v="10"/>
    <n v="2.2999999999999972"/>
    <n v="-1"/>
    <n v="17"/>
    <n v="16"/>
    <n v="1"/>
    <n v="-5"/>
    <n v="-2"/>
    <n v="11"/>
    <n v="-5"/>
    <n v="2"/>
    <n v="3"/>
    <n v="16"/>
    <s v="GSW"/>
    <x v="1"/>
    <n v="123"/>
    <n v="95"/>
    <n v="28"/>
    <x v="3"/>
    <m/>
    <x v="0"/>
    <x v="1"/>
    <x v="0"/>
    <x v="0"/>
  </r>
  <r>
    <s v="Archive"/>
    <s v="SAS"/>
    <s v="OKC"/>
    <s v="03.12.2017"/>
    <s v="SASOKC03.12.2017"/>
    <s v="OKC"/>
    <s v="Team2"/>
    <s v="OKC"/>
    <s v="Team2"/>
    <n v="3.7"/>
    <n v="1.33"/>
    <n v="2.37"/>
    <s v="SAS"/>
    <s v="Team1"/>
    <n v="0"/>
    <n v="0"/>
    <n v="2"/>
    <n v="0"/>
    <s v="OKC"/>
    <x v="0"/>
    <n v="93"/>
    <n v="106"/>
    <n v="-13"/>
    <n v="0.65269999999999995"/>
    <n v="0.37"/>
    <n v="0.63"/>
    <n v="2"/>
    <n v="7"/>
    <n v="-5"/>
    <n v="0.23399999999999993"/>
    <n v="0"/>
    <n v="-0.39999999999999147"/>
    <n v="0.20000000000000284"/>
    <n v="-2.9000000000000057"/>
    <n v="1.7000000000000028"/>
    <n v="-0.80000000000000071"/>
    <n v="-4.6999999999999993"/>
    <n v="2.9000000000000057"/>
    <n v="0.19999999999999929"/>
    <n v="-1.8000000000000007"/>
    <n v="7.2999999999999972"/>
    <n v="-1.2999999999999989"/>
    <n v="2.1999999999999993"/>
    <n v="1"/>
    <n v="2.1000000000000014"/>
    <n v="-1"/>
    <n v="-2.8000000000000007"/>
    <n v="1.2999999999999998"/>
    <n v="-1.0000000000000004"/>
    <n v="-3.8000000000000007"/>
    <n v="-1"/>
    <n v="1"/>
    <n v="0"/>
    <n v="1"/>
    <n v="-1"/>
    <n v="1"/>
    <n v="0"/>
    <n v="10"/>
    <n v="0"/>
    <n v="-17"/>
    <n v="8.1000000000000014"/>
    <n v="1"/>
    <n v="3"/>
    <n v="0.40000000000000213"/>
    <n v="9"/>
    <n v="1"/>
    <n v="35.299999999999997"/>
    <n v="-3"/>
    <n v="-5"/>
    <n v="-8"/>
    <n v="-2"/>
    <n v="1"/>
    <n v="0"/>
    <n v="0"/>
    <n v="-7"/>
    <n v="-11"/>
    <n v="1"/>
    <n v="8"/>
    <s v="OKC"/>
    <x v="0"/>
    <n v="87"/>
    <n v="90"/>
    <n v="-3"/>
    <x v="3"/>
    <m/>
    <x v="0"/>
    <x v="1"/>
    <x v="0"/>
    <x v="0"/>
  </r>
  <r>
    <s v="Archive"/>
    <s v="HOU"/>
    <s v="LAL"/>
    <s v="03.12.2017"/>
    <s v="HOULAL03.12.2017"/>
    <s v="LAL"/>
    <s v="Team2"/>
    <s v="HOU"/>
    <s v="Team1"/>
    <n v="1.1200000000000001"/>
    <n v="7.71"/>
    <n v="-6.59"/>
    <s v="LAL"/>
    <s v="Team2"/>
    <n v="1"/>
    <n v="0"/>
    <n v="3"/>
    <n v="0"/>
    <s v="HOU"/>
    <x v="1"/>
    <n v="111"/>
    <n v="95"/>
    <n v="16"/>
    <n v="0.84330000000000005"/>
    <n v="0.66"/>
    <n v="0.33999999999999997"/>
    <n v="-1"/>
    <n v="10"/>
    <n v="-11"/>
    <n v="0.45099999999999996"/>
    <n v="-0.39999999999999858"/>
    <n v="8.2000000000000028"/>
    <n v="-1.2999999999999972"/>
    <n v="-4.7999999999999972"/>
    <n v="1"/>
    <n v="7.7999999999999989"/>
    <n v="17.7"/>
    <n v="4.8999999999999986"/>
    <n v="3"/>
    <n v="0.69999999999999929"/>
    <n v="10.200000000000003"/>
    <n v="-1.0999999999999996"/>
    <n v="-0.39999999999999858"/>
    <n v="-1.5"/>
    <n v="0.30000000000000071"/>
    <n v="-1.1999999999999993"/>
    <n v="0.79999999999999893"/>
    <n v="-0.89999999999999947"/>
    <n v="-0.89999999999999947"/>
    <n v="-1.4000000000000021"/>
    <n v="-0.60000000000000142"/>
    <n v="14.600000000000001"/>
    <n v="0"/>
    <n v="0"/>
    <n v="0"/>
    <n v="0"/>
    <n v="0"/>
    <n v="5"/>
    <n v="-4"/>
    <n v="-15"/>
    <n v="3.1000000000000014"/>
    <n v="7"/>
    <n v="14"/>
    <n v="3.6000000000000014"/>
    <n v="6"/>
    <n v="0"/>
    <n v="25"/>
    <n v="-7"/>
    <n v="9"/>
    <n v="2"/>
    <n v="0"/>
    <n v="5"/>
    <n v="-3"/>
    <n v="-2"/>
    <n v="-8"/>
    <n v="1"/>
    <n v="-6"/>
    <n v="8"/>
    <s v="HOU"/>
    <x v="1"/>
    <n v="118"/>
    <n v="95"/>
    <n v="23"/>
    <x v="2"/>
    <m/>
    <x v="0"/>
    <x v="2"/>
    <x v="0"/>
    <x v="0"/>
  </r>
  <r>
    <s v="Archive"/>
    <s v="ORL"/>
    <s v="ATL"/>
    <s v="09.12.2017"/>
    <s v="ORLATL09.12.2017"/>
    <s v="ATL"/>
    <s v="Team2"/>
    <s v="ATL"/>
    <s v="Team2"/>
    <n v="2.59"/>
    <n v="1.56"/>
    <n v="1.0299999999999998"/>
    <s v="ORL"/>
    <s v="Team1"/>
    <n v="0"/>
    <n v="0"/>
    <n v="0"/>
    <n v="0"/>
    <s v="ORL"/>
    <x v="1"/>
    <n v="110"/>
    <n v="90"/>
    <n v="20"/>
    <n v="0.58089999999999997"/>
    <n v="0.7"/>
    <n v="0.30000000000000004"/>
    <n v="3"/>
    <n v="6"/>
    <n v="-3"/>
    <n v="0.19899999999999998"/>
    <n v="0"/>
    <n v="4.1000000000000085"/>
    <n v="1.2000000000000028"/>
    <n v="0.60000000000000853"/>
    <n v="1.1999999999999957"/>
    <n v="0.40000000000000036"/>
    <n v="2.1000000000000014"/>
    <n v="-1.1999999999999957"/>
    <n v="1"/>
    <n v="2.5"/>
    <n v="-4.5"/>
    <n v="-0.79999999999999893"/>
    <n v="2.1999999999999993"/>
    <n v="1.5"/>
    <n v="0.5"/>
    <n v="-0.69999999999999929"/>
    <n v="-1.2999999999999998"/>
    <n v="1.5"/>
    <n v="-0.29999999999999982"/>
    <n v="-9.9999999999997868E-2"/>
    <n v="-0.89999999999999858"/>
    <n v="2.0999999999999996"/>
    <n v="0"/>
    <n v="0"/>
    <n v="0"/>
    <n v="0"/>
    <n v="-5"/>
    <n v="-17"/>
    <n v="-7"/>
    <n v="-10"/>
    <n v="-3.2000000000000028"/>
    <n v="-6"/>
    <n v="-6"/>
    <n v="-16.900000000000002"/>
    <n v="3"/>
    <n v="3"/>
    <n v="3.2999999999999972"/>
    <n v="0"/>
    <n v="-7"/>
    <n v="-7"/>
    <n v="-7"/>
    <n v="-4"/>
    <n v="-2"/>
    <n v="4"/>
    <n v="0"/>
    <n v="1"/>
    <n v="-3"/>
    <n v="-10"/>
    <s v="ATL"/>
    <x v="0"/>
    <n v="110"/>
    <n v="117"/>
    <n v="-7"/>
    <x v="2"/>
    <m/>
    <x v="0"/>
    <x v="1"/>
    <x v="0"/>
    <x v="0"/>
  </r>
  <r>
    <s v="Archive"/>
    <s v="NYK"/>
    <s v="CHI"/>
    <s v="09.12.2017"/>
    <s v="NYKCHI09.12.2017"/>
    <s v="CHI"/>
    <s v="Team2"/>
    <s v="NYK"/>
    <s v="Team1"/>
    <n v="1.63"/>
    <n v="2.44"/>
    <n v="-0.81"/>
    <s v="CHI"/>
    <s v="Team2"/>
    <n v="0"/>
    <n v="0"/>
    <n v="0"/>
    <n v="0"/>
    <s v="NYK"/>
    <x v="1"/>
    <n v="108"/>
    <n v="93"/>
    <n v="15"/>
    <n v="0.53539999999999999"/>
    <n v="0.65"/>
    <n v="0.35"/>
    <n v="0"/>
    <n v="8"/>
    <n v="-8"/>
    <n v="0.33299999999999996"/>
    <n v="-0.39999999999999858"/>
    <n v="7.2000000000000028"/>
    <n v="3.1000000000000014"/>
    <n v="-3.2999999999999972"/>
    <n v="5.2000000000000028"/>
    <n v="-2.5"/>
    <n v="-8.1999999999999993"/>
    <n v="1.5"/>
    <n v="3.5"/>
    <n v="3.6000000000000014"/>
    <n v="4.2999999999999972"/>
    <n v="1.4000000000000004"/>
    <n v="-1.2000000000000028"/>
    <n v="0.29999999999999716"/>
    <n v="1.3000000000000007"/>
    <n v="1.9000000000000004"/>
    <n v="0.20000000000000018"/>
    <n v="1.0999999999999996"/>
    <n v="0.40000000000000036"/>
    <n v="1.4000000000000021"/>
    <n v="4.3999999999999986"/>
    <n v="10.6"/>
    <n v="0"/>
    <n v="0"/>
    <n v="0"/>
    <n v="0"/>
    <n v="-5"/>
    <n v="-20"/>
    <n v="-13"/>
    <n v="-32"/>
    <n v="3.7000000000000028"/>
    <n v="3"/>
    <n v="-4"/>
    <n v="31"/>
    <n v="3"/>
    <n v="5"/>
    <n v="-3.2000000000000028"/>
    <n v="4"/>
    <n v="-18"/>
    <n v="-14"/>
    <n v="-1"/>
    <n v="4"/>
    <n v="3"/>
    <n v="-4"/>
    <n v="-6"/>
    <n v="-8"/>
    <n v="3"/>
    <n v="3"/>
    <s v="CHI"/>
    <x v="0"/>
    <n v="102"/>
    <n v="104"/>
    <n v="-2"/>
    <x v="2"/>
    <m/>
    <x v="0"/>
    <x v="1"/>
    <x v="0"/>
    <x v="0"/>
  </r>
  <r>
    <s v="Archive"/>
    <s v="UTA"/>
    <s v="MIL"/>
    <s v="09.12.2017"/>
    <s v="UTAMIL09.12.2017"/>
    <s v="MIL"/>
    <s v="Team2"/>
    <s v="MIL"/>
    <s v="Team2"/>
    <n v="2.15"/>
    <n v="1.79"/>
    <n v="0.35999999999999988"/>
    <s v="UTA"/>
    <s v="Team1"/>
    <n v="0"/>
    <n v="1"/>
    <n v="0"/>
    <n v="0"/>
    <s v="UTA"/>
    <x v="1"/>
    <n v="96"/>
    <n v="94"/>
    <n v="2"/>
    <n v="0.8538"/>
    <n v="0.52"/>
    <n v="0.48"/>
    <n v="2"/>
    <n v="-1"/>
    <n v="3"/>
    <n v="-8.2999999999999963E-2"/>
    <n v="0"/>
    <n v="-9.9999999999994316E-2"/>
    <n v="-1.1000000000000014"/>
    <n v="1.7999999999999972"/>
    <n v="-2.3999999999999986"/>
    <n v="3"/>
    <n v="6.1999999999999993"/>
    <n v="2.3000000000000043"/>
    <n v="-1"/>
    <n v="-2.9000000000000021"/>
    <n v="6.2000000000000028"/>
    <n v="1.2999999999999998"/>
    <n v="0.80000000000000071"/>
    <n v="2.1000000000000014"/>
    <n v="-0.39999999999999858"/>
    <n v="1.2000000000000011"/>
    <n v="1.4000000000000004"/>
    <n v="-0.10000000000000053"/>
    <n v="1.4000000000000004"/>
    <n v="-1.8999999999999986"/>
    <n v="0.39999999999999858"/>
    <n v="4.5"/>
    <n v="0"/>
    <n v="-1"/>
    <n v="1"/>
    <n v="-1"/>
    <n v="0"/>
    <n v="-8"/>
    <n v="-2"/>
    <n v="-2"/>
    <n v="-1.3999999999999986"/>
    <n v="3"/>
    <n v="6"/>
    <n v="3.4000000000000057"/>
    <n v="-7"/>
    <n v="-7"/>
    <n v="-3.7999999999999972"/>
    <n v="-3"/>
    <n v="-5"/>
    <n v="-8"/>
    <n v="-3"/>
    <n v="3"/>
    <n v="0"/>
    <n v="-1"/>
    <n v="3"/>
    <n v="-3"/>
    <n v="3"/>
    <n v="-18"/>
    <s v="MIL"/>
    <x v="0"/>
    <n v="100"/>
    <n v="117"/>
    <n v="-17"/>
    <x v="1"/>
    <m/>
    <x v="0"/>
    <x v="2"/>
    <x v="0"/>
    <x v="0"/>
  </r>
  <r>
    <s v="Archive"/>
    <s v="OKC"/>
    <s v="MEM"/>
    <s v="09.12.2017"/>
    <s v="OKCMEM09.12.2017"/>
    <s v="MEM"/>
    <s v="Team2"/>
    <s v="OKC"/>
    <s v="Team1"/>
    <n v="1.46"/>
    <n v="2.95"/>
    <n v="-1.4900000000000002"/>
    <s v="MEM"/>
    <s v="Team2"/>
    <n v="2"/>
    <n v="0"/>
    <n v="0"/>
    <n v="0"/>
    <s v="OKC"/>
    <x v="1"/>
    <n v="110"/>
    <n v="82"/>
    <n v="28"/>
    <n v="0.60099999999999998"/>
    <n v="0.78"/>
    <n v="0.21999999999999997"/>
    <n v="-1"/>
    <n v="3"/>
    <n v="-4"/>
    <n v="0.13800000000000001"/>
    <n v="0"/>
    <n v="3.7000000000000028"/>
    <n v="2.0999999999999943"/>
    <n v="6.5"/>
    <n v="-0.89999999999999858"/>
    <n v="0.80000000000000071"/>
    <n v="2.8000000000000007"/>
    <n v="-0.30000000000000426"/>
    <n v="-1.3999999999999986"/>
    <n v="0.40000000000000213"/>
    <n v="-7.7000000000000028"/>
    <n v="4.0999999999999996"/>
    <n v="0.80000000000000071"/>
    <n v="4.7999999999999972"/>
    <n v="-0.10000000000000142"/>
    <n v="1"/>
    <n v="3.0000000000000009"/>
    <n v="-0.60000000000000053"/>
    <n v="-0.29999999999999982"/>
    <n v="-1.1999999999999993"/>
    <n v="-0.10000000000000142"/>
    <n v="6.4"/>
    <n v="0"/>
    <n v="0"/>
    <n v="0"/>
    <n v="0"/>
    <n v="0"/>
    <n v="-12"/>
    <n v="-3"/>
    <n v="16"/>
    <n v="-11.200000000000003"/>
    <n v="-2"/>
    <n v="-3"/>
    <n v="-4.0999999999999979"/>
    <n v="-4"/>
    <n v="1"/>
    <n v="-20.5"/>
    <n v="6"/>
    <n v="13"/>
    <n v="19"/>
    <n v="-6"/>
    <n v="-5"/>
    <n v="-2"/>
    <n v="0"/>
    <n v="4"/>
    <n v="0"/>
    <n v="-2"/>
    <n v="4"/>
    <s v="OKC"/>
    <x v="1"/>
    <n v="104"/>
    <n v="101"/>
    <n v="3"/>
    <x v="3"/>
    <m/>
    <x v="0"/>
    <x v="1"/>
    <x v="0"/>
    <x v="0"/>
  </r>
  <r>
    <s v="Archive"/>
    <s v="HOU"/>
    <s v="POR"/>
    <s v="09.12.2017"/>
    <s v="HOUPOR09.12.2017"/>
    <s v="POR"/>
    <s v="Team2"/>
    <s v="HOU"/>
    <s v="Team1"/>
    <n v="1.27"/>
    <n v="4.18"/>
    <n v="-2.9099999999999997"/>
    <s v="POR"/>
    <s v="Team2"/>
    <n v="1"/>
    <n v="0"/>
    <n v="3"/>
    <n v="0"/>
    <s v="HOU"/>
    <x v="1"/>
    <n v="111"/>
    <n v="91"/>
    <n v="20"/>
    <n v="0.64649999999999996"/>
    <n v="0.7"/>
    <n v="0.30000000000000004"/>
    <n v="-1"/>
    <n v="6"/>
    <n v="-7"/>
    <n v="0.28399999999999992"/>
    <n v="-0.20000000000000284"/>
    <n v="11.200000000000003"/>
    <n v="1.6000000000000014"/>
    <n v="-1.5"/>
    <n v="2.6000000000000014"/>
    <n v="7.1"/>
    <n v="19.8"/>
    <n v="-0.70000000000000284"/>
    <n v="1"/>
    <n v="1.5"/>
    <n v="-1"/>
    <n v="-1"/>
    <n v="-1.1000000000000014"/>
    <n v="-2.1000000000000014"/>
    <n v="4.8000000000000007"/>
    <n v="1.0000000000000018"/>
    <n v="2.6999999999999993"/>
    <n v="-0.59999999999999964"/>
    <n v="-1.0999999999999996"/>
    <n v="1.1999999999999993"/>
    <n v="9.9999999999997868E-2"/>
    <n v="8.8000000000000007"/>
    <n v="0"/>
    <n v="1"/>
    <n v="-1"/>
    <n v="1"/>
    <n v="0"/>
    <n v="20"/>
    <n v="6"/>
    <n v="3"/>
    <n v="5.8999999999999986"/>
    <n v="6"/>
    <n v="15"/>
    <n v="-1.5"/>
    <n v="2"/>
    <n v="3"/>
    <n v="-1.2000000000000028"/>
    <n v="1"/>
    <n v="4"/>
    <n v="5"/>
    <n v="4"/>
    <n v="-2"/>
    <n v="8"/>
    <n v="0"/>
    <n v="-1"/>
    <n v="5"/>
    <n v="-1"/>
    <n v="25"/>
    <s v="HOU"/>
    <x v="1"/>
    <n v="124"/>
    <n v="117"/>
    <n v="7"/>
    <x v="2"/>
    <m/>
    <x v="0"/>
    <x v="2"/>
    <x v="0"/>
    <x v="0"/>
  </r>
  <r>
    <s v="Archive"/>
    <s v="POR"/>
    <s v="GSW"/>
    <s v="11.12.2017"/>
    <s v="PORGSW11.12.2017"/>
    <s v="GSW"/>
    <s v="Team2"/>
    <s v="GSW"/>
    <s v="Team2"/>
    <n v="4.55"/>
    <n v="1.24"/>
    <n v="3.3099999999999996"/>
    <s v="POR"/>
    <s v="Team1"/>
    <n v="10"/>
    <n v="1"/>
    <n v="0"/>
    <n v="0"/>
    <s v="GSW"/>
    <x v="0"/>
    <n v="87"/>
    <n v="115"/>
    <n v="-28"/>
    <n v="0.67700000000000005"/>
    <n v="0.22"/>
    <n v="0.78"/>
    <n v="-2"/>
    <n v="-8"/>
    <n v="6"/>
    <n v="-0.25800000000000001"/>
    <n v="0"/>
    <n v="-13.900000000000006"/>
    <n v="-6.2000000000000028"/>
    <n v="-0.40000000000000568"/>
    <n v="-7"/>
    <n v="-3"/>
    <n v="-6.3000000000000007"/>
    <n v="-1.8999999999999986"/>
    <n v="1.5"/>
    <n v="1.6999999999999993"/>
    <n v="0.40000000000000568"/>
    <n v="1.9000000000000004"/>
    <n v="-0.5"/>
    <n v="1.3999999999999986"/>
    <n v="-12.600000000000001"/>
    <n v="-1.1000000000000014"/>
    <n v="-2.2999999999999989"/>
    <n v="-3.1999999999999993"/>
    <n v="1.5999999999999996"/>
    <n v="-0.39999999999999858"/>
    <n v="2.0999999999999979"/>
    <n v="-9"/>
    <n v="0"/>
    <n v="-1"/>
    <n v="1"/>
    <n v="-1"/>
    <n v="0"/>
    <n v="15"/>
    <n v="6"/>
    <n v="7"/>
    <n v="3"/>
    <n v="11"/>
    <n v="15"/>
    <n v="17"/>
    <n v="-8"/>
    <n v="-10"/>
    <n v="-2.2999999999999972"/>
    <n v="2"/>
    <n v="-14"/>
    <n v="-12"/>
    <n v="-10"/>
    <n v="2"/>
    <n v="-1"/>
    <n v="-10"/>
    <n v="0"/>
    <n v="9"/>
    <n v="0"/>
    <n v="-11"/>
    <s v="GSW"/>
    <x v="0"/>
    <n v="111"/>
    <n v="104"/>
    <n v="7"/>
    <x v="1"/>
    <m/>
    <x v="0"/>
    <x v="2"/>
    <x v="0"/>
    <x v="0"/>
  </r>
  <r>
    <s v="Archive"/>
    <s v="TOR"/>
    <s v="LAC"/>
    <s v="11.12.2017"/>
    <s v="TORLAC11.12.2017"/>
    <s v="LAC"/>
    <s v="Team2"/>
    <s v="TOR"/>
    <s v="Team1"/>
    <n v="1.47"/>
    <n v="2.93"/>
    <n v="-1.4600000000000002"/>
    <s v="LAC"/>
    <s v="Team2"/>
    <n v="2"/>
    <n v="0"/>
    <n v="0"/>
    <n v="0"/>
    <s v="TOR"/>
    <x v="1"/>
    <n v="109"/>
    <n v="98"/>
    <n v="11"/>
    <n v="0.81069999999999998"/>
    <n v="0.61"/>
    <n v="0.39"/>
    <n v="0"/>
    <n v="8"/>
    <n v="-8"/>
    <n v="0.33299999999999996"/>
    <n v="-0.20000000000000284"/>
    <n v="6"/>
    <n v="3"/>
    <n v="0.5"/>
    <n v="3.1000000000000014"/>
    <n v="0.70000000000000107"/>
    <n v="2.4000000000000021"/>
    <n v="-0.39999999999999858"/>
    <n v="-0.59999999999999787"/>
    <n v="-1.6000000000000014"/>
    <n v="2.9000000000000057"/>
    <n v="-2"/>
    <n v="0.90000000000000213"/>
    <n v="-1"/>
    <n v="3"/>
    <n v="-0.69999999999999929"/>
    <n v="0.5"/>
    <n v="0.90000000000000036"/>
    <n v="-0.70000000000000018"/>
    <n v="1.1999999999999993"/>
    <n v="-1.8000000000000007"/>
    <n v="10.4"/>
    <n v="0"/>
    <n v="0"/>
    <n v="0"/>
    <n v="0"/>
    <n v="0"/>
    <n v="-11"/>
    <n v="0"/>
    <n v="7"/>
    <n v="-4"/>
    <n v="-3"/>
    <n v="5"/>
    <n v="-14.099999999999998"/>
    <n v="-8"/>
    <n v="-5"/>
    <n v="-19.099999999999994"/>
    <n v="8"/>
    <n v="3"/>
    <n v="11"/>
    <n v="0"/>
    <n v="3"/>
    <n v="0"/>
    <n v="-2"/>
    <n v="4"/>
    <n v="-2"/>
    <n v="-1"/>
    <n v="14"/>
    <s v="LAC"/>
    <x v="0"/>
    <n v="91"/>
    <n v="96"/>
    <n v="-5"/>
    <x v="2"/>
    <m/>
    <x v="0"/>
    <x v="1"/>
    <x v="0"/>
    <x v="0"/>
  </r>
  <r>
    <s v="Archive"/>
    <s v="ATL"/>
    <s v="CLE"/>
    <s v="12.12.2017"/>
    <s v="ATLCLE12.12.2017"/>
    <s v="CLE"/>
    <s v="Team2"/>
    <s v="CLE"/>
    <s v="Team2"/>
    <n v="6.69"/>
    <n v="1.1399999999999999"/>
    <n v="5.5500000000000007"/>
    <s v="ATL"/>
    <s v="Team1"/>
    <n v="2"/>
    <n v="0"/>
    <n v="2"/>
    <n v="0"/>
    <s v="CLE"/>
    <x v="0"/>
    <n v="85"/>
    <n v="109"/>
    <n v="-24"/>
    <n v="0.8034"/>
    <n v="0.26"/>
    <n v="0.74"/>
    <n v="-1"/>
    <n v="-13"/>
    <n v="12"/>
    <n v="-0.47299999999999998"/>
    <n v="0"/>
    <n v="-7"/>
    <n v="-1"/>
    <n v="2.2000000000000028"/>
    <n v="-2.3999999999999986"/>
    <n v="-1.1999999999999993"/>
    <n v="-4.1999999999999993"/>
    <n v="1"/>
    <n v="-3.6999999999999993"/>
    <n v="-4"/>
    <n v="-2.3000000000000114"/>
    <n v="0.79999999999999893"/>
    <n v="-2.8000000000000007"/>
    <n v="-2"/>
    <n v="0.19999999999999929"/>
    <n v="1"/>
    <n v="1.8000000000000007"/>
    <n v="-0.10000000000000009"/>
    <n v="1"/>
    <n v="1.0999999999999979"/>
    <n v="-0.90000000000000213"/>
    <n v="-8.5"/>
    <n v="0"/>
    <n v="-1"/>
    <n v="1"/>
    <n v="-1"/>
    <n v="0"/>
    <n v="2"/>
    <n v="1"/>
    <n v="2"/>
    <n v="0.10000000000000142"/>
    <n v="-5"/>
    <n v="2"/>
    <n v="-19.299999999999997"/>
    <n v="5"/>
    <n v="6"/>
    <n v="0.79999999999999716"/>
    <n v="0"/>
    <n v="2"/>
    <n v="2"/>
    <n v="-4"/>
    <n v="-1"/>
    <n v="-7"/>
    <n v="2"/>
    <n v="2"/>
    <n v="12"/>
    <n v="9"/>
    <n v="-11"/>
    <s v="CLE"/>
    <x v="0"/>
    <n v="114"/>
    <n v="123"/>
    <n v="19"/>
    <x v="1"/>
    <m/>
    <x v="0"/>
    <x v="2"/>
    <x v="0"/>
    <x v="0"/>
  </r>
  <r>
    <s v="Archive"/>
    <s v="DEN"/>
    <s v="DET"/>
    <s v="12.12.2017"/>
    <s v="DENDET12.12.2017"/>
    <s v="DET"/>
    <s v="Team2"/>
    <s v="DET"/>
    <s v="Team2"/>
    <n v="3.14"/>
    <n v="1.42"/>
    <n v="1.7200000000000002"/>
    <s v="DEN"/>
    <s v="Team1"/>
    <n v="3"/>
    <n v="1"/>
    <n v="2"/>
    <n v="0"/>
    <s v="DET"/>
    <x v="0"/>
    <n v="90"/>
    <n v="102"/>
    <n v="-12"/>
    <n v="0.85229999999999995"/>
    <n v="0.38"/>
    <n v="0.62"/>
    <n v="0"/>
    <n v="0"/>
    <n v="0"/>
    <n v="0"/>
    <n v="0.20000000000000284"/>
    <n v="4.0999999999999943"/>
    <n v="0.89999999999999858"/>
    <n v="0.29999999999999716"/>
    <n v="0.79999999999999716"/>
    <n v="0.19999999999999929"/>
    <n v="1"/>
    <n v="-0.5"/>
    <n v="2.3000000000000007"/>
    <n v="3.3000000000000007"/>
    <n v="-0.70000000000000284"/>
    <n v="1.5"/>
    <n v="0.89999999999999858"/>
    <n v="2.3999999999999986"/>
    <n v="1.2000000000000028"/>
    <n v="1.1999999999999993"/>
    <n v="-0.10000000000000053"/>
    <n v="1.4000000000000004"/>
    <n v="-0.79999999999999982"/>
    <n v="-1.6000000000000014"/>
    <n v="1.6999999999999993"/>
    <n v="-1.2"/>
    <n v="0"/>
    <n v="0"/>
    <n v="0"/>
    <n v="0"/>
    <n v="5"/>
    <n v="35"/>
    <n v="15"/>
    <n v="11"/>
    <n v="12"/>
    <n v="7"/>
    <n v="9"/>
    <n v="10.199999999999999"/>
    <n v="-2"/>
    <n v="-2"/>
    <n v="-2.4000000000000057"/>
    <n v="8"/>
    <n v="-7"/>
    <n v="1"/>
    <n v="10"/>
    <n v="12"/>
    <n v="0"/>
    <n v="1"/>
    <n v="-2"/>
    <n v="4"/>
    <n v="-1"/>
    <n v="0"/>
    <s v="DEN"/>
    <x v="0"/>
    <n v="103"/>
    <n v="84"/>
    <n v="-4"/>
    <x v="1"/>
    <m/>
    <x v="0"/>
    <x v="2"/>
    <x v="0"/>
    <x v="0"/>
  </r>
  <r>
    <s v="Archive"/>
    <s v="LAL"/>
    <s v="NYK"/>
    <s v="12.12.2017"/>
    <s v="LALNYK12.12.2017"/>
    <s v="NYK"/>
    <s v="Team2"/>
    <s v="NYK"/>
    <s v="Team2"/>
    <n v="2.27"/>
    <n v="1.71"/>
    <n v="0.56000000000000005"/>
    <s v="LAL"/>
    <s v="Team1"/>
    <n v="0"/>
    <n v="1"/>
    <n v="0"/>
    <n v="0"/>
    <s v="NYK"/>
    <x v="0"/>
    <n v="93"/>
    <n v="104"/>
    <n v="-11"/>
    <n v="0.65720000000000001"/>
    <n v="0.39"/>
    <n v="0.61"/>
    <n v="-1"/>
    <n v="-3"/>
    <n v="2"/>
    <n v="-9.9999999999999978E-2"/>
    <n v="0.39999999999999858"/>
    <n v="2"/>
    <n v="0.5"/>
    <n v="3.9000000000000057"/>
    <n v="-1.5"/>
    <n v="0.40000000000000036"/>
    <n v="3.6999999999999993"/>
    <n v="-3.3999999999999986"/>
    <n v="0.5"/>
    <n v="3.5"/>
    <n v="-9.5"/>
    <n v="-0.29999999999999893"/>
    <n v="2.2999999999999972"/>
    <n v="2"/>
    <n v="-0.30000000000000071"/>
    <n v="1.1999999999999993"/>
    <n v="1.6000000000000005"/>
    <n v="1.2000000000000002"/>
    <n v="0.5"/>
    <n v="1.3999999999999986"/>
    <n v="0.30000000000000071"/>
    <n v="-2.9000000000000004"/>
    <n v="0"/>
    <n v="0"/>
    <n v="0"/>
    <n v="0"/>
    <n v="0"/>
    <n v="-1"/>
    <n v="4"/>
    <n v="5"/>
    <n v="1.8000000000000043"/>
    <n v="4"/>
    <n v="10"/>
    <n v="3.8999999999999986"/>
    <n v="-13"/>
    <n v="-13"/>
    <n v="-11"/>
    <n v="0"/>
    <n v="13"/>
    <n v="13"/>
    <n v="8"/>
    <n v="2"/>
    <n v="-2"/>
    <n v="1"/>
    <n v="-1"/>
    <n v="-9"/>
    <n v="-7"/>
    <n v="7"/>
    <s v="NYK"/>
    <x v="0"/>
    <n v="109"/>
    <n v="113"/>
    <n v="-5"/>
    <x v="1"/>
    <m/>
    <x v="0"/>
    <x v="2"/>
    <x v="0"/>
    <x v="0"/>
  </r>
  <r>
    <s v="Archive"/>
    <s v="WAS"/>
    <s v="BKN"/>
    <s v="12.12.2017"/>
    <s v="WASBKN12.12.2017"/>
    <s v="BKN"/>
    <s v="Team2"/>
    <s v="WAS"/>
    <s v="Team1"/>
    <n v="1.66"/>
    <n v="2.37"/>
    <n v="-0.71000000000000019"/>
    <s v="BKN"/>
    <s v="Team2"/>
    <n v="0"/>
    <n v="0"/>
    <n v="2"/>
    <n v="0"/>
    <s v="WAS"/>
    <x v="1"/>
    <n v="99"/>
    <n v="92"/>
    <n v="7"/>
    <n v="0.67420000000000002"/>
    <n v="0.56999999999999995"/>
    <n v="0.43000000000000005"/>
    <n v="1"/>
    <n v="4"/>
    <n v="-3"/>
    <n v="0.13800000000000001"/>
    <n v="0.39999999999999858"/>
    <n v="-2.1999999999999886"/>
    <n v="0.20000000000000284"/>
    <n v="-2.5999999999999943"/>
    <n v="1.6000000000000014"/>
    <n v="-2.3000000000000007"/>
    <n v="-8.0999999999999979"/>
    <n v="2"/>
    <n v="-0.30000000000000071"/>
    <n v="-1.8999999999999986"/>
    <n v="4.9000000000000057"/>
    <n v="-0.60000000000000142"/>
    <n v="-2.5"/>
    <n v="-3.1000000000000014"/>
    <n v="-0.30000000000000071"/>
    <n v="-1.9000000000000004"/>
    <n v="1"/>
    <n v="9.9999999999999645E-2"/>
    <n v="-0.59999999999999964"/>
    <n v="0.30000000000000071"/>
    <n v="-0.39999999999999858"/>
    <n v="5"/>
    <n v="0"/>
    <n v="0"/>
    <n v="0"/>
    <n v="0"/>
    <n v="0"/>
    <n v="23"/>
    <n v="9"/>
    <n v="1"/>
    <n v="10.5"/>
    <n v="6"/>
    <n v="5"/>
    <n v="14.700000000000003"/>
    <n v="-1"/>
    <n v="4"/>
    <n v="-19"/>
    <n v="1"/>
    <n v="0"/>
    <n v="1"/>
    <n v="17"/>
    <n v="0"/>
    <n v="2"/>
    <n v="-1"/>
    <n v="-4"/>
    <n v="1"/>
    <n v="2"/>
    <n v="11"/>
    <s v="BKN"/>
    <x v="0"/>
    <n v="98"/>
    <n v="103"/>
    <n v="-6"/>
    <x v="3"/>
    <m/>
    <x v="0"/>
    <x v="1"/>
    <x v="0"/>
    <x v="0"/>
  </r>
  <r>
    <s v="Archive"/>
    <s v="SAS"/>
    <s v="DAL"/>
    <s v="12.12.2017"/>
    <s v="SASDAL12.12.2017"/>
    <s v="DAL"/>
    <s v="Team2"/>
    <s v="SAS"/>
    <s v="Team1"/>
    <n v="1.42"/>
    <n v="3.12"/>
    <n v="-1.7000000000000002"/>
    <s v="DAL"/>
    <s v="Team2"/>
    <n v="0"/>
    <n v="0"/>
    <n v="0"/>
    <n v="1"/>
    <s v="SAS"/>
    <x v="1"/>
    <n v="106"/>
    <n v="93"/>
    <n v="13"/>
    <n v="0.66410000000000002"/>
    <n v="0.63"/>
    <n v="0.37"/>
    <n v="0"/>
    <n v="12"/>
    <n v="-12"/>
    <n v="0.44499999999999995"/>
    <n v="-0.20000000000000284"/>
    <n v="1.4000000000000057"/>
    <n v="1.2000000000000028"/>
    <n v="-0.79999999999999716"/>
    <n v="1.8999999999999986"/>
    <n v="-2.5"/>
    <n v="-7.3000000000000043"/>
    <n v="0.39999999999999858"/>
    <n v="1.6000000000000014"/>
    <n v="1.4000000000000021"/>
    <n v="2.2999999999999972"/>
    <n v="2.5999999999999996"/>
    <n v="0.29999999999999716"/>
    <n v="3"/>
    <n v="1.5"/>
    <n v="0.70000000000000107"/>
    <n v="0.70000000000000018"/>
    <n v="2.3999999999999995"/>
    <n v="-0.79999999999999982"/>
    <n v="-2.1999999999999993"/>
    <n v="-0.5"/>
    <n v="7.3"/>
    <n v="0"/>
    <n v="1"/>
    <n v="-1"/>
    <n v="1"/>
    <n v="0"/>
    <n v="12"/>
    <n v="3"/>
    <n v="6"/>
    <n v="0.29999999999999716"/>
    <n v="-5"/>
    <n v="-12"/>
    <n v="-3.8999999999999986"/>
    <n v="11"/>
    <n v="16"/>
    <n v="-5.7999999999999972"/>
    <n v="12"/>
    <n v="7"/>
    <n v="19"/>
    <n v="-5"/>
    <n v="4"/>
    <n v="-1"/>
    <n v="1"/>
    <n v="-1"/>
    <n v="1"/>
    <n v="2"/>
    <n v="8"/>
    <s v="DAL"/>
    <x v="0"/>
    <n v="89"/>
    <n v="95"/>
    <n v="6"/>
    <x v="2"/>
    <m/>
    <x v="0"/>
    <x v="1"/>
    <x v="0"/>
    <x v="0"/>
  </r>
  <r>
    <s v="Archive"/>
    <s v="PHI"/>
    <s v="MIN"/>
    <s v="12.12.2017"/>
    <s v="PHIMIN12.12.2017"/>
    <s v="MIN"/>
    <s v="Team2"/>
    <s v="MIN"/>
    <s v="Team2"/>
    <n v="2.78"/>
    <n v="1.51"/>
    <n v="1.2699999999999998"/>
    <s v="MIN"/>
    <s v="Team2"/>
    <n v="2"/>
    <n v="1"/>
    <n v="0"/>
    <n v="0"/>
    <s v="MIN"/>
    <x v="0"/>
    <n v="86"/>
    <n v="111"/>
    <n v="-25"/>
    <n v="0.79849999999999999"/>
    <n v="0.25"/>
    <n v="0.75"/>
    <n v="-1"/>
    <n v="-3"/>
    <n v="2"/>
    <n v="-9.2999999999999972E-2"/>
    <n v="-0.20000000000000284"/>
    <n v="1.1000000000000085"/>
    <n v="0.5"/>
    <n v="3.7000000000000028"/>
    <n v="-1.3999999999999986"/>
    <n v="2.3000000000000007"/>
    <n v="7.0999999999999979"/>
    <n v="-0.70000000000000284"/>
    <n v="-2.1999999999999993"/>
    <n v="-1.1999999999999993"/>
    <n v="-5"/>
    <n v="1.5999999999999996"/>
    <n v="4.8999999999999986"/>
    <n v="6.4000000000000057"/>
    <n v="3.1999999999999993"/>
    <n v="3.4000000000000004"/>
    <n v="-0.40000000000000036"/>
    <n v="1.5"/>
    <n v="0.70000000000000018"/>
    <n v="6.3000000000000007"/>
    <n v="-0.39999999999999858"/>
    <n v="-1.4"/>
    <n v="0"/>
    <n v="-1"/>
    <n v="1"/>
    <n v="-1"/>
    <n v="0"/>
    <n v="27"/>
    <n v="8"/>
    <n v="24"/>
    <n v="-4.2000000000000028"/>
    <n v="2"/>
    <n v="10"/>
    <n v="-5.7999999999999972"/>
    <n v="9"/>
    <n v="7"/>
    <n v="11.700000000000003"/>
    <n v="13"/>
    <n v="-11"/>
    <n v="2"/>
    <n v="7"/>
    <n v="-1"/>
    <n v="-2"/>
    <n v="2"/>
    <n v="4"/>
    <n v="10"/>
    <n v="-1"/>
    <n v="-12"/>
    <s v="PHI"/>
    <x v="0"/>
    <n v="118"/>
    <n v="112"/>
    <n v="-7"/>
    <x v="1"/>
    <m/>
    <x v="0"/>
    <x v="2"/>
    <x v="0"/>
    <x v="0"/>
  </r>
  <r>
    <s v="Archive"/>
    <s v="PHX"/>
    <s v="SAC"/>
    <s v="12.12.2017"/>
    <s v="PHXSAC12.12.2017"/>
    <s v="SAC"/>
    <s v="Team2"/>
    <s v="SAC"/>
    <s v="Team2"/>
    <n v="2.5299999999999998"/>
    <n v="1.59"/>
    <n v="0.93999999999999972"/>
    <s v="PHX"/>
    <s v="Team1"/>
    <n v="0"/>
    <n v="0"/>
    <n v="0"/>
    <n v="0"/>
    <s v="SAC"/>
    <x v="0"/>
    <n v="88"/>
    <n v="101"/>
    <n v="-13"/>
    <n v="0.49859999999999999"/>
    <n v="0.37"/>
    <n v="0.63"/>
    <n v="2"/>
    <n v="1"/>
    <n v="1"/>
    <n v="1.3000000000000012E-2"/>
    <n v="0"/>
    <n v="11"/>
    <n v="1.8999999999999986"/>
    <n v="4.2999999999999972"/>
    <n v="0.10000000000000142"/>
    <n v="0.19999999999999929"/>
    <n v="3.8000000000000007"/>
    <n v="-5"/>
    <n v="6.9999999999999982"/>
    <n v="8.5999999999999979"/>
    <n v="2.5999999999999943"/>
    <n v="2.0999999999999996"/>
    <n v="3.9000000000000021"/>
    <n v="6.0999999999999943"/>
    <n v="-0.30000000000000071"/>
    <n v="0.80000000000000071"/>
    <n v="-1.2000000000000011"/>
    <n v="0.70000000000000018"/>
    <n v="1.2999999999999998"/>
    <n v="2.3999999999999986"/>
    <n v="4.4000000000000021"/>
    <n v="1.5"/>
    <n v="0"/>
    <n v="0"/>
    <n v="0"/>
    <n v="0"/>
    <n v="0"/>
    <n v="14"/>
    <n v="0"/>
    <n v="7"/>
    <n v="-4.1000000000000014"/>
    <n v="-3"/>
    <n v="2"/>
    <n v="-15.5"/>
    <n v="17"/>
    <n v="16"/>
    <n v="30"/>
    <n v="3"/>
    <n v="-5"/>
    <n v="-2"/>
    <n v="-4"/>
    <n v="-10"/>
    <n v="-3"/>
    <n v="-5"/>
    <n v="4"/>
    <n v="4"/>
    <n v="6"/>
    <n v="12"/>
    <s v="SAC"/>
    <x v="0"/>
    <n v="92"/>
    <n v="99"/>
    <n v="11"/>
    <x v="1"/>
    <m/>
    <x v="0"/>
    <x v="2"/>
    <x v="0"/>
    <x v="0"/>
  </r>
  <r>
    <s v="Archive"/>
    <s v="LAC"/>
    <s v="ORL"/>
    <s v="13.12.2017"/>
    <s v="LACORL13.12.2017"/>
    <s v="ORL"/>
    <s v="Team2"/>
    <s v="ORL"/>
    <s v="Team2"/>
    <n v="2.09"/>
    <n v="1.83"/>
    <n v="0.25999999999999979"/>
    <s v="ORL"/>
    <s v="Team2"/>
    <n v="1"/>
    <n v="0"/>
    <n v="0"/>
    <n v="0"/>
    <s v="LAC"/>
    <x v="1"/>
    <n v="99"/>
    <n v="97"/>
    <n v="2"/>
    <n v="0.5605"/>
    <n v="0.62"/>
    <n v="0.38"/>
    <n v="-3"/>
    <n v="-1"/>
    <n v="-2"/>
    <n v="7.0000000000000062E-3"/>
    <n v="0"/>
    <n v="-2.0999999999999943"/>
    <n v="-2.2000000000000028"/>
    <n v="-2.0999999999999943"/>
    <n v="-1.5"/>
    <n v="-0.5"/>
    <n v="-0.10000000000000142"/>
    <n v="-1.5"/>
    <n v="2.8000000000000007"/>
    <n v="3.3000000000000007"/>
    <n v="1.4000000000000057"/>
    <n v="2.5"/>
    <n v="-1.2999999999999972"/>
    <n v="1.2000000000000028"/>
    <n v="-3.5"/>
    <n v="-9.9999999999999645E-2"/>
    <n v="9.9999999999999645E-2"/>
    <n v="-0.5"/>
    <n v="0.19999999999999929"/>
    <n v="0.80000000000000071"/>
    <n v="2.6999999999999993"/>
    <n v="1.5"/>
    <n v="0"/>
    <n v="1"/>
    <n v="-1"/>
    <n v="1"/>
    <n v="0"/>
    <n v="-14"/>
    <n v="-11"/>
    <n v="-1"/>
    <n v="-11.5"/>
    <n v="-5"/>
    <n v="2"/>
    <n v="-16.000000000000004"/>
    <n v="13"/>
    <n v="16"/>
    <n v="-4.2000000000000028"/>
    <n v="4"/>
    <n v="14"/>
    <n v="18"/>
    <n v="-21"/>
    <n v="1"/>
    <n v="-1"/>
    <n v="5"/>
    <n v="0"/>
    <n v="-4"/>
    <n v="9"/>
    <n v="12"/>
    <s v="LAC"/>
    <x v="0"/>
    <n v="106"/>
    <n v="95"/>
    <n v="-6"/>
    <x v="3"/>
    <m/>
    <x v="0"/>
    <x v="1"/>
    <x v="0"/>
    <x v="0"/>
  </r>
  <r>
    <s v="Archive"/>
    <s v="MEM"/>
    <s v="WAS"/>
    <s v="13.12.2017"/>
    <s v="MEMWAS13.12.2017"/>
    <s v="WAS"/>
    <s v="Team2"/>
    <s v="WAS"/>
    <s v="Team2"/>
    <n v="3.44"/>
    <n v="1.36"/>
    <n v="2.08"/>
    <s v="MEM"/>
    <s v="Team1"/>
    <n v="2"/>
    <n v="1"/>
    <n v="0"/>
    <n v="0"/>
    <s v="WAS"/>
    <x v="0"/>
    <n v="83"/>
    <n v="114"/>
    <n v="-31"/>
    <n v="0.53849999999999998"/>
    <n v="0.19"/>
    <n v="0.81"/>
    <n v="1"/>
    <n v="-6"/>
    <n v="7"/>
    <n v="-0.24200000000000005"/>
    <n v="-0.19999999999999574"/>
    <n v="-8.8000000000000114"/>
    <n v="-3.5"/>
    <n v="-5.5"/>
    <n v="-1.2999999999999972"/>
    <n v="-0.19999999999999929"/>
    <n v="1.5"/>
    <n v="-2.5999999999999943"/>
    <n v="-1.5"/>
    <n v="-2.1000000000000014"/>
    <n v="0.29999999999999716"/>
    <n v="-1.8999999999999995"/>
    <n v="-1.8999999999999986"/>
    <n v="-3.7999999999999972"/>
    <n v="-1.3000000000000007"/>
    <n v="0.40000000000000036"/>
    <n v="-0.70000000000000018"/>
    <n v="0.90000000000000036"/>
    <n v="0.29999999999999982"/>
    <n v="1"/>
    <n v="-0.70000000000000284"/>
    <n v="-6.6"/>
    <n v="0"/>
    <n v="0"/>
    <n v="0"/>
    <n v="0"/>
    <n v="0"/>
    <n v="-30"/>
    <n v="-14"/>
    <n v="-10"/>
    <n v="-12.300000000000004"/>
    <n v="-5"/>
    <n v="-5"/>
    <n v="-11"/>
    <n v="3"/>
    <n v="4"/>
    <n v="1.5"/>
    <n v="-3"/>
    <n v="-10"/>
    <n v="-13"/>
    <n v="-16"/>
    <n v="1"/>
    <n v="1"/>
    <n v="-1"/>
    <n v="4"/>
    <n v="4"/>
    <n v="3"/>
    <n v="-24"/>
    <s v="WAS"/>
    <x v="0"/>
    <n v="87"/>
    <n v="93"/>
    <n v="5"/>
    <x v="1"/>
    <m/>
    <x v="0"/>
    <x v="2"/>
    <x v="0"/>
    <x v="0"/>
  </r>
  <r>
    <s v="Archive"/>
    <s v="OKC"/>
    <s v="IND"/>
    <s v="13.12.2017"/>
    <s v="OKCIND13.12.2017"/>
    <s v="IND"/>
    <s v="Team2"/>
    <s v="OKC"/>
    <s v="Team1"/>
    <n v="1.95"/>
    <n v="1.95"/>
    <n v="0"/>
    <s v="IND"/>
    <s v="Team2"/>
    <n v="0"/>
    <n v="0"/>
    <n v="0"/>
    <n v="0"/>
    <s v="IND"/>
    <x v="0"/>
    <n v="84"/>
    <n v="110"/>
    <n v="-26"/>
    <n v="0.55330000000000001"/>
    <n v="0.24"/>
    <n v="0.76"/>
    <n v="-1"/>
    <n v="-4"/>
    <n v="3"/>
    <n v="-0.13099999999999995"/>
    <n v="0"/>
    <n v="-7.2000000000000028"/>
    <n v="-4"/>
    <n v="-0.59999999999999432"/>
    <n v="-4.3999999999999986"/>
    <n v="-9.9999999999999645E-2"/>
    <n v="3.9000000000000021"/>
    <n v="-5.6000000000000014"/>
    <n v="1.0999999999999979"/>
    <n v="2.8000000000000007"/>
    <n v="-4.6000000000000085"/>
    <n v="2.6000000000000014"/>
    <n v="-1.8999999999999986"/>
    <n v="0.69999999999999574"/>
    <n v="-2.6999999999999993"/>
    <n v="1.0999999999999996"/>
    <n v="2.0999999999999996"/>
    <n v="0.29999999999999982"/>
    <n v="-0.70000000000000018"/>
    <n v="2.6999999999999993"/>
    <n v="2.6000000000000014"/>
    <n v="0.70000000000000018"/>
    <n v="0"/>
    <n v="-1"/>
    <n v="1"/>
    <n v="-1"/>
    <n v="-5"/>
    <n v="-23"/>
    <n v="-14"/>
    <n v="-8"/>
    <n v="-11.5"/>
    <n v="-1"/>
    <n v="1"/>
    <n v="-5.3999999999999986"/>
    <n v="6"/>
    <n v="3"/>
    <n v="14.200000000000003"/>
    <n v="0"/>
    <n v="-1"/>
    <n v="-1"/>
    <n v="-8"/>
    <n v="4"/>
    <n v="-1"/>
    <n v="0"/>
    <n v="-1"/>
    <n v="2"/>
    <n v="0"/>
    <n v="-23"/>
    <s v="OKC"/>
    <x v="0"/>
    <n v="100"/>
    <n v="95"/>
    <n v="-6"/>
    <x v="3"/>
    <m/>
    <x v="0"/>
    <x v="1"/>
    <x v="0"/>
    <x v="0"/>
  </r>
  <r>
    <s v="Archive"/>
    <s v="DEN"/>
    <s v="BOS"/>
    <s v="13.12.2017"/>
    <s v="DENBOS13.12.2017"/>
    <s v="BOS"/>
    <s v="Team2"/>
    <s v="BOS"/>
    <s v="Team2"/>
    <n v="3.1"/>
    <n v="1.43"/>
    <n v="1.6700000000000002"/>
    <s v="DEN"/>
    <s v="Team1"/>
    <n v="2"/>
    <n v="1"/>
    <n v="0"/>
    <n v="0"/>
    <s v="BOS"/>
    <x v="0"/>
    <n v="78"/>
    <n v="114"/>
    <n v="-36"/>
    <n v="0.73080000000000001"/>
    <n v="0.14000000000000001"/>
    <n v="0.86"/>
    <n v="-3"/>
    <n v="-9"/>
    <n v="6"/>
    <n v="-0.255"/>
    <n v="0"/>
    <n v="4.0999999999999943"/>
    <n v="2.5"/>
    <n v="3.0999999999999943"/>
    <n v="1.1999999999999957"/>
    <n v="-0.10000000000000142"/>
    <n v="-1"/>
    <n v="0.60000000000000142"/>
    <n v="-0.69999999999999929"/>
    <n v="0.30000000000000071"/>
    <n v="-3.8999999999999915"/>
    <n v="2.6999999999999993"/>
    <n v="-3.1000000000000014"/>
    <n v="-0.39999999999999858"/>
    <n v="0.90000000000000213"/>
    <n v="1.3999999999999986"/>
    <n v="9.9999999999999645E-2"/>
    <n v="0.40000000000000036"/>
    <n v="0.5"/>
    <n v="-1.7000000000000028"/>
    <n v="1"/>
    <n v="-6.2"/>
    <n v="0"/>
    <n v="0"/>
    <n v="0"/>
    <n v="0"/>
    <n v="5"/>
    <n v="31"/>
    <n v="10"/>
    <n v="12"/>
    <n v="5.5"/>
    <n v="7"/>
    <n v="2"/>
    <n v="15.5"/>
    <n v="4"/>
    <n v="3"/>
    <n v="12.200000000000003"/>
    <n v="8"/>
    <n v="-7"/>
    <n v="1"/>
    <n v="2"/>
    <n v="6"/>
    <n v="5"/>
    <n v="4"/>
    <n v="-1"/>
    <n v="1"/>
    <n v="-1"/>
    <n v="13"/>
    <s v="BOS"/>
    <x v="0"/>
    <n v="118"/>
    <n v="124"/>
    <n v="7"/>
    <x v="1"/>
    <m/>
    <x v="0"/>
    <x v="2"/>
    <x v="0"/>
    <x v="0"/>
  </r>
  <r>
    <s v="Archive"/>
    <s v="POR"/>
    <s v="MIA"/>
    <s v="13.12.2017"/>
    <s v="PORMIA13.12.2017"/>
    <s v="MIA"/>
    <s v="Team2"/>
    <s v="MIA"/>
    <s v="Team2"/>
    <n v="2.27"/>
    <n v="1.71"/>
    <n v="0.56000000000000005"/>
    <s v="MIA"/>
    <s v="Team2"/>
    <n v="0"/>
    <n v="0"/>
    <n v="0"/>
    <n v="0"/>
    <s v="POR"/>
    <x v="1"/>
    <n v="99"/>
    <n v="94"/>
    <n v="5"/>
    <n v="0.89559999999999995"/>
    <n v="0.55000000000000004"/>
    <n v="0.44999999999999996"/>
    <n v="0"/>
    <n v="0"/>
    <n v="0"/>
    <n v="0"/>
    <n v="0"/>
    <n v="2.7999999999999972"/>
    <n v="0.5"/>
    <n v="3.5"/>
    <n v="-1.1999999999999957"/>
    <n v="-2.5999999999999996"/>
    <n v="-7.2000000000000028"/>
    <n v="0.5"/>
    <n v="4.4000000000000004"/>
    <n v="4.3000000000000007"/>
    <n v="4.8999999999999915"/>
    <n v="2.6000000000000005"/>
    <n v="2.1000000000000014"/>
    <n v="4.7000000000000028"/>
    <n v="-2.8999999999999986"/>
    <n v="-0.80000000000000071"/>
    <n v="-0.90000000000000036"/>
    <n v="0.20000000000000018"/>
    <n v="1.2999999999999998"/>
    <n v="-0.5"/>
    <n v="1.3000000000000007"/>
    <n v="4.0999999999999996"/>
    <n v="0"/>
    <n v="-1"/>
    <n v="1"/>
    <n v="-1"/>
    <n v="0"/>
    <n v="-3"/>
    <n v="0"/>
    <n v="22"/>
    <n v="-14.100000000000001"/>
    <n v="-7"/>
    <n v="1"/>
    <n v="-26.9"/>
    <n v="4"/>
    <n v="1"/>
    <n v="12.799999999999997"/>
    <n v="10"/>
    <n v="-6"/>
    <n v="4"/>
    <n v="-10"/>
    <n v="-4"/>
    <n v="3"/>
    <n v="-6"/>
    <n v="8"/>
    <n v="-4"/>
    <n v="-6"/>
    <n v="-32"/>
    <s v="POR"/>
    <x v="0"/>
    <n v="102"/>
    <n v="95"/>
    <n v="-7"/>
    <x v="3"/>
    <m/>
    <x v="0"/>
    <x v="1"/>
    <x v="0"/>
    <x v="0"/>
  </r>
  <r>
    <s v="Archive"/>
    <s v="MIL"/>
    <s v="NOP"/>
    <s v="13.12.2017"/>
    <s v="MILNOP13.12.2017"/>
    <s v="NOP"/>
    <s v="Team2"/>
    <s v="NOP"/>
    <s v="Team2"/>
    <n v="2.2000000000000002"/>
    <n v="1.75"/>
    <n v="0.45000000000000018"/>
    <s v="MIL"/>
    <s v="Team1"/>
    <n v="0"/>
    <n v="0"/>
    <n v="0"/>
    <n v="0"/>
    <s v="NOP"/>
    <x v="0"/>
    <n v="95"/>
    <n v="102"/>
    <n v="-7"/>
    <n v="0.59279999999999999"/>
    <n v="0.43"/>
    <n v="0.57000000000000006"/>
    <n v="-3"/>
    <n v="1"/>
    <n v="-4"/>
    <n v="9.9999999999999978E-2"/>
    <n v="-0.19999999999999574"/>
    <n v="-6.7999999999999972"/>
    <n v="-2.8000000000000043"/>
    <n v="-4.6000000000000085"/>
    <n v="-0.69999999999999574"/>
    <n v="-2.5"/>
    <n v="-6"/>
    <n v="-1.1000000000000014"/>
    <n v="1.3999999999999986"/>
    <n v="1.3999999999999986"/>
    <n v="1.1000000000000085"/>
    <n v="-1.1000000000000005"/>
    <n v="-3.8000000000000043"/>
    <n v="-4.8999999999999986"/>
    <n v="-4.1999999999999993"/>
    <n v="-2.5999999999999996"/>
    <n v="0.90000000000000036"/>
    <n v="0.90000000000000036"/>
    <n v="-1.1000000000000005"/>
    <n v="2.5"/>
    <n v="-0.60000000000000142"/>
    <n v="1.1000000000000001"/>
    <n v="0"/>
    <n v="1"/>
    <n v="-1"/>
    <n v="1"/>
    <n v="0"/>
    <n v="-6"/>
    <n v="-5"/>
    <n v="-4"/>
    <n v="-3.3000000000000043"/>
    <n v="-11"/>
    <n v="-16"/>
    <n v="-13.299999999999997"/>
    <n v="15"/>
    <n v="13"/>
    <n v="30.799999999999997"/>
    <n v="2"/>
    <n v="-2"/>
    <n v="0"/>
    <n v="-10"/>
    <n v="-7"/>
    <n v="2"/>
    <n v="4"/>
    <n v="-4"/>
    <n v="10"/>
    <n v="8"/>
    <n v="24"/>
    <s v="NOP"/>
    <x v="0"/>
    <n v="108"/>
    <n v="115"/>
    <n v="-3"/>
    <x v="1"/>
    <m/>
    <x v="0"/>
    <x v="2"/>
    <x v="0"/>
    <x v="0"/>
  </r>
  <r>
    <s v="Archive"/>
    <s v="UTA"/>
    <s v="CHI"/>
    <s v="13.12.2017"/>
    <s v="UTACHI13.12.2017"/>
    <s v="CHI"/>
    <s v="Team2"/>
    <s v="UTA"/>
    <s v="Team1"/>
    <n v="1.5"/>
    <n v="2.8"/>
    <n v="-1.2999999999999998"/>
    <s v="CHI"/>
    <s v="Team2"/>
    <n v="0"/>
    <n v="0"/>
    <n v="0"/>
    <n v="0"/>
    <s v="CHI"/>
    <x v="0"/>
    <n v="93"/>
    <n v="102"/>
    <n v="-9"/>
    <n v="0.71660000000000001"/>
    <n v="0.41"/>
    <n v="0.59000000000000008"/>
    <n v="1"/>
    <n v="7"/>
    <n v="-6"/>
    <n v="0.24999999999999997"/>
    <n v="-0.19999999999999574"/>
    <n v="5.7999999999999972"/>
    <n v="0.29999999999999716"/>
    <n v="-5.0999999999999943"/>
    <n v="3"/>
    <n v="1.1999999999999993"/>
    <n v="-0.5"/>
    <n v="4.3000000000000043"/>
    <n v="4.0000000000000018"/>
    <n v="3.5"/>
    <n v="7"/>
    <n v="-0.80000000000000071"/>
    <n v="-3.7000000000000028"/>
    <n v="-4.5"/>
    <n v="-0.5"/>
    <n v="0.70000000000000107"/>
    <n v="2.8999999999999995"/>
    <n v="1.5"/>
    <n v="0.40000000000000036"/>
    <n v="1.2999999999999972"/>
    <n v="4.4000000000000021"/>
    <n v="11.7"/>
    <n v="0"/>
    <n v="-1"/>
    <n v="1"/>
    <n v="-1"/>
    <n v="0"/>
    <n v="-8"/>
    <n v="-6"/>
    <n v="-5"/>
    <n v="-4.7000000000000028"/>
    <n v="-4"/>
    <n v="-6"/>
    <n v="-6.6000000000000014"/>
    <n v="8"/>
    <n v="12"/>
    <n v="-1.7000000000000028"/>
    <n v="-1"/>
    <n v="-10"/>
    <n v="-11"/>
    <n v="-3"/>
    <n v="7"/>
    <n v="-2"/>
    <n v="0"/>
    <n v="5"/>
    <n v="5"/>
    <n v="10"/>
    <n v="-40"/>
    <s v="CHI"/>
    <x v="0"/>
    <n v="100"/>
    <n v="103"/>
    <n v="6"/>
    <x v="2"/>
    <m/>
    <x v="0"/>
    <x v="1"/>
    <x v="0"/>
    <x v="0"/>
  </r>
  <r>
    <s v="Archive"/>
    <s v="TOR"/>
    <s v="PHX"/>
    <s v="13.12.2017"/>
    <s v="TORPHX13.12.2017"/>
    <s v="PHX"/>
    <s v="Team2"/>
    <s v="TOR"/>
    <s v="Team1"/>
    <n v="1.1599999999999999"/>
    <n v="6.2"/>
    <n v="-5.04"/>
    <s v="PHX"/>
    <s v="Team2"/>
    <n v="0"/>
    <n v="0"/>
    <n v="4"/>
    <n v="1"/>
    <s v="TOR"/>
    <x v="1"/>
    <n v="106"/>
    <n v="85"/>
    <n v="21"/>
    <n v="0.82769999999999999"/>
    <n v="0.71"/>
    <n v="0.29000000000000004"/>
    <n v="-3"/>
    <n v="8"/>
    <n v="-11"/>
    <n v="0.35900000000000004"/>
    <n v="-0.20000000000000284"/>
    <n v="3.4000000000000057"/>
    <n v="1.1999999999999957"/>
    <n v="-4"/>
    <n v="3.5"/>
    <n v="2.6999999999999993"/>
    <n v="6.5"/>
    <n v="1.6000000000000014"/>
    <n v="-1.6999999999999993"/>
    <n v="-3.0999999999999979"/>
    <n v="3.1000000000000085"/>
    <n v="-2.5"/>
    <n v="-1.8000000000000043"/>
    <n v="-4.2999999999999972"/>
    <n v="3.1999999999999993"/>
    <n v="-1.6999999999999993"/>
    <n v="1.3000000000000007"/>
    <n v="0.40000000000000036"/>
    <n v="-0.89999999999999947"/>
    <n v="0.10000000000000142"/>
    <n v="-2.8000000000000007"/>
    <n v="15.2"/>
    <n v="0"/>
    <n v="0"/>
    <n v="0"/>
    <n v="0"/>
    <n v="0"/>
    <n v="-10"/>
    <n v="-3"/>
    <n v="0"/>
    <n v="-3.7999999999999972"/>
    <n v="0"/>
    <n v="4"/>
    <n v="-3.8999999999999986"/>
    <n v="-4"/>
    <n v="-4"/>
    <n v="-3.0999999999999943"/>
    <n v="-7"/>
    <n v="9"/>
    <n v="2"/>
    <n v="7"/>
    <n v="2"/>
    <n v="5"/>
    <n v="5"/>
    <n v="1"/>
    <n v="1"/>
    <n v="-3"/>
    <n v="-2"/>
    <s v="TOR"/>
    <x v="0"/>
    <n v="115"/>
    <n v="109"/>
    <n v="-12"/>
    <x v="2"/>
    <m/>
    <x v="0"/>
    <x v="1"/>
    <x v="0"/>
    <x v="0"/>
  </r>
  <r>
    <s v="Archive"/>
    <s v="CHA"/>
    <s v="HOU"/>
    <s v="13.12.2017"/>
    <s v="CHAHOU13.12.2017"/>
    <s v="HOU"/>
    <s v="Team2"/>
    <s v="HOU"/>
    <s v="Team2"/>
    <n v="6.87"/>
    <n v="1.1399999999999999"/>
    <n v="5.73"/>
    <s v="CHA"/>
    <s v="Team1"/>
    <n v="3"/>
    <n v="0"/>
    <n v="2"/>
    <n v="0"/>
    <s v="HOU"/>
    <x v="0"/>
    <n v="87"/>
    <n v="115"/>
    <n v="-28"/>
    <n v="0.75239999999999996"/>
    <n v="0.22"/>
    <n v="0.78"/>
    <n v="1"/>
    <n v="-11"/>
    <n v="12"/>
    <n v="-0.45499999999999996"/>
    <n v="0.39999999999999858"/>
    <n v="-9.9000000000000057"/>
    <n v="-1.7000000000000028"/>
    <n v="2.2000000000000028"/>
    <n v="-3.1000000000000014"/>
    <n v="-7"/>
    <n v="-17.900000000000002"/>
    <n v="-1.5"/>
    <n v="0.29999999999999716"/>
    <n v="2.9000000000000021"/>
    <n v="-7.0999999999999943"/>
    <n v="1.0999999999999996"/>
    <n v="1.6000000000000014"/>
    <n v="2.6000000000000014"/>
    <n v="-2.6000000000000014"/>
    <n v="-2.0999999999999996"/>
    <n v="-3.3"/>
    <n v="-0.30000000000000071"/>
    <n v="0.30000000000000071"/>
    <n v="-1.5"/>
    <n v="2.8999999999999986"/>
    <n v="-12.6"/>
    <n v="0"/>
    <n v="0"/>
    <n v="0"/>
    <n v="0"/>
    <n v="0"/>
    <n v="-14"/>
    <n v="-5"/>
    <n v="-7"/>
    <n v="-1.3999999999999986"/>
    <n v="-4"/>
    <n v="-20"/>
    <n v="14.200000000000003"/>
    <n v="0"/>
    <n v="-1"/>
    <n v="2.7999999999999972"/>
    <n v="5"/>
    <n v="0"/>
    <n v="5"/>
    <n v="-8"/>
    <n v="6"/>
    <n v="-4"/>
    <n v="-3"/>
    <n v="0"/>
    <n v="5"/>
    <n v="0"/>
    <n v="6"/>
    <s v="HOU"/>
    <x v="0"/>
    <n v="96"/>
    <n v="108"/>
    <n v="-4"/>
    <x v="3"/>
    <m/>
    <x v="0"/>
    <x v="1"/>
    <x v="0"/>
    <x v="0"/>
  </r>
  <r>
    <s v="Train"/>
    <s v="LAC"/>
    <s v="MIA"/>
    <s v="16.12.2017"/>
    <s v="LACMIA16.12.2017"/>
    <s v="MIA"/>
    <s v="Team2"/>
    <s v="MIA"/>
    <s v="Team2"/>
    <n v="3.14"/>
    <n v="1.42"/>
    <n v="1.7200000000000002"/>
    <s v="LAC"/>
    <s v="Team1"/>
    <n v="0"/>
    <n v="0"/>
    <n v="0"/>
    <n v="0"/>
    <s v="LAC"/>
    <x v="1"/>
    <n v="105"/>
    <n v="87"/>
    <n v="18"/>
    <n v="0.83650000000000002"/>
    <n v="0.68"/>
    <n v="0.31999999999999995"/>
    <n v="-1"/>
    <n v="-3"/>
    <n v="2"/>
    <n v="-9.3000000000000027E-2"/>
    <n v="0"/>
    <n v="4"/>
    <n v="0.69999999999999574"/>
    <n v="3"/>
    <n v="-0.79999999999999716"/>
    <n v="-1.4000000000000004"/>
    <n v="-2.5"/>
    <n v="-1.7000000000000028"/>
    <n v="4.0999999999999996"/>
    <n v="5.6000000000000014"/>
    <n v="-1"/>
    <n v="3.2"/>
    <n v="-0.69999999999999574"/>
    <n v="2.5"/>
    <n v="-0.70000000000000284"/>
    <n v="-0.90000000000000036"/>
    <n v="0.59999999999999964"/>
    <n v="-0.29999999999999982"/>
    <n v="0.90000000000000036"/>
    <n v="0.39999999999999858"/>
    <n v="3.0999999999999979"/>
    <n v="0.10000000000000009"/>
    <n v="0"/>
    <n v="-1"/>
    <n v="1"/>
    <n v="-1"/>
    <n v="0"/>
    <n v="-13"/>
    <n v="-6"/>
    <n v="7"/>
    <n v="-11.200000000000003"/>
    <n v="-4"/>
    <n v="-7"/>
    <n v="-6.3000000000000007"/>
    <n v="3"/>
    <n v="12"/>
    <n v="-26.1"/>
    <n v="7"/>
    <n v="-1"/>
    <n v="6"/>
    <n v="-8"/>
    <n v="3"/>
    <n v="2"/>
    <n v="-2"/>
    <n v="6"/>
    <n v="-2"/>
    <n v="13"/>
    <n v="-15"/>
    <s v="MIA"/>
    <x v="0"/>
    <n v="85"/>
    <n v="90"/>
    <n v="-5"/>
    <x v="1"/>
    <m/>
    <x v="0"/>
    <x v="2"/>
    <x v="0"/>
    <x v="0"/>
  </r>
  <r>
    <s v="Train"/>
    <s v="MIL"/>
    <s v="HOU"/>
    <s v="16.12.2017"/>
    <s v="MILHOU16.12.2017"/>
    <s v="HOU"/>
    <s v="Team2"/>
    <s v="HOU"/>
    <s v="Team2"/>
    <n v="5.65"/>
    <n v="1.18"/>
    <n v="4.4700000000000006"/>
    <s v="MIL"/>
    <s v="Team1"/>
    <n v="10"/>
    <n v="1"/>
    <n v="13"/>
    <n v="0"/>
    <s v="HOU"/>
    <x v="0"/>
    <n v="87"/>
    <n v="111"/>
    <n v="-24"/>
    <n v="0.64780000000000004"/>
    <n v="0.26"/>
    <n v="0.74"/>
    <n v="0"/>
    <n v="-8"/>
    <n v="8"/>
    <n v="-0.29599999999999993"/>
    <n v="0.20000000000000284"/>
    <n v="-10.899999999999991"/>
    <n v="-0.5"/>
    <n v="-2.8999999999999915"/>
    <n v="1"/>
    <n v="-7.4000000000000021"/>
    <n v="-19.200000000000003"/>
    <n v="-1.1000000000000014"/>
    <n v="-2.5999999999999979"/>
    <n v="-2"/>
    <n v="-4.5"/>
    <n v="-1.3999999999999995"/>
    <n v="-4.3000000000000007"/>
    <n v="-5.7000000000000028"/>
    <n v="-0.59999999999999787"/>
    <n v="-2.0999999999999996"/>
    <n v="-1.0999999999999996"/>
    <n v="0.60000000000000053"/>
    <n v="-1.1999999999999997"/>
    <n v="1.8999999999999986"/>
    <n v="-0.30000000000000071"/>
    <n v="-11.6"/>
    <n v="0"/>
    <n v="-1"/>
    <n v="1"/>
    <n v="-1"/>
    <n v="0"/>
    <n v="-15"/>
    <n v="-3"/>
    <n v="-8"/>
    <n v="0.90000000000000568"/>
    <n v="-9"/>
    <n v="-17"/>
    <n v="-8.6999999999999993"/>
    <n v="0"/>
    <n v="4"/>
    <n v="-11"/>
    <n v="-3"/>
    <n v="1"/>
    <n v="-2"/>
    <n v="4"/>
    <n v="-3"/>
    <n v="-9"/>
    <n v="2"/>
    <n v="-5"/>
    <n v="8"/>
    <n v="9"/>
    <n v="-21"/>
    <s v="HOU"/>
    <x v="0"/>
    <n v="111"/>
    <n v="115"/>
    <n v="-4"/>
    <x v="1"/>
    <m/>
    <x v="0"/>
    <x v="2"/>
    <x v="0"/>
    <x v="0"/>
  </r>
  <r>
    <s v="Train"/>
    <s v="PHX"/>
    <s v="MIN"/>
    <s v="16.12.2017"/>
    <s v="PHXMIN16.12.2017"/>
    <s v="MIN"/>
    <s v="Team2"/>
    <s v="MIN"/>
    <s v="Team2"/>
    <n v="7.22"/>
    <n v="1.1299999999999999"/>
    <n v="6.09"/>
    <s v="PHX"/>
    <s v="Team1"/>
    <n v="0"/>
    <n v="1"/>
    <n v="5"/>
    <n v="0"/>
    <s v="MIN"/>
    <x v="0"/>
    <n v="87"/>
    <n v="111"/>
    <n v="-24"/>
    <n v="0.7329"/>
    <n v="0.26"/>
    <n v="0.74"/>
    <n v="1"/>
    <n v="-8"/>
    <n v="9"/>
    <n v="-0.28599999999999998"/>
    <n v="-9.9999999999994316E-2"/>
    <n v="-1.1000000000000085"/>
    <n v="-0.60000000000000142"/>
    <n v="3.7000000000000028"/>
    <n v="-2.6000000000000014"/>
    <n v="0.30000000000000071"/>
    <n v="2.8000000000000007"/>
    <n v="-2.8999999999999986"/>
    <n v="-0.30000000000000071"/>
    <n v="0.90000000000000213"/>
    <n v="-3.7000000000000028"/>
    <n v="0.39999999999999858"/>
    <n v="2.6999999999999993"/>
    <n v="3.2000000000000028"/>
    <n v="-2.8000000000000007"/>
    <n v="1.8999999999999986"/>
    <n v="-2"/>
    <n v="1.2999999999999998"/>
    <n v="0.19999999999999929"/>
    <n v="4.2000000000000028"/>
    <n v="0.80000000000000071"/>
    <n v="-9.1"/>
    <n v="0"/>
    <n v="-1"/>
    <n v="1"/>
    <n v="-1"/>
    <n v="0"/>
    <n v="-10"/>
    <n v="-9"/>
    <n v="1"/>
    <n v="-11.5"/>
    <n v="-2"/>
    <n v="3"/>
    <n v="-14.300000000000004"/>
    <n v="10"/>
    <n v="14"/>
    <n v="-5.5999999999999943"/>
    <n v="2"/>
    <n v="0"/>
    <n v="2"/>
    <n v="-9"/>
    <n v="1"/>
    <n v="-9"/>
    <n v="0"/>
    <n v="1"/>
    <n v="5"/>
    <n v="4"/>
    <n v="-29"/>
    <s v="PHX"/>
    <x v="1"/>
    <n v="108"/>
    <n v="106"/>
    <n v="2"/>
    <x v="1"/>
    <m/>
    <x v="0"/>
    <x v="1"/>
    <x v="0"/>
    <x v="0"/>
  </r>
  <r>
    <s v="Train"/>
    <s v="DAL"/>
    <s v="SAS"/>
    <s v="16.12.2017"/>
    <s v="DALSAS16.12.2017"/>
    <s v="SAS"/>
    <s v="Team2"/>
    <s v="SAS"/>
    <s v="Team2"/>
    <n v="3.22"/>
    <n v="1.4"/>
    <n v="1.8200000000000003"/>
    <s v="DAL"/>
    <s v="Team1"/>
    <n v="3"/>
    <n v="1"/>
    <n v="3"/>
    <n v="0"/>
    <s v="SAS"/>
    <x v="0"/>
    <n v="83"/>
    <n v="107"/>
    <n v="-24"/>
    <n v="0.65149999999999997"/>
    <n v="0.26"/>
    <n v="0.74"/>
    <n v="0"/>
    <n v="-11"/>
    <n v="11"/>
    <n v="-0.379"/>
    <n v="0.20000000000000284"/>
    <n v="-1.5"/>
    <n v="-1.3000000000000043"/>
    <n v="0.40000000000000568"/>
    <n v="-1.7999999999999972"/>
    <n v="2.5"/>
    <n v="6.8000000000000007"/>
    <n v="0"/>
    <n v="-1.3000000000000007"/>
    <n v="-1.4000000000000021"/>
    <n v="-1.1000000000000085"/>
    <n v="-2.5999999999999996"/>
    <n v="-0.29999999999999716"/>
    <n v="-3"/>
    <n v="-1.3999999999999986"/>
    <n v="-0.90000000000000036"/>
    <n v="-0.60000000000000053"/>
    <n v="-2.5"/>
    <n v="0.89999999999999947"/>
    <n v="2.3000000000000007"/>
    <n v="0.29999999999999716"/>
    <n v="-6.4"/>
    <n v="0"/>
    <n v="0"/>
    <n v="0"/>
    <n v="0"/>
    <n v="0"/>
    <n v="-12"/>
    <n v="-9"/>
    <n v="-12"/>
    <n v="-3.7999999999999972"/>
    <n v="0"/>
    <n v="3"/>
    <n v="-4"/>
    <n v="6"/>
    <n v="4"/>
    <n v="22.700000000000003"/>
    <n v="-4"/>
    <n v="-4"/>
    <n v="-8"/>
    <n v="3"/>
    <n v="-5"/>
    <n v="-3"/>
    <n v="-4"/>
    <n v="1"/>
    <n v="-1"/>
    <n v="6"/>
    <n v="0"/>
    <s v="SAS"/>
    <x v="0"/>
    <n v="96"/>
    <n v="98"/>
    <n v="-2"/>
    <x v="1"/>
    <m/>
    <x v="0"/>
    <x v="2"/>
    <x v="0"/>
    <x v="0"/>
  </r>
  <r>
    <s v="Train"/>
    <s v="BOS"/>
    <s v="MEM"/>
    <s v="16.12.2017"/>
    <s v="BOSMEM16.12.2017"/>
    <s v="MEM"/>
    <s v="Team2"/>
    <s v="BOS"/>
    <s v="Team1"/>
    <n v="1.43"/>
    <n v="3.05"/>
    <n v="-1.6199999999999999"/>
    <s v="MEM"/>
    <s v="Team2"/>
    <n v="3"/>
    <n v="0"/>
    <n v="0"/>
    <n v="0"/>
    <s v="BOS"/>
    <x v="1"/>
    <n v="106"/>
    <n v="81"/>
    <n v="25"/>
    <n v="0.60329999999999995"/>
    <n v="0.75"/>
    <n v="0.25"/>
    <n v="2"/>
    <n v="15"/>
    <n v="-13"/>
    <n v="0.46400000000000002"/>
    <n v="0"/>
    <n v="6.3999999999999915"/>
    <n v="2.1000000000000014"/>
    <n v="3.7999999999999972"/>
    <n v="0.60000000000000142"/>
    <n v="1.9000000000000004"/>
    <n v="3.8999999999999986"/>
    <n v="1.5999999999999943"/>
    <n v="0.40000000000000213"/>
    <n v="0.89999999999999858"/>
    <n v="-1.4000000000000057"/>
    <n v="1.0999999999999996"/>
    <n v="4.1999999999999993"/>
    <n v="5.1999999999999957"/>
    <n v="1.5"/>
    <n v="-0.59999999999999964"/>
    <n v="0.5"/>
    <n v="-0.69999999999999929"/>
    <n v="-1.2000000000000002"/>
    <n v="-3.3000000000000007"/>
    <n v="-0.90000000000000213"/>
    <n v="9.4"/>
    <n v="0"/>
    <n v="-1"/>
    <n v="1"/>
    <n v="-1"/>
    <n v="0"/>
    <n v="-1"/>
    <n v="-1"/>
    <n v="8"/>
    <n v="-5.5"/>
    <n v="-3"/>
    <n v="6"/>
    <n v="-19"/>
    <n v="4"/>
    <n v="2"/>
    <n v="13.600000000000009"/>
    <n v="-8"/>
    <n v="-4"/>
    <n v="-12"/>
    <n v="-1"/>
    <n v="-13"/>
    <n v="-2"/>
    <n v="-1"/>
    <n v="-2"/>
    <n v="-6"/>
    <n v="1"/>
    <n v="-14"/>
    <s v="BOS"/>
    <x v="1"/>
    <n v="102"/>
    <n v="93"/>
    <n v="9"/>
    <x v="2"/>
    <m/>
    <x v="0"/>
    <x v="2"/>
    <x v="0"/>
    <x v="0"/>
  </r>
  <r>
    <s v="Train"/>
    <s v="CLE"/>
    <s v="WAS"/>
    <s v="17.12.2017"/>
    <s v="CLEWAS17.12.2017"/>
    <s v="WAS"/>
    <s v="Team2"/>
    <s v="WAS"/>
    <s v="Team2"/>
    <n v="2.2000000000000002"/>
    <n v="1.75"/>
    <n v="0.45000000000000018"/>
    <s v="WAS"/>
    <s v="Team2"/>
    <n v="0"/>
    <n v="0"/>
    <n v="0"/>
    <n v="1"/>
    <s v="CLE"/>
    <x v="1"/>
    <n v="106"/>
    <n v="91"/>
    <n v="15"/>
    <n v="0.53400000000000003"/>
    <n v="0.65"/>
    <n v="0.35"/>
    <n v="1"/>
    <n v="6"/>
    <n v="-5"/>
    <n v="0.18099999999999994"/>
    <n v="-9.9999999999994316E-2"/>
    <n v="5.7999999999999972"/>
    <n v="1.2000000000000028"/>
    <n v="-2.2999999999999972"/>
    <n v="2.7999999999999972"/>
    <n v="3.1000000000000014"/>
    <n v="6.6999999999999993"/>
    <n v="2.3000000000000043"/>
    <n v="9.9999999999997868E-2"/>
    <n v="-1.0999999999999979"/>
    <n v="3.8999999999999915"/>
    <n v="-1.5"/>
    <n v="0.40000000000000568"/>
    <n v="-1.1000000000000014"/>
    <n v="1.8999999999999986"/>
    <n v="0.80000000000000071"/>
    <n v="-1"/>
    <n v="-0.60000000000000053"/>
    <n v="-0.80000000000000071"/>
    <n v="-3.1000000000000014"/>
    <n v="-0.5"/>
    <n v="1.4"/>
    <n v="0"/>
    <n v="0"/>
    <n v="0"/>
    <n v="0"/>
    <n v="0"/>
    <n v="9"/>
    <n v="3"/>
    <n v="-9"/>
    <n v="8.9000000000000057"/>
    <n v="3"/>
    <n v="-9"/>
    <n v="22.9"/>
    <n v="0"/>
    <n v="-6"/>
    <n v="23"/>
    <n v="-3"/>
    <n v="-5"/>
    <n v="-8"/>
    <n v="9"/>
    <n v="-7"/>
    <n v="-4"/>
    <n v="-6"/>
    <n v="1"/>
    <n v="-11"/>
    <n v="-6"/>
    <n v="0"/>
    <s v="CLE"/>
    <x v="1"/>
    <n v="106"/>
    <n v="99"/>
    <n v="7"/>
    <x v="3"/>
    <m/>
    <x v="0"/>
    <x v="1"/>
    <x v="0"/>
    <x v="0"/>
  </r>
  <r>
    <s v="Train"/>
    <s v="IND"/>
    <s v="BKN"/>
    <s v="17.12.2017"/>
    <s v="INDBKN17.12.2017"/>
    <s v="BKN"/>
    <s v="Team2"/>
    <s v="IND"/>
    <s v="Team1"/>
    <n v="1.69"/>
    <n v="2.31"/>
    <n v="-0.62000000000000011"/>
    <s v="BKN"/>
    <s v="Team2"/>
    <n v="0"/>
    <n v="0"/>
    <n v="0"/>
    <n v="0"/>
    <s v="IND"/>
    <x v="1"/>
    <n v="104"/>
    <n v="84"/>
    <n v="20"/>
    <n v="0.58160000000000001"/>
    <n v="0.7"/>
    <n v="0.30000000000000004"/>
    <n v="1"/>
    <n v="5"/>
    <n v="-4"/>
    <n v="0.15900000000000003"/>
    <n v="0.20000000000000284"/>
    <n v="0.69999999999998863"/>
    <n v="3"/>
    <n v="0"/>
    <n v="3.5"/>
    <n v="-1.3000000000000007"/>
    <n v="-7.8000000000000007"/>
    <n v="5"/>
    <n v="-4"/>
    <n v="-6.1999999999999993"/>
    <n v="3"/>
    <n v="-0.69999999999999929"/>
    <n v="-1.8999999999999986"/>
    <n v="-2.6000000000000014"/>
    <n v="0.60000000000000142"/>
    <n v="-2.1000000000000014"/>
    <n v="1.2000000000000002"/>
    <n v="0.29999999999999982"/>
    <n v="0.29999999999999982"/>
    <n v="-2.7000000000000028"/>
    <n v="-3.6999999999999993"/>
    <n v="4.5"/>
    <n v="0"/>
    <n v="0"/>
    <n v="0"/>
    <n v="0"/>
    <n v="0"/>
    <n v="11"/>
    <n v="3"/>
    <n v="11"/>
    <n v="-1.8999999999999986"/>
    <n v="2"/>
    <n v="7"/>
    <n v="-0.39999999999999858"/>
    <n v="3"/>
    <n v="6"/>
    <n v="-8.2000000000000028"/>
    <n v="9"/>
    <n v="5"/>
    <n v="14"/>
    <n v="5"/>
    <n v="-10"/>
    <n v="2"/>
    <n v="3"/>
    <n v="5"/>
    <n v="0"/>
    <n v="5"/>
    <n v="27"/>
    <s v="IND"/>
    <x v="1"/>
    <n v="109"/>
    <n v="97"/>
    <n v="12"/>
    <x v="3"/>
    <m/>
    <x v="0"/>
    <x v="1"/>
    <x v="0"/>
    <x v="0"/>
  </r>
  <r>
    <s v="Train"/>
    <s v="BOS"/>
    <s v="IND"/>
    <s v="18.12.2017"/>
    <s v="BOSIND18.12.2017"/>
    <s v="IND"/>
    <s v="Team2"/>
    <s v="BOS"/>
    <s v="Team1"/>
    <n v="1.71"/>
    <n v="2.27"/>
    <n v="-0.56000000000000005"/>
    <s v="BOS"/>
    <s v="Team1"/>
    <n v="2"/>
    <n v="0"/>
    <n v="0"/>
    <n v="0"/>
    <s v="IND"/>
    <x v="0"/>
    <n v="83"/>
    <n v="102"/>
    <n v="-19"/>
    <n v="0.7278"/>
    <n v="0.31"/>
    <n v="0.69"/>
    <n v="2"/>
    <n v="8"/>
    <n v="-6"/>
    <n v="0.21400000000000008"/>
    <n v="0"/>
    <n v="-4.6000000000000085"/>
    <n v="-3.8999999999999986"/>
    <n v="-3.4000000000000057"/>
    <n v="-2.7999999999999972"/>
    <n v="1.2000000000000011"/>
    <n v="5.1000000000000014"/>
    <n v="-2.5"/>
    <n v="2.1000000000000014"/>
    <n v="2.5"/>
    <n v="0.40000000000000568"/>
    <n v="-0.20000000000000107"/>
    <n v="1.6000000000000014"/>
    <n v="1.3999999999999986"/>
    <n v="-0.59999999999999787"/>
    <n v="9.9999999999999645E-2"/>
    <n v="-0.10000000000000053"/>
    <n v="-9.9999999999999645E-2"/>
    <n v="-1.5"/>
    <n v="1"/>
    <n v="1.5999999999999979"/>
    <n v="4.0999999999999996"/>
    <n v="0"/>
    <n v="0"/>
    <n v="0"/>
    <n v="0"/>
    <n v="0"/>
    <n v="-7"/>
    <n v="-4"/>
    <n v="4"/>
    <n v="-7.8000000000000043"/>
    <n v="6"/>
    <n v="12"/>
    <n v="2.3000000000000043"/>
    <n v="-5"/>
    <n v="-5"/>
    <n v="-7.5"/>
    <n v="8"/>
    <n v="-9"/>
    <n v="-1"/>
    <n v="0"/>
    <n v="2"/>
    <n v="0"/>
    <n v="-1"/>
    <n v="1"/>
    <n v="-1"/>
    <n v="2"/>
    <n v="-3"/>
    <s v="BOS"/>
    <x v="1"/>
    <n v="112"/>
    <n v="111"/>
    <n v="1"/>
    <x v="3"/>
    <m/>
    <x v="0"/>
    <x v="1"/>
    <x v="0"/>
    <x v="0"/>
  </r>
  <r>
    <s v="Train"/>
    <s v="NYK"/>
    <s v="CHA"/>
    <s v="18.12.2017"/>
    <s v="NYKCHA18.12.2017"/>
    <s v="CHA"/>
    <s v="Team2"/>
    <s v="CHA"/>
    <s v="Team2"/>
    <n v="3.27"/>
    <n v="1.39"/>
    <n v="1.8800000000000001"/>
    <s v="NYK"/>
    <s v="Team1"/>
    <n v="2"/>
    <n v="0"/>
    <n v="0"/>
    <n v="0"/>
    <s v="NYK"/>
    <x v="1"/>
    <n v="98"/>
    <n v="97"/>
    <n v="1"/>
    <n v="0.71279999999999999"/>
    <n v="0.51"/>
    <n v="0.49"/>
    <n v="0"/>
    <n v="6"/>
    <n v="-6"/>
    <n v="0.20700000000000007"/>
    <n v="-9.9999999999994316E-2"/>
    <n v="0.79999999999999716"/>
    <n v="2.7000000000000028"/>
    <n v="-1.3999999999999915"/>
    <n v="3.8999999999999986"/>
    <n v="-0.5"/>
    <n v="-2.8999999999999986"/>
    <n v="2.2999999999999972"/>
    <n v="-4.1999999999999993"/>
    <n v="-7.8000000000000007"/>
    <n v="7.2999999999999972"/>
    <n v="0.39999999999999858"/>
    <n v="-3.4000000000000057"/>
    <n v="-3"/>
    <n v="2.8999999999999986"/>
    <n v="2.5999999999999996"/>
    <n v="0.79999999999999982"/>
    <n v="0.19999999999999929"/>
    <n v="0"/>
    <n v="2.1000000000000014"/>
    <n v="-2.5"/>
    <n v="3.2"/>
    <n v="0"/>
    <n v="1"/>
    <n v="-1"/>
    <n v="1"/>
    <n v="0"/>
    <n v="20"/>
    <n v="5"/>
    <n v="-27"/>
    <n v="20.700000000000003"/>
    <n v="7"/>
    <n v="-8"/>
    <n v="38.299999999999997"/>
    <n v="3"/>
    <n v="-2"/>
    <n v="16.5"/>
    <n v="-7"/>
    <n v="-10"/>
    <n v="-17"/>
    <n v="3"/>
    <n v="9"/>
    <n v="1"/>
    <n v="0"/>
    <n v="4"/>
    <n v="1"/>
    <n v="1"/>
    <n v="17"/>
    <s v="CHA"/>
    <x v="0"/>
    <n v="91"/>
    <n v="109"/>
    <n v="-18"/>
    <x v="3"/>
    <m/>
    <x v="0"/>
    <x v="1"/>
    <x v="0"/>
    <x v="0"/>
  </r>
  <r>
    <s v="Train"/>
    <s v="MIA"/>
    <s v="ATL"/>
    <s v="18.12.2017"/>
    <s v="MIAATL18.12.2017"/>
    <s v="ATL"/>
    <s v="Team2"/>
    <s v="MIA"/>
    <s v="Team1"/>
    <n v="1.93"/>
    <n v="1.97"/>
    <n v="-4.0000000000000036E-2"/>
    <s v="ATL"/>
    <s v="Team2"/>
    <n v="0"/>
    <n v="0"/>
    <n v="2"/>
    <n v="1"/>
    <s v="MIA"/>
    <x v="1"/>
    <n v="112"/>
    <n v="87"/>
    <n v="25"/>
    <n v="0.49609999999999999"/>
    <n v="0.75"/>
    <n v="0.25"/>
    <n v="-1"/>
    <n v="8"/>
    <n v="-9"/>
    <n v="0.29300000000000004"/>
    <n v="0"/>
    <n v="-2.6999999999999886"/>
    <n v="-1.2999999999999972"/>
    <n v="-3"/>
    <n v="0"/>
    <n v="0.90000000000000036"/>
    <n v="3.4000000000000021"/>
    <n v="-1.1999999999999957"/>
    <n v="-1"/>
    <n v="-0.80000000000000071"/>
    <n v="-2"/>
    <n v="-1.2999999999999998"/>
    <n v="2.5999999999999979"/>
    <n v="1.3999999999999986"/>
    <n v="-2.5"/>
    <n v="0.20000000000000107"/>
    <n v="-1.4000000000000004"/>
    <n v="1.1000000000000001"/>
    <n v="-0.60000000000000053"/>
    <n v="0.80000000000000071"/>
    <n v="-2.1999999999999993"/>
    <n v="3.4999999999999996"/>
    <n v="0"/>
    <n v="1"/>
    <n v="-1"/>
    <n v="1"/>
    <n v="0"/>
    <n v="-4"/>
    <n v="-3"/>
    <n v="5"/>
    <n v="-6.4000000000000057"/>
    <n v="0"/>
    <n v="4"/>
    <n v="-4.4000000000000057"/>
    <n v="2"/>
    <n v="5"/>
    <n v="-11.299999999999997"/>
    <n v="2"/>
    <n v="0"/>
    <n v="2"/>
    <n v="-5"/>
    <n v="-8"/>
    <n v="-2"/>
    <n v="3"/>
    <n v="-1"/>
    <n v="-4"/>
    <n v="-2"/>
    <n v="7"/>
    <s v="ATL"/>
    <x v="0"/>
    <n v="104"/>
    <n v="110"/>
    <n v="-6"/>
    <x v="3"/>
    <m/>
    <x v="0"/>
    <x v="1"/>
    <x v="0"/>
    <x v="0"/>
  </r>
  <r>
    <s v="Train"/>
    <s v="DEN"/>
    <s v="OKC"/>
    <s v="18.12.2017"/>
    <s v="DENOKC18.12.2017"/>
    <s v="OKC"/>
    <s v="Team2"/>
    <s v="OKC"/>
    <s v="Team2"/>
    <n v="2.82"/>
    <n v="1.49"/>
    <n v="1.3299999999999998"/>
    <s v="DEN"/>
    <s v="Team1"/>
    <n v="1"/>
    <n v="0"/>
    <n v="0"/>
    <n v="0"/>
    <s v="OKC"/>
    <x v="0"/>
    <n v="85"/>
    <n v="101"/>
    <n v="-16"/>
    <n v="0.68669999999999998"/>
    <n v="0.34"/>
    <n v="0.65999999999999992"/>
    <n v="0"/>
    <n v="2"/>
    <n v="-2"/>
    <n v="6.9000000000000061E-2"/>
    <n v="-0.40000000000000568"/>
    <n v="5.8000000000000114"/>
    <n v="2.3000000000000043"/>
    <n v="-0.39999999999999147"/>
    <n v="2.8000000000000043"/>
    <n v="0.79999999999999893"/>
    <n v="0.5"/>
    <n v="2.1000000000000014"/>
    <n v="0.30000000000000071"/>
    <n v="-0.40000000000000213"/>
    <n v="2.5"/>
    <n v="-0.30000000000000071"/>
    <n v="1.1999999999999993"/>
    <n v="0.89999999999999858"/>
    <n v="2.5"/>
    <n v="0.70000000000000107"/>
    <n v="-1.9000000000000004"/>
    <n v="-0.30000000000000071"/>
    <n v="0"/>
    <n v="-3"/>
    <n v="-0.5"/>
    <n v="-1.4"/>
    <n v="0"/>
    <n v="1"/>
    <n v="-1"/>
    <n v="1"/>
    <n v="5"/>
    <n v="21"/>
    <n v="10"/>
    <n v="15"/>
    <n v="3.6000000000000014"/>
    <n v="4"/>
    <n v="9"/>
    <n v="0"/>
    <n v="-3"/>
    <n v="-6"/>
    <n v="4.2999999999999972"/>
    <n v="-5"/>
    <n v="11"/>
    <n v="6"/>
    <n v="12"/>
    <n v="1"/>
    <n v="3"/>
    <n v="-3"/>
    <n v="5"/>
    <n v="-5"/>
    <n v="-7"/>
    <n v="21"/>
    <s v="OKC"/>
    <x v="0"/>
    <n v="94"/>
    <n v="95"/>
    <n v="-1"/>
    <x v="3"/>
    <m/>
    <x v="0"/>
    <x v="1"/>
    <x v="0"/>
    <x v="0"/>
  </r>
  <r>
    <s v="Train"/>
    <s v="PHI"/>
    <s v="CHI"/>
    <s v="18.12.2017"/>
    <s v="PHICHI18.12.2017"/>
    <s v="CHI"/>
    <s v="Team2"/>
    <s v="PHI"/>
    <s v="Team1"/>
    <n v="1.84"/>
    <n v="2.08"/>
    <n v="-0.24"/>
    <s v="CHI"/>
    <s v="Team2"/>
    <n v="0"/>
    <n v="0"/>
    <n v="0"/>
    <n v="1"/>
    <s v="CHI"/>
    <x v="0"/>
    <n v="87"/>
    <n v="115"/>
    <n v="-28"/>
    <n v="0.58909999999999996"/>
    <n v="0.22"/>
    <n v="0.78"/>
    <n v="0"/>
    <n v="6"/>
    <n v="-6"/>
    <n v="0.21400000000000002"/>
    <n v="0.30000000000000426"/>
    <n v="10.700000000000003"/>
    <n v="2.8000000000000043"/>
    <n v="0.30000000000001137"/>
    <n v="3"/>
    <n v="0.29999999999999893"/>
    <n v="0.20000000000000284"/>
    <n v="0.89999999999999858"/>
    <n v="4.8000000000000007"/>
    <n v="5.9000000000000021"/>
    <n v="2.0999999999999943"/>
    <n v="2.2000000000000011"/>
    <n v="1.7999999999999972"/>
    <n v="4"/>
    <n v="4.0999999999999979"/>
    <n v="3.8999999999999986"/>
    <n v="1.3000000000000007"/>
    <n v="1.4000000000000004"/>
    <n v="1.2999999999999998"/>
    <n v="4.4000000000000021"/>
    <n v="4.8999999999999986"/>
    <n v="7.3"/>
    <n v="0"/>
    <n v="-1"/>
    <n v="1"/>
    <n v="-1"/>
    <n v="15"/>
    <n v="2"/>
    <n v="2"/>
    <n v="14"/>
    <n v="-4.7999999999999972"/>
    <n v="5"/>
    <n v="24"/>
    <n v="-8.0999999999999979"/>
    <n v="-7"/>
    <n v="-15"/>
    <n v="14.299999999999997"/>
    <n v="-7"/>
    <n v="7"/>
    <n v="0"/>
    <n v="11"/>
    <n v="9"/>
    <n v="5"/>
    <n v="4"/>
    <n v="0"/>
    <n v="-6"/>
    <n v="-3"/>
    <n v="-8"/>
    <s v="CHI"/>
    <x v="0"/>
    <n v="115"/>
    <n v="117"/>
    <n v="-2"/>
    <x v="2"/>
    <m/>
    <x v="0"/>
    <x v="1"/>
    <x v="0"/>
    <x v="0"/>
  </r>
  <r>
    <s v="Train"/>
    <s v="POR"/>
    <s v="MIN"/>
    <s v="18.12.2017"/>
    <s v="PORMIN18.12.2017"/>
    <s v="MIN"/>
    <s v="Team2"/>
    <s v="MIN"/>
    <s v="Team2"/>
    <n v="2.5299999999999998"/>
    <n v="1.59"/>
    <n v="0.93999999999999972"/>
    <s v="POR"/>
    <s v="Team1"/>
    <n v="0"/>
    <n v="0"/>
    <n v="2"/>
    <n v="0"/>
    <s v="POR"/>
    <x v="1"/>
    <n v="104"/>
    <n v="87"/>
    <n v="17"/>
    <n v="0.87580000000000002"/>
    <n v="0.67"/>
    <n v="0.32999999999999996"/>
    <n v="-1"/>
    <n v="-1"/>
    <n v="0"/>
    <n v="-1.4999999999999902E-2"/>
    <n v="-9.9999999999994316E-2"/>
    <n v="-4.8999999999999915"/>
    <n v="-2.2999999999999972"/>
    <n v="-0.20000000000000284"/>
    <n v="-2.7000000000000028"/>
    <n v="1.1000000000000014"/>
    <n v="1.9000000000000021"/>
    <n v="1.8999999999999986"/>
    <n v="-1.5"/>
    <n v="-2.5"/>
    <n v="2.1999999999999886"/>
    <n v="-0.89999999999999858"/>
    <n v="4.4999999999999964"/>
    <n v="3.6000000000000014"/>
    <n v="-4.6999999999999993"/>
    <n v="1.4000000000000004"/>
    <n v="-2.6999999999999993"/>
    <n v="1.2999999999999998"/>
    <n v="0.60000000000000053"/>
    <n v="2.1000000000000014"/>
    <n v="-1.8000000000000007"/>
    <n v="0.90000000000000013"/>
    <n v="0"/>
    <n v="1"/>
    <n v="-1"/>
    <n v="1"/>
    <n v="0"/>
    <n v="-13"/>
    <n v="-3"/>
    <n v="-15"/>
    <n v="4.1999999999999957"/>
    <n v="1"/>
    <n v="-3"/>
    <n v="8.4000000000000057"/>
    <n v="-8"/>
    <n v="-6"/>
    <n v="-20.799999999999997"/>
    <n v="-5"/>
    <n v="21"/>
    <n v="16"/>
    <n v="-2"/>
    <n v="12"/>
    <n v="-12"/>
    <n v="-5"/>
    <n v="0"/>
    <n v="2"/>
    <n v="0"/>
    <n v="4"/>
    <s v="MIN"/>
    <x v="0"/>
    <n v="107"/>
    <n v="108"/>
    <n v="-1"/>
    <x v="3"/>
    <m/>
    <x v="0"/>
    <x v="1"/>
    <x v="0"/>
    <x v="0"/>
  </r>
  <r>
    <s v="Train"/>
    <s v="UTA"/>
    <s v="HOU"/>
    <s v="18.12.2017"/>
    <s v="UTAHOU18.12.2017"/>
    <s v="HOU"/>
    <s v="Team2"/>
    <s v="HOU"/>
    <s v="Team2"/>
    <n v="7.65"/>
    <n v="1.1200000000000001"/>
    <n v="6.53"/>
    <s v="UTA"/>
    <s v="Team1"/>
    <n v="2"/>
    <n v="1"/>
    <n v="2"/>
    <n v="0"/>
    <s v="HOU"/>
    <x v="0"/>
    <n v="82"/>
    <n v="113"/>
    <n v="-31"/>
    <n v="0.5736"/>
    <n v="0.19"/>
    <n v="0.81"/>
    <n v="2"/>
    <n v="-10"/>
    <n v="12"/>
    <n v="-0.38999999999999996"/>
    <n v="0.20000000000000284"/>
    <n v="-12.099999999999994"/>
    <n v="-1.7999999999999972"/>
    <n v="-1.4000000000000057"/>
    <n v="-1.5"/>
    <n v="-4.0999999999999996"/>
    <n v="-13.099999999999998"/>
    <n v="2.3999999999999986"/>
    <n v="-4.4999999999999982"/>
    <n v="-5.8000000000000007"/>
    <n v="0.90000000000000568"/>
    <n v="-0.30000000000000071"/>
    <n v="-2.8999999999999986"/>
    <n v="-3.1999999999999957"/>
    <n v="-0.80000000000000071"/>
    <n v="-0.5"/>
    <n v="-9.9999999999999645E-2"/>
    <n v="0.5"/>
    <n v="-0.20000000000000018"/>
    <n v="-0.29999999999999716"/>
    <n v="-0.69999999999999929"/>
    <n v="-8.1000000000000014"/>
    <n v="0"/>
    <n v="-1"/>
    <n v="1"/>
    <n v="-1"/>
    <n v="0"/>
    <n v="-15"/>
    <n v="2"/>
    <n v="5"/>
    <n v="-0.39999999999999858"/>
    <n v="6"/>
    <n v="-1"/>
    <n v="18.600000000000001"/>
    <n v="-25"/>
    <n v="-28"/>
    <n v="-16.700000000000003"/>
    <n v="7"/>
    <n v="-7"/>
    <n v="0"/>
    <n v="8"/>
    <n v="-3"/>
    <n v="2"/>
    <n v="3"/>
    <n v="-6"/>
    <n v="-9"/>
    <n v="-19"/>
    <n v="-13"/>
    <s v="HOU"/>
    <x v="0"/>
    <n v="99"/>
    <n v="120"/>
    <n v="-21"/>
    <x v="1"/>
    <m/>
    <x v="0"/>
    <x v="2"/>
    <x v="0"/>
    <x v="0"/>
  </r>
  <r>
    <s v="Train"/>
    <s v="LAC"/>
    <s v="SAS"/>
    <s v="18.12.2017"/>
    <s v="LACSAS18.12.2017"/>
    <s v="SAS"/>
    <s v="Team2"/>
    <s v="SAS"/>
    <s v="Team2"/>
    <n v="6.94"/>
    <n v="1.1399999999999999"/>
    <n v="5.8000000000000007"/>
    <s v="LAC"/>
    <s v="Team1"/>
    <n v="5"/>
    <n v="1"/>
    <n v="2"/>
    <n v="0"/>
    <s v="SAS"/>
    <x v="0"/>
    <n v="79"/>
    <n v="113"/>
    <n v="-34"/>
    <n v="0.65029999999999999"/>
    <n v="0.16"/>
    <n v="0.84"/>
    <n v="-3"/>
    <n v="-9"/>
    <n v="6"/>
    <n v="-0.26000000000000006"/>
    <n v="0.20000000000000284"/>
    <n v="3.2000000000000028"/>
    <n v="-0.39999999999999858"/>
    <n v="0.70000000000000284"/>
    <n v="-0.79999999999999716"/>
    <n v="1.5999999999999996"/>
    <n v="4.6000000000000014"/>
    <n v="-0.20000000000000284"/>
    <n v="2.3999999999999986"/>
    <n v="3.9000000000000021"/>
    <n v="-2.6999999999999886"/>
    <n v="0.20000000000000107"/>
    <n v="-1.0999999999999943"/>
    <n v="-0.89999999999999858"/>
    <n v="-2"/>
    <n v="1"/>
    <n v="0.70000000000000018"/>
    <n v="-1.2000000000000002"/>
    <n v="1.5"/>
    <n v="3.6999999999999993"/>
    <n v="2.1999999999999993"/>
    <n v="-4.9000000000000004"/>
    <n v="0"/>
    <n v="-1"/>
    <n v="1"/>
    <n v="-1"/>
    <n v="0"/>
    <n v="-13"/>
    <n v="-4"/>
    <n v="-6"/>
    <n v="-1.5"/>
    <n v="3"/>
    <n v="3"/>
    <n v="8.6000000000000014"/>
    <n v="-8"/>
    <n v="-4"/>
    <n v="-33.299999999999997"/>
    <n v="3"/>
    <n v="2"/>
    <n v="5"/>
    <n v="4"/>
    <n v="11"/>
    <n v="-2"/>
    <n v="3"/>
    <n v="4"/>
    <n v="8"/>
    <n v="-1"/>
    <n v="-7"/>
    <s v="SAS"/>
    <x v="0"/>
    <n v="91"/>
    <n v="109"/>
    <n v="-18"/>
    <x v="1"/>
    <m/>
    <x v="0"/>
    <x v="2"/>
    <x v="0"/>
    <x v="0"/>
  </r>
  <r>
    <s v="Train"/>
    <s v="PHX"/>
    <s v="DAL"/>
    <s v="18.12.2017"/>
    <s v="PHXDAL18.12.2017"/>
    <s v="DAL"/>
    <s v="Team2"/>
    <s v="DAL"/>
    <s v="Team2"/>
    <n v="3.4"/>
    <n v="1.37"/>
    <n v="2.0299999999999998"/>
    <s v="PHX"/>
    <s v="Team1"/>
    <n v="1"/>
    <n v="0"/>
    <n v="1"/>
    <n v="0"/>
    <s v="DAL"/>
    <x v="0"/>
    <n v="92"/>
    <n v="109"/>
    <n v="-17"/>
    <n v="0.77590000000000003"/>
    <n v="0.33"/>
    <n v="0.66999999999999993"/>
    <n v="1"/>
    <n v="2"/>
    <n v="-1"/>
    <n v="5.5999999999999994E-2"/>
    <n v="0"/>
    <n v="7"/>
    <n v="2.2000000000000028"/>
    <n v="3.7000000000000028"/>
    <n v="0.70000000000000284"/>
    <n v="-2.9000000000000004"/>
    <n v="-6.0999999999999979"/>
    <n v="-2.8000000000000043"/>
    <n v="5.3999999999999986"/>
    <n v="7.2999999999999972"/>
    <n v="-0.90000000000000568"/>
    <n v="3.4000000000000004"/>
    <n v="0.89999999999999858"/>
    <n v="4.2999999999999972"/>
    <n v="-1.2999999999999972"/>
    <n v="2.8000000000000007"/>
    <n v="9.9999999999999645E-2"/>
    <n v="1.5"/>
    <n v="0.70000000000000018"/>
    <n v="2.5"/>
    <n v="2.9000000000000021"/>
    <n v="-4.0999999999999996"/>
    <n v="0"/>
    <n v="1"/>
    <n v="-1"/>
    <n v="1"/>
    <n v="0"/>
    <n v="12"/>
    <n v="-6"/>
    <n v="-8"/>
    <n v="-3"/>
    <n v="1"/>
    <n v="-4"/>
    <n v="10.099999999999994"/>
    <n v="23"/>
    <n v="26"/>
    <n v="-0.30000000000001137"/>
    <n v="9"/>
    <n v="5"/>
    <n v="14"/>
    <n v="-1"/>
    <n v="17"/>
    <n v="0"/>
    <n v="-1"/>
    <n v="6"/>
    <n v="5"/>
    <n v="5"/>
    <n v="4"/>
    <s v="PHX"/>
    <x v="1"/>
    <n v="97"/>
    <n v="91"/>
    <n v="6"/>
    <x v="3"/>
    <m/>
    <x v="0"/>
    <x v="1"/>
    <x v="0"/>
    <x v="0"/>
  </r>
  <r>
    <s v="Train"/>
    <s v="GSW"/>
    <s v="LAL"/>
    <s v="18.12.2017"/>
    <s v="GSWLAL18.12.2017"/>
    <s v="LAL"/>
    <s v="Team2"/>
    <s v="GSW"/>
    <s v="Team1"/>
    <n v="1.48"/>
    <n v="2.88"/>
    <n v="-1.4"/>
    <s v="LAL"/>
    <s v="Team2"/>
    <n v="0"/>
    <n v="0"/>
    <n v="2"/>
    <n v="1"/>
    <s v="GSW"/>
    <x v="1"/>
    <n v="113"/>
    <n v="89"/>
    <n v="24"/>
    <n v="0.65749999999999997"/>
    <n v="0.74"/>
    <n v="0.26"/>
    <n v="2"/>
    <n v="13"/>
    <n v="-11"/>
    <n v="0.42300000000000004"/>
    <n v="-0.39999999999999858"/>
    <n v="10.5"/>
    <n v="3.3000000000000043"/>
    <n v="-3.9000000000000057"/>
    <n v="6"/>
    <n v="3.7000000000000011"/>
    <n v="3.6999999999999993"/>
    <n v="8.2999999999999972"/>
    <n v="0.10000000000000142"/>
    <n v="-2.6999999999999993"/>
    <n v="10.299999999999997"/>
    <n v="-2.7000000000000011"/>
    <n v="0.79999999999999716"/>
    <n v="-1.8999999999999986"/>
    <n v="7.6999999999999993"/>
    <n v="-0.90000000000000213"/>
    <n v="0.30000000000000071"/>
    <n v="2.9000000000000004"/>
    <n v="-1.6"/>
    <n v="-1.6999999999999993"/>
    <n v="-2.6000000000000014"/>
    <n v="14.1"/>
    <n v="0"/>
    <n v="1"/>
    <n v="-1"/>
    <n v="1"/>
    <n v="0"/>
    <n v="0"/>
    <n v="0"/>
    <n v="-17"/>
    <n v="10.799999999999997"/>
    <n v="2"/>
    <n v="-9"/>
    <n v="21"/>
    <n v="-2"/>
    <n v="-5"/>
    <n v="13.5"/>
    <n v="-12"/>
    <n v="4"/>
    <n v="-8"/>
    <n v="2"/>
    <n v="-2"/>
    <n v="0"/>
    <n v="1"/>
    <n v="-4"/>
    <n v="2"/>
    <n v="0"/>
    <n v="24"/>
    <s v="GSW"/>
    <x v="1"/>
    <n v="116"/>
    <n v="114"/>
    <n v="2"/>
    <x v="2"/>
    <m/>
    <x v="0"/>
    <x v="2"/>
    <x v="0"/>
    <x v="0"/>
  </r>
  <r>
    <s v="Train"/>
    <s v="TOR"/>
    <s v="CHA"/>
    <s v="20.12.2017"/>
    <s v="TORCHA20.12.2017"/>
    <s v="CHA"/>
    <s v="Team2"/>
    <s v="TOR"/>
    <s v="Team1"/>
    <n v="1.74"/>
    <n v="2.2200000000000002"/>
    <n v="-0.4800000000000002"/>
    <s v="CHA"/>
    <s v="Team2"/>
    <n v="0"/>
    <n v="0"/>
    <n v="0"/>
    <n v="0"/>
    <s v="TOR"/>
    <x v="1"/>
    <n v="107"/>
    <n v="84"/>
    <n v="23"/>
    <n v="0.66320000000000001"/>
    <n v="0.73"/>
    <n v="0.27"/>
    <n v="0"/>
    <n v="9"/>
    <n v="-9"/>
    <n v="0.33399999999999996"/>
    <n v="-0.39999999999999858"/>
    <n v="6.5"/>
    <n v="3.1000000000000014"/>
    <n v="-1.3999999999999915"/>
    <n v="4.2999999999999972"/>
    <n v="2.1999999999999993"/>
    <n v="6.5"/>
    <n v="-0.40000000000000568"/>
    <n v="-1.8999999999999986"/>
    <n v="-4.6999999999999993"/>
    <n v="6.5"/>
    <n v="-1.5"/>
    <n v="-3.7999999999999972"/>
    <n v="-5.3000000000000043"/>
    <n v="2.1999999999999993"/>
    <n v="1"/>
    <n v="2.1000000000000005"/>
    <n v="0.90000000000000036"/>
    <n v="-0.20000000000000018"/>
    <n v="3.2999999999999972"/>
    <n v="-2.6999999999999993"/>
    <n v="9.4"/>
    <n v="0"/>
    <n v="0"/>
    <n v="0"/>
    <n v="0"/>
    <n v="0"/>
    <n v="-1"/>
    <n v="-7"/>
    <n v="-3"/>
    <n v="-6.5"/>
    <n v="4"/>
    <n v="10"/>
    <n v="-1.7000000000000028"/>
    <n v="9"/>
    <n v="12"/>
    <n v="-5.4000000000000057"/>
    <n v="0"/>
    <n v="-1"/>
    <n v="-1"/>
    <n v="-10"/>
    <n v="-7"/>
    <n v="-2"/>
    <n v="3"/>
    <n v="4"/>
    <n v="-3"/>
    <n v="3"/>
    <n v="-3"/>
    <s v="TOR"/>
    <x v="1"/>
    <n v="129"/>
    <n v="111"/>
    <n v="18"/>
    <x v="3"/>
    <m/>
    <x v="0"/>
    <x v="1"/>
    <x v="0"/>
    <x v="0"/>
  </r>
  <r>
    <s v="Train"/>
    <s v="SAC"/>
    <s v="BKN"/>
    <s v="20.12.2017"/>
    <s v="SACBKN20.12.2017"/>
    <s v="BKN"/>
    <s v="Team2"/>
    <s v="BKN"/>
    <s v="Team2"/>
    <n v="2.91"/>
    <n v="1.47"/>
    <n v="1.4400000000000002"/>
    <s v="SAC"/>
    <s v="Team1"/>
    <n v="0"/>
    <n v="0"/>
    <n v="0"/>
    <n v="0"/>
    <s v="BKN"/>
    <x v="0"/>
    <n v="91"/>
    <n v="97"/>
    <n v="-6"/>
    <n v="0.78749999999999998"/>
    <n v="0.44"/>
    <n v="0.56000000000000005"/>
    <n v="4"/>
    <n v="1"/>
    <n v="3"/>
    <n v="-1.5000000000000013E-2"/>
    <n v="0.20000000000000284"/>
    <n v="-10.700000000000003"/>
    <n v="-0.39999999999999858"/>
    <n v="-2.8000000000000114"/>
    <n v="0.89999999999999858"/>
    <n v="-2.8000000000000007"/>
    <n v="-11.900000000000002"/>
    <n v="5.3999999999999986"/>
    <n v="-7"/>
    <n v="-9.3000000000000007"/>
    <n v="-0.90000000000000568"/>
    <n v="-0.60000000000000142"/>
    <n v="-3.7000000000000028"/>
    <n v="-4.2999999999999972"/>
    <n v="-1.3999999999999986"/>
    <n v="-0.59999999999999964"/>
    <n v="1.1999999999999993"/>
    <n v="0.60000000000000053"/>
    <n v="-1.4000000000000004"/>
    <n v="-1"/>
    <n v="-4.0999999999999979"/>
    <n v="-2.9000000000000004"/>
    <n v="0"/>
    <n v="1"/>
    <n v="-1"/>
    <n v="1"/>
    <n v="0"/>
    <n v="4"/>
    <n v="7"/>
    <n v="10"/>
    <n v="3.1000000000000014"/>
    <n v="-5"/>
    <n v="-6"/>
    <n v="-10.5"/>
    <n v="-5"/>
    <n v="2"/>
    <n v="-28.799999999999997"/>
    <n v="2"/>
    <n v="8"/>
    <n v="10"/>
    <n v="-5"/>
    <n v="0"/>
    <n v="4"/>
    <n v="4"/>
    <n v="-1"/>
    <n v="3"/>
    <n v="-1"/>
    <n v="18"/>
    <s v="SAC"/>
    <x v="1"/>
    <n v="104"/>
    <n v="99"/>
    <n v="5"/>
    <x v="1"/>
    <m/>
    <x v="0"/>
    <x v="1"/>
    <x v="0"/>
    <x v="0"/>
  </r>
  <r>
    <s v="Train"/>
    <s v="LAL"/>
    <s v="HOU"/>
    <s v="20.12.2017"/>
    <s v="LALHOU20.12.2017"/>
    <s v="HOU"/>
    <s v="Team2"/>
    <s v="HOU"/>
    <s v="Team2"/>
    <n v="10.71"/>
    <n v="1.07"/>
    <n v="9.64"/>
    <s v="LAL"/>
    <s v="Team1"/>
    <n v="4"/>
    <n v="1"/>
    <n v="9"/>
    <n v="0"/>
    <s v="HOU"/>
    <x v="0"/>
    <n v="84"/>
    <n v="113"/>
    <n v="-29"/>
    <n v="0.76959999999999995"/>
    <n v="0.21"/>
    <n v="0.79"/>
    <n v="0"/>
    <n v="-14"/>
    <n v="14"/>
    <n v="-0.5"/>
    <n v="0.70000000000000284"/>
    <n v="-8.5"/>
    <n v="1.3999999999999986"/>
    <n v="6"/>
    <n v="-1.5"/>
    <n v="-7.3000000000000007"/>
    <n v="-16.3"/>
    <n v="-4.7000000000000028"/>
    <n v="-4.1000000000000014"/>
    <n v="-2.1999999999999993"/>
    <n v="-9.7999999999999972"/>
    <n v="1.6999999999999993"/>
    <n v="0.59999999999999432"/>
    <n v="2.2999999999999972"/>
    <n v="0.60000000000000142"/>
    <n v="1.5999999999999996"/>
    <n v="-0.89999999999999858"/>
    <n v="0.89999999999999947"/>
    <n v="1.2000000000000002"/>
    <n v="1.8999999999999986"/>
    <n v="-0.19999999999999929"/>
    <n v="-14.1"/>
    <n v="0"/>
    <n v="-1"/>
    <n v="1"/>
    <n v="-1"/>
    <n v="5"/>
    <n v="-6"/>
    <n v="1"/>
    <n v="15"/>
    <n v="-7.2999999999999972"/>
    <n v="-7"/>
    <n v="-18"/>
    <n v="0.5"/>
    <n v="-1"/>
    <n v="8"/>
    <n v="-22.300000000000004"/>
    <n v="-5"/>
    <n v="-2"/>
    <n v="-7"/>
    <n v="-2"/>
    <n v="-2"/>
    <n v="4"/>
    <n v="2"/>
    <n v="9"/>
    <n v="13"/>
    <n v="4"/>
    <n v="-23"/>
    <s v="LAL"/>
    <x v="1"/>
    <n v="122"/>
    <n v="116"/>
    <n v="6"/>
    <x v="1"/>
    <m/>
    <x v="0"/>
    <x v="1"/>
    <x v="0"/>
    <x v="0"/>
  </r>
  <r>
    <s v="Train"/>
    <s v="ORL"/>
    <s v="CHI"/>
    <s v="20.12.2017"/>
    <s v="ORLCHI20.12.2017"/>
    <s v="CHI"/>
    <s v="Team2"/>
    <s v="CHI"/>
    <s v="Team2"/>
    <n v="2.82"/>
    <n v="1.49"/>
    <n v="1.3299999999999998"/>
    <s v="ORL"/>
    <s v="Team1"/>
    <n v="0"/>
    <n v="0"/>
    <n v="1"/>
    <n v="0"/>
    <s v="CHI"/>
    <x v="0"/>
    <n v="83"/>
    <n v="115"/>
    <n v="-32"/>
    <n v="0.55769999999999997"/>
    <n v="0.18"/>
    <n v="0.82000000000000006"/>
    <n v="2"/>
    <n v="1"/>
    <n v="1"/>
    <n v="1.3000000000000012E-2"/>
    <n v="-0.39999999999999858"/>
    <n v="5.7000000000000028"/>
    <n v="1.1999999999999957"/>
    <n v="-2"/>
    <n v="2.3999999999999986"/>
    <n v="0.90000000000000036"/>
    <n v="0.69999999999999929"/>
    <n v="2.1000000000000014"/>
    <n v="2.5"/>
    <n v="3.3000000000000007"/>
    <n v="0.39999999999999147"/>
    <n v="-1.2000000000000011"/>
    <n v="-0.90000000000000568"/>
    <n v="-2"/>
    <n v="1"/>
    <n v="1.1999999999999993"/>
    <n v="0.5"/>
    <n v="1.3000000000000003"/>
    <n v="0.29999999999999982"/>
    <n v="0.30000000000000071"/>
    <n v="2.6999999999999993"/>
    <n v="3.1000000000000005"/>
    <n v="0"/>
    <n v="-1"/>
    <n v="1"/>
    <n v="-1"/>
    <n v="0"/>
    <n v="-7"/>
    <n v="-3"/>
    <n v="-7"/>
    <n v="0.40000000000000568"/>
    <n v="4"/>
    <n v="5"/>
    <n v="5.1000000000000014"/>
    <n v="-5"/>
    <n v="-2"/>
    <n v="-19.5"/>
    <n v="3"/>
    <n v="-2"/>
    <n v="1"/>
    <n v="0"/>
    <n v="1"/>
    <n v="-3"/>
    <n v="-3"/>
    <n v="-5"/>
    <n v="0"/>
    <n v="-6"/>
    <n v="-6"/>
    <s v="CHI"/>
    <x v="0"/>
    <n v="94"/>
    <n v="112"/>
    <n v="-18"/>
    <x v="1"/>
    <m/>
    <x v="0"/>
    <x v="2"/>
    <x v="0"/>
    <x v="0"/>
  </r>
  <r>
    <s v="Train"/>
    <s v="UTA"/>
    <s v="OKC"/>
    <s v="20.12.2017"/>
    <s v="UTAOKC20.12.2017"/>
    <s v="OKC"/>
    <s v="Team2"/>
    <s v="OKC"/>
    <s v="Team2"/>
    <n v="3.52"/>
    <n v="1.35"/>
    <n v="2.17"/>
    <s v="UTA"/>
    <s v="Team1"/>
    <n v="1"/>
    <n v="0"/>
    <n v="3"/>
    <n v="0"/>
    <s v="OKC"/>
    <x v="0"/>
    <n v="80"/>
    <n v="109"/>
    <n v="-29"/>
    <n v="0.77449999999999997"/>
    <n v="0.21"/>
    <n v="0.79"/>
    <n v="0"/>
    <n v="-1"/>
    <n v="1"/>
    <n v="-3.2999999999999974E-2"/>
    <n v="-0.5"/>
    <n v="1.8999999999999915"/>
    <n v="0.30000000000000426"/>
    <n v="-3.8999999999999915"/>
    <n v="2.3999999999999986"/>
    <n v="1.5999999999999996"/>
    <n v="0.79999999999999716"/>
    <n v="4.4000000000000057"/>
    <n v="-0.30000000000000071"/>
    <n v="-3"/>
    <n v="9.3999999999999915"/>
    <n v="-3.5999999999999996"/>
    <n v="-9.9999999999997868E-2"/>
    <n v="-3.7000000000000028"/>
    <n v="1.3000000000000007"/>
    <n v="-0.40000000000000036"/>
    <n v="-0.5"/>
    <n v="0.19999999999999929"/>
    <n v="-0.20000000000000018"/>
    <n v="-0.40000000000000213"/>
    <n v="-1.0999999999999979"/>
    <n v="0.8"/>
    <n v="0"/>
    <n v="-1"/>
    <n v="1"/>
    <n v="-1"/>
    <n v="0"/>
    <n v="4"/>
    <n v="3"/>
    <n v="10"/>
    <n v="-1.8999999999999986"/>
    <n v="1"/>
    <n v="3"/>
    <n v="0.40000000000000213"/>
    <n v="-3"/>
    <n v="-7"/>
    <n v="20.799999999999997"/>
    <n v="-1"/>
    <n v="-7"/>
    <n v="-8"/>
    <n v="4"/>
    <n v="-4"/>
    <n v="3"/>
    <n v="-4"/>
    <n v="4"/>
    <n v="9"/>
    <n v="-5"/>
    <n v="-22"/>
    <s v="OKC"/>
    <x v="0"/>
    <n v="79"/>
    <n v="107"/>
    <n v="-28"/>
    <x v="3"/>
    <m/>
    <x v="0"/>
    <x v="1"/>
    <x v="0"/>
    <x v="0"/>
  </r>
  <r>
    <s v="Train"/>
    <s v="DET"/>
    <s v="DAL"/>
    <s v="20.12.2017"/>
    <s v="DETDAL20.12.2017"/>
    <s v="DAL"/>
    <s v="Team2"/>
    <s v="DAL"/>
    <s v="Team2"/>
    <n v="2.02"/>
    <n v="1.88"/>
    <n v="0.14000000000000012"/>
    <s v="DAL"/>
    <s v="Team2"/>
    <n v="0"/>
    <n v="0"/>
    <n v="0"/>
    <n v="1"/>
    <s v="DAL"/>
    <x v="0"/>
    <n v="93"/>
    <n v="104"/>
    <n v="-11"/>
    <n v="0.88849999999999996"/>
    <n v="0.39"/>
    <n v="0.61"/>
    <n v="-3"/>
    <n v="6"/>
    <n v="-9"/>
    <n v="0.252"/>
    <n v="-0.20000000000000284"/>
    <n v="3.2999999999999972"/>
    <n v="1.7000000000000028"/>
    <n v="1.9000000000000057"/>
    <n v="1.1000000000000014"/>
    <n v="-0.19999999999999929"/>
    <n v="-2.0999999999999979"/>
    <n v="1.8000000000000043"/>
    <n v="0"/>
    <n v="0.60000000000000142"/>
    <n v="-2.5"/>
    <n v="2.1999999999999993"/>
    <n v="-2.1000000000000014"/>
    <n v="0.10000000000000142"/>
    <n v="0.60000000000000142"/>
    <n v="1.2000000000000011"/>
    <n v="1.3999999999999995"/>
    <n v="-0.30000000000000027"/>
    <n v="0.70000000000000018"/>
    <n v="-0.10000000000000142"/>
    <n v="-1.3999999999999986"/>
    <n v="3.4"/>
    <n v="0"/>
    <n v="1"/>
    <n v="-1"/>
    <n v="1"/>
    <n v="0"/>
    <n v="23"/>
    <n v="10"/>
    <n v="1"/>
    <n v="10.800000000000004"/>
    <n v="6"/>
    <n v="-3"/>
    <n v="20.3"/>
    <n v="-3"/>
    <n v="-1"/>
    <n v="-12.799999999999997"/>
    <n v="-1"/>
    <n v="-2"/>
    <n v="-3"/>
    <n v="6"/>
    <n v="-2"/>
    <n v="1"/>
    <n v="-2"/>
    <n v="-2"/>
    <n v="-1"/>
    <n v="-9"/>
    <n v="10"/>
    <s v="DAL"/>
    <x v="0"/>
    <n v="93"/>
    <n v="110"/>
    <n v="-17"/>
    <x v="3"/>
    <m/>
    <x v="0"/>
    <x v="1"/>
    <x v="0"/>
    <x v="0"/>
  </r>
  <r>
    <s v="Train"/>
    <s v="MIN"/>
    <s v="DEN"/>
    <s v="20.12.2017"/>
    <s v="MINDEN20.12.2017"/>
    <s v="DEN"/>
    <s v="Team2"/>
    <s v="DEN"/>
    <s v="Team2"/>
    <n v="2.14"/>
    <n v="1.79"/>
    <n v="0.35000000000000009"/>
    <s v="DEN"/>
    <s v="Team2"/>
    <n v="0"/>
    <n v="0"/>
    <n v="0"/>
    <n v="0"/>
    <s v="DEN"/>
    <x v="0"/>
    <n v="89"/>
    <n v="108"/>
    <n v="-19"/>
    <n v="0.76019999999999999"/>
    <n v="0.31"/>
    <n v="0.69"/>
    <n v="1"/>
    <n v="3"/>
    <n v="-2"/>
    <n v="8.5999999999999965E-2"/>
    <n v="-0.19999999999999574"/>
    <n v="-0.5"/>
    <n v="0"/>
    <n v="-1.7999999999999972"/>
    <n v="1"/>
    <n v="-3.5"/>
    <n v="-8.1999999999999993"/>
    <n v="-2.1000000000000014"/>
    <n v="3.1000000000000014"/>
    <n v="2.4000000000000021"/>
    <n v="5"/>
    <n v="-1.3000000000000007"/>
    <n v="-2.2000000000000028"/>
    <n v="-3.5"/>
    <n v="-0.69999999999999929"/>
    <n v="-2.1999999999999993"/>
    <n v="0.69999999999999929"/>
    <n v="-0.60000000000000009"/>
    <n v="0.20000000000000018"/>
    <n v="-0.5"/>
    <n v="1.2999999999999972"/>
    <n v="1.5"/>
    <n v="0"/>
    <n v="1"/>
    <n v="-1"/>
    <n v="1"/>
    <n v="0"/>
    <n v="14"/>
    <n v="5"/>
    <n v="5"/>
    <n v="3.2000000000000028"/>
    <n v="-5"/>
    <n v="-18"/>
    <n v="4.3999999999999986"/>
    <n v="9"/>
    <n v="9"/>
    <n v="14.299999999999997"/>
    <n v="3"/>
    <n v="-16"/>
    <n v="-13"/>
    <n v="-2"/>
    <n v="-2"/>
    <n v="-2"/>
    <n v="-1"/>
    <n v="3"/>
    <n v="-4"/>
    <n v="6"/>
    <n v="2"/>
    <s v="MIN"/>
    <x v="1"/>
    <n v="112"/>
    <n v="104"/>
    <n v="8"/>
    <x v="3"/>
    <m/>
    <x v="0"/>
    <x v="1"/>
    <x v="0"/>
    <x v="0"/>
  </r>
  <r>
    <s v="Train"/>
    <s v="SAS"/>
    <s v="POR"/>
    <s v="20.12.2017"/>
    <s v="SASPOR20.12.2017"/>
    <s v="POR"/>
    <s v="Team2"/>
    <s v="POR"/>
    <s v="Team2"/>
    <n v="2.2200000000000002"/>
    <n v="1.74"/>
    <n v="0.4800000000000002"/>
    <s v="POR"/>
    <s v="Team2"/>
    <n v="0"/>
    <n v="0"/>
    <n v="0"/>
    <n v="1"/>
    <s v="SAS"/>
    <x v="1"/>
    <n v="101"/>
    <n v="89"/>
    <n v="12"/>
    <n v="0.66110000000000002"/>
    <n v="0.62"/>
    <n v="0.38"/>
    <n v="-1"/>
    <n v="3"/>
    <n v="-4"/>
    <n v="0.126"/>
    <n v="-0.20000000000000284"/>
    <n v="-2.2000000000000028"/>
    <n v="-0.10000000000000142"/>
    <n v="-1.4000000000000057"/>
    <n v="0.60000000000000142"/>
    <n v="-0.60000000000000142"/>
    <n v="0.30000000000000071"/>
    <n v="-3.0999999999999943"/>
    <n v="-1.3000000000000007"/>
    <n v="-0.80000000000000071"/>
    <n v="-3.2000000000000028"/>
    <n v="0.69999999999999929"/>
    <n v="-1.7999999999999972"/>
    <n v="-1.1999999999999957"/>
    <n v="3.7000000000000028"/>
    <n v="-1"/>
    <n v="1"/>
    <n v="0.40000000000000036"/>
    <n v="-1.7000000000000002"/>
    <n v="-2.6000000000000014"/>
    <n v="-0.19999999999999929"/>
    <n v="0.39999999999999991"/>
    <n v="0"/>
    <n v="1"/>
    <n v="-1"/>
    <n v="1"/>
    <n v="0"/>
    <n v="2"/>
    <n v="-6"/>
    <n v="-2"/>
    <n v="-6"/>
    <n v="-1"/>
    <n v="0"/>
    <n v="-4.2000000000000028"/>
    <n v="15"/>
    <n v="20"/>
    <n v="-20"/>
    <n v="1"/>
    <n v="4"/>
    <n v="5"/>
    <n v="-4"/>
    <n v="1"/>
    <n v="1"/>
    <n v="-4"/>
    <n v="2"/>
    <n v="0"/>
    <n v="9"/>
    <n v="19"/>
    <s v="SAS"/>
    <x v="1"/>
    <n v="93"/>
    <n v="91"/>
    <n v="2"/>
    <x v="3"/>
    <m/>
    <x v="0"/>
    <x v="1"/>
    <x v="0"/>
    <x v="0"/>
  </r>
  <r>
    <s v="Train"/>
    <s v="MEM"/>
    <s v="GSW"/>
    <s v="20.12.2017"/>
    <s v="MEMGSW20.12.2017"/>
    <s v="GSW"/>
    <s v="Team2"/>
    <s v="GSW"/>
    <s v="Team2"/>
    <n v="5.12"/>
    <n v="1.21"/>
    <n v="3.91"/>
    <s v="MEM"/>
    <s v="Team1"/>
    <n v="2"/>
    <n v="1"/>
    <n v="2"/>
    <n v="0"/>
    <s v="GSW"/>
    <x v="0"/>
    <n v="81"/>
    <n v="113"/>
    <n v="-32"/>
    <n v="0.86050000000000004"/>
    <n v="0.18"/>
    <n v="0.82000000000000006"/>
    <n v="0"/>
    <n v="-14"/>
    <n v="14"/>
    <n v="-0.5"/>
    <n v="-0.19999999999999574"/>
    <n v="-19.700000000000003"/>
    <n v="-8.8999999999999986"/>
    <n v="-6.2999999999999972"/>
    <n v="-7.1000000000000014"/>
    <n v="-2.8000000000000007"/>
    <n v="-3.1000000000000014"/>
    <n v="-5.5999999999999943"/>
    <n v="0.80000000000000071"/>
    <n v="1.3000000000000007"/>
    <n v="-1"/>
    <n v="-0.30000000000000071"/>
    <n v="-5.6999999999999993"/>
    <n v="-6"/>
    <n v="-10"/>
    <n v="-2.0999999999999996"/>
    <n v="-1.2000000000000002"/>
    <n v="-3.5999999999999996"/>
    <n v="1.2999999999999998"/>
    <n v="1.9000000000000021"/>
    <n v="2.4000000000000021"/>
    <n v="-13.7"/>
    <n v="0"/>
    <n v="-1"/>
    <n v="1"/>
    <n v="-1"/>
    <n v="-5"/>
    <n v="-23"/>
    <n v="-11"/>
    <n v="-28"/>
    <n v="0.29999999999999716"/>
    <n v="3"/>
    <n v="0"/>
    <n v="8.8000000000000043"/>
    <n v="-4"/>
    <n v="-4"/>
    <n v="-2.2999999999999972"/>
    <n v="-5"/>
    <n v="-18"/>
    <n v="-23"/>
    <n v="-7"/>
    <n v="-1"/>
    <n v="2"/>
    <n v="-7"/>
    <n v="-3"/>
    <n v="-7"/>
    <n v="-7"/>
    <n v="-11"/>
    <s v="GSW"/>
    <x v="0"/>
    <n v="84"/>
    <n v="97"/>
    <n v="-13"/>
    <x v="1"/>
    <m/>
    <x v="0"/>
    <x v="2"/>
    <x v="0"/>
    <x v="0"/>
  </r>
  <r>
    <s v="Train"/>
    <s v="PHX"/>
    <s v="LAC"/>
    <s v="20.12.2017"/>
    <s v="PHXLAC20.12.2017"/>
    <s v="LAC"/>
    <s v="Team2"/>
    <s v="LAC"/>
    <s v="Team2"/>
    <n v="2.76"/>
    <n v="1.51"/>
    <n v="1.2499999999999998"/>
    <s v="LAC"/>
    <s v="Team2"/>
    <n v="0"/>
    <n v="0"/>
    <n v="1"/>
    <n v="0"/>
    <s v="LAC"/>
    <x v="0"/>
    <n v="91"/>
    <n v="109"/>
    <n v="-18"/>
    <n v="0.76070000000000004"/>
    <n v="0.32"/>
    <n v="0.67999999999999994"/>
    <n v="5"/>
    <n v="1"/>
    <n v="4"/>
    <n v="-3.0000000000000027E-2"/>
    <n v="0"/>
    <n v="2.5"/>
    <n v="1.3000000000000043"/>
    <n v="2.7000000000000028"/>
    <n v="0.10000000000000142"/>
    <n v="-1.8000000000000007"/>
    <n v="-4"/>
    <n v="-1.6999999999999957"/>
    <n v="1.6999999999999993"/>
    <n v="1.8000000000000007"/>
    <n v="1.2999999999999972"/>
    <n v="0.60000000000000142"/>
    <n v="2"/>
    <n v="2.5999999999999943"/>
    <n v="-0.19999999999999929"/>
    <n v="1.3999999999999986"/>
    <n v="-1.1999999999999993"/>
    <n v="0.5"/>
    <n v="0"/>
    <n v="0.69999999999999929"/>
    <n v="0.89999999999999858"/>
    <n v="-3.8"/>
    <n v="0"/>
    <n v="1"/>
    <n v="-1"/>
    <n v="1"/>
    <n v="0"/>
    <n v="6"/>
    <n v="-2"/>
    <n v="-5"/>
    <n v="0.29999999999999716"/>
    <n v="1"/>
    <n v="-4"/>
    <n v="9"/>
    <n v="9"/>
    <n v="6"/>
    <n v="27.299999999999997"/>
    <n v="-1"/>
    <n v="7"/>
    <n v="6"/>
    <n v="-4"/>
    <n v="1"/>
    <n v="-3"/>
    <n v="2"/>
    <n v="1"/>
    <n v="2"/>
    <n v="-1"/>
    <n v="24"/>
    <s v="LAC"/>
    <x v="0"/>
    <n v="95"/>
    <n v="108"/>
    <n v="-13"/>
    <x v="3"/>
    <m/>
    <x v="0"/>
    <x v="1"/>
    <x v="0"/>
    <x v="0"/>
  </r>
  <r>
    <s v="Train"/>
    <s v="ATL"/>
    <s v="OKC"/>
    <s v="22.12.2017"/>
    <s v="ATLOKC22.12.2017"/>
    <s v="OKC"/>
    <s v="Team2"/>
    <s v="OKC"/>
    <s v="Team2"/>
    <n v="6.45"/>
    <n v="1.1499999999999999"/>
    <n v="5.3000000000000007"/>
    <s v="ATL"/>
    <s v="Team1"/>
    <n v="8"/>
    <n v="1"/>
    <n v="2"/>
    <n v="0"/>
    <s v="OKC"/>
    <x v="0"/>
    <n v="86"/>
    <n v="111"/>
    <n v="-25"/>
    <n v="0.88939999999999997"/>
    <n v="0.25"/>
    <n v="0.75"/>
    <n v="0"/>
    <n v="-9"/>
    <n v="9"/>
    <n v="-0.29000000000000004"/>
    <n v="-0.39999999999999858"/>
    <n v="1"/>
    <n v="0.39999999999999858"/>
    <n v="-2.2999999999999972"/>
    <n v="1.7000000000000028"/>
    <n v="0.60000000000000142"/>
    <n v="-0.89999999999999858"/>
    <n v="3.1000000000000014"/>
    <n v="-0.40000000000000036"/>
    <n v="-2.6000000000000014"/>
    <n v="7.6000000000000085"/>
    <n v="-3"/>
    <n v="-1.3000000000000007"/>
    <n v="-4.2000000000000028"/>
    <n v="3"/>
    <n v="0.69999999999999929"/>
    <n v="-1.4000000000000004"/>
    <n v="-0.90000000000000036"/>
    <n v="0.20000000000000018"/>
    <n v="-1"/>
    <n v="0.30000000000000071"/>
    <n v="-7.8"/>
    <n v="0"/>
    <n v="-1"/>
    <n v="1"/>
    <n v="-1"/>
    <n v="0"/>
    <n v="-12"/>
    <n v="-5"/>
    <n v="3"/>
    <n v="-8.1000000000000014"/>
    <n v="0"/>
    <n v="6"/>
    <n v="-7.1999999999999957"/>
    <n v="-2"/>
    <n v="-2"/>
    <n v="-1.4000000000000057"/>
    <n v="2"/>
    <n v="-2"/>
    <n v="0"/>
    <n v="4"/>
    <n v="0"/>
    <n v="-10"/>
    <n v="1"/>
    <n v="2"/>
    <n v="-9"/>
    <n v="3"/>
    <n v="-38"/>
    <s v="OKC"/>
    <x v="0"/>
    <n v="117"/>
    <n v="120"/>
    <n v="-3"/>
    <x v="1"/>
    <m/>
    <x v="0"/>
    <x v="2"/>
    <x v="0"/>
    <x v="0"/>
  </r>
  <r>
    <s v="Train"/>
    <s v="CHA"/>
    <s v="MIL"/>
    <s v="22.12.2017"/>
    <s v="CHAMIL22.12.2017"/>
    <s v="MIL"/>
    <s v="Team2"/>
    <s v="MIL"/>
    <s v="Team2"/>
    <n v="2.75"/>
    <n v="1.51"/>
    <n v="1.24"/>
    <s v="CHA"/>
    <s v="Team1"/>
    <n v="0"/>
    <n v="0"/>
    <n v="0"/>
    <n v="0"/>
    <s v="MIL"/>
    <x v="0"/>
    <n v="88"/>
    <n v="113"/>
    <n v="-25"/>
    <n v="0.5534"/>
    <n v="0.25"/>
    <n v="0.75"/>
    <n v="2"/>
    <n v="-5"/>
    <n v="7"/>
    <n v="-0.19700000000000006"/>
    <n v="9.9999999999994316E-2"/>
    <n v="-0.59999999999999432"/>
    <n v="-1.5"/>
    <n v="4.8999999999999915"/>
    <n v="-4.3999999999999986"/>
    <n v="-0.10000000000000142"/>
    <n v="0.5"/>
    <n v="-1"/>
    <n v="2.5"/>
    <n v="4.3000000000000007"/>
    <n v="-2.6999999999999886"/>
    <n v="2.6000000000000005"/>
    <n v="5.6999999999999993"/>
    <n v="8.2999999999999972"/>
    <n v="-1.6999999999999993"/>
    <n v="0"/>
    <n v="-2.3000000000000007"/>
    <n v="-0.90000000000000036"/>
    <n v="1.6"/>
    <n v="-3.7999999999999972"/>
    <n v="3"/>
    <n v="-1.6"/>
    <n v="0"/>
    <n v="-1"/>
    <n v="1"/>
    <n v="-1"/>
    <n v="0"/>
    <n v="-8"/>
    <n v="-4"/>
    <n v="3"/>
    <n v="-6.5"/>
    <n v="-4"/>
    <n v="-6"/>
    <n v="-7.5"/>
    <n v="4"/>
    <n v="8"/>
    <n v="-7.2000000000000028"/>
    <n v="-1"/>
    <n v="-1"/>
    <n v="-2"/>
    <n v="-6"/>
    <n v="-2"/>
    <n v="-2"/>
    <n v="3"/>
    <n v="4"/>
    <n v="0"/>
    <n v="7"/>
    <n v="-21"/>
    <s v="MIL"/>
    <x v="0"/>
    <n v="104"/>
    <n v="109"/>
    <n v="-5"/>
    <x v="1"/>
    <m/>
    <x v="0"/>
    <x v="2"/>
    <x v="0"/>
    <x v="0"/>
  </r>
  <r>
    <s v="Train"/>
    <s v="DAL"/>
    <s v="MIA"/>
    <s v="22.12.2017"/>
    <s v="DALMIA22.12.2017"/>
    <s v="MIA"/>
    <s v="Team2"/>
    <s v="DAL"/>
    <s v="Team1"/>
    <n v="1.86"/>
    <n v="2.0499999999999998"/>
    <n v="-0.18999999999999972"/>
    <s v="DAL"/>
    <s v="Team1"/>
    <n v="2"/>
    <n v="0"/>
    <n v="0"/>
    <n v="0"/>
    <s v="MIA"/>
    <x v="0"/>
    <n v="82"/>
    <n v="108"/>
    <n v="-26"/>
    <n v="0.80049999999999999"/>
    <n v="0.24"/>
    <n v="0.76"/>
    <n v="1"/>
    <n v="-7"/>
    <n v="8"/>
    <n v="-0.23499999999999999"/>
    <n v="0"/>
    <n v="-0.20000000000000284"/>
    <n v="0.10000000000000142"/>
    <n v="2.6999999999999886"/>
    <n v="-1.3000000000000043"/>
    <n v="-0.19999999999999929"/>
    <n v="0"/>
    <n v="-0.5"/>
    <n v="-9.9999999999999645E-2"/>
    <n v="-0.5"/>
    <n v="1.6999999999999886"/>
    <n v="9.9999999999999645E-2"/>
    <n v="0.10000000000000142"/>
    <n v="0.19999999999999574"/>
    <n v="0.29999999999999716"/>
    <n v="-2.3999999999999986"/>
    <n v="-0.70000000000000018"/>
    <n v="-1.3999999999999995"/>
    <n v="9.9999999999999645E-2"/>
    <n v="-1"/>
    <n v="0.89999999999999858"/>
    <n v="-1"/>
    <n v="0"/>
    <n v="0"/>
    <n v="0"/>
    <n v="0"/>
    <n v="0"/>
    <n v="20"/>
    <n v="7"/>
    <n v="0"/>
    <n v="9.2999999999999972"/>
    <n v="4"/>
    <n v="2"/>
    <n v="11"/>
    <n v="2"/>
    <n v="-5"/>
    <n v="24"/>
    <n v="-2"/>
    <n v="-7"/>
    <n v="-9"/>
    <n v="-1"/>
    <n v="-3"/>
    <n v="0"/>
    <n v="4"/>
    <n v="-3"/>
    <n v="1"/>
    <n v="-3"/>
    <n v="16"/>
    <s v="MIA"/>
    <x v="0"/>
    <n v="101"/>
    <n v="113"/>
    <n v="-12"/>
    <x v="1"/>
    <m/>
    <x v="0"/>
    <x v="2"/>
    <x v="0"/>
    <x v="0"/>
  </r>
  <r>
    <s v="Train"/>
    <s v="LAC"/>
    <s v="HOU"/>
    <s v="22.12.2017"/>
    <s v="LACHOU22.12.2017"/>
    <s v="HOU"/>
    <s v="Team2"/>
    <s v="HOU"/>
    <s v="Team2"/>
    <n v="7.66"/>
    <n v="1.1200000000000001"/>
    <n v="6.54"/>
    <s v="LAC"/>
    <s v="Team1"/>
    <n v="0"/>
    <n v="0"/>
    <n v="6"/>
    <n v="0"/>
    <s v="HOU"/>
    <x v="0"/>
    <n v="78"/>
    <n v="111"/>
    <n v="-33"/>
    <n v="0.85919999999999996"/>
    <n v="0.17"/>
    <n v="0.83"/>
    <n v="0"/>
    <n v="-13"/>
    <n v="13"/>
    <n v="-0.43299999999999994"/>
    <n v="0.20000000000000284"/>
    <n v="-11.799999999999997"/>
    <n v="-1.5"/>
    <n v="0.69999999999998863"/>
    <n v="-2.1999999999999957"/>
    <n v="-5.6999999999999993"/>
    <n v="-13.700000000000003"/>
    <n v="-2"/>
    <n v="-3.2000000000000028"/>
    <n v="-2.3000000000000007"/>
    <n v="-5.7000000000000028"/>
    <n v="1.5999999999999996"/>
    <n v="-2.1000000000000014"/>
    <n v="-0.5"/>
    <n v="-2.2000000000000028"/>
    <n v="-0.30000000000000071"/>
    <n v="-1.5000000000000009"/>
    <n v="-0.30000000000000071"/>
    <n v="0.60000000000000053"/>
    <n v="0.60000000000000142"/>
    <n v="0.5"/>
    <n v="-12.899999999999999"/>
    <n v="0"/>
    <n v="1"/>
    <n v="-1"/>
    <n v="1"/>
    <n v="0"/>
    <n v="-8"/>
    <n v="4"/>
    <n v="-3"/>
    <n v="6"/>
    <n v="-7"/>
    <n v="-12"/>
    <n v="-7.2000000000000028"/>
    <n v="-9"/>
    <n v="-8"/>
    <n v="-11.399999999999991"/>
    <n v="-3"/>
    <n v="6"/>
    <n v="3"/>
    <n v="3"/>
    <n v="-6"/>
    <n v="-6"/>
    <n v="-1"/>
    <n v="-2"/>
    <n v="-11"/>
    <n v="0"/>
    <n v="19"/>
    <s v="LAC"/>
    <x v="1"/>
    <n v="128"/>
    <n v="118"/>
    <n v="10"/>
    <x v="3"/>
    <m/>
    <x v="0"/>
    <x v="1"/>
    <x v="0"/>
    <x v="0"/>
  </r>
  <r>
    <s v="Train"/>
    <s v="PHI"/>
    <s v="NYK"/>
    <s v="25.12.2017"/>
    <s v="PHINYK25.12.2017"/>
    <s v="NYK"/>
    <s v="Team2"/>
    <s v="PHI"/>
    <s v="Team1"/>
    <n v="1.85"/>
    <n v="2.0169999999999999"/>
    <n v="-0.16699999999999982"/>
    <s v="PHI"/>
    <s v="Team1"/>
    <n v="3"/>
    <n v="1"/>
    <n v="0"/>
    <n v="0"/>
    <s v="NYK"/>
    <x v="0"/>
    <n v="86"/>
    <n v="115"/>
    <n v="-29"/>
    <n v="0.75280000000000002"/>
    <n v="0.21"/>
    <n v="0.79"/>
    <n v="0"/>
    <n v="-2"/>
    <n v="2"/>
    <n v="-0.06"/>
    <n v="0.39999999999999858"/>
    <n v="3.7999999999999972"/>
    <n v="-0.10000000000000142"/>
    <n v="2"/>
    <n v="-1.0999999999999943"/>
    <n v="2.5"/>
    <n v="8.3000000000000007"/>
    <n v="-1.5"/>
    <n v="1.5"/>
    <n v="3.1999999999999993"/>
    <n v="-4.6000000000000085"/>
    <n v="0.59999999999999964"/>
    <n v="3.6000000000000014"/>
    <n v="4.1999999999999957"/>
    <n v="3.3999999999999986"/>
    <n v="2.5"/>
    <n v="1.3000000000000007"/>
    <n v="0.5"/>
    <n v="0.79999999999999982"/>
    <n v="2.8999999999999986"/>
    <n v="1"/>
    <n v="-1.4"/>
    <n v="0"/>
    <n v="1"/>
    <n v="-1"/>
    <n v="1"/>
    <n v="0"/>
    <n v="7"/>
    <n v="-3"/>
    <n v="-11"/>
    <n v="1.8000000000000043"/>
    <n v="6"/>
    <n v="14"/>
    <n v="7.8000000000000007"/>
    <n v="7"/>
    <n v="2"/>
    <n v="19"/>
    <n v="-6"/>
    <n v="9"/>
    <n v="3"/>
    <n v="3"/>
    <n v="2"/>
    <n v="0"/>
    <n v="2"/>
    <n v="-2"/>
    <n v="1"/>
    <n v="-1"/>
    <n v="14"/>
    <s v="PHI"/>
    <x v="1"/>
    <n v="105"/>
    <n v="98"/>
    <n v="7"/>
    <x v="1"/>
    <m/>
    <x v="0"/>
    <x v="1"/>
    <x v="0"/>
    <x v="0"/>
  </r>
  <r>
    <s v="Train"/>
    <s v="CLE"/>
    <s v="GSW"/>
    <s v="25.12.2017"/>
    <s v="CLEGSW25.12.2017"/>
    <s v="GSW"/>
    <s v="Team2"/>
    <s v="GSW"/>
    <s v="Team2"/>
    <n v="2.58"/>
    <n v="1.57"/>
    <n v="1.01"/>
    <s v="CLE"/>
    <s v="Team1"/>
    <n v="2"/>
    <n v="0"/>
    <n v="0"/>
    <n v="0"/>
    <s v="GSW"/>
    <x v="0"/>
    <n v="89"/>
    <n v="98"/>
    <n v="-9"/>
    <n v="0.76570000000000005"/>
    <n v="0.41"/>
    <n v="0.59000000000000008"/>
    <n v="0"/>
    <n v="-3"/>
    <n v="3"/>
    <n v="-8.8000000000000078E-2"/>
    <n v="-0.19999999999999574"/>
    <n v="-3.7000000000000028"/>
    <n v="-3.3000000000000043"/>
    <n v="-2.5"/>
    <n v="-2.3999999999999986"/>
    <n v="1"/>
    <n v="2.5000000000000036"/>
    <n v="0"/>
    <n v="1.6999999999999993"/>
    <n v="2.2000000000000028"/>
    <n v="-0.10000000000000853"/>
    <n v="-0.5"/>
    <n v="-2.7000000000000028"/>
    <n v="-3.1000000000000014"/>
    <n v="-6.3000000000000007"/>
    <n v="-1.6999999999999993"/>
    <n v="-1.3999999999999995"/>
    <n v="-5"/>
    <n v="9.9999999999999645E-2"/>
    <n v="-1.4000000000000021"/>
    <n v="2.3000000000000007"/>
    <n v="-6.5"/>
    <n v="0"/>
    <n v="-1"/>
    <n v="1"/>
    <n v="-1"/>
    <n v="0"/>
    <n v="-7"/>
    <n v="-10"/>
    <n v="6"/>
    <n v="-14.499999999999996"/>
    <n v="5"/>
    <n v="-1"/>
    <n v="14.700000000000003"/>
    <n v="8"/>
    <n v="8"/>
    <n v="7.5"/>
    <n v="9"/>
    <n v="-6"/>
    <n v="3"/>
    <n v="-16"/>
    <n v="-1"/>
    <n v="1"/>
    <n v="-8"/>
    <n v="8"/>
    <n v="1"/>
    <n v="-1"/>
    <n v="-14"/>
    <s v="GSW"/>
    <x v="0"/>
    <n v="92"/>
    <n v="99"/>
    <n v="-7"/>
    <x v="1"/>
    <m/>
    <x v="0"/>
    <x v="2"/>
    <x v="0"/>
    <x v="0"/>
  </r>
  <r>
    <s v="Train"/>
    <s v="WAS"/>
    <s v="BOS"/>
    <s v="25.12.2017"/>
    <s v="WASBOS25.12.2017"/>
    <s v="BOS"/>
    <s v="Team2"/>
    <s v="BOS"/>
    <s v="Team2"/>
    <n v="2.4900000000000002"/>
    <n v="1.61"/>
    <n v="0.88000000000000012"/>
    <s v="WAS"/>
    <s v="Team1"/>
    <n v="2"/>
    <n v="1"/>
    <n v="0"/>
    <n v="0"/>
    <s v="BOS"/>
    <x v="0"/>
    <n v="84"/>
    <n v="105"/>
    <n v="-21"/>
    <n v="0.56069999999999998"/>
    <n v="0.28999999999999998"/>
    <n v="0.71"/>
    <n v="-3"/>
    <n v="-9"/>
    <n v="6"/>
    <n v="-0.20499999999999996"/>
    <n v="0.19999999999999574"/>
    <n v="2.2000000000000028"/>
    <n v="1.6999999999999957"/>
    <n v="2.5"/>
    <n v="0.60000000000000142"/>
    <n v="-2.0999999999999996"/>
    <n v="-5"/>
    <n v="-1"/>
    <n v="0.90000000000000213"/>
    <n v="1.3000000000000007"/>
    <n v="-0.30000000000001137"/>
    <n v="0.90000000000000036"/>
    <n v="-1.5"/>
    <n v="-0.60000000000000142"/>
    <n v="9.9999999999997868E-2"/>
    <n v="-9.9999999999999645E-2"/>
    <n v="0"/>
    <n v="-0.20000000000000018"/>
    <n v="0.80000000000000027"/>
    <n v="2"/>
    <n v="1.5"/>
    <n v="-3.1999999999999997"/>
    <n v="0"/>
    <n v="0"/>
    <n v="0"/>
    <n v="0"/>
    <n v="0"/>
    <n v="13"/>
    <n v="3"/>
    <n v="-6"/>
    <n v="6.9000000000000057"/>
    <n v="4"/>
    <n v="-2"/>
    <n v="15.799999999999997"/>
    <n v="3"/>
    <n v="2"/>
    <n v="6"/>
    <n v="4"/>
    <n v="-1"/>
    <n v="3"/>
    <n v="0"/>
    <n v="11"/>
    <n v="-4"/>
    <n v="-3"/>
    <n v="1"/>
    <n v="0"/>
    <n v="6"/>
    <n v="2"/>
    <s v="WAS"/>
    <x v="1"/>
    <n v="111"/>
    <n v="103"/>
    <n v="8"/>
    <x v="1"/>
    <m/>
    <x v="0"/>
    <x v="1"/>
    <x v="0"/>
    <x v="0"/>
  </r>
  <r>
    <s v="Train"/>
    <s v="HOU"/>
    <s v="OKC"/>
    <s v="25.12.2017"/>
    <s v="HOUOKC25.12.2017"/>
    <s v="OKC"/>
    <s v="Team2"/>
    <s v="OKC"/>
    <s v="Team2"/>
    <n v="2.13"/>
    <n v="1.8"/>
    <n v="0.32999999999999985"/>
    <s v="OKC"/>
    <s v="Team2"/>
    <n v="0"/>
    <n v="0"/>
    <n v="0"/>
    <n v="1"/>
    <s v="HOU"/>
    <x v="1"/>
    <n v="101"/>
    <n v="100"/>
    <n v="1"/>
    <n v="0.80789999999999995"/>
    <n v="0.51"/>
    <n v="0.49"/>
    <n v="-2"/>
    <n v="7"/>
    <n v="-9"/>
    <n v="0.26100000000000001"/>
    <n v="-0.60000000000000142"/>
    <n v="12.800000000000011"/>
    <n v="1.0999999999999943"/>
    <n v="-3"/>
    <n v="2.7999999999999972"/>
    <n v="5.6"/>
    <n v="13.8"/>
    <n v="1.7000000000000028"/>
    <n v="4.9999999999999982"/>
    <n v="3.7000000000000028"/>
    <n v="8.8000000000000114"/>
    <n v="-3.0999999999999996"/>
    <n v="3.4000000000000021"/>
    <n v="0.39999999999999858"/>
    <n v="1.5999999999999979"/>
    <n v="0.59999999999999964"/>
    <n v="-0.90000000000000036"/>
    <n v="-0.10000000000000053"/>
    <n v="0"/>
    <n v="0.10000000000000142"/>
    <n v="0.5"/>
    <n v="7.1"/>
    <n v="0"/>
    <n v="-1"/>
    <n v="1"/>
    <n v="-1"/>
    <n v="0"/>
    <n v="15"/>
    <n v="-3"/>
    <n v="-10"/>
    <n v="1.9000000000000057"/>
    <n v="5"/>
    <n v="11"/>
    <n v="1.1000000000000014"/>
    <n v="16"/>
    <n v="19"/>
    <n v="1.6000000000000085"/>
    <n v="-6"/>
    <n v="4"/>
    <n v="-2"/>
    <n v="-2"/>
    <n v="10"/>
    <n v="-5"/>
    <n v="-1"/>
    <n v="3"/>
    <n v="10"/>
    <n v="12"/>
    <n v="-24"/>
    <s v="OKC"/>
    <x v="0"/>
    <n v="107"/>
    <n v="112"/>
    <n v="-5"/>
    <x v="3"/>
    <m/>
    <x v="0"/>
    <x v="1"/>
    <x v="0"/>
    <x v="0"/>
  </r>
  <r>
    <s v="Train"/>
    <s v="MIN"/>
    <s v="LAL"/>
    <s v="25.12.2017"/>
    <s v="MINLAL25.12.2017"/>
    <s v="LAL"/>
    <s v="Team2"/>
    <s v="MIN"/>
    <s v="Team1"/>
    <n v="1.47"/>
    <n v="2.93"/>
    <n v="-1.4600000000000002"/>
    <s v="LAL"/>
    <s v="Team2"/>
    <n v="2"/>
    <n v="0"/>
    <n v="0"/>
    <n v="0"/>
    <s v="MIN"/>
    <x v="1"/>
    <n v="112"/>
    <n v="87"/>
    <n v="25"/>
    <n v="0.72360000000000002"/>
    <n v="0.75"/>
    <n v="0.25"/>
    <n v="2"/>
    <n v="9"/>
    <n v="-7"/>
    <n v="0.251"/>
    <n v="-0.30000000000000426"/>
    <n v="1.4000000000000057"/>
    <n v="-0.39999999999999858"/>
    <n v="-4"/>
    <n v="1.7000000000000028"/>
    <n v="-0.80000000000000071"/>
    <n v="-4.3999999999999986"/>
    <n v="2.8000000000000043"/>
    <n v="3"/>
    <n v="0.60000000000000142"/>
    <n v="10.5"/>
    <n v="-0.10000000000000142"/>
    <n v="-5"/>
    <n v="-5.0999999999999943"/>
    <n v="-0.59999999999999787"/>
    <n v="-3.2999999999999989"/>
    <n v="0.69999999999999929"/>
    <n v="-1.6999999999999997"/>
    <n v="-1.0999999999999996"/>
    <n v="-4.4000000000000021"/>
    <n v="0.80000000000000071"/>
    <n v="4.5"/>
    <n v="0"/>
    <n v="1"/>
    <n v="-1"/>
    <n v="1"/>
    <n v="0"/>
    <n v="23"/>
    <n v="6"/>
    <n v="-1"/>
    <n v="7.6000000000000014"/>
    <n v="-2"/>
    <n v="-9"/>
    <n v="5.5"/>
    <n v="13"/>
    <n v="9"/>
    <n v="26.200000000000003"/>
    <n v="2"/>
    <n v="-10"/>
    <n v="-8"/>
    <n v="-5"/>
    <n v="-3"/>
    <n v="-2"/>
    <n v="3"/>
    <n v="-4"/>
    <n v="-1"/>
    <n v="7"/>
    <n v="12"/>
    <s v="MIN"/>
    <x v="1"/>
    <n v="121"/>
    <n v="104"/>
    <n v="17"/>
    <x v="2"/>
    <m/>
    <x v="0"/>
    <x v="2"/>
    <x v="0"/>
    <x v="0"/>
  </r>
  <r>
    <s v="Train"/>
    <s v="IND"/>
    <s v="DET"/>
    <s v="26.12.2017"/>
    <s v="INDDET26.12.2017"/>
    <s v="DET"/>
    <s v="Team2"/>
    <s v="DET"/>
    <s v="Team2"/>
    <n v="2.1"/>
    <n v="1.83"/>
    <n v="0.27"/>
    <s v="IND"/>
    <s v="Team1"/>
    <n v="0"/>
    <n v="0"/>
    <n v="0"/>
    <n v="0"/>
    <s v="IND"/>
    <x v="1"/>
    <n v="106"/>
    <n v="89"/>
    <n v="17"/>
    <n v="0.54139999999999999"/>
    <n v="0.67"/>
    <n v="0.32999999999999996"/>
    <n v="1"/>
    <n v="1"/>
    <n v="0"/>
    <n v="1.3000000000000012E-2"/>
    <n v="0.29999999999999716"/>
    <n v="5.8999999999999915"/>
    <n v="3"/>
    <n v="0.20000000000000284"/>
    <n v="3.2999999999999972"/>
    <n v="-1.1999999999999993"/>
    <n v="-3.5"/>
    <n v="0.79999999999999716"/>
    <n v="1.0999999999999996"/>
    <n v="0.89999999999999858"/>
    <n v="2.2000000000000028"/>
    <n v="-1.4000000000000004"/>
    <n v="1.4999999999999964"/>
    <n v="0.10000000000000142"/>
    <n v="1"/>
    <n v="-0.5"/>
    <n v="0"/>
    <n v="1.3000000000000003"/>
    <n v="-9.9999999999999645E-2"/>
    <n v="-0.59999999999999787"/>
    <n v="0.19999999999999929"/>
    <n v="1.2"/>
    <n v="0"/>
    <n v="0"/>
    <n v="0"/>
    <n v="0"/>
    <n v="5"/>
    <n v="19"/>
    <n v="9"/>
    <n v="2"/>
    <n v="9"/>
    <n v="0"/>
    <n v="-2"/>
    <n v="3.5"/>
    <n v="1"/>
    <n v="-1"/>
    <n v="7.2000000000000028"/>
    <n v="-8"/>
    <n v="5"/>
    <n v="-3"/>
    <n v="12"/>
    <n v="-3"/>
    <n v="0"/>
    <n v="4"/>
    <n v="-7"/>
    <n v="14"/>
    <n v="0"/>
    <n v="1"/>
    <s v="DET"/>
    <x v="0"/>
    <n v="83"/>
    <n v="107"/>
    <n v="-24"/>
    <x v="3"/>
    <m/>
    <x v="0"/>
    <x v="1"/>
    <x v="0"/>
    <x v="0"/>
  </r>
  <r>
    <s v="Train"/>
    <s v="TOR"/>
    <s v="DAL"/>
    <s v="26.12.2017"/>
    <s v="TORDAL26.12.2017"/>
    <s v="DAL"/>
    <s v="Team2"/>
    <s v="TOR"/>
    <s v="Team1"/>
    <n v="1.46"/>
    <n v="2.93"/>
    <n v="-1.4700000000000002"/>
    <s v="DAL"/>
    <s v="Team2"/>
    <n v="0"/>
    <n v="0"/>
    <n v="0"/>
    <n v="0"/>
    <s v="TOR"/>
    <x v="1"/>
    <n v="110"/>
    <n v="91"/>
    <n v="19"/>
    <n v="0.60409999999999997"/>
    <n v="0.69"/>
    <n v="0.31000000000000005"/>
    <n v="-3"/>
    <n v="14"/>
    <n v="-17"/>
    <n v="0.47699999999999998"/>
    <n v="-0.10000000000000142"/>
    <n v="11.299999999999997"/>
    <n v="3.7999999999999972"/>
    <n v="1.5999999999999943"/>
    <n v="3.6000000000000014"/>
    <n v="-0.40000000000000036"/>
    <n v="-0.39999999999999858"/>
    <n v="-0.89999999999999858"/>
    <n v="4.2000000000000011"/>
    <n v="4.8000000000000007"/>
    <n v="2"/>
    <n v="1.5999999999999996"/>
    <n v="0.20000000000000284"/>
    <n v="1.6000000000000014"/>
    <n v="1.1000000000000014"/>
    <n v="1.0999999999999996"/>
    <n v="1.9999999999999991"/>
    <n v="1.9"/>
    <n v="0.39999999999999947"/>
    <n v="2.6999999999999993"/>
    <n v="0.5"/>
    <n v="12.100000000000001"/>
    <n v="0"/>
    <n v="1"/>
    <n v="-1"/>
    <n v="1"/>
    <n v="0"/>
    <n v="-5"/>
    <n v="-8"/>
    <n v="0"/>
    <n v="-9.3999999999999986"/>
    <n v="0"/>
    <n v="-6"/>
    <n v="5.9999999999999964"/>
    <n v="11"/>
    <n v="11"/>
    <n v="8.5"/>
    <n v="0"/>
    <n v="13"/>
    <n v="13"/>
    <n v="-13"/>
    <n v="7"/>
    <n v="7"/>
    <n v="3"/>
    <n v="5"/>
    <n v="4"/>
    <n v="5"/>
    <n v="21"/>
    <s v="DAL"/>
    <x v="0"/>
    <n v="93"/>
    <n v="98"/>
    <n v="-5"/>
    <x v="2"/>
    <m/>
    <x v="0"/>
    <x v="1"/>
    <x v="0"/>
    <x v="0"/>
  </r>
  <r>
    <s v="Train"/>
    <s v="ORL"/>
    <s v="MIA"/>
    <s v="26.12.2017"/>
    <s v="ORLMIA26.12.2017"/>
    <s v="MIA"/>
    <s v="Team2"/>
    <s v="MIA"/>
    <s v="Team2"/>
    <n v="3.48"/>
    <n v="1.36"/>
    <n v="2.12"/>
    <s v="ORL"/>
    <s v="Team1"/>
    <n v="2"/>
    <n v="0"/>
    <n v="0"/>
    <n v="0"/>
    <s v="ORL"/>
    <x v="1"/>
    <n v="102"/>
    <n v="101"/>
    <n v="1"/>
    <n v="0.75660000000000005"/>
    <n v="0.51"/>
    <n v="0.49"/>
    <n v="1"/>
    <n v="-6"/>
    <n v="7"/>
    <n v="-0.191"/>
    <n v="-0.10000000000000142"/>
    <n v="5.3000000000000114"/>
    <n v="2.6000000000000014"/>
    <n v="5.2999999999999972"/>
    <n v="0.19999999999999574"/>
    <n v="-1.1000000000000014"/>
    <n v="-2"/>
    <n v="-1.1000000000000014"/>
    <n v="1.1000000000000014"/>
    <n v="2.1999999999999993"/>
    <n v="-2.3999999999999915"/>
    <n v="0.60000000000000053"/>
    <n v="-0.10000000000000142"/>
    <n v="0.39999999999999858"/>
    <n v="2.1999999999999993"/>
    <n v="-0.79999999999999893"/>
    <n v="0.10000000000000053"/>
    <n v="-0.20000000000000018"/>
    <n v="0.40000000000000036"/>
    <n v="-0.60000000000000142"/>
    <n v="0.5"/>
    <n v="-3.6"/>
    <n v="0"/>
    <n v="0"/>
    <n v="0"/>
    <n v="0"/>
    <n v="0"/>
    <n v="9"/>
    <n v="6"/>
    <n v="2"/>
    <n v="5.8999999999999986"/>
    <n v="-2"/>
    <n v="-6"/>
    <n v="-0.5"/>
    <n v="-1"/>
    <n v="2"/>
    <n v="-15.299999999999997"/>
    <n v="-9"/>
    <n v="-1"/>
    <n v="-10"/>
    <n v="-1"/>
    <n v="-2"/>
    <n v="3"/>
    <n v="0"/>
    <n v="-8"/>
    <n v="3"/>
    <n v="-2"/>
    <n v="-12"/>
    <s v="MIA"/>
    <x v="0"/>
    <n v="89"/>
    <n v="107"/>
    <n v="-18"/>
    <x v="1"/>
    <m/>
    <x v="0"/>
    <x v="2"/>
    <x v="0"/>
    <x v="0"/>
  </r>
  <r>
    <s v="Train"/>
    <s v="CHI"/>
    <s v="MIL"/>
    <s v="26.12.2017"/>
    <s v="CHIMIL26.12.2017"/>
    <s v="MIL"/>
    <s v="Team2"/>
    <s v="MIL"/>
    <s v="Team2"/>
    <n v="3.39"/>
    <n v="1.37"/>
    <n v="2.02"/>
    <s v="CHI"/>
    <s v="Team1"/>
    <n v="0"/>
    <n v="0"/>
    <n v="0"/>
    <n v="0"/>
    <s v="MIL"/>
    <x v="0"/>
    <n v="96"/>
    <n v="103"/>
    <n v="-7"/>
    <n v="0.70640000000000003"/>
    <n v="0.43"/>
    <n v="0.57000000000000006"/>
    <n v="1"/>
    <n v="-7"/>
    <n v="8"/>
    <n v="-0.23500000000000004"/>
    <n v="9.9999999999994316E-2"/>
    <n v="-5.6999999999999886"/>
    <n v="-1.3999999999999986"/>
    <n v="5.7999999999999972"/>
    <n v="-4.7000000000000028"/>
    <n v="1.6000000000000014"/>
    <n v="4.7000000000000028"/>
    <n v="-0.10000000000000142"/>
    <n v="-4.6999999999999993"/>
    <n v="-5.6000000000000014"/>
    <n v="-2.5"/>
    <n v="1.7000000000000011"/>
    <n v="4.3999999999999986"/>
    <n v="6.2000000000000028"/>
    <n v="0.60000000000000142"/>
    <n v="0.90000000000000036"/>
    <n v="-1.5999999999999996"/>
    <n v="-1.6999999999999997"/>
    <n v="0.89999999999999991"/>
    <n v="-3.3999999999999986"/>
    <n v="-3.4000000000000021"/>
    <n v="-6.6"/>
    <n v="0"/>
    <n v="0"/>
    <n v="0"/>
    <n v="0"/>
    <n v="0"/>
    <n v="-14"/>
    <n v="-8"/>
    <n v="-1"/>
    <n v="-8.7999999999999972"/>
    <n v="-1"/>
    <n v="-7"/>
    <n v="5.9999999999999964"/>
    <n v="3"/>
    <n v="8"/>
    <n v="-14.400000000000006"/>
    <n v="5"/>
    <n v="11"/>
    <n v="16"/>
    <n v="-1"/>
    <n v="6"/>
    <n v="0"/>
    <n v="0"/>
    <n v="-2"/>
    <n v="-16"/>
    <n v="-2"/>
    <n v="-20"/>
    <s v="CHI"/>
    <x v="1"/>
    <n v="115"/>
    <n v="106"/>
    <n v="9"/>
    <x v="1"/>
    <m/>
    <x v="0"/>
    <x v="1"/>
    <x v="0"/>
    <x v="0"/>
  </r>
  <r>
    <s v="Train"/>
    <s v="BKN"/>
    <s v="SAS"/>
    <s v="26.12.2017"/>
    <s v="BKNSAS26.12.2017"/>
    <s v="SAS"/>
    <s v="Team2"/>
    <s v="SAS"/>
    <s v="Team2"/>
    <n v="6.45"/>
    <n v="1.1499999999999999"/>
    <n v="5.3000000000000007"/>
    <s v="BKN"/>
    <s v="Team1"/>
    <n v="3"/>
    <n v="1"/>
    <n v="2"/>
    <n v="0"/>
    <s v="SAS"/>
    <x v="0"/>
    <n v="87"/>
    <n v="116"/>
    <n v="-29"/>
    <n v="0.65510000000000002"/>
    <n v="0.21"/>
    <n v="0.79"/>
    <n v="-2"/>
    <n v="-11"/>
    <n v="9"/>
    <n v="-0.30100000000000005"/>
    <n v="0.20000000000000284"/>
    <n v="6.5"/>
    <n v="0"/>
    <n v="3.2999999999999972"/>
    <n v="-1.7999999999999972"/>
    <n v="3"/>
    <n v="9.8999999999999986"/>
    <n v="-1.8999999999999986"/>
    <n v="3.5999999999999979"/>
    <n v="5.7999999999999972"/>
    <n v="-3.4000000000000057"/>
    <n v="0.19999999999999929"/>
    <n v="0.5"/>
    <n v="0.69999999999999574"/>
    <n v="0.40000000000000213"/>
    <n v="1.6000000000000014"/>
    <n v="-0.59999999999999964"/>
    <n v="-1.6000000000000005"/>
    <n v="1.8000000000000003"/>
    <n v="3.5"/>
    <n v="2.5"/>
    <n v="-5.8000000000000007"/>
    <n v="0"/>
    <n v="-1"/>
    <n v="1"/>
    <n v="-1"/>
    <n v="5"/>
    <n v="11"/>
    <n v="-2"/>
    <n v="10"/>
    <n v="-7.1000000000000014"/>
    <n v="5"/>
    <n v="13"/>
    <n v="-3.3999999999999986"/>
    <n v="10"/>
    <n v="14"/>
    <n v="-5.7999999999999972"/>
    <n v="11"/>
    <n v="-4"/>
    <n v="7"/>
    <n v="-5"/>
    <n v="6"/>
    <n v="-1"/>
    <n v="1"/>
    <n v="7"/>
    <n v="9"/>
    <n v="8"/>
    <n v="-13"/>
    <s v="SAS"/>
    <x v="0"/>
    <n v="97"/>
    <n v="109"/>
    <n v="-12"/>
    <x v="1"/>
    <m/>
    <x v="0"/>
    <x v="2"/>
    <x v="0"/>
    <x v="0"/>
  </r>
  <r>
    <s v="Train"/>
    <s v="BOS"/>
    <s v="CHA"/>
    <s v="27.12.2017"/>
    <s v="BOSCHA27.12.2017"/>
    <s v="CHA"/>
    <s v="Team2"/>
    <s v="BOS"/>
    <s v="Team1"/>
    <n v="1.93"/>
    <n v="1.97"/>
    <n v="-4.0000000000000036E-2"/>
    <s v="CHA"/>
    <s v="Team2"/>
    <n v="0"/>
    <n v="0"/>
    <n v="0"/>
    <n v="0"/>
    <s v="BOS"/>
    <x v="1"/>
    <n v="104"/>
    <n v="87"/>
    <n v="17"/>
    <n v="0.57130000000000003"/>
    <n v="0.67"/>
    <n v="0.32999999999999996"/>
    <n v="4"/>
    <n v="17"/>
    <n v="-13"/>
    <n v="0.38900000000000001"/>
    <n v="-0.19999999999999574"/>
    <n v="-0.70000000000000284"/>
    <n v="0.10000000000000142"/>
    <n v="-3.2000000000000028"/>
    <n v="1.7999999999999972"/>
    <n v="2.8999999999999986"/>
    <n v="6"/>
    <n v="2.7000000000000028"/>
    <n v="-3.8000000000000007"/>
    <n v="-6.3000000000000007"/>
    <n v="3.4000000000000057"/>
    <n v="-1.8999999999999986"/>
    <n v="-0.89999999999999858"/>
    <n v="-2.7000000000000028"/>
    <n v="1.5"/>
    <n v="0.79999999999999893"/>
    <n v="1"/>
    <n v="0"/>
    <n v="-1.1000000000000001"/>
    <n v="1.9000000000000021"/>
    <n v="-3.6000000000000014"/>
    <n v="6.9"/>
    <n v="0"/>
    <n v="1"/>
    <n v="-1"/>
    <n v="1"/>
    <n v="0"/>
    <n v="10"/>
    <n v="3"/>
    <n v="-14"/>
    <n v="10.699999999999996"/>
    <n v="3"/>
    <n v="0"/>
    <n v="9.1000000000000014"/>
    <n v="1"/>
    <n v="6"/>
    <n v="-14.900000000000006"/>
    <n v="-7"/>
    <n v="10"/>
    <n v="3"/>
    <n v="-2"/>
    <n v="0"/>
    <n v="-3"/>
    <n v="5"/>
    <n v="-1"/>
    <n v="1"/>
    <n v="-2"/>
    <n v="11"/>
    <s v="BOS"/>
    <x v="1"/>
    <n v="102"/>
    <n v="91"/>
    <n v="11"/>
    <x v="2"/>
    <m/>
    <x v="0"/>
    <x v="2"/>
    <x v="0"/>
    <x v="0"/>
  </r>
  <r>
    <s v="Train"/>
    <s v="DAL"/>
    <s v="IND"/>
    <s v="27.12.2017"/>
    <s v="DALIND27.12.2017"/>
    <s v="IND"/>
    <s v="Team2"/>
    <s v="IND"/>
    <s v="Team2"/>
    <n v="2.58"/>
    <n v="1.57"/>
    <n v="1.01"/>
    <s v="DAL"/>
    <s v="Team1"/>
    <n v="4"/>
    <n v="1"/>
    <n v="0"/>
    <n v="0"/>
    <s v="IND"/>
    <x v="0"/>
    <n v="83"/>
    <n v="115"/>
    <n v="-32"/>
    <n v="0.56379999999999997"/>
    <n v="0.18"/>
    <n v="0.82000000000000006"/>
    <n v="1"/>
    <n v="-6"/>
    <n v="7"/>
    <n v="-0.17199999999999999"/>
    <n v="-0.19999999999999574"/>
    <n v="-6"/>
    <n v="-3.2999999999999972"/>
    <n v="-2"/>
    <n v="-2.7000000000000028"/>
    <n v="1.8999999999999986"/>
    <n v="6.5999999999999979"/>
    <n v="-1.8999999999999986"/>
    <n v="-1.3999999999999986"/>
    <n v="-1.6999999999999993"/>
    <n v="-0.20000000000000284"/>
    <n v="-1.4999999999999991"/>
    <n v="0.20000000000000284"/>
    <n v="-1.2999999999999972"/>
    <n v="-0.5"/>
    <n v="-0.80000000000000071"/>
    <n v="-1.2000000000000002"/>
    <n v="-0.79999999999999982"/>
    <n v="-0.89999999999999947"/>
    <n v="0.80000000000000071"/>
    <n v="1.1999999999999993"/>
    <n v="-2.1999999999999997"/>
    <n v="0"/>
    <n v="1"/>
    <n v="-1"/>
    <n v="1"/>
    <n v="0"/>
    <n v="26"/>
    <n v="13"/>
    <n v="4"/>
    <n v="12.900000000000006"/>
    <n v="5"/>
    <n v="9"/>
    <n v="4.1000000000000014"/>
    <n v="-5"/>
    <n v="-4"/>
    <n v="-13.5"/>
    <n v="-5"/>
    <n v="-2"/>
    <n v="-7"/>
    <n v="6"/>
    <n v="-9"/>
    <n v="2"/>
    <n v="0"/>
    <n v="-4"/>
    <n v="0"/>
    <n v="0"/>
    <n v="21"/>
    <s v="DAL"/>
    <x v="1"/>
    <n v="98"/>
    <n v="94"/>
    <n v="4"/>
    <x v="1"/>
    <m/>
    <x v="0"/>
    <x v="1"/>
    <x v="0"/>
    <x v="0"/>
  </r>
  <r>
    <s v="Train"/>
    <s v="WAS"/>
    <s v="ATL"/>
    <s v="27.12.2017"/>
    <s v="WASATL27.12.2017"/>
    <s v="ATL"/>
    <s v="Team2"/>
    <s v="WAS"/>
    <s v="Team1"/>
    <n v="1.43"/>
    <n v="3.09"/>
    <n v="-1.66"/>
    <s v="ATL"/>
    <s v="Team2"/>
    <n v="1"/>
    <n v="0"/>
    <n v="0"/>
    <n v="0"/>
    <s v="WAS"/>
    <x v="1"/>
    <n v="107"/>
    <n v="85"/>
    <n v="22"/>
    <n v="0.66700000000000004"/>
    <n v="0.72"/>
    <n v="0.28000000000000003"/>
    <n v="1"/>
    <n v="11"/>
    <n v="-10"/>
    <n v="0.28999999999999992"/>
    <n v="0.19999999999999574"/>
    <n v="2.3999999999999915"/>
    <n v="0.80000000000000426"/>
    <n v="1.5"/>
    <n v="0.10000000000000142"/>
    <n v="-1.0999999999999996"/>
    <n v="-2"/>
    <n v="-1.5"/>
    <n v="1.9999999999999982"/>
    <n v="3"/>
    <n v="-1.7999999999999972"/>
    <n v="0.59999999999999964"/>
    <n v="2.5999999999999979"/>
    <n v="3.2999999999999972"/>
    <n v="-1.5"/>
    <n v="-1.8000000000000007"/>
    <n v="-0.79999999999999982"/>
    <n v="0.20000000000000018"/>
    <n v="-0.70000000000000018"/>
    <n v="2"/>
    <n v="9.9999999999997868E-2"/>
    <n v="6.3999999999999995"/>
    <n v="0"/>
    <n v="0"/>
    <n v="0"/>
    <n v="0"/>
    <n v="0"/>
    <n v="10"/>
    <n v="3"/>
    <n v="4"/>
    <n v="1.3000000000000043"/>
    <n v="2"/>
    <n v="6"/>
    <n v="-2.3000000000000043"/>
    <n v="2"/>
    <n v="2"/>
    <n v="3.8999999999999915"/>
    <n v="0"/>
    <n v="2"/>
    <n v="2"/>
    <n v="-2"/>
    <n v="-3"/>
    <n v="-5"/>
    <n v="3"/>
    <n v="-7"/>
    <n v="8"/>
    <n v="4"/>
    <n v="-11"/>
    <s v="ATL"/>
    <x v="0"/>
    <n v="99"/>
    <n v="113"/>
    <n v="-14"/>
    <x v="2"/>
    <m/>
    <x v="0"/>
    <x v="1"/>
    <x v="0"/>
    <x v="0"/>
  </r>
  <r>
    <s v="Train"/>
    <s v="DEN"/>
    <s v="MIN"/>
    <s v="27.12.2017"/>
    <s v="DENMIN27.12.2017"/>
    <s v="MIN"/>
    <s v="Team2"/>
    <s v="MIN"/>
    <s v="Team2"/>
    <n v="2.8"/>
    <n v="1.5"/>
    <n v="1.2999999999999998"/>
    <s v="DEN"/>
    <s v="Team1"/>
    <n v="0"/>
    <n v="0"/>
    <n v="0"/>
    <n v="0"/>
    <s v="MIN"/>
    <x v="0"/>
    <n v="83"/>
    <n v="104"/>
    <n v="-21"/>
    <n v="0.69450000000000001"/>
    <n v="0.28999999999999998"/>
    <n v="0.71"/>
    <n v="-1"/>
    <n v="-4"/>
    <n v="3"/>
    <n v="-9.3999999999999972E-2"/>
    <n v="0"/>
    <n v="-1.2999999999999972"/>
    <n v="-0.70000000000000284"/>
    <n v="1.2000000000000028"/>
    <n v="-1.3999999999999986"/>
    <n v="2.9000000000000004"/>
    <n v="7.3999999999999986"/>
    <n v="0.80000000000000426"/>
    <n v="-3"/>
    <n v="-2.2999999999999972"/>
    <n v="-5.1000000000000085"/>
    <n v="1.3000000000000007"/>
    <n v="2.6000000000000014"/>
    <n v="3.8999999999999986"/>
    <n v="0.5"/>
    <n v="2.2000000000000011"/>
    <n v="-1.2000000000000002"/>
    <n v="0.5"/>
    <n v="0"/>
    <n v="-0.30000000000000071"/>
    <n v="-1"/>
    <n v="-0.89999999999999991"/>
    <n v="0"/>
    <n v="-1"/>
    <n v="1"/>
    <n v="-1"/>
    <n v="0"/>
    <n v="-5"/>
    <n v="-6"/>
    <n v="1"/>
    <n v="-7.5"/>
    <n v="3"/>
    <n v="13"/>
    <n v="0.79999999999999716"/>
    <n v="4"/>
    <n v="9"/>
    <n v="-10.5"/>
    <n v="-3"/>
    <n v="7"/>
    <n v="4"/>
    <n v="-2"/>
    <n v="5"/>
    <n v="-1"/>
    <n v="1"/>
    <n v="-2"/>
    <n v="-8"/>
    <n v="7"/>
    <n v="-22"/>
    <s v="MIN"/>
    <x v="0"/>
    <n v="125"/>
    <n v="128"/>
    <n v="-3"/>
    <x v="1"/>
    <m/>
    <x v="0"/>
    <x v="2"/>
    <x v="0"/>
    <x v="0"/>
  </r>
  <r>
    <s v="Train"/>
    <s v="BKN"/>
    <s v="NOP"/>
    <s v="27.12.2017"/>
    <s v="BKNNOP27.12.2017"/>
    <s v="NOP"/>
    <s v="Team2"/>
    <s v="NOP"/>
    <s v="Team2"/>
    <n v="4.9000000000000004"/>
    <n v="1.22"/>
    <n v="3.6800000000000006"/>
    <s v="BKN"/>
    <s v="Team1"/>
    <n v="2"/>
    <n v="1"/>
    <n v="5"/>
    <n v="0"/>
    <s v="NOP"/>
    <x v="0"/>
    <n v="87"/>
    <n v="115"/>
    <n v="-28"/>
    <n v="0.8145"/>
    <n v="0.22"/>
    <n v="0.78"/>
    <n v="0"/>
    <n v="-5"/>
    <n v="5"/>
    <n v="-0.13900000000000001"/>
    <n v="-0.29999999999999716"/>
    <n v="-3.7999999999999972"/>
    <n v="-3.1000000000000014"/>
    <n v="2.2999999999999972"/>
    <n v="-4.8999999999999986"/>
    <n v="0.69999999999999929"/>
    <n v="4.6999999999999957"/>
    <n v="-3.1000000000000014"/>
    <n v="1.7999999999999972"/>
    <n v="2.3999999999999986"/>
    <n v="-0.19999999999998863"/>
    <n v="2.3000000000000007"/>
    <n v="0.39999999999999858"/>
    <n v="2.7000000000000028"/>
    <n v="-3.8999999999999986"/>
    <n v="0"/>
    <n v="-0.90000000000000036"/>
    <n v="-0.90000000000000036"/>
    <n v="1.2000000000000002"/>
    <n v="1"/>
    <n v="0.69999999999999929"/>
    <n v="-2.4"/>
    <n v="0"/>
    <n v="0"/>
    <n v="0"/>
    <n v="0"/>
    <n v="0"/>
    <n v="2"/>
    <n v="1"/>
    <n v="11"/>
    <n v="-4.1000000000000014"/>
    <n v="5"/>
    <n v="10"/>
    <n v="7.5"/>
    <n v="-5"/>
    <n v="-8"/>
    <n v="6.4000000000000057"/>
    <n v="7"/>
    <n v="-10"/>
    <n v="-3"/>
    <n v="1"/>
    <n v="1"/>
    <n v="2"/>
    <n v="-1"/>
    <n v="1"/>
    <n v="0"/>
    <n v="-2"/>
    <n v="-1"/>
    <s v="NOP"/>
    <x v="0"/>
    <n v="113"/>
    <n v="128"/>
    <n v="-15"/>
    <x v="1"/>
    <m/>
    <x v="0"/>
    <x v="2"/>
    <x v="0"/>
    <x v="0"/>
  </r>
  <r>
    <s v="Train"/>
    <s v="NYK"/>
    <s v="CHI"/>
    <s v="27.12.2017"/>
    <s v="NYKCHI27.12.2017"/>
    <s v="CHI"/>
    <s v="Team2"/>
    <s v="CHI"/>
    <s v="Team2"/>
    <n v="2.04"/>
    <n v="1.87"/>
    <n v="0.16999999999999993"/>
    <s v="CHI"/>
    <s v="Team2"/>
    <n v="0"/>
    <n v="0"/>
    <n v="1"/>
    <n v="0"/>
    <s v="CHI"/>
    <x v="0"/>
    <n v="83"/>
    <n v="104"/>
    <n v="-21"/>
    <n v="0.77629999999999999"/>
    <n v="0.28999999999999998"/>
    <n v="0.71"/>
    <n v="0"/>
    <n v="5"/>
    <n v="-5"/>
    <n v="0.13900000000000001"/>
    <n v="-0.19999999999999574"/>
    <n v="3.0999999999999943"/>
    <n v="1.6000000000000014"/>
    <n v="-2.0999999999999943"/>
    <n v="2.8999999999999986"/>
    <n v="-2.8"/>
    <n v="-8.2999999999999972"/>
    <n v="0.60000000000000142"/>
    <n v="2.6999999999999993"/>
    <n v="2.1000000000000014"/>
    <n v="5.7999999999999972"/>
    <n v="1.5999999999999996"/>
    <n v="-1.8999999999999986"/>
    <n v="-0.29999999999999716"/>
    <n v="-0.59999999999999787"/>
    <n v="1.4000000000000004"/>
    <n v="-9.9999999999999645E-2"/>
    <n v="1.2999999999999998"/>
    <n v="0.20000000000000018"/>
    <n v="1.5999999999999979"/>
    <n v="3"/>
    <n v="5.5"/>
    <n v="0"/>
    <n v="1"/>
    <n v="-1"/>
    <n v="1"/>
    <n v="0"/>
    <n v="-5"/>
    <n v="-1"/>
    <n v="4"/>
    <n v="-3.1000000000000014"/>
    <n v="-3"/>
    <n v="-16"/>
    <n v="3.4000000000000021"/>
    <n v="0"/>
    <n v="-1"/>
    <n v="3.9000000000000057"/>
    <n v="0"/>
    <n v="6"/>
    <n v="6"/>
    <n v="0"/>
    <n v="-6"/>
    <n v="0"/>
    <n v="6"/>
    <n v="-1"/>
    <n v="2"/>
    <n v="-5"/>
    <n v="6"/>
    <s v="CHI"/>
    <x v="0"/>
    <n v="87"/>
    <n v="92"/>
    <n v="-5"/>
    <x v="3"/>
    <m/>
    <x v="0"/>
    <x v="1"/>
    <x v="0"/>
    <x v="0"/>
  </r>
  <r>
    <s v="Train"/>
    <s v="TOR"/>
    <s v="OKC"/>
    <s v="27.12.2017"/>
    <s v="TOROKC27.12.2017"/>
    <s v="OKC"/>
    <s v="Team2"/>
    <s v="OKC"/>
    <s v="Team2"/>
    <n v="2.4"/>
    <n v="1.65"/>
    <n v="0.75"/>
    <s v="TOR"/>
    <s v="Team1"/>
    <n v="2"/>
    <n v="0"/>
    <n v="0"/>
    <n v="0"/>
    <s v="OKC"/>
    <x v="0"/>
    <n v="86"/>
    <n v="106"/>
    <n v="-20"/>
    <n v="0.67889999999999995"/>
    <n v="0.3"/>
    <n v="0.7"/>
    <n v="-3"/>
    <n v="4"/>
    <n v="-7"/>
    <n v="0.16499999999999992"/>
    <n v="-0.5"/>
    <n v="7.0999999999999943"/>
    <n v="2"/>
    <n v="-0.20000000000000284"/>
    <n v="2.3999999999999986"/>
    <n v="0.90000000000000036"/>
    <n v="3.0999999999999979"/>
    <n v="-0.29999999999999716"/>
    <n v="2.1999999999999993"/>
    <n v="0.29999999999999716"/>
    <n v="8.7000000000000028"/>
    <n v="-2.5"/>
    <n v="0.89999999999999858"/>
    <n v="-1.6000000000000014"/>
    <n v="2.1000000000000014"/>
    <n v="-0.59999999999999964"/>
    <n v="-0.89999999999999858"/>
    <n v="0.70000000000000018"/>
    <n v="0.5"/>
    <n v="1.5999999999999979"/>
    <n v="-0.5"/>
    <n v="4.9000000000000004"/>
    <n v="0"/>
    <n v="1"/>
    <n v="-1"/>
    <n v="1"/>
    <n v="0"/>
    <n v="-1"/>
    <n v="3"/>
    <n v="16"/>
    <n v="-4.5"/>
    <n v="3"/>
    <n v="5"/>
    <n v="3.8000000000000007"/>
    <n v="-10"/>
    <n v="-14"/>
    <n v="2.2999999999999972"/>
    <n v="8"/>
    <n v="-2"/>
    <n v="6"/>
    <n v="4"/>
    <n v="1"/>
    <n v="5"/>
    <n v="11"/>
    <n v="2"/>
    <n v="2"/>
    <n v="-3"/>
    <n v="17"/>
    <s v="OKC"/>
    <x v="0"/>
    <n v="107"/>
    <n v="124"/>
    <n v="-17"/>
    <x v="3"/>
    <m/>
    <x v="0"/>
    <x v="1"/>
    <x v="0"/>
    <x v="0"/>
  </r>
  <r>
    <s v="Train"/>
    <s v="CLE"/>
    <s v="SAC"/>
    <s v="27.12.2017"/>
    <s v="CLESAC27.12.2017"/>
    <s v="SAC"/>
    <s v="Team2"/>
    <s v="CLE"/>
    <s v="Team1"/>
    <n v="1.25"/>
    <n v="4.5"/>
    <n v="-3.25"/>
    <s v="SAC"/>
    <s v="Team2"/>
    <n v="2"/>
    <n v="0"/>
    <n v="2"/>
    <n v="1"/>
    <s v="CLE"/>
    <x v="1"/>
    <n v="106"/>
    <n v="86"/>
    <n v="20"/>
    <n v="0.56979999999999997"/>
    <n v="0.7"/>
    <n v="0.30000000000000004"/>
    <n v="0"/>
    <n v="12"/>
    <n v="-12"/>
    <n v="0.33400000000000002"/>
    <n v="0"/>
    <n v="13.099999999999994"/>
    <n v="1.6000000000000014"/>
    <n v="-1.9000000000000057"/>
    <n v="3"/>
    <n v="3.9000000000000004"/>
    <n v="10.299999999999997"/>
    <n v="-0.19999999999999574"/>
    <n v="5.9999999999999982"/>
    <n v="5.6000000000000014"/>
    <n v="8.7999999999999972"/>
    <n v="-1"/>
    <n v="2.8999999999999986"/>
    <n v="1.8999999999999986"/>
    <n v="2.6999999999999993"/>
    <n v="9.9999999999999645E-2"/>
    <n v="-0.60000000000000053"/>
    <n v="-0.59999999999999964"/>
    <n v="-0.5"/>
    <n v="-1.0999999999999979"/>
    <n v="2.9000000000000021"/>
    <n v="11.5"/>
    <n v="0"/>
    <n v="0"/>
    <n v="0"/>
    <n v="0"/>
    <n v="0"/>
    <n v="5"/>
    <n v="-3"/>
    <n v="-5"/>
    <n v="-1"/>
    <n v="3"/>
    <n v="16"/>
    <n v="-7.5"/>
    <n v="8"/>
    <n v="1"/>
    <n v="28.799999999999997"/>
    <n v="-3"/>
    <n v="7"/>
    <n v="4"/>
    <n v="0"/>
    <n v="-1"/>
    <n v="0"/>
    <n v="3"/>
    <n v="-4"/>
    <n v="-2"/>
    <n v="3"/>
    <n v="15"/>
    <s v="SAC"/>
    <x v="0"/>
    <n v="95"/>
    <n v="109"/>
    <n v="-14"/>
    <x v="2"/>
    <m/>
    <x v="0"/>
    <x v="1"/>
    <x v="0"/>
    <x v="0"/>
  </r>
  <r>
    <s v="Train"/>
    <s v="MEM"/>
    <s v="LAL"/>
    <s v="27.12.2017"/>
    <s v="MEMLAL27.12.2017"/>
    <s v="LAL"/>
    <s v="Team2"/>
    <s v="LAL"/>
    <s v="Team2"/>
    <n v="2.4700000000000002"/>
    <n v="1.61"/>
    <n v="0.8600000000000001"/>
    <s v="MEM"/>
    <s v="Team1"/>
    <n v="0"/>
    <n v="0"/>
    <n v="4"/>
    <n v="0"/>
    <s v="LAL"/>
    <x v="0"/>
    <n v="88"/>
    <n v="98"/>
    <n v="-10"/>
    <n v="0.64670000000000005"/>
    <n v="0.4"/>
    <n v="0.6"/>
    <n v="2"/>
    <n v="1"/>
    <n v="1"/>
    <n v="1.0000000000000009E-2"/>
    <n v="-0.79999999999999716"/>
    <n v="-8.5999999999999943"/>
    <n v="-5.1000000000000014"/>
    <n v="-9.5"/>
    <n v="-0.89999999999999858"/>
    <n v="0.79999999999999893"/>
    <n v="0.20000000000000284"/>
    <n v="2.6999999999999957"/>
    <n v="0.80000000000000071"/>
    <n v="-2.1999999999999993"/>
    <n v="10.400000000000006"/>
    <n v="-2.7000000000000011"/>
    <n v="-4.1000000000000014"/>
    <n v="-6.8999999999999986"/>
    <n v="-2.3999999999999986"/>
    <n v="-2.2000000000000011"/>
    <n v="-0.89999999999999947"/>
    <n v="0"/>
    <n v="-0.89999999999999947"/>
    <n v="0.30000000000000071"/>
    <n v="0"/>
    <n v="0.5"/>
    <n v="0"/>
    <n v="1"/>
    <n v="-1"/>
    <n v="1"/>
    <n v="-10"/>
    <n v="-28"/>
    <n v="-12"/>
    <n v="-29"/>
    <n v="3.3999999999999986"/>
    <n v="4"/>
    <n v="5"/>
    <n v="6.7000000000000028"/>
    <n v="-8"/>
    <n v="-13"/>
    <n v="4.7000000000000028"/>
    <n v="-9"/>
    <n v="-1"/>
    <n v="-10"/>
    <n v="-9"/>
    <n v="0"/>
    <n v="5"/>
    <n v="4"/>
    <n v="-7"/>
    <n v="-11"/>
    <n v="-12"/>
    <n v="24"/>
    <s v="MEM"/>
    <x v="1"/>
    <n v="109"/>
    <n v="99"/>
    <n v="10"/>
    <x v="1"/>
    <m/>
    <x v="0"/>
    <x v="1"/>
    <x v="0"/>
    <x v="0"/>
  </r>
  <r>
    <s v="Train"/>
    <s v="UTA"/>
    <s v="GSW"/>
    <s v="27.12.2017"/>
    <s v="UTAGSW27.12.2017"/>
    <s v="GSW"/>
    <s v="Team2"/>
    <s v="GSW"/>
    <s v="Team2"/>
    <n v="6.28"/>
    <n v="1.1599999999999999"/>
    <n v="5.12"/>
    <s v="UTA"/>
    <s v="Team1"/>
    <n v="4"/>
    <n v="1"/>
    <n v="0"/>
    <n v="0"/>
    <s v="GSW"/>
    <x v="0"/>
    <n v="77"/>
    <n v="106"/>
    <n v="-29"/>
    <n v="0.80049999999999999"/>
    <n v="0.21"/>
    <n v="0.79"/>
    <n v="0"/>
    <n v="-13"/>
    <n v="13"/>
    <n v="-0.35200000000000004"/>
    <n v="-0.19999999999999574"/>
    <n v="-14"/>
    <n v="-6.6000000000000014"/>
    <n v="-3.1999999999999886"/>
    <n v="-6"/>
    <n v="-0.40000000000000036"/>
    <n v="-9.9999999999997868E-2"/>
    <n v="-1.6000000000000014"/>
    <n v="-0.30000000000000071"/>
    <n v="-0.19999999999999929"/>
    <n v="-1"/>
    <n v="-0.19999999999999929"/>
    <n v="-4.1999999999999957"/>
    <n v="-4.2999999999999972"/>
    <n v="-9.3000000000000007"/>
    <n v="-1.7000000000000011"/>
    <n v="0.79999999999999893"/>
    <n v="-3.7"/>
    <n v="0.69999999999999973"/>
    <n v="-0.10000000000000142"/>
    <n v="1.5"/>
    <n v="-10.200000000000001"/>
    <n v="0"/>
    <n v="0"/>
    <n v="0"/>
    <n v="0"/>
    <n v="0"/>
    <n v="-37"/>
    <n v="-12"/>
    <n v="-3"/>
    <n v="-12.5"/>
    <n v="-8"/>
    <n v="-2"/>
    <n v="-22.200000000000003"/>
    <n v="-5"/>
    <n v="-4"/>
    <n v="-6.2999999999999972"/>
    <n v="-2"/>
    <n v="7"/>
    <n v="5"/>
    <n v="-13"/>
    <n v="1"/>
    <n v="9"/>
    <n v="-2"/>
    <n v="5"/>
    <n v="7"/>
    <n v="-3"/>
    <n v="-10"/>
    <s v="GSW"/>
    <x v="0"/>
    <n v="101"/>
    <n v="126"/>
    <n v="-25"/>
    <x v="1"/>
    <m/>
    <x v="0"/>
    <x v="2"/>
    <x v="0"/>
    <x v="0"/>
  </r>
  <r>
    <s v="Train"/>
    <s v="MIN"/>
    <s v="MIL"/>
    <s v="28.12.2017"/>
    <s v="MINMIL28.12.2017"/>
    <s v="MIL"/>
    <s v="Team2"/>
    <s v="MIL"/>
    <s v="Team2"/>
    <n v="2.2000000000000002"/>
    <n v="1.71"/>
    <n v="0.49000000000000021"/>
    <s v="MIN"/>
    <s v="Team1"/>
    <n v="0"/>
    <n v="0"/>
    <n v="0"/>
    <n v="0"/>
    <s v="MIL"/>
    <x v="0"/>
    <n v="99"/>
    <n v="103"/>
    <n v="-4"/>
    <n v="0.85570000000000002"/>
    <n v="0.57999999999999996"/>
    <n v="0.42000000000000004"/>
    <n v="3"/>
    <n v="4"/>
    <n v="-1"/>
    <n v="6.2999999999999945E-2"/>
    <n v="0.29999999999999716"/>
    <n v="3.7000000000000028"/>
    <n v="1.1000000000000014"/>
    <n v="3.3999999999999915"/>
    <n v="-0.60000000000000142"/>
    <n v="-0.5"/>
    <n v="-1.7999999999999972"/>
    <n v="0.5"/>
    <n v="2.0999999999999979"/>
    <n v="1.5"/>
    <n v="3.7000000000000028"/>
    <n v="2.9000000000000004"/>
    <n v="0.10000000000000142"/>
    <n v="2.8999999999999986"/>
    <n v="0.19999999999999929"/>
    <n v="-0.10000000000000142"/>
    <n v="0.5"/>
    <n v="-1.1000000000000005"/>
    <n v="0.99999999999999956"/>
    <n v="-4.3999999999999986"/>
    <n v="1.5999999999999979"/>
    <n v="2.6999999999999997"/>
    <n v="0"/>
    <n v="0"/>
    <n v="0"/>
    <n v="0"/>
    <n v="0"/>
    <n v="10"/>
    <n v="1"/>
    <n v="1"/>
    <n v="0.60000000000000142"/>
    <n v="-5"/>
    <n v="-10"/>
    <n v="-9.8999999999999986"/>
    <n v="13"/>
    <n v="8"/>
    <n v="36.9"/>
    <n v="1"/>
    <n v="0"/>
    <n v="1"/>
    <n v="-6"/>
    <n v="-1"/>
    <n v="2"/>
    <n v="1"/>
    <n v="0"/>
    <n v="-3"/>
    <n v="-1"/>
    <n v="15"/>
    <s v="MIL"/>
    <x v="0"/>
    <n v="96"/>
    <n v="102"/>
    <n v="-6"/>
    <x v="3"/>
    <m/>
    <x v="0"/>
    <x v="1"/>
    <x v="0"/>
    <x v="0"/>
  </r>
  <r>
    <s v="Train"/>
    <s v="NYK"/>
    <s v="SAS"/>
    <s v="28.12.2017"/>
    <s v="NYKSAS28.12.2017"/>
    <s v="SAS"/>
    <s v="Team2"/>
    <s v="SAS"/>
    <s v="Team2"/>
    <n v="6.75"/>
    <n v="1.1100000000000001"/>
    <n v="5.64"/>
    <s v="NYK"/>
    <s v="Team1"/>
    <n v="0"/>
    <n v="0"/>
    <n v="0"/>
    <n v="0"/>
    <s v="SAS"/>
    <x v="0"/>
    <n v="83"/>
    <n v="112"/>
    <n v="-29"/>
    <n v="0.69550000000000001"/>
    <n v="0.21"/>
    <n v="0.79"/>
    <n v="-1"/>
    <n v="-7"/>
    <n v="6"/>
    <n v="-0.17600000000000005"/>
    <n v="0.10000000000000142"/>
    <n v="2.3999999999999915"/>
    <n v="1.6000000000000014"/>
    <n v="2.3000000000000114"/>
    <n v="0.60000000000000142"/>
    <n v="-1.1000000000000005"/>
    <n v="-2.5999999999999979"/>
    <n v="-0.5"/>
    <n v="0.40000000000000036"/>
    <n v="0"/>
    <n v="1.7000000000000028"/>
    <n v="0.80000000000000071"/>
    <n v="-0.79999999999999716"/>
    <n v="0"/>
    <n v="0.69999999999999929"/>
    <n v="1.3000000000000007"/>
    <n v="0"/>
    <n v="-0.79999999999999982"/>
    <n v="1.3000000000000003"/>
    <n v="3.5999999999999979"/>
    <n v="0.80000000000000071"/>
    <n v="-3.2"/>
    <n v="0"/>
    <n v="1"/>
    <n v="-1"/>
    <n v="1"/>
    <n v="0"/>
    <n v="26"/>
    <n v="10"/>
    <n v="10"/>
    <n v="6.7000000000000028"/>
    <n v="0"/>
    <n v="-7"/>
    <n v="7.1000000000000014"/>
    <n v="6"/>
    <n v="8"/>
    <n v="-6.5999999999999943"/>
    <n v="-1"/>
    <n v="6"/>
    <n v="5"/>
    <n v="6"/>
    <n v="-7"/>
    <n v="-2"/>
    <n v="2"/>
    <n v="4"/>
    <n v="11"/>
    <n v="8"/>
    <n v="16"/>
    <s v="SAS"/>
    <x v="0"/>
    <n v="107"/>
    <n v="119"/>
    <n v="-12"/>
    <x v="3"/>
    <m/>
    <x v="0"/>
    <x v="1"/>
    <x v="0"/>
    <x v="0"/>
  </r>
  <r>
    <s v="Train"/>
    <s v="PHI"/>
    <s v="POR"/>
    <s v="28.12.2017"/>
    <s v="PHIPOR28.12.2017"/>
    <s v="POR"/>
    <s v="Team2"/>
    <s v="POR"/>
    <s v="Team2"/>
    <n v="2.25"/>
    <n v="1.68"/>
    <n v="0.57000000000000006"/>
    <s v="PHI"/>
    <s v="Team1"/>
    <n v="0"/>
    <n v="0"/>
    <n v="0"/>
    <n v="0"/>
    <s v="POR"/>
    <x v="0"/>
    <n v="97"/>
    <n v="103"/>
    <n v="-6"/>
    <n v="0.74339999999999995"/>
    <n v="0.44"/>
    <n v="0.56000000000000005"/>
    <n v="1"/>
    <n v="-1"/>
    <n v="2"/>
    <n v="-4.2000000000000037E-2"/>
    <n v="0.5"/>
    <n v="6.5999999999999943"/>
    <n v="2.5"/>
    <n v="2"/>
    <n v="1.8000000000000043"/>
    <n v="1.5"/>
    <n v="5.1999999999999993"/>
    <n v="-1.2999999999999972"/>
    <n v="0.19999999999999929"/>
    <n v="1.5"/>
    <n v="-4.2000000000000028"/>
    <n v="1.4000000000000004"/>
    <n v="1.2999999999999972"/>
    <n v="2.8000000000000043"/>
    <n v="8.0999999999999979"/>
    <n v="3.4000000000000021"/>
    <n v="1.7000000000000002"/>
    <n v="-0.20000000000000018"/>
    <n v="0.5"/>
    <n v="4.3999999999999986"/>
    <n v="1.4000000000000021"/>
    <n v="-1.5"/>
    <n v="0"/>
    <n v="1"/>
    <n v="-1"/>
    <n v="1"/>
    <n v="0"/>
    <n v="34"/>
    <n v="7"/>
    <n v="-8"/>
    <n v="13.399999999999999"/>
    <n v="3"/>
    <n v="-1"/>
    <n v="13.700000000000003"/>
    <n v="17"/>
    <n v="21"/>
    <n v="2.5"/>
    <n v="-4"/>
    <n v="2"/>
    <n v="-2"/>
    <n v="5"/>
    <n v="1"/>
    <n v="2"/>
    <n v="-1"/>
    <n v="1"/>
    <n v="14"/>
    <n v="13"/>
    <n v="28"/>
    <s v="POR"/>
    <x v="0"/>
    <n v="110"/>
    <n v="114"/>
    <n v="-4"/>
    <x v="3"/>
    <m/>
    <x v="0"/>
    <x v="1"/>
    <x v="0"/>
    <x v="0"/>
  </r>
  <r>
    <s v="Train"/>
    <s v="MIL"/>
    <s v="TOR"/>
    <s v="01.01.2018"/>
    <s v="MILTOR01.01.2018"/>
    <s v="TOR"/>
    <s v="Team2"/>
    <s v="TOR"/>
    <s v="Team2"/>
    <n v="3.05"/>
    <n v="1.43"/>
    <n v="1.6199999999999999"/>
    <s v="MIL"/>
    <s v="Team1"/>
    <n v="1"/>
    <n v="0"/>
    <n v="0"/>
    <n v="0"/>
    <s v="TOR"/>
    <x v="0"/>
    <n v="87"/>
    <n v="104"/>
    <n v="-17"/>
    <n v="0.68740000000000001"/>
    <n v="0.33"/>
    <n v="0.66999999999999993"/>
    <n v="0"/>
    <n v="-5"/>
    <n v="5"/>
    <n v="-0.14699999999999991"/>
    <n v="0.10000000000000142"/>
    <n v="-5.7999999999999972"/>
    <n v="-1.2000000000000028"/>
    <n v="-4.5"/>
    <n v="1.1000000000000014"/>
    <n v="-2.4000000000000004"/>
    <n v="-7"/>
    <n v="-0.10000000000000142"/>
    <n v="-1"/>
    <n v="0"/>
    <n v="-4.0999999999999943"/>
    <n v="-2"/>
    <n v="-1.8999999999999986"/>
    <n v="-3.7999999999999972"/>
    <n v="-0.19999999999999929"/>
    <n v="-0.69999999999999929"/>
    <n v="-0.40000000000000036"/>
    <n v="-0.59999999999999964"/>
    <n v="-1.4999999999999996"/>
    <n v="0.19999999999999929"/>
    <n v="-0.5"/>
    <n v="-8.3000000000000007"/>
    <n v="0"/>
    <n v="0"/>
    <n v="0"/>
    <n v="0"/>
    <n v="0"/>
    <n v="-14"/>
    <n v="-6"/>
    <n v="-20"/>
    <n v="3.3000000000000043"/>
    <n v="-4"/>
    <n v="-8"/>
    <n v="-4.1000000000000014"/>
    <n v="2"/>
    <n v="9"/>
    <n v="-27.9"/>
    <n v="-7"/>
    <n v="-1"/>
    <n v="-8"/>
    <n v="4"/>
    <n v="-3"/>
    <n v="0"/>
    <n v="-8"/>
    <n v="-2"/>
    <n v="1"/>
    <n v="4"/>
    <n v="-11"/>
    <s v="TOR"/>
    <x v="0"/>
    <n v="127"/>
    <n v="131"/>
    <n v="-4"/>
    <x v="3"/>
    <n v="-3"/>
    <x v="1"/>
    <x v="1"/>
    <x v="1"/>
    <x v="1"/>
  </r>
  <r>
    <s v="Train"/>
    <s v="ORL"/>
    <s v="BKN"/>
    <s v="01.01.2018"/>
    <s v="ORLBKN01.01.2018"/>
    <s v="BKN"/>
    <s v="Team2"/>
    <s v="BKN"/>
    <s v="Team2"/>
    <n v="2.11"/>
    <n v="1.81"/>
    <n v="0.29999999999999982"/>
    <s v="ORL"/>
    <s v="Team1"/>
    <n v="0"/>
    <n v="0"/>
    <n v="0"/>
    <n v="0"/>
    <s v="BKN"/>
    <x v="0"/>
    <n v="87"/>
    <n v="109"/>
    <n v="-22"/>
    <n v="0.77529999999999999"/>
    <n v="0.28000000000000003"/>
    <n v="0.72"/>
    <n v="1"/>
    <n v="-1"/>
    <n v="2"/>
    <n v="-3.6999999999999977E-2"/>
    <n v="0"/>
    <n v="-2.4000000000000057"/>
    <n v="1"/>
    <n v="-1.2000000000000028"/>
    <n v="1.7999999999999972"/>
    <n v="-1.4000000000000004"/>
    <n v="-5.0999999999999979"/>
    <n v="1.2000000000000028"/>
    <n v="-3.0999999999999979"/>
    <n v="-3.7999999999999972"/>
    <n v="-0.90000000000000568"/>
    <n v="-2.0999999999999996"/>
    <n v="-1.8999999999999986"/>
    <n v="-4.1000000000000014"/>
    <n v="0.39999999999999858"/>
    <n v="-0.90000000000000036"/>
    <n v="0.90000000000000036"/>
    <n v="0.79999999999999982"/>
    <n v="-0.70000000000000018"/>
    <n v="-0.90000000000000213"/>
    <n v="-2.1000000000000014"/>
    <n v="-2.9000000000000004"/>
    <n v="0"/>
    <n v="0"/>
    <n v="0"/>
    <n v="0"/>
    <n v="0"/>
    <n v="6"/>
    <n v="5"/>
    <n v="-14"/>
    <n v="13.199999999999996"/>
    <n v="1"/>
    <n v="-9"/>
    <n v="13.799999999999997"/>
    <n v="-5"/>
    <n v="-4"/>
    <n v="-10.900000000000006"/>
    <n v="-2"/>
    <n v="-6"/>
    <n v="-8"/>
    <n v="6"/>
    <n v="1"/>
    <n v="-3"/>
    <n v="5"/>
    <n v="-6"/>
    <n v="1"/>
    <n v="-5"/>
    <n v="-3"/>
    <s v="BKN"/>
    <x v="0"/>
    <n v="95"/>
    <n v="98"/>
    <n v="-3"/>
    <x v="1"/>
    <n v="-3"/>
    <x v="1"/>
    <x v="2"/>
    <x v="2"/>
    <x v="1"/>
  </r>
  <r>
    <s v="Train"/>
    <s v="LAL"/>
    <s v="MIN"/>
    <s v="01.01.2018"/>
    <s v="LALMIN01.01.2018"/>
    <s v="MIN"/>
    <s v="Team2"/>
    <s v="MIN"/>
    <s v="Team2"/>
    <n v="4.99"/>
    <n v="1.21"/>
    <n v="3.7800000000000002"/>
    <s v="LAL"/>
    <s v="Team1"/>
    <n v="4"/>
    <n v="1"/>
    <n v="2"/>
    <n v="0"/>
    <s v="MIN"/>
    <x v="0"/>
    <n v="90"/>
    <n v="116"/>
    <n v="-26"/>
    <n v="0.80449999999999999"/>
    <n v="0.24"/>
    <n v="0.76"/>
    <n v="-2"/>
    <n v="-12"/>
    <n v="10"/>
    <n v="-0.308"/>
    <n v="0.5"/>
    <n v="-1.2000000000000028"/>
    <n v="0.39999999999999858"/>
    <n v="5"/>
    <n v="-2.2000000000000028"/>
    <n v="0.60000000000000142"/>
    <n v="3.7999999999999972"/>
    <n v="-2.6999999999999957"/>
    <n v="-2.6999999999999993"/>
    <n v="-0.19999999999999929"/>
    <n v="-10.400000000000006"/>
    <n v="0.80000000000000071"/>
    <n v="4"/>
    <n v="4.8999999999999986"/>
    <n v="0.39999999999999858"/>
    <n v="3.1000000000000014"/>
    <n v="-0.70000000000000107"/>
    <n v="1.2000000000000002"/>
    <n v="1.5"/>
    <n v="4.5"/>
    <n v="-0.5"/>
    <n v="-6.1999999999999993"/>
    <n v="0"/>
    <n v="-1"/>
    <n v="1"/>
    <n v="-1"/>
    <n v="10"/>
    <n v="35"/>
    <n v="12"/>
    <n v="19"/>
    <n v="2.7999999999999972"/>
    <n v="6"/>
    <n v="6"/>
    <n v="18.899999999999999"/>
    <n v="5"/>
    <n v="12"/>
    <n v="-13.700000000000003"/>
    <n v="2"/>
    <n v="8"/>
    <n v="10"/>
    <n v="11"/>
    <n v="8"/>
    <n v="-5"/>
    <n v="-4"/>
    <n v="4"/>
    <n v="12"/>
    <n v="15"/>
    <n v="-23"/>
    <s v="MIN"/>
    <x v="0"/>
    <n v="96"/>
    <n v="114"/>
    <n v="-18"/>
    <x v="1"/>
    <n v="-2"/>
    <x v="1"/>
    <x v="2"/>
    <x v="2"/>
    <x v="1"/>
  </r>
  <r>
    <s v="Train"/>
    <s v="POR"/>
    <s v="CHI"/>
    <s v="01.01.2018"/>
    <s v="PORCHI01.01.2018"/>
    <s v="CHI"/>
    <s v="Team2"/>
    <s v="CHI"/>
    <s v="Team2"/>
    <n v="2.2400000000000002"/>
    <n v="1.73"/>
    <n v="0.51000000000000023"/>
    <s v="POR"/>
    <s v="Team1"/>
    <n v="0"/>
    <n v="0"/>
    <n v="2"/>
    <n v="0"/>
    <s v="CHI"/>
    <x v="0"/>
    <n v="78"/>
    <n v="114"/>
    <n v="-36"/>
    <n v="0.83009999999999995"/>
    <n v="0.14000000000000001"/>
    <n v="0.86"/>
    <n v="-1"/>
    <n v="5"/>
    <n v="-6"/>
    <n v="0.15300000000000002"/>
    <n v="-0.19999999999999574"/>
    <n v="1.2000000000000028"/>
    <n v="-0.69999999999999574"/>
    <n v="-2.7999999999999972"/>
    <n v="0.69999999999999574"/>
    <n v="-1.4000000000000004"/>
    <n v="-5.1999999999999993"/>
    <n v="1.7999999999999972"/>
    <n v="3.8000000000000007"/>
    <n v="3.6000000000000014"/>
    <n v="5.4000000000000057"/>
    <n v="0.59999999999999964"/>
    <n v="-0.39999999999999858"/>
    <n v="0.10000000000000142"/>
    <n v="-5.2999999999999972"/>
    <n v="0.79999999999999893"/>
    <n v="-0.39999999999999947"/>
    <n v="1.7999999999999998"/>
    <n v="0.59999999999999964"/>
    <n v="0.39999999999999858"/>
    <n v="2.6999999999999993"/>
    <n v="6.6"/>
    <n v="0"/>
    <n v="0"/>
    <n v="0"/>
    <n v="0"/>
    <n v="0"/>
    <n v="-21"/>
    <n v="-6"/>
    <n v="-5"/>
    <n v="-4.3000000000000043"/>
    <n v="-1"/>
    <n v="-10"/>
    <n v="5.1000000000000014"/>
    <n v="-8"/>
    <n v="-9"/>
    <n v="-4.8999999999999915"/>
    <n v="6"/>
    <n v="-5"/>
    <n v="1"/>
    <n v="-5"/>
    <n v="7"/>
    <n v="3"/>
    <n v="7"/>
    <n v="-3"/>
    <n v="-4"/>
    <n v="-8"/>
    <n v="-11"/>
    <s v="POR"/>
    <x v="1"/>
    <n v="124"/>
    <n v="120"/>
    <n v="4"/>
    <x v="3"/>
    <n v="2"/>
    <x v="1"/>
    <x v="1"/>
    <x v="1"/>
    <x v="1"/>
  </r>
  <r>
    <s v="Train"/>
    <s v="POR"/>
    <s v="CLE"/>
    <s v="02.01.2018"/>
    <s v="PORCLE02.01.2018"/>
    <s v="CLE"/>
    <s v="Team2"/>
    <s v="CLE"/>
    <s v="Team2"/>
    <n v="4.6900000000000004"/>
    <n v="1.23"/>
    <n v="3.4600000000000004"/>
    <s v="POR"/>
    <s v="Team1"/>
    <n v="6"/>
    <n v="0"/>
    <n v="8"/>
    <n v="0"/>
    <s v="CLE"/>
    <x v="0"/>
    <n v="81"/>
    <n v="109"/>
    <n v="-28"/>
    <n v="0.8831"/>
    <n v="0.22"/>
    <n v="0.78"/>
    <n v="0"/>
    <n v="-5"/>
    <n v="5"/>
    <n v="-0.13900000000000001"/>
    <n v="0.19999999999999574"/>
    <n v="-7.7999999999999972"/>
    <n v="-1.6000000000000014"/>
    <n v="3.1000000000000085"/>
    <n v="-3.5"/>
    <n v="-3.3000000000000007"/>
    <n v="-8"/>
    <n v="-1.1000000000000014"/>
    <n v="-1.2999999999999972"/>
    <n v="-1.4000000000000021"/>
    <n v="-1.4000000000000057"/>
    <n v="1.5999999999999996"/>
    <n v="1.6000000000000014"/>
    <n v="3.3000000000000043"/>
    <n v="-5.1999999999999993"/>
    <n v="0.19999999999999929"/>
    <n v="-0.59999999999999964"/>
    <n v="1.5999999999999996"/>
    <n v="1.3000000000000007"/>
    <n v="0.79999999999999716"/>
    <n v="-1.1000000000000014"/>
    <n v="-1.6999999999999997"/>
    <n v="0"/>
    <n v="1"/>
    <n v="-1"/>
    <n v="1"/>
    <n v="5"/>
    <n v="23"/>
    <n v="13"/>
    <n v="27"/>
    <n v="1.5"/>
    <n v="2"/>
    <n v="-7"/>
    <n v="12.399999999999999"/>
    <n v="-5"/>
    <n v="-8"/>
    <n v="8.1000000000000085"/>
    <n v="3"/>
    <n v="1"/>
    <n v="4"/>
    <n v="5"/>
    <n v="-7"/>
    <n v="1"/>
    <n v="0"/>
    <n v="3"/>
    <n v="-3"/>
    <n v="-3"/>
    <n v="7"/>
    <s v="CLE"/>
    <x v="0"/>
    <n v="110"/>
    <n v="127"/>
    <n v="-17"/>
    <x v="3"/>
    <n v="3"/>
    <x v="2"/>
    <x v="1"/>
    <x v="1"/>
    <x v="1"/>
  </r>
  <r>
    <s v="Train"/>
    <s v="SAS"/>
    <s v="NYK"/>
    <s v="02.01.2018"/>
    <s v="SASNYK02.01.2018"/>
    <s v="NYK"/>
    <s v="Team2"/>
    <s v="SAS"/>
    <s v="Team1"/>
    <n v="1.53"/>
    <n v="2.69"/>
    <n v="-1.1599999999999999"/>
    <s v="NYK"/>
    <s v="Team2"/>
    <n v="0"/>
    <n v="0"/>
    <n v="0"/>
    <n v="0"/>
    <s v="NYK"/>
    <x v="0"/>
    <n v="78"/>
    <n v="104"/>
    <n v="-26"/>
    <n v="0.85960000000000003"/>
    <n v="0.24"/>
    <n v="0.76"/>
    <n v="1"/>
    <n v="7"/>
    <n v="-6"/>
    <n v="0.17600000000000005"/>
    <n v="-0.10000000000000142"/>
    <n v="-2.3999999999999915"/>
    <n v="-1.6000000000000014"/>
    <n v="-2.3000000000000114"/>
    <n v="-0.60000000000000142"/>
    <n v="1.1000000000000005"/>
    <n v="2.5999999999999979"/>
    <n v="0.5"/>
    <n v="-0.40000000000000036"/>
    <n v="0"/>
    <n v="-1.7000000000000028"/>
    <n v="-0.80000000000000071"/>
    <n v="0.79999999999999716"/>
    <n v="0"/>
    <n v="-0.69999999999999929"/>
    <n v="-1.3000000000000007"/>
    <n v="0"/>
    <n v="0.79999999999999982"/>
    <n v="-1.3000000000000003"/>
    <n v="-3.5999999999999979"/>
    <n v="-0.80000000000000071"/>
    <n v="3.2"/>
    <n v="0"/>
    <n v="-1"/>
    <n v="1"/>
    <n v="-1"/>
    <n v="0"/>
    <n v="-26"/>
    <n v="-10"/>
    <n v="-10"/>
    <n v="-6.7000000000000028"/>
    <n v="0"/>
    <n v="7"/>
    <n v="-7.1000000000000014"/>
    <n v="-6"/>
    <n v="-8"/>
    <n v="6.5999999999999943"/>
    <n v="1"/>
    <n v="-6"/>
    <n v="-5"/>
    <n v="-6"/>
    <n v="7"/>
    <n v="2"/>
    <n v="-2"/>
    <n v="-4"/>
    <n v="-11"/>
    <n v="-8"/>
    <n v="-16"/>
    <s v="SAS"/>
    <x v="1"/>
    <n v="100"/>
    <n v="91"/>
    <n v="9"/>
    <x v="3"/>
    <n v="-3"/>
    <x v="2"/>
    <x v="1"/>
    <x v="1"/>
    <x v="1"/>
  </r>
  <r>
    <s v="Train"/>
    <s v="ATL"/>
    <s v="PHX"/>
    <s v="02.01.2018"/>
    <s v="ATLPHX02.01.2018"/>
    <s v="PHX"/>
    <s v="Team2"/>
    <s v="PHX"/>
    <s v="Team2"/>
    <n v="2.1"/>
    <n v="1.83"/>
    <n v="0.27"/>
    <s v="ATL"/>
    <s v="Team1"/>
    <n v="0"/>
    <n v="0"/>
    <n v="0"/>
    <n v="0"/>
    <s v="ATL"/>
    <x v="1"/>
    <n v="103"/>
    <n v="94"/>
    <n v="9"/>
    <n v="0.89219999999999999"/>
    <n v="0.59"/>
    <n v="0.41000000000000003"/>
    <n v="-2"/>
    <n v="-4"/>
    <n v="2"/>
    <n v="-8.9999999999999969E-2"/>
    <n v="0"/>
    <n v="-1.8999999999999915"/>
    <n v="9.9999999999994316E-2"/>
    <n v="-2.5"/>
    <n v="1.5"/>
    <n v="2.0999999999999996"/>
    <n v="2.5"/>
    <n v="4.5999999999999943"/>
    <n v="-4.2999999999999989"/>
    <n v="-6.1999999999999993"/>
    <n v="2.0999999999999943"/>
    <n v="-1.7999999999999989"/>
    <n v="-3.3000000000000007"/>
    <n v="-5.1999999999999957"/>
    <n v="3.8000000000000007"/>
    <n v="-0.30000000000000071"/>
    <n v="2"/>
    <n v="-0.70000000000000018"/>
    <n v="0"/>
    <n v="-2.6999999999999993"/>
    <n v="-1.8999999999999986"/>
    <n v="2.4000000000000004"/>
    <n v="0"/>
    <n v="1"/>
    <n v="-1"/>
    <n v="1"/>
    <n v="0"/>
    <n v="-6"/>
    <n v="3"/>
    <n v="1"/>
    <n v="2.8999999999999986"/>
    <n v="4"/>
    <n v="3"/>
    <n v="9.7000000000000028"/>
    <n v="-16"/>
    <n v="-19"/>
    <n v="-9.7999999999999972"/>
    <n v="1"/>
    <n v="9"/>
    <n v="10"/>
    <n v="11"/>
    <n v="-3"/>
    <n v="3"/>
    <n v="-1"/>
    <n v="1"/>
    <n v="-13"/>
    <n v="-14"/>
    <n v="28"/>
    <s v="PHX"/>
    <x v="0"/>
    <n v="103"/>
    <n v="104"/>
    <n v="-1"/>
    <x v="3"/>
    <n v="-1"/>
    <x v="1"/>
    <x v="1"/>
    <x v="1"/>
    <x v="1"/>
  </r>
  <r>
    <s v="Train"/>
    <s v="CHA"/>
    <s v="SAC"/>
    <s v="02.01.2018"/>
    <s v="CHASAC02.01.2018"/>
    <s v="SAC"/>
    <s v="Team2"/>
    <s v="CHA"/>
    <s v="Team1"/>
    <n v="1.61"/>
    <n v="2.4900000000000002"/>
    <n v="-0.88000000000000012"/>
    <s v="SAC"/>
    <s v="Team2"/>
    <n v="1"/>
    <n v="0"/>
    <n v="0"/>
    <n v="0"/>
    <s v="CHA"/>
    <x v="1"/>
    <n v="104"/>
    <n v="90"/>
    <n v="14"/>
    <n v="0.62150000000000005"/>
    <n v="0.64"/>
    <n v="0.36"/>
    <n v="0"/>
    <n v="1"/>
    <n v="-1"/>
    <n v="2.7999999999999969E-2"/>
    <n v="0.19999999999999574"/>
    <n v="7.2000000000000028"/>
    <n v="-0.39999999999999858"/>
    <n v="1.5999999999999943"/>
    <n v="-1.2999999999999972"/>
    <n v="0.20000000000000107"/>
    <n v="2.5"/>
    <n v="-3.3999999999999986"/>
    <n v="7.9"/>
    <n v="10.600000000000001"/>
    <n v="0.79999999999999716"/>
    <n v="1.3999999999999986"/>
    <n v="5.5"/>
    <n v="6.8000000000000043"/>
    <n v="-0.19999999999999929"/>
    <n v="-0.90000000000000036"/>
    <n v="-1.4000000000000004"/>
    <n v="0.29999999999999982"/>
    <n v="0.40000000000000036"/>
    <n v="-1.5"/>
    <n v="5.1000000000000014"/>
    <n v="6.7999999999999989"/>
    <n v="0"/>
    <n v="0"/>
    <n v="0"/>
    <n v="0"/>
    <n v="0"/>
    <n v="2"/>
    <n v="-1"/>
    <n v="7"/>
    <n v="-4.2999999999999972"/>
    <n v="2"/>
    <n v="9"/>
    <n v="-4.2000000000000028"/>
    <n v="2"/>
    <n v="-6"/>
    <n v="26.900000000000006"/>
    <n v="3"/>
    <n v="2"/>
    <n v="5"/>
    <n v="3"/>
    <n v="1"/>
    <n v="4"/>
    <n v="1"/>
    <n v="-3"/>
    <n v="0"/>
    <n v="0"/>
    <n v="10"/>
    <s v="CHA"/>
    <x v="1"/>
    <n v="131"/>
    <n v="111"/>
    <n v="20"/>
    <x v="3"/>
    <n v="-3"/>
    <x v="2"/>
    <x v="1"/>
    <x v="1"/>
    <x v="2"/>
  </r>
  <r>
    <s v="Train"/>
    <s v="MEM"/>
    <s v="LAC"/>
    <s v="02.01.2018"/>
    <s v="MEMLAC02.01.2018"/>
    <s v="LAC"/>
    <s v="Team2"/>
    <s v="LAC"/>
    <s v="Team2"/>
    <n v="3.05"/>
    <n v="1.43"/>
    <n v="1.6199999999999999"/>
    <s v="MEM"/>
    <s v="Team1"/>
    <n v="1"/>
    <n v="0"/>
    <n v="2"/>
    <n v="0"/>
    <s v="LAC"/>
    <x v="0"/>
    <n v="88"/>
    <n v="114"/>
    <n v="-26"/>
    <n v="0.83520000000000005"/>
    <n v="0.24"/>
    <n v="0.76"/>
    <n v="2"/>
    <n v="-4"/>
    <n v="6"/>
    <n v="-0.13300000000000001"/>
    <n v="0"/>
    <n v="-6.7999999999999972"/>
    <n v="-2.5"/>
    <n v="-3.7000000000000028"/>
    <n v="-0.89999999999999858"/>
    <n v="-1.0999999999999996"/>
    <n v="-3"/>
    <n v="0"/>
    <n v="-0.80000000000000071"/>
    <n v="-2.3000000000000007"/>
    <n v="4.3000000000000114"/>
    <n v="-1.9000000000000004"/>
    <n v="-2.2000000000000028"/>
    <n v="-4.1000000000000014"/>
    <n v="0"/>
    <n v="-0.59999999999999964"/>
    <n v="-0.40000000000000036"/>
    <n v="0.39999999999999947"/>
    <n v="0.10000000000000053"/>
    <n v="1.9000000000000021"/>
    <n v="-0.80000000000000071"/>
    <n v="-3.1999999999999997"/>
    <n v="0"/>
    <n v="0"/>
    <n v="0"/>
    <n v="0"/>
    <n v="0"/>
    <n v="8"/>
    <n v="5"/>
    <n v="0"/>
    <n v="6.5"/>
    <n v="4"/>
    <n v="2"/>
    <n v="11"/>
    <n v="-6"/>
    <n v="-3"/>
    <n v="-13.900000000000006"/>
    <n v="0"/>
    <n v="2"/>
    <n v="2"/>
    <n v="-2"/>
    <n v="-1"/>
    <n v="2"/>
    <n v="3"/>
    <n v="-1"/>
    <n v="0"/>
    <n v="0"/>
    <n v="10"/>
    <s v="LAC"/>
    <x v="0"/>
    <n v="105"/>
    <n v="103"/>
    <n v="2"/>
    <x v="3"/>
    <n v="-4"/>
    <x v="2"/>
    <x v="1"/>
    <x v="1"/>
    <x v="1"/>
  </r>
  <r>
    <s v="Train"/>
    <s v="HOU"/>
    <s v="ORL"/>
    <s v="03.01.2018"/>
    <s v="HOUORL03.01.2018"/>
    <s v="ORL"/>
    <s v="Team2"/>
    <s v="HOU"/>
    <s v="Team1"/>
    <n v="1.33"/>
    <n v="3.64"/>
    <n v="-2.31"/>
    <s v="ORL"/>
    <s v="Team2"/>
    <n v="2"/>
    <n v="0"/>
    <n v="2"/>
    <n v="0"/>
    <s v="HOU"/>
    <x v="1"/>
    <n v="96"/>
    <n v="86"/>
    <n v="10"/>
    <n v="0.87380000000000002"/>
    <n v="0.6"/>
    <n v="0.4"/>
    <n v="-3"/>
    <n v="14"/>
    <n v="-17"/>
    <n v="0.42699999999999999"/>
    <n v="0.19999999999999574"/>
    <n v="10.5"/>
    <n v="-0.29999999999999716"/>
    <n v="-2.1000000000000085"/>
    <n v="0.79999999999999716"/>
    <n v="5.4"/>
    <n v="14.099999999999998"/>
    <n v="0.70000000000000284"/>
    <n v="5.7999999999999989"/>
    <n v="5.8000000000000007"/>
    <n v="5.3000000000000114"/>
    <n v="0.70000000000000107"/>
    <n v="1.3999999999999986"/>
    <n v="2.0999999999999943"/>
    <n v="-0.80000000000000071"/>
    <n v="0.5"/>
    <n v="1.7999999999999998"/>
    <n v="0"/>
    <n v="-9.9999999999999645E-2"/>
    <n v="1.1000000000000014"/>
    <n v="1.8999999999999986"/>
    <n v="13.7"/>
    <n v="0"/>
    <n v="1"/>
    <n v="-1"/>
    <n v="1"/>
    <n v="10"/>
    <n v="53"/>
    <n v="14"/>
    <n v="10"/>
    <n v="9.7000000000000028"/>
    <n v="12"/>
    <n v="21"/>
    <n v="15.200000000000003"/>
    <n v="13"/>
    <n v="14"/>
    <n v="6.0999999999999943"/>
    <n v="-4"/>
    <n v="-4"/>
    <n v="-8"/>
    <n v="13"/>
    <n v="0"/>
    <n v="2"/>
    <n v="4"/>
    <n v="-6"/>
    <n v="15"/>
    <n v="10"/>
    <n v="9"/>
    <s v="HOU"/>
    <x v="1"/>
    <n v="116"/>
    <n v="98"/>
    <n v="18"/>
    <x v="3"/>
    <n v="9"/>
    <x v="1"/>
    <x v="1"/>
    <x v="1"/>
    <x v="2"/>
  </r>
  <r>
    <s v="Train"/>
    <s v="SAS"/>
    <s v="PHI"/>
    <s v="03.01.2018"/>
    <s v="SASPHI03.01.2018"/>
    <s v="PHI"/>
    <s v="Team2"/>
    <s v="PHI"/>
    <s v="Team2"/>
    <n v="2.59"/>
    <n v="1.56"/>
    <n v="1.0299999999999998"/>
    <s v="SAS"/>
    <s v="Team1"/>
    <n v="0"/>
    <n v="0"/>
    <n v="2"/>
    <n v="1"/>
    <s v="PHI"/>
    <x v="0"/>
    <n v="83"/>
    <n v="98"/>
    <n v="-15"/>
    <n v="0.60840000000000005"/>
    <n v="0.35"/>
    <n v="0.65"/>
    <n v="1"/>
    <n v="8"/>
    <n v="-7"/>
    <n v="0.20400000000000007"/>
    <n v="-0.60000000000000142"/>
    <n v="-7.0999999999999943"/>
    <n v="-1.8000000000000043"/>
    <n v="-3.6000000000000085"/>
    <n v="-0.20000000000000284"/>
    <n v="-1.7999999999999989"/>
    <n v="-5.6999999999999993"/>
    <n v="0.60000000000000142"/>
    <n v="-1.7000000000000011"/>
    <n v="-3"/>
    <n v="2.8999999999999915"/>
    <n v="-1.2000000000000011"/>
    <n v="-2"/>
    <n v="-3.2000000000000028"/>
    <n v="-4.0999999999999979"/>
    <n v="-4.1000000000000014"/>
    <n v="-1.4000000000000004"/>
    <n v="0.5"/>
    <n v="-2.1999999999999997"/>
    <n v="-6.7999999999999972"/>
    <n v="-1.9000000000000021"/>
    <n v="3.6"/>
    <n v="0"/>
    <n v="-1"/>
    <n v="1"/>
    <n v="-1"/>
    <n v="0"/>
    <n v="-44"/>
    <n v="-12"/>
    <n v="7"/>
    <n v="-18.899999999999999"/>
    <n v="-5"/>
    <n v="2"/>
    <n v="-22.500000000000004"/>
    <n v="-15"/>
    <n v="-21"/>
    <n v="12.899999999999991"/>
    <n v="-1"/>
    <n v="3"/>
    <n v="2"/>
    <n v="-6"/>
    <n v="-7"/>
    <n v="-3"/>
    <n v="-2"/>
    <n v="-3"/>
    <n v="-19"/>
    <n v="-18"/>
    <n v="-27"/>
    <s v="PHI"/>
    <x v="0"/>
    <n v="106"/>
    <n v="112"/>
    <n v="-6"/>
    <x v="3"/>
    <n v="-3"/>
    <x v="1"/>
    <x v="1"/>
    <x v="1"/>
    <x v="1"/>
  </r>
  <r>
    <s v="Train"/>
    <s v="NYK"/>
    <s v="WAS"/>
    <s v="03.01.2018"/>
    <s v="NYKWAS03.01.2018"/>
    <s v="WAS"/>
    <s v="Team2"/>
    <s v="WAS"/>
    <s v="Team2"/>
    <n v="4.7"/>
    <n v="1.23"/>
    <n v="3.47"/>
    <s v="NYK"/>
    <s v="Team1"/>
    <n v="0"/>
    <n v="0"/>
    <n v="4"/>
    <n v="0"/>
    <s v="WAS"/>
    <x v="0"/>
    <n v="83"/>
    <n v="119"/>
    <n v="-36"/>
    <n v="0.78049999999999997"/>
    <n v="0.14000000000000001"/>
    <n v="0.86"/>
    <n v="-1"/>
    <n v="-3"/>
    <n v="2"/>
    <n v="-6.7999999999999949E-2"/>
    <n v="-0.19999999999999574"/>
    <n v="-2.7000000000000028"/>
    <n v="0.39999999999999858"/>
    <n v="-0.29999999999999716"/>
    <n v="0.60000000000000142"/>
    <n v="-2.1000000000000005"/>
    <n v="-5"/>
    <n v="-1.1999999999999957"/>
    <n v="-1.3999999999999986"/>
    <n v="-2.8000000000000007"/>
    <n v="3.5999999999999943"/>
    <n v="0.90000000000000036"/>
    <n v="0.20000000000000284"/>
    <n v="1.1000000000000014"/>
    <n v="0.10000000000000142"/>
    <n v="1.6000000000000014"/>
    <n v="-0.79999999999999982"/>
    <n v="0.5"/>
    <n v="0.30000000000000071"/>
    <n v="-1"/>
    <n v="-0.89999999999999858"/>
    <n v="-2.4"/>
    <n v="0"/>
    <n v="0"/>
    <n v="0"/>
    <n v="0"/>
    <n v="0"/>
    <n v="-9"/>
    <n v="-2"/>
    <n v="1"/>
    <n v="-2.6000000000000014"/>
    <n v="-11"/>
    <n v="-17"/>
    <n v="-18.099999999999998"/>
    <n v="6"/>
    <n v="4"/>
    <n v="15.100000000000009"/>
    <n v="-4"/>
    <n v="8"/>
    <n v="4"/>
    <n v="-3"/>
    <n v="-3"/>
    <n v="-1"/>
    <n v="1"/>
    <n v="4"/>
    <n v="0"/>
    <n v="-3"/>
    <n v="-2"/>
    <s v="WAS"/>
    <x v="0"/>
    <n v="103"/>
    <n v="121"/>
    <n v="-18"/>
    <x v="1"/>
    <n v="-4"/>
    <x v="1"/>
    <x v="2"/>
    <x v="2"/>
    <x v="1"/>
  </r>
  <r>
    <s v="Train"/>
    <s v="DET"/>
    <s v="MIA"/>
    <s v="03.01.2018"/>
    <s v="DETMIA03.01.2018"/>
    <s v="MIA"/>
    <s v="Team2"/>
    <s v="MIA"/>
    <s v="Team2"/>
    <n v="2.66"/>
    <n v="1.54"/>
    <n v="1.1200000000000001"/>
    <s v="MIA"/>
    <s v="Team2"/>
    <n v="0"/>
    <n v="0"/>
    <n v="2"/>
    <n v="1"/>
    <s v="MIA"/>
    <x v="0"/>
    <n v="89"/>
    <n v="101"/>
    <n v="-12"/>
    <n v="0.51439999999999997"/>
    <n v="0.38"/>
    <n v="0.62"/>
    <n v="-1"/>
    <n v="1"/>
    <n v="-2"/>
    <n v="4.2999999999999927E-2"/>
    <n v="-0.10000000000000142"/>
    <n v="1.6999999999999886"/>
    <n v="1.1999999999999957"/>
    <n v="4.0999999999999943"/>
    <n v="-0.69999999999999574"/>
    <n v="-0.59999999999999964"/>
    <n v="-2.4000000000000021"/>
    <n v="1.1000000000000014"/>
    <n v="-9.9999999999999645E-2"/>
    <n v="0.10000000000000142"/>
    <n v="-1"/>
    <n v="2.4000000000000004"/>
    <n v="-1"/>
    <n v="1.3000000000000043"/>
    <n v="0.89999999999999858"/>
    <n v="-1"/>
    <n v="0.39999999999999947"/>
    <n v="-1.5"/>
    <n v="0.70000000000000018"/>
    <n v="-1.2000000000000028"/>
    <n v="-0.60000000000000142"/>
    <n v="2.9000000000000004"/>
    <n v="0"/>
    <n v="0"/>
    <n v="0"/>
    <n v="0"/>
    <n v="0"/>
    <n v="-24"/>
    <n v="-9"/>
    <n v="-7"/>
    <n v="-6.7000000000000028"/>
    <n v="-4"/>
    <n v="0"/>
    <n v="-16.700000000000003"/>
    <n v="-2"/>
    <n v="-2"/>
    <n v="-2"/>
    <n v="-5"/>
    <n v="10"/>
    <n v="5"/>
    <n v="-2"/>
    <n v="1"/>
    <n v="4"/>
    <n v="-1"/>
    <n v="-4"/>
    <n v="-6"/>
    <n v="-7"/>
    <n v="8"/>
    <s v="MIA"/>
    <x v="0"/>
    <n v="104"/>
    <n v="111"/>
    <n v="-7"/>
    <x v="3"/>
    <n v="-5"/>
    <x v="1"/>
    <x v="1"/>
    <x v="1"/>
    <x v="1"/>
  </r>
  <r>
    <s v="Train"/>
    <s v="MIN"/>
    <s v="BKN"/>
    <s v="03.01.2018"/>
    <s v="MINBKN03.01.2018"/>
    <s v="BKN"/>
    <s v="Team2"/>
    <s v="MIN"/>
    <s v="Team1"/>
    <n v="1.42"/>
    <n v="3.14"/>
    <n v="-1.7200000000000002"/>
    <s v="BKN"/>
    <s v="Team2"/>
    <n v="0"/>
    <n v="0"/>
    <n v="3"/>
    <n v="0"/>
    <s v="MIN"/>
    <x v="1"/>
    <n v="109"/>
    <n v="87"/>
    <n v="22"/>
    <n v="0.61429999999999996"/>
    <n v="0.72"/>
    <n v="0.28000000000000003"/>
    <n v="1"/>
    <n v="10"/>
    <n v="-9"/>
    <n v="0.254"/>
    <n v="0.29999999999999716"/>
    <n v="1.5"/>
    <n v="2.1000000000000014"/>
    <n v="-2.2000000000000028"/>
    <n v="3.5"/>
    <n v="-3.8000000000000007"/>
    <n v="-11.100000000000001"/>
    <n v="0.29999999999999716"/>
    <n v="1.2000000000000028"/>
    <n v="0.20000000000000284"/>
    <n v="4.3999999999999915"/>
    <n v="-9.9999999999999645E-2"/>
    <n v="-4.0000000000000036"/>
    <n v="-4.1000000000000014"/>
    <n v="0.29999999999999716"/>
    <n v="-2.3999999999999986"/>
    <n v="2.5"/>
    <n v="0"/>
    <n v="-0.90000000000000036"/>
    <n v="-2.5999999999999979"/>
    <n v="0.19999999999999929"/>
    <n v="5.0999999999999996"/>
    <n v="0"/>
    <n v="0"/>
    <n v="0"/>
    <n v="0"/>
    <n v="0"/>
    <n v="16"/>
    <n v="4"/>
    <n v="-1"/>
    <n v="5.5"/>
    <n v="-2"/>
    <n v="-5"/>
    <n v="-1"/>
    <n v="10"/>
    <n v="7"/>
    <n v="16.099999999999994"/>
    <n v="-3"/>
    <n v="-8"/>
    <n v="-11"/>
    <n v="9"/>
    <n v="4"/>
    <n v="7"/>
    <n v="-5"/>
    <n v="-1"/>
    <n v="2"/>
    <n v="7"/>
    <n v="15"/>
    <s v="BKN"/>
    <x v="0"/>
    <n v="97"/>
    <n v="98"/>
    <n v="-1"/>
    <x v="2"/>
    <n v="7"/>
    <x v="2"/>
    <x v="1"/>
    <x v="1"/>
    <x v="1"/>
  </r>
  <r>
    <s v="Train"/>
    <s v="CLE"/>
    <s v="BOS"/>
    <s v="03.01.2018"/>
    <s v="CLEBOS03.01.2018"/>
    <s v="BOS"/>
    <s v="Team2"/>
    <s v="BOS"/>
    <s v="Team2"/>
    <n v="2.34"/>
    <n v="1.68"/>
    <n v="0.65999999999999992"/>
    <s v="BOS"/>
    <s v="Team2"/>
    <n v="0"/>
    <n v="0"/>
    <n v="0"/>
    <n v="0"/>
    <s v="BOS"/>
    <x v="0"/>
    <n v="80"/>
    <n v="116"/>
    <n v="-36"/>
    <n v="0.61980000000000002"/>
    <n v="0.14000000000000001"/>
    <n v="0.86"/>
    <n v="-4"/>
    <n v="-6"/>
    <n v="2"/>
    <n v="-8.2999999999999963E-2"/>
    <n v="0"/>
    <n v="6.5999999999999943"/>
    <n v="1.8999999999999986"/>
    <n v="-0.29999999999999716"/>
    <n v="2.5"/>
    <n v="0.80000000000000071"/>
    <n v="1.7999999999999972"/>
    <n v="0.5"/>
    <n v="1.8999999999999986"/>
    <n v="1.3000000000000007"/>
    <n v="4.5999999999999943"/>
    <n v="-0.5"/>
    <n v="-1.7000000000000028"/>
    <n v="-2.2000000000000028"/>
    <n v="1.3999999999999986"/>
    <n v="0.20000000000000107"/>
    <n v="-0.20000000000000018"/>
    <n v="-0.89999999999999947"/>
    <n v="0.19999999999999973"/>
    <n v="-1.5"/>
    <n v="1.4000000000000021"/>
    <n v="-2.2000000000000002"/>
    <n v="0"/>
    <n v="-1"/>
    <n v="1"/>
    <n v="-1"/>
    <n v="0"/>
    <n v="-7"/>
    <n v="-5"/>
    <n v="2"/>
    <n v="-7.3999999999999986"/>
    <n v="-2"/>
    <n v="7"/>
    <n v="-12.399999999999999"/>
    <n v="5"/>
    <n v="1"/>
    <n v="16.799999999999997"/>
    <n v="1"/>
    <n v="-5"/>
    <n v="-4"/>
    <n v="-1"/>
    <n v="-2"/>
    <n v="-1"/>
    <n v="-3"/>
    <n v="0"/>
    <n v="-3"/>
    <n v="5"/>
    <n v="-6"/>
    <s v="BOS"/>
    <x v="0"/>
    <n v="88"/>
    <n v="102"/>
    <n v="-14"/>
    <x v="3"/>
    <n v="-3"/>
    <x v="1"/>
    <x v="1"/>
    <x v="1"/>
    <x v="1"/>
  </r>
  <r>
    <s v="Train"/>
    <s v="IND"/>
    <s v="MIL"/>
    <s v="03.01.2018"/>
    <s v="INDMIL03.01.2018"/>
    <s v="MIL"/>
    <s v="Team2"/>
    <s v="MIL"/>
    <s v="Team2"/>
    <n v="3.81"/>
    <n v="1.31"/>
    <n v="2.5"/>
    <s v="IND"/>
    <s v="Team1"/>
    <n v="1"/>
    <n v="1"/>
    <n v="2"/>
    <n v="0"/>
    <s v="MIL"/>
    <x v="0"/>
    <n v="86"/>
    <n v="112"/>
    <n v="-26"/>
    <n v="0.54079999999999995"/>
    <n v="0.24"/>
    <n v="0.76"/>
    <n v="2"/>
    <n v="0"/>
    <n v="2"/>
    <n v="-2.9000000000000026E-2"/>
    <n v="0"/>
    <n v="1.5"/>
    <n v="1.5"/>
    <n v="4"/>
    <n v="-0.60000000000000142"/>
    <n v="1"/>
    <n v="0.40000000000000213"/>
    <n v="3.3000000000000043"/>
    <n v="-2.4000000000000021"/>
    <n v="-3.3000000000000007"/>
    <n v="0.90000000000000568"/>
    <n v="1.4999999999999991"/>
    <n v="1.6999999999999957"/>
    <n v="3.2000000000000028"/>
    <n v="0"/>
    <n v="0.5"/>
    <n v="-0.60000000000000053"/>
    <n v="-0.60000000000000053"/>
    <n v="1.5999999999999996"/>
    <n v="-4"/>
    <n v="-1.3000000000000007"/>
    <n v="0.4"/>
    <n v="0"/>
    <n v="0"/>
    <n v="0"/>
    <n v="0"/>
    <n v="-5"/>
    <n v="-37"/>
    <n v="-11"/>
    <n v="-8"/>
    <n v="-8.5"/>
    <n v="-3"/>
    <n v="-2"/>
    <n v="-8.1000000000000014"/>
    <n v="-12"/>
    <n v="-10"/>
    <n v="-15.100000000000009"/>
    <n v="3"/>
    <n v="-3"/>
    <n v="0"/>
    <n v="-7"/>
    <n v="2"/>
    <n v="-6"/>
    <n v="2"/>
    <n v="0"/>
    <n v="-5"/>
    <n v="0"/>
    <n v="-13"/>
    <s v="MIL"/>
    <x v="0"/>
    <n v="101"/>
    <n v="122"/>
    <n v="-21"/>
    <x v="1"/>
    <n v="-2"/>
    <x v="1"/>
    <x v="2"/>
    <x v="2"/>
    <x v="1"/>
  </r>
  <r>
    <s v="Train"/>
    <s v="TOR"/>
    <s v="CHI"/>
    <s v="03.01.2018"/>
    <s v="TORCHI03.01.2018"/>
    <s v="CHI"/>
    <s v="Team2"/>
    <s v="TOR"/>
    <s v="Team1"/>
    <n v="1.54"/>
    <n v="2.66"/>
    <n v="-1.1200000000000001"/>
    <s v="CHI"/>
    <s v="Team2"/>
    <n v="0"/>
    <n v="0"/>
    <n v="1"/>
    <n v="0"/>
    <s v="CHI"/>
    <x v="0"/>
    <n v="92"/>
    <n v="101"/>
    <n v="-9"/>
    <n v="0.78600000000000003"/>
    <n v="0.41"/>
    <n v="0.59000000000000008"/>
    <n v="-2"/>
    <n v="12"/>
    <n v="-14"/>
    <n v="0.36299999999999999"/>
    <n v="-0.29999999999999716"/>
    <n v="10.200000000000003"/>
    <n v="2.1000000000000014"/>
    <n v="-2.1000000000000085"/>
    <n v="3.6000000000000014"/>
    <n v="0.69999999999999929"/>
    <n v="2.0999999999999979"/>
    <n v="0"/>
    <n v="5.0999999999999996"/>
    <n v="5.0999999999999979"/>
    <n v="5.6000000000000085"/>
    <n v="9.9999999999999645E-2"/>
    <n v="-2.8000000000000043"/>
    <n v="-2.7000000000000028"/>
    <n v="-0.70000000000000284"/>
    <n v="0.19999999999999929"/>
    <n v="1.8000000000000007"/>
    <n v="2.3000000000000003"/>
    <n v="0.29999999999999982"/>
    <n v="3"/>
    <n v="3.5"/>
    <n v="13.2"/>
    <n v="0"/>
    <n v="1"/>
    <n v="-1"/>
    <n v="1"/>
    <n v="0"/>
    <n v="11"/>
    <n v="0"/>
    <n v="-13"/>
    <n v="6.2000000000000028"/>
    <n v="3"/>
    <n v="6"/>
    <n v="1.6999999999999957"/>
    <n v="8"/>
    <n v="10"/>
    <n v="-0.79999999999999716"/>
    <n v="-9"/>
    <n v="-9"/>
    <n v="-18"/>
    <n v="-3"/>
    <n v="1"/>
    <n v="3"/>
    <n v="1"/>
    <n v="-2"/>
    <n v="-1"/>
    <n v="7"/>
    <n v="8"/>
    <s v="TOR"/>
    <x v="1"/>
    <n v="124"/>
    <n v="115"/>
    <n v="9"/>
    <x v="2"/>
    <n v="6"/>
    <x v="1"/>
    <x v="2"/>
    <x v="2"/>
    <x v="1"/>
  </r>
  <r>
    <s v="Train"/>
    <s v="GSW"/>
    <s v="DAL"/>
    <s v="03.01.2018"/>
    <s v="GSWDAL03.01.2018"/>
    <s v="DAL"/>
    <s v="Team2"/>
    <s v="GSW"/>
    <s v="Team1"/>
    <n v="1.31"/>
    <n v="3.87"/>
    <n v="-2.56"/>
    <s v="DAL"/>
    <s v="Team2"/>
    <n v="4"/>
    <n v="0"/>
    <n v="0"/>
    <n v="0"/>
    <s v="GSW"/>
    <x v="1"/>
    <n v="102"/>
    <n v="94"/>
    <n v="8"/>
    <n v="0.60089999999999999"/>
    <n v="0.57999999999999996"/>
    <n v="0.42000000000000004"/>
    <n v="-1"/>
    <n v="16"/>
    <n v="-17"/>
    <n v="0.442"/>
    <n v="0.19999999999999574"/>
    <n v="14.200000000000003"/>
    <n v="5.7999999999999972"/>
    <n v="1.5"/>
    <n v="5.8999999999999986"/>
    <n v="-9.9999999999999645E-2"/>
    <n v="-2"/>
    <n v="2.2999999999999972"/>
    <n v="2.6999999999999993"/>
    <n v="2.3000000000000007"/>
    <n v="4.5999999999999943"/>
    <n v="0.89999999999999947"/>
    <n v="3.2999999999999972"/>
    <n v="4.0999999999999943"/>
    <n v="8.3000000000000007"/>
    <n v="3.1000000000000014"/>
    <n v="1.7000000000000011"/>
    <n v="4.6000000000000005"/>
    <n v="-0.50000000000000044"/>
    <n v="0.90000000000000213"/>
    <n v="-1.3000000000000007"/>
    <n v="12.100000000000001"/>
    <n v="0"/>
    <n v="0"/>
    <n v="0"/>
    <n v="0"/>
    <n v="0"/>
    <n v="25"/>
    <n v="4"/>
    <n v="-4"/>
    <n v="7.0999999999999943"/>
    <n v="3"/>
    <n v="-1"/>
    <n v="10.399999999999999"/>
    <n v="14"/>
    <n v="11"/>
    <n v="27.700000000000003"/>
    <n v="-1"/>
    <n v="3"/>
    <n v="2"/>
    <n v="11"/>
    <n v="2"/>
    <n v="-2"/>
    <n v="1"/>
    <n v="-4"/>
    <n v="-1"/>
    <n v="2"/>
    <n v="9"/>
    <s v="GSW"/>
    <x v="1"/>
    <n v="125"/>
    <n v="122"/>
    <n v="3"/>
    <x v="2"/>
    <n v="8"/>
    <x v="2"/>
    <x v="2"/>
    <x v="1"/>
    <x v="1"/>
  </r>
  <r>
    <s v="Train"/>
    <s v="NOP"/>
    <s v="UTA"/>
    <s v="03.01.2018"/>
    <s v="NOPUTA03.01.2018"/>
    <s v="UTA"/>
    <s v="Team2"/>
    <s v="NOP"/>
    <s v="Team1"/>
    <n v="1.95"/>
    <n v="1.95"/>
    <n v="0"/>
    <s v="UTA"/>
    <s v="Team2"/>
    <n v="0"/>
    <n v="0"/>
    <n v="0"/>
    <n v="0"/>
    <s v="UTA"/>
    <x v="0"/>
    <n v="89"/>
    <n v="101"/>
    <n v="-12"/>
    <n v="0.62539999999999996"/>
    <n v="0.38"/>
    <n v="0.62"/>
    <n v="-1"/>
    <n v="2"/>
    <n v="-3"/>
    <n v="6.8000000000000005E-2"/>
    <n v="0.29999999999999716"/>
    <n v="10"/>
    <n v="4.7000000000000028"/>
    <n v="2.5999999999999943"/>
    <n v="4.2000000000000028"/>
    <n v="0.10000000000000142"/>
    <n v="-0.19999999999999929"/>
    <n v="0.70000000000000284"/>
    <n v="0.40000000000000213"/>
    <n v="1.8999999999999986"/>
    <n v="-5"/>
    <n v="-0.20000000000000107"/>
    <n v="2.5"/>
    <n v="2.2999999999999972"/>
    <n v="5.5"/>
    <n v="1.4000000000000004"/>
    <n v="-1.6999999999999993"/>
    <n v="0.20000000000000018"/>
    <n v="-0.29999999999999982"/>
    <n v="-0.39999999999999858"/>
    <n v="0.70000000000000284"/>
    <n v="0.30000000000000004"/>
    <n v="0"/>
    <n v="-1"/>
    <n v="1"/>
    <n v="-1"/>
    <n v="0"/>
    <n v="-1"/>
    <n v="0"/>
    <n v="2"/>
    <n v="-1.0999999999999943"/>
    <n v="-4"/>
    <n v="-5"/>
    <n v="-9.1999999999999957"/>
    <n v="3"/>
    <n v="6"/>
    <n v="-7.9000000000000057"/>
    <n v="-1"/>
    <n v="6"/>
    <n v="5"/>
    <n v="0"/>
    <n v="-1"/>
    <n v="-9"/>
    <n v="1"/>
    <n v="2"/>
    <n v="-5"/>
    <n v="5"/>
    <n v="-5"/>
    <s v="NOP"/>
    <x v="1"/>
    <n v="108"/>
    <n v="98"/>
    <n v="10"/>
    <x v="3"/>
    <n v="-7"/>
    <x v="2"/>
    <x v="1"/>
    <x v="1"/>
    <x v="1"/>
  </r>
  <r>
    <s v="Train"/>
    <s v="PHX"/>
    <s v="DEN"/>
    <s v="03.01.2018"/>
    <s v="PHXDEN03.01.2018"/>
    <s v="DEN"/>
    <s v="Team2"/>
    <s v="DEN"/>
    <s v="Team2"/>
    <n v="7.04"/>
    <n v="1.1299999999999999"/>
    <n v="5.91"/>
    <s v="PHX"/>
    <s v="Team1"/>
    <n v="2"/>
    <n v="0"/>
    <n v="6"/>
    <n v="0"/>
    <s v="DEN"/>
    <x v="0"/>
    <n v="88"/>
    <n v="106"/>
    <n v="-18"/>
    <n v="0.76580000000000004"/>
    <n v="0.32"/>
    <n v="0.67999999999999994"/>
    <n v="2"/>
    <n v="-5"/>
    <n v="7"/>
    <n v="-0.16000000000000003"/>
    <n v="-0.29999999999999716"/>
    <n v="-1.4000000000000057"/>
    <n v="-1.0999999999999943"/>
    <n v="0.90000000000000568"/>
    <n v="-1.9000000000000057"/>
    <n v="-2.2999999999999989"/>
    <n v="-4.3999999999999986"/>
    <n v="-2.5"/>
    <n v="3.3000000000000007"/>
    <n v="3.8999999999999986"/>
    <n v="1.6000000000000085"/>
    <n v="-0.60000000000000142"/>
    <n v="0.39999999999999858"/>
    <n v="-0.20000000000000284"/>
    <n v="-2.9000000000000021"/>
    <n v="0.40000000000000036"/>
    <n v="-1.1000000000000005"/>
    <n v="0.20000000000000018"/>
    <n v="0.70000000000000018"/>
    <n v="4.6999999999999993"/>
    <n v="2.3000000000000007"/>
    <n v="-7.9"/>
    <n v="0"/>
    <n v="0"/>
    <n v="0"/>
    <n v="0"/>
    <n v="0"/>
    <n v="8"/>
    <n v="2"/>
    <n v="1"/>
    <n v="1.7999999999999972"/>
    <n v="3"/>
    <n v="-5"/>
    <n v="15.100000000000001"/>
    <n v="1"/>
    <n v="0"/>
    <n v="3"/>
    <n v="2"/>
    <n v="-15"/>
    <n v="-13"/>
    <n v="0"/>
    <n v="3"/>
    <n v="-1"/>
    <n v="-5"/>
    <n v="4"/>
    <n v="17"/>
    <n v="7"/>
    <n v="-8"/>
    <s v="DEN"/>
    <x v="0"/>
    <n v="111"/>
    <n v="134"/>
    <n v="-23"/>
    <x v="1"/>
    <n v="-11"/>
    <x v="1"/>
    <x v="2"/>
    <x v="2"/>
    <x v="2"/>
  </r>
  <r>
    <s v="Train"/>
    <s v="OKC"/>
    <s v="LAL"/>
    <s v="03.01.2018"/>
    <s v="OKCLAL03.01.2018"/>
    <s v="LAL"/>
    <s v="Team2"/>
    <s v="OKC"/>
    <s v="Team1"/>
    <n v="1.48"/>
    <n v="2.86"/>
    <n v="-1.38"/>
    <s v="LAL"/>
    <s v="Team2"/>
    <n v="0"/>
    <n v="0"/>
    <n v="1"/>
    <n v="1"/>
    <s v="OKC"/>
    <x v="1"/>
    <n v="106"/>
    <n v="82"/>
    <n v="24"/>
    <n v="0.57220000000000004"/>
    <n v="0.74"/>
    <n v="0.26"/>
    <n v="1"/>
    <n v="9"/>
    <n v="-8"/>
    <n v="0.23500000000000004"/>
    <n v="-0.29999999999999716"/>
    <n v="-3.5"/>
    <n v="-2.1000000000000014"/>
    <n v="-3.2999999999999972"/>
    <n v="-0.69999999999999574"/>
    <n v="1.3999999999999986"/>
    <n v="2"/>
    <n v="2.6999999999999957"/>
    <n v="-0.69999999999999929"/>
    <n v="-1.7999999999999972"/>
    <n v="2.0999999999999943"/>
    <n v="0.79999999999999893"/>
    <n v="-2.8999999999999986"/>
    <n v="-2.1000000000000014"/>
    <n v="-2.3000000000000007"/>
    <n v="-1.9000000000000004"/>
    <n v="1.3999999999999986"/>
    <n v="-0.20000000000000018"/>
    <n v="-1.5"/>
    <n v="-2"/>
    <n v="-0.19999999999999929"/>
    <n v="7.3"/>
    <n v="0"/>
    <n v="0"/>
    <n v="0"/>
    <n v="0"/>
    <n v="0"/>
    <n v="16"/>
    <n v="9"/>
    <n v="13"/>
    <n v="3.5999999999999943"/>
    <n v="2"/>
    <n v="6"/>
    <n v="0.5"/>
    <n v="-4"/>
    <n v="-7"/>
    <n v="3.7000000000000028"/>
    <n v="2"/>
    <n v="6"/>
    <n v="8"/>
    <n v="0"/>
    <n v="-13"/>
    <n v="-8"/>
    <n v="0"/>
    <n v="0"/>
    <n v="-5"/>
    <n v="-6"/>
    <n v="14"/>
    <s v="OKC"/>
    <x v="1"/>
    <n v="133"/>
    <n v="96"/>
    <n v="37"/>
    <x v="2"/>
    <n v="3"/>
    <x v="1"/>
    <x v="2"/>
    <x v="2"/>
    <x v="2"/>
  </r>
  <r>
    <s v="Train"/>
    <s v="GSW"/>
    <s v="HOU"/>
    <s v="04.01.2018"/>
    <s v="GSWHOU04.01.2018"/>
    <s v="HOU"/>
    <s v="Team2"/>
    <s v="GSW"/>
    <s v="Team1"/>
    <n v="1.59"/>
    <n v="2.52"/>
    <n v="-0.92999999999999994"/>
    <s v="HOU"/>
    <s v="Team2"/>
    <n v="2"/>
    <n v="0"/>
    <n v="2"/>
    <n v="0"/>
    <s v="GSW"/>
    <x v="1"/>
    <n v="114"/>
    <n v="96"/>
    <n v="18"/>
    <n v="0.8095"/>
    <n v="0.68"/>
    <n v="0.31999999999999995"/>
    <n v="2"/>
    <n v="3"/>
    <n v="-1"/>
    <n v="3.9000000000000035E-2"/>
    <n v="0"/>
    <n v="0.10000000000000853"/>
    <n v="4.3999999999999986"/>
    <n v="1.2999999999999972"/>
    <n v="4.3999999999999986"/>
    <n v="-4.1000000000000014"/>
    <n v="-13.200000000000003"/>
    <n v="2.3999999999999986"/>
    <n v="-4.6000000000000014"/>
    <n v="-6.1000000000000014"/>
    <n v="1.7000000000000028"/>
    <n v="-0.80000000000000071"/>
    <n v="1.5999999999999943"/>
    <n v="1"/>
    <n v="8.3000000000000007"/>
    <n v="0.69999999999999929"/>
    <n v="-0.79999999999999893"/>
    <n v="3.6000000000000005"/>
    <n v="-1"/>
    <n v="-0.69999999999999929"/>
    <n v="-2.8000000000000007"/>
    <n v="1.0999999999999996"/>
    <n v="0"/>
    <n v="0"/>
    <n v="0"/>
    <n v="0"/>
    <n v="0"/>
    <n v="9"/>
    <n v="6"/>
    <n v="2"/>
    <n v="5.5"/>
    <n v="-2"/>
    <n v="-2"/>
    <n v="-3.5"/>
    <n v="-1"/>
    <n v="-2"/>
    <n v="3.2000000000000028"/>
    <n v="-2"/>
    <n v="-3"/>
    <n v="-5"/>
    <n v="11"/>
    <n v="-2"/>
    <n v="2"/>
    <n v="4"/>
    <n v="-1"/>
    <n v="2"/>
    <n v="-2"/>
    <n v="-15"/>
    <s v="GSW"/>
    <x v="1"/>
    <n v="124"/>
    <n v="114"/>
    <n v="10"/>
    <x v="3"/>
    <n v="1"/>
    <x v="1"/>
    <x v="1"/>
    <x v="1"/>
    <x v="1"/>
  </r>
  <r>
    <s v="Train"/>
    <s v="OKC"/>
    <s v="LAC"/>
    <s v="04.01.2018"/>
    <s v="OKCLAC04.01.2018"/>
    <s v="LAC"/>
    <s v="Team2"/>
    <s v="OKC"/>
    <s v="Team1"/>
    <n v="1.95"/>
    <n v="1.95"/>
    <n v="0"/>
    <s v="LAC"/>
    <s v="Team2"/>
    <n v="0"/>
    <n v="0"/>
    <n v="0"/>
    <n v="0"/>
    <s v="LAC"/>
    <x v="0"/>
    <n v="82"/>
    <n v="113"/>
    <n v="-31"/>
    <n v="0.62039999999999995"/>
    <n v="0.19"/>
    <n v="0.81"/>
    <n v="2"/>
    <n v="4"/>
    <n v="-2"/>
    <n v="8.1000000000000072E-2"/>
    <n v="0.39999999999999858"/>
    <n v="-1.4000000000000057"/>
    <n v="0.80000000000000426"/>
    <n v="2.5999999999999943"/>
    <n v="-0.39999999999999858"/>
    <n v="-0.29999999999999893"/>
    <n v="-1.0999999999999979"/>
    <n v="0.10000000000000142"/>
    <n v="-2.6999999999999993"/>
    <n v="-2.1999999999999993"/>
    <n v="-4.2000000000000028"/>
    <n v="1.6999999999999993"/>
    <n v="-1"/>
    <n v="0.70000000000000284"/>
    <n v="0.20000000000000284"/>
    <n v="-0.40000000000000036"/>
    <n v="2.0999999999999996"/>
    <n v="0.29999999999999982"/>
    <n v="-0.40000000000000036"/>
    <n v="-0.5"/>
    <n v="-1.3999999999999986"/>
    <n v="3.9"/>
    <n v="0"/>
    <n v="0"/>
    <n v="0"/>
    <n v="0"/>
    <n v="0"/>
    <n v="20"/>
    <n v="17"/>
    <n v="22"/>
    <n v="5.3000000000000043"/>
    <n v="5"/>
    <n v="7"/>
    <n v="7.6000000000000014"/>
    <n v="-19"/>
    <n v="-22"/>
    <n v="-6.1000000000000085"/>
    <n v="3"/>
    <n v="7"/>
    <n v="10"/>
    <n v="13"/>
    <n v="-10"/>
    <n v="7"/>
    <n v="2"/>
    <n v="2"/>
    <n v="-7"/>
    <n v="-19"/>
    <n v="29"/>
    <s v="OKC"/>
    <x v="1"/>
    <n v="127"/>
    <n v="117"/>
    <n v="10"/>
    <x v="3"/>
    <n v="-3"/>
    <x v="2"/>
    <x v="1"/>
    <x v="1"/>
    <x v="1"/>
  </r>
  <r>
    <s v="Train"/>
    <s v="DET"/>
    <s v="PHI"/>
    <s v="05.01.2018"/>
    <s v="DETPHI05.01.2018"/>
    <s v="PHI"/>
    <s v="Team2"/>
    <s v="PHI"/>
    <s v="Team2"/>
    <n v="2.82"/>
    <n v="1.49"/>
    <n v="1.3299999999999998"/>
    <s v="DET"/>
    <s v="Team1"/>
    <n v="4"/>
    <n v="1"/>
    <n v="0"/>
    <n v="0"/>
    <s v="PHI"/>
    <x v="0"/>
    <n v="97"/>
    <n v="101"/>
    <n v="-4"/>
    <n v="0.71309999999999996"/>
    <n v="0.46"/>
    <n v="0.54"/>
    <n v="-1"/>
    <n v="2"/>
    <n v="-3"/>
    <n v="7.0000000000000062E-2"/>
    <n v="-0.5"/>
    <n v="-6.2000000000000028"/>
    <n v="-1.6000000000000014"/>
    <n v="-1"/>
    <n v="-1.3000000000000043"/>
    <n v="0.40000000000000036"/>
    <n v="-0.90000000000000213"/>
    <n v="2.3999999999999986"/>
    <n v="-3.3999999999999986"/>
    <n v="-4.7000000000000028"/>
    <n v="0.39999999999999147"/>
    <n v="-1.0999999999999996"/>
    <n v="-4.1999999999999957"/>
    <n v="-5.2000000000000028"/>
    <n v="-4.2000000000000028"/>
    <n v="-3.7999999999999989"/>
    <n v="-0.79999999999999982"/>
    <n v="-1.7999999999999998"/>
    <n v="-0.5"/>
    <n v="-5.1000000000000014"/>
    <n v="-2.8999999999999986"/>
    <n v="1.3"/>
    <n v="0"/>
    <n v="-1"/>
    <n v="1"/>
    <n v="-1"/>
    <n v="0"/>
    <n v="-8"/>
    <n v="5"/>
    <n v="6"/>
    <n v="2.7000000000000028"/>
    <n v="2"/>
    <n v="2"/>
    <n v="5.6999999999999993"/>
    <n v="-20"/>
    <n v="-27"/>
    <n v="4.5999999999999943"/>
    <n v="-8"/>
    <n v="-2"/>
    <n v="-10"/>
    <n v="-2"/>
    <n v="-4"/>
    <n v="-6"/>
    <n v="-3"/>
    <n v="-1"/>
    <n v="-7"/>
    <n v="-9"/>
    <n v="-13"/>
    <s v="PHI"/>
    <x v="0"/>
    <n v="78"/>
    <n v="114"/>
    <n v="-36"/>
    <x v="1"/>
    <n v="-7"/>
    <x v="1"/>
    <x v="2"/>
    <x v="2"/>
    <x v="2"/>
  </r>
  <r>
    <s v="Train"/>
    <s v="MIN"/>
    <s v="BOS"/>
    <s v="05.01.2018"/>
    <s v="MINBOS05.01.2018"/>
    <s v="BOS"/>
    <s v="Team2"/>
    <s v="BOS"/>
    <s v="Team2"/>
    <n v="2.31"/>
    <n v="1.69"/>
    <n v="0.62000000000000011"/>
    <s v="MIN"/>
    <s v="Team1"/>
    <n v="0"/>
    <n v="1"/>
    <n v="0"/>
    <n v="0"/>
    <s v="BOS"/>
    <x v="0"/>
    <n v="82"/>
    <n v="113"/>
    <n v="-31"/>
    <n v="0.87350000000000005"/>
    <n v="0.19"/>
    <n v="0.81"/>
    <n v="-2"/>
    <n v="-7"/>
    <n v="5"/>
    <n v="-0.14100000000000001"/>
    <n v="0.29999999999999716"/>
    <n v="5"/>
    <n v="2.6999999999999957"/>
    <n v="1.5"/>
    <n v="2.3000000000000043"/>
    <n v="-3.7999999999999989"/>
    <n v="-8.5"/>
    <n v="-2.5"/>
    <n v="3.5"/>
    <n v="3.3999999999999986"/>
    <n v="3.3999999999999915"/>
    <n v="1.5"/>
    <n v="-4.3999999999999986"/>
    <n v="-2.9000000000000057"/>
    <n v="0.40000000000000213"/>
    <n v="-1"/>
    <n v="1.4000000000000004"/>
    <n v="-0.5"/>
    <n v="0.5"/>
    <n v="-2.1000000000000014"/>
    <n v="2.1999999999999993"/>
    <n v="-2.6"/>
    <n v="0"/>
    <n v="-1"/>
    <n v="1"/>
    <n v="-1"/>
    <n v="0"/>
    <n v="-5"/>
    <n v="-5"/>
    <n v="-12"/>
    <n v="0.39999999999999858"/>
    <n v="-11"/>
    <n v="-25"/>
    <n v="-24.199999999999996"/>
    <n v="16"/>
    <n v="19"/>
    <n v="7.2999999999999972"/>
    <n v="-2"/>
    <n v="-18"/>
    <n v="-20"/>
    <n v="-17"/>
    <n v="-8"/>
    <n v="0"/>
    <n v="2"/>
    <n v="-4"/>
    <n v="-8"/>
    <n v="6"/>
    <n v="-15"/>
    <s v="BOS"/>
    <x v="0"/>
    <n v="84"/>
    <n v="91"/>
    <n v="-7"/>
    <x v="1"/>
    <n v="-2"/>
    <x v="1"/>
    <x v="2"/>
    <x v="2"/>
    <x v="1"/>
  </r>
  <r>
    <s v="Train"/>
    <s v="NYK"/>
    <s v="MIA"/>
    <s v="05.01.2018"/>
    <s v="NYKMIA05.01.2018"/>
    <s v="MIA"/>
    <s v="Team2"/>
    <s v="MIA"/>
    <s v="Team2"/>
    <n v="3.05"/>
    <n v="1.43"/>
    <n v="1.6199999999999999"/>
    <s v="NYK"/>
    <s v="Team1"/>
    <n v="0"/>
    <n v="0"/>
    <n v="3"/>
    <n v="0"/>
    <s v="MIA"/>
    <x v="0"/>
    <n v="83"/>
    <n v="111"/>
    <n v="-28"/>
    <n v="0.74239999999999995"/>
    <n v="0.22"/>
    <n v="0.78"/>
    <n v="1"/>
    <n v="-2"/>
    <n v="3"/>
    <n v="-6.700000000000006E-2"/>
    <n v="0"/>
    <n v="2.5999999999999943"/>
    <n v="2.5"/>
    <n v="4"/>
    <n v="0.79999999999999716"/>
    <n v="-3.8999999999999995"/>
    <n v="-9.7999999999999972"/>
    <n v="-1.7000000000000028"/>
    <n v="1.5999999999999996"/>
    <n v="1.1999999999999993"/>
    <n v="3.2999999999999972"/>
    <n v="2.7000000000000011"/>
    <n v="0.5"/>
    <n v="3.1999999999999957"/>
    <n v="1.5"/>
    <n v="0.10000000000000142"/>
    <n v="-0.40000000000000036"/>
    <n v="0.10000000000000053"/>
    <n v="0.40000000000000036"/>
    <n v="0.80000000000000071"/>
    <n v="1.0999999999999979"/>
    <n v="0.7"/>
    <n v="0"/>
    <n v="-1"/>
    <n v="1"/>
    <n v="-1"/>
    <n v="0"/>
    <n v="-8"/>
    <n v="-2"/>
    <n v="2"/>
    <n v="-3.5"/>
    <n v="-10"/>
    <n v="-15"/>
    <n v="-13.200000000000003"/>
    <n v="6"/>
    <n v="7"/>
    <n v="5.0999999999999943"/>
    <n v="1"/>
    <n v="-6"/>
    <n v="-5"/>
    <n v="-10"/>
    <n v="2"/>
    <n v="1"/>
    <n v="2"/>
    <n v="3"/>
    <n v="4"/>
    <n v="7"/>
    <n v="-25"/>
    <s v="MIA"/>
    <x v="0"/>
    <n v="103"/>
    <n v="107"/>
    <n v="-4"/>
    <x v="1"/>
    <n v="-10"/>
    <x v="2"/>
    <x v="2"/>
    <x v="1"/>
    <x v="1"/>
  </r>
  <r>
    <s v="Train"/>
    <s v="TOR"/>
    <s v="MIL"/>
    <s v="05.01.2018"/>
    <s v="TORMIL05.01.2018"/>
    <s v="MIL"/>
    <s v="Team2"/>
    <s v="MIL"/>
    <s v="Team2"/>
    <n v="2"/>
    <n v="1.91"/>
    <n v="9.000000000000008E-2"/>
    <s v="TOR"/>
    <s v="Team1"/>
    <n v="0"/>
    <n v="0"/>
    <n v="0"/>
    <n v="0"/>
    <s v="TOR"/>
    <x v="1"/>
    <n v="105"/>
    <n v="90"/>
    <n v="15"/>
    <n v="0.72360000000000002"/>
    <n v="0.65"/>
    <n v="0.35"/>
    <n v="0"/>
    <n v="6"/>
    <n v="-6"/>
    <n v="0.16599999999999993"/>
    <n v="-0.19999999999999574"/>
    <n v="5.6999999999999886"/>
    <n v="1.1999999999999957"/>
    <n v="4.5999999999999943"/>
    <n v="-1.2000000000000028"/>
    <n v="2.5"/>
    <n v="7.4000000000000021"/>
    <n v="-0.30000000000000426"/>
    <n v="0.69999999999999929"/>
    <n v="-9.9999999999997868E-2"/>
    <n v="3.7000000000000028"/>
    <n v="1.8000000000000007"/>
    <n v="2.2000000000000028"/>
    <n v="4"/>
    <n v="-0.10000000000000142"/>
    <n v="0.5"/>
    <n v="0.40000000000000036"/>
    <n v="0.59999999999999964"/>
    <n v="1.2000000000000002"/>
    <n v="-0.29999999999999716"/>
    <n v="0.59999999999999787"/>
    <n v="7.7"/>
    <n v="0"/>
    <n v="0"/>
    <n v="0"/>
    <n v="0"/>
    <n v="0"/>
    <n v="2"/>
    <n v="1"/>
    <n v="17"/>
    <n v="-9.8000000000000043"/>
    <n v="6"/>
    <n v="21"/>
    <n v="-13.399999999999999"/>
    <n v="-6"/>
    <n v="-9"/>
    <n v="10.700000000000003"/>
    <n v="1"/>
    <n v="14"/>
    <n v="15"/>
    <n v="-10"/>
    <n v="-5"/>
    <n v="1"/>
    <n v="0"/>
    <n v="0"/>
    <n v="-3"/>
    <n v="0"/>
    <n v="-12"/>
    <s v="TOR"/>
    <x v="1"/>
    <n v="129"/>
    <n v="110"/>
    <n v="19"/>
    <x v="3"/>
    <n v="-4"/>
    <x v="2"/>
    <x v="1"/>
    <x v="1"/>
    <x v="2"/>
  </r>
  <r>
    <s v="Train"/>
    <s v="CHI"/>
    <s v="DAL"/>
    <s v="05.01.2018"/>
    <s v="CHIDAL05.01.2018"/>
    <s v="DAL"/>
    <s v="Team2"/>
    <s v="DAL"/>
    <s v="Team2"/>
    <n v="2.58"/>
    <n v="1.57"/>
    <n v="1.01"/>
    <s v="CHI"/>
    <s v="Team1"/>
    <n v="0"/>
    <n v="0"/>
    <n v="0"/>
    <n v="0"/>
    <s v="DAL"/>
    <x v="0"/>
    <n v="85"/>
    <n v="104"/>
    <n v="-19"/>
    <n v="0.71209999999999996"/>
    <n v="0.31"/>
    <n v="0.69"/>
    <n v="-1"/>
    <n v="0"/>
    <n v="-1"/>
    <n v="9.000000000000008E-3"/>
    <n v="0.29999999999999716"/>
    <n v="-0.19999999999998863"/>
    <n v="0.80000000000000426"/>
    <n v="4.3999999999999915"/>
    <n v="-1.2999999999999972"/>
    <n v="-1.3000000000000007"/>
    <n v="-2.3000000000000043"/>
    <n v="-1.7000000000000028"/>
    <n v="-0.40000000000000036"/>
    <n v="0"/>
    <n v="-2.5"/>
    <n v="1.7000000000000002"/>
    <n v="2.6000000000000014"/>
    <n v="4.3999999999999986"/>
    <n v="1.3000000000000007"/>
    <n v="0.80000000000000071"/>
    <n v="0.30000000000000071"/>
    <n v="-0.19999999999999973"/>
    <n v="0.29999999999999982"/>
    <n v="9.9999999999997868E-2"/>
    <n v="-2.8000000000000007"/>
    <n v="-3.1999999999999997"/>
    <n v="0"/>
    <n v="0"/>
    <n v="0"/>
    <n v="0"/>
    <n v="0"/>
    <n v="-7"/>
    <n v="0"/>
    <n v="3"/>
    <n v="-1.5999999999999943"/>
    <n v="-6"/>
    <n v="-10"/>
    <n v="-4.8000000000000043"/>
    <n v="-1"/>
    <n v="-3"/>
    <n v="6.9000000000000057"/>
    <n v="2"/>
    <n v="1"/>
    <n v="3"/>
    <n v="0"/>
    <n v="0"/>
    <n v="-1"/>
    <n v="0"/>
    <n v="-2"/>
    <n v="3"/>
    <n v="-1"/>
    <n v="-6"/>
    <s v="CHI"/>
    <x v="1"/>
    <n v="127"/>
    <n v="124"/>
    <n v="3"/>
    <x v="3"/>
    <n v="-4"/>
    <x v="2"/>
    <x v="1"/>
    <x v="1"/>
    <x v="1"/>
  </r>
  <r>
    <s v="Train"/>
    <s v="PHX"/>
    <s v="SAS"/>
    <s v="05.01.2018"/>
    <s v="PHXSAS05.01.2018"/>
    <s v="SAS"/>
    <s v="Team2"/>
    <s v="SAS"/>
    <s v="Team2"/>
    <n v="6.87"/>
    <n v="1.1399999999999999"/>
    <n v="5.73"/>
    <s v="PHX"/>
    <s v="Team1"/>
    <n v="1"/>
    <n v="0"/>
    <n v="3"/>
    <n v="0"/>
    <s v="SAS"/>
    <x v="0"/>
    <n v="85"/>
    <n v="116"/>
    <n v="-31"/>
    <n v="0.62670000000000003"/>
    <n v="0.19"/>
    <n v="0.81"/>
    <n v="1"/>
    <n v="-11"/>
    <n v="12"/>
    <n v="-0.29200000000000004"/>
    <n v="0.10000000000000142"/>
    <n v="4.6000000000000085"/>
    <n v="0.5"/>
    <n v="3.5"/>
    <n v="-1.3000000000000043"/>
    <n v="9.9999999999999645E-2"/>
    <n v="1.8999999999999986"/>
    <n v="-2.2000000000000028"/>
    <n v="3.5999999999999979"/>
    <n v="5.6000000000000014"/>
    <n v="-3"/>
    <n v="1"/>
    <n v="-0.60000000000000142"/>
    <n v="0.5"/>
    <n v="-1.1999999999999993"/>
    <n v="2"/>
    <n v="-0.39999999999999947"/>
    <n v="-0.79999999999999982"/>
    <n v="1.7000000000000002"/>
    <n v="5"/>
    <n v="3.2000000000000028"/>
    <n v="-9.8000000000000007"/>
    <n v="0"/>
    <n v="0"/>
    <n v="0"/>
    <n v="0"/>
    <n v="0"/>
    <n v="5"/>
    <n v="0"/>
    <n v="5"/>
    <n v="-2.3999999999999986"/>
    <n v="5"/>
    <n v="10"/>
    <n v="5.1000000000000014"/>
    <n v="0"/>
    <n v="5"/>
    <n v="-15.599999999999994"/>
    <n v="2"/>
    <n v="-10"/>
    <n v="-8"/>
    <n v="11"/>
    <n v="-4"/>
    <n v="8"/>
    <n v="-3"/>
    <n v="4"/>
    <n v="-7"/>
    <n v="-5"/>
    <n v="-17"/>
    <s v="SAS"/>
    <x v="0"/>
    <n v="89"/>
    <n v="103"/>
    <n v="-14"/>
    <x v="3"/>
    <n v="-9"/>
    <x v="1"/>
    <x v="1"/>
    <x v="1"/>
    <x v="1"/>
  </r>
  <r>
    <s v="Train"/>
    <s v="UTA"/>
    <s v="DEN"/>
    <s v="05.01.2018"/>
    <s v="UTADEN05.01.2018"/>
    <s v="DEN"/>
    <s v="Team2"/>
    <s v="DEN"/>
    <s v="Team2"/>
    <n v="3.35"/>
    <n v="1.38"/>
    <n v="1.9700000000000002"/>
    <s v="UTA"/>
    <s v="Team1"/>
    <n v="0"/>
    <n v="1"/>
    <n v="0"/>
    <n v="0"/>
    <s v="DEN"/>
    <x v="0"/>
    <n v="77"/>
    <n v="115"/>
    <n v="-38"/>
    <n v="0.63629999999999998"/>
    <n v="0.12"/>
    <n v="0.88"/>
    <n v="1"/>
    <n v="-4"/>
    <n v="5"/>
    <n v="-0.12000000000000005"/>
    <n v="-0.29999999999999716"/>
    <n v="-6.8000000000000114"/>
    <n v="-3.2000000000000028"/>
    <n v="-3.6999999999999886"/>
    <n v="-1.8000000000000043"/>
    <n v="0"/>
    <n v="-0.5"/>
    <n v="0.60000000000000142"/>
    <n v="-0.30000000000000071"/>
    <n v="-2.1000000000000014"/>
    <n v="6.0999999999999943"/>
    <n v="-3.2999999999999989"/>
    <n v="-1.8999999999999986"/>
    <n v="-5.2000000000000028"/>
    <n v="-2.4000000000000021"/>
    <n v="-1.1999999999999993"/>
    <n v="1.4999999999999991"/>
    <n v="-0.10000000000000053"/>
    <n v="0"/>
    <n v="2.3000000000000007"/>
    <n v="-0.5"/>
    <n v="-2.5"/>
    <n v="0"/>
    <n v="-1"/>
    <n v="1"/>
    <n v="-1"/>
    <n v="0"/>
    <n v="-36"/>
    <n v="-13"/>
    <n v="2"/>
    <n v="-17"/>
    <n v="-5"/>
    <n v="5"/>
    <n v="-22.5"/>
    <n v="-5"/>
    <n v="-5"/>
    <n v="-2.7000000000000028"/>
    <n v="-2"/>
    <n v="-10"/>
    <n v="-12"/>
    <n v="-12"/>
    <n v="-6"/>
    <n v="4"/>
    <n v="-8"/>
    <n v="1"/>
    <n v="5"/>
    <n v="0"/>
    <n v="-33"/>
    <s v="DEN"/>
    <x v="0"/>
    <n v="91"/>
    <n v="99"/>
    <n v="-8"/>
    <x v="1"/>
    <n v="-15"/>
    <x v="2"/>
    <x v="2"/>
    <x v="1"/>
    <x v="1"/>
  </r>
  <r>
    <s v="Train"/>
    <s v="WAS"/>
    <s v="MEM"/>
    <s v="05.01.2018"/>
    <s v="WASMEM05.01.2018"/>
    <s v="MEM"/>
    <s v="Team2"/>
    <s v="WAS"/>
    <s v="Team1"/>
    <n v="1.54"/>
    <n v="2.66"/>
    <n v="-1.1200000000000001"/>
    <s v="MEM"/>
    <s v="Team2"/>
    <n v="0"/>
    <n v="0"/>
    <n v="0"/>
    <n v="0"/>
    <s v="WAS"/>
    <x v="1"/>
    <n v="103"/>
    <n v="84"/>
    <n v="19"/>
    <n v="0.76400000000000001"/>
    <n v="0.69"/>
    <n v="0.31000000000000005"/>
    <n v="0"/>
    <n v="10"/>
    <n v="-10"/>
    <n v="0.26299999999999996"/>
    <n v="0.19999999999999574"/>
    <n v="7.7999999999999972"/>
    <n v="3.8999999999999986"/>
    <n v="5.5"/>
    <n v="1.6000000000000014"/>
    <n v="0.30000000000000071"/>
    <n v="-0.5"/>
    <n v="1.5999999999999943"/>
    <n v="-0.30000000000000071"/>
    <n v="0.59999999999999787"/>
    <n v="-3.0999999999999943"/>
    <n v="1.2000000000000011"/>
    <n v="2.6000000000000014"/>
    <n v="3.7999999999999972"/>
    <n v="2.1000000000000014"/>
    <n v="-0.40000000000000036"/>
    <n v="0.39999999999999947"/>
    <n v="-0.79999999999999982"/>
    <n v="-0.60000000000000053"/>
    <n v="-1.1999999999999993"/>
    <n v="-0.10000000000000142"/>
    <n v="6.2"/>
    <n v="0"/>
    <n v="1"/>
    <n v="-1"/>
    <n v="1"/>
    <n v="0"/>
    <n v="16"/>
    <n v="10"/>
    <n v="2"/>
    <n v="11.199999999999996"/>
    <n v="1"/>
    <n v="-3"/>
    <n v="8.3000000000000007"/>
    <n v="-5"/>
    <n v="-7"/>
    <n v="-2.1000000000000014"/>
    <n v="-4"/>
    <n v="8"/>
    <n v="4"/>
    <n v="9"/>
    <n v="-1"/>
    <n v="-1"/>
    <n v="3"/>
    <n v="2"/>
    <n v="-8"/>
    <n v="-4"/>
    <n v="26"/>
    <s v="WAS"/>
    <x v="1"/>
    <n v="102"/>
    <n v="100"/>
    <n v="2"/>
    <x v="3"/>
    <n v="4"/>
    <x v="2"/>
    <x v="1"/>
    <x v="1"/>
    <x v="1"/>
  </r>
  <r>
    <s v="Train"/>
    <s v="ATL"/>
    <s v="POR"/>
    <s v="05.01.2018"/>
    <s v="ATLPOR05.01.2018"/>
    <s v="POR"/>
    <s v="Team2"/>
    <s v="POR"/>
    <s v="Team2"/>
    <n v="3.44"/>
    <n v="1.36"/>
    <n v="2.08"/>
    <s v="ATL"/>
    <s v="Team1"/>
    <n v="0"/>
    <n v="1"/>
    <n v="3"/>
    <n v="0"/>
    <s v="ATL"/>
    <x v="1"/>
    <n v="102"/>
    <n v="86"/>
    <n v="16"/>
    <n v="0.61219999999999997"/>
    <n v="0.66"/>
    <n v="0.33999999999999997"/>
    <n v="0"/>
    <n v="-9"/>
    <n v="9"/>
    <n v="-0.24399999999999999"/>
    <n v="-0.19999999999999574"/>
    <n v="1.4000000000000057"/>
    <n v="0.60000000000000142"/>
    <n v="-1.2000000000000028"/>
    <n v="1.3000000000000043"/>
    <n v="1.5999999999999996"/>
    <n v="3.5999999999999979"/>
    <n v="1"/>
    <n v="-1.2999999999999989"/>
    <n v="-1.5"/>
    <n v="-1.2000000000000028"/>
    <n v="-0.40000000000000036"/>
    <n v="-4.3999999999999986"/>
    <n v="-4.8999999999999986"/>
    <n v="5.5"/>
    <n v="0.90000000000000036"/>
    <n v="2"/>
    <n v="-1.2000000000000002"/>
    <n v="-9.9999999999999645E-2"/>
    <n v="0"/>
    <n v="1.1999999999999993"/>
    <n v="-4.5999999999999996"/>
    <n v="0"/>
    <n v="0"/>
    <n v="0"/>
    <n v="0"/>
    <n v="0"/>
    <n v="-7"/>
    <n v="-6"/>
    <n v="-3"/>
    <n v="-5.3000000000000043"/>
    <n v="-3"/>
    <n v="-1"/>
    <n v="-8.3000000000000043"/>
    <n v="8"/>
    <n v="6"/>
    <n v="15.599999999999994"/>
    <n v="4"/>
    <n v="-7"/>
    <n v="-3"/>
    <n v="-7"/>
    <n v="1"/>
    <n v="6"/>
    <n v="-2"/>
    <n v="0"/>
    <n v="-7"/>
    <n v="5"/>
    <n v="16"/>
    <s v="POR"/>
    <x v="0"/>
    <n v="89"/>
    <n v="110"/>
    <n v="-21"/>
    <x v="1"/>
    <n v="0"/>
    <x v="2"/>
    <x v="2"/>
    <x v="1"/>
    <x v="1"/>
  </r>
  <r>
    <s v="Train"/>
    <s v="CHA"/>
    <s v="LAL"/>
    <s v="05.01.2018"/>
    <s v="CHALAL05.01.2018"/>
    <s v="LAL"/>
    <s v="Team2"/>
    <s v="CHA"/>
    <s v="Team1"/>
    <n v="1.79"/>
    <n v="2.14"/>
    <n v="-0.35000000000000009"/>
    <s v="CHA"/>
    <s v="Team1"/>
    <n v="0"/>
    <n v="0"/>
    <n v="0"/>
    <n v="0"/>
    <s v="CHA"/>
    <x v="1"/>
    <n v="114"/>
    <n v="82"/>
    <n v="32"/>
    <n v="0.71970000000000001"/>
    <n v="0.82"/>
    <n v="0.18000000000000005"/>
    <n v="0"/>
    <n v="3"/>
    <n v="-3"/>
    <n v="8.1000000000000016E-2"/>
    <n v="-0.5"/>
    <n v="-1.7999999999999972"/>
    <n v="-2.7000000000000028"/>
    <n v="-3.3999999999999915"/>
    <n v="-1.3999999999999986"/>
    <n v="9.9999999999999645E-2"/>
    <n v="-1.6999999999999993"/>
    <n v="2.6999999999999957"/>
    <n v="3.5"/>
    <n v="3.5"/>
    <n v="4.2000000000000028"/>
    <n v="-0.90000000000000036"/>
    <n v="1"/>
    <n v="9.9999999999994316E-2"/>
    <n v="-2.4000000000000021"/>
    <n v="-3.4000000000000004"/>
    <n v="-1.6999999999999993"/>
    <n v="-0.60000000000000053"/>
    <n v="-1.0999999999999996"/>
    <n v="-4.0999999999999979"/>
    <n v="2"/>
    <n v="3.6999999999999997"/>
    <n v="0"/>
    <n v="1"/>
    <n v="-1"/>
    <n v="1"/>
    <n v="0"/>
    <n v="35"/>
    <n v="13"/>
    <n v="-3"/>
    <n v="16"/>
    <n v="4"/>
    <n v="-1"/>
    <n v="13.600000000000001"/>
    <n v="5"/>
    <n v="3"/>
    <n v="17.799999999999997"/>
    <n v="-11"/>
    <n v="-4"/>
    <n v="-15"/>
    <n v="1"/>
    <n v="-14"/>
    <n v="2"/>
    <n v="-1"/>
    <n v="-3"/>
    <n v="4"/>
    <n v="2"/>
    <n v="57"/>
    <s v="CHA"/>
    <x v="1"/>
    <n v="108"/>
    <n v="94"/>
    <n v="14"/>
    <x v="2"/>
    <n v="3"/>
    <x v="1"/>
    <x v="2"/>
    <x v="2"/>
    <x v="1"/>
  </r>
  <r>
    <s v="Train"/>
    <s v="BOS"/>
    <s v="BKN"/>
    <s v="06.01.2018"/>
    <s v="BOSBKN06.01.2018"/>
    <s v="BKN"/>
    <s v="Team2"/>
    <s v="BOS"/>
    <s v="Team1"/>
    <n v="1.7"/>
    <n v="2.29"/>
    <n v="-0.59000000000000008"/>
    <s v="BKN"/>
    <s v="Team2"/>
    <n v="2"/>
    <n v="0"/>
    <n v="2"/>
    <n v="1"/>
    <s v="BOS"/>
    <x v="1"/>
    <n v="103"/>
    <n v="90"/>
    <n v="13"/>
    <n v="0.72709999999999997"/>
    <n v="0.63"/>
    <n v="0.37"/>
    <n v="4"/>
    <n v="17"/>
    <n v="-13"/>
    <n v="0.36699999999999999"/>
    <n v="0"/>
    <n v="-3.8000000000000114"/>
    <n v="-0.69999999999999574"/>
    <n v="-3.2000000000000028"/>
    <n v="1"/>
    <n v="-0.40000000000000036"/>
    <n v="-2.6999999999999993"/>
    <n v="1.6000000000000014"/>
    <n v="-2.0999999999999979"/>
    <n v="-2.8999999999999986"/>
    <n v="0.70000000000000284"/>
    <n v="-1.3000000000000007"/>
    <n v="0.29999999999999716"/>
    <n v="-1"/>
    <n v="-0.40000000000000213"/>
    <n v="-1.7000000000000011"/>
    <n v="1.0999999999999996"/>
    <n v="0.40000000000000036"/>
    <n v="-1.4000000000000004"/>
    <n v="-0.59999999999999787"/>
    <n v="-1.6999999999999993"/>
    <n v="7.5"/>
    <n v="0"/>
    <n v="0"/>
    <n v="0"/>
    <n v="0"/>
    <n v="0"/>
    <n v="-7"/>
    <n v="1"/>
    <n v="22"/>
    <n v="-11"/>
    <n v="-8"/>
    <n v="6"/>
    <n v="-30.000000000000004"/>
    <n v="-1"/>
    <n v="2"/>
    <n v="-21.700000000000003"/>
    <n v="13"/>
    <n v="5"/>
    <n v="18"/>
    <n v="2"/>
    <n v="-9"/>
    <n v="3"/>
    <n v="1"/>
    <n v="1"/>
    <n v="-1"/>
    <n v="3"/>
    <n v="6"/>
    <s v="BOS"/>
    <x v="1"/>
    <n v="87"/>
    <n v="85"/>
    <n v="2"/>
    <x v="2"/>
    <n v="7"/>
    <x v="2"/>
    <x v="2"/>
    <x v="1"/>
    <x v="1"/>
  </r>
  <r>
    <s v="Train"/>
    <s v="CHI"/>
    <s v="IND"/>
    <s v="06.01.2018"/>
    <s v="CHIIND06.01.2018"/>
    <s v="IND"/>
    <s v="Team2"/>
    <s v="IND"/>
    <s v="Team2"/>
    <n v="3.09"/>
    <n v="1.43"/>
    <n v="1.66"/>
    <s v="CHI"/>
    <s v="Team1"/>
    <n v="0"/>
    <n v="0"/>
    <n v="1"/>
    <n v="0"/>
    <s v="CHI"/>
    <x v="1"/>
    <n v="109"/>
    <n v="87"/>
    <n v="22"/>
    <n v="0.69940000000000002"/>
    <n v="0.72"/>
    <n v="0.28000000000000003"/>
    <n v="1"/>
    <n v="-5"/>
    <n v="6"/>
    <n v="-0.14100000000000001"/>
    <n v="0.10000000000000142"/>
    <n v="-4.7000000000000028"/>
    <n v="-2.2000000000000028"/>
    <n v="2.2000000000000028"/>
    <n v="-3.7000000000000028"/>
    <n v="1"/>
    <n v="4.8000000000000007"/>
    <n v="-2.5999999999999943"/>
    <n v="-1.3999999999999986"/>
    <n v="-1.3000000000000007"/>
    <n v="-2.7000000000000028"/>
    <n v="0.20000000000000107"/>
    <n v="3.1000000000000014"/>
    <n v="3.2999999999999972"/>
    <n v="1"/>
    <n v="9.9999999999999645E-2"/>
    <n v="-0.79999999999999982"/>
    <n v="-0.99999999999999956"/>
    <n v="-0.59999999999999964"/>
    <n v="0.69999999999999929"/>
    <n v="-1.4000000000000021"/>
    <n v="-4.8000000000000007"/>
    <n v="0"/>
    <n v="1"/>
    <n v="-1"/>
    <n v="1"/>
    <n v="0"/>
    <n v="26"/>
    <n v="3"/>
    <n v="-6"/>
    <n v="7.6000000000000014"/>
    <n v="11"/>
    <n v="13"/>
    <n v="30"/>
    <n v="9"/>
    <n v="13"/>
    <n v="-6.1000000000000085"/>
    <n v="0"/>
    <n v="12"/>
    <n v="12"/>
    <n v="1"/>
    <n v="4"/>
    <n v="2"/>
    <n v="1"/>
    <n v="-3"/>
    <n v="-1"/>
    <n v="1"/>
    <n v="24"/>
    <s v="IND"/>
    <x v="0"/>
    <n v="86"/>
    <n v="125"/>
    <n v="-39"/>
    <x v="3"/>
    <n v="-3"/>
    <x v="1"/>
    <x v="1"/>
    <x v="1"/>
    <x v="1"/>
  </r>
  <r>
    <s v="Train"/>
    <s v="CLE"/>
    <s v="ORL"/>
    <s v="06.01.2018"/>
    <s v="CLEORL06.01.2018"/>
    <s v="ORL"/>
    <s v="Team2"/>
    <s v="CLE"/>
    <s v="Team1"/>
    <n v="1.24"/>
    <n v="4.58"/>
    <n v="-3.34"/>
    <s v="ORL"/>
    <s v="Team2"/>
    <n v="2"/>
    <n v="0"/>
    <n v="1"/>
    <n v="1"/>
    <s v="CLE"/>
    <x v="1"/>
    <n v="95"/>
    <n v="86"/>
    <n v="9"/>
    <n v="0.89870000000000005"/>
    <n v="0.59"/>
    <n v="0.41000000000000003"/>
    <n v="-1"/>
    <n v="12"/>
    <n v="-13"/>
    <n v="0.33300000000000002"/>
    <n v="-0.10000000000000142"/>
    <n v="4.9000000000000057"/>
    <n v="0"/>
    <n v="-3.6000000000000085"/>
    <n v="2"/>
    <n v="2.0999999999999996"/>
    <n v="3.4999999999999964"/>
    <n v="2.6000000000000014"/>
    <n v="2.8000000000000007"/>
    <n v="2"/>
    <n v="5.7999999999999972"/>
    <n v="-0.39999999999999858"/>
    <n v="0.29999999999999716"/>
    <n v="-0.19999999999999574"/>
    <n v="0.59999999999999787"/>
    <n v="-0.5"/>
    <n v="0"/>
    <n v="-1"/>
    <n v="-1.0000000000000004"/>
    <n v="-1.4000000000000021"/>
    <n v="1.5999999999999979"/>
    <n v="8.1"/>
    <n v="0"/>
    <n v="0"/>
    <n v="0"/>
    <n v="0"/>
    <n v="0"/>
    <n v="-10"/>
    <n v="-4"/>
    <n v="-2"/>
    <n v="-3.7000000000000028"/>
    <n v="2"/>
    <n v="1"/>
    <n v="5.6000000000000014"/>
    <n v="-4"/>
    <n v="-7"/>
    <n v="12"/>
    <n v="0"/>
    <n v="0"/>
    <n v="0"/>
    <n v="0"/>
    <n v="3"/>
    <n v="-1"/>
    <n v="4"/>
    <n v="-1"/>
    <n v="-2"/>
    <n v="1"/>
    <n v="4"/>
    <s v="CLE"/>
    <x v="1"/>
    <n v="131"/>
    <n v="127"/>
    <n v="4"/>
    <x v="2"/>
    <n v="6"/>
    <x v="2"/>
    <x v="2"/>
    <x v="1"/>
    <x v="1"/>
  </r>
  <r>
    <s v="Train"/>
    <s v="HOU"/>
    <s v="DET"/>
    <s v="06.01.2018"/>
    <s v="HOUDET06.01.2018"/>
    <s v="DET"/>
    <s v="Team2"/>
    <s v="HOU"/>
    <s v="Team1"/>
    <n v="1.46"/>
    <n v="2.95"/>
    <n v="-1.4900000000000002"/>
    <s v="DET"/>
    <s v="Team2"/>
    <n v="1"/>
    <n v="0"/>
    <n v="0"/>
    <n v="0"/>
    <s v="DET"/>
    <x v="0"/>
    <n v="80"/>
    <n v="110"/>
    <n v="-30"/>
    <n v="0.73780000000000001"/>
    <n v="0.2"/>
    <n v="0.8"/>
    <n v="0"/>
    <n v="8"/>
    <n v="-8"/>
    <n v="0.22199999999999998"/>
    <n v="0.29999999999999716"/>
    <n v="13.399999999999991"/>
    <n v="1.1000000000000014"/>
    <n v="-0.90000000000000568"/>
    <n v="1.6999999999999957"/>
    <n v="5"/>
    <n v="14.699999999999996"/>
    <n v="-1.3999999999999986"/>
    <n v="6.4000000000000021"/>
    <n v="7.1000000000000014"/>
    <n v="4"/>
    <n v="-0.90000000000000036"/>
    <n v="2.8000000000000007"/>
    <n v="1.8999999999999986"/>
    <n v="0.39999999999999858"/>
    <n v="1"/>
    <n v="1.5"/>
    <n v="1.5"/>
    <n v="-0.40000000000000036"/>
    <n v="1.8999999999999986"/>
    <n v="2.6999999999999993"/>
    <n v="8.9"/>
    <n v="0"/>
    <n v="0"/>
    <n v="0"/>
    <n v="0"/>
    <n v="0"/>
    <n v="36"/>
    <n v="12"/>
    <n v="10"/>
    <n v="9.2000000000000028"/>
    <n v="10"/>
    <n v="28"/>
    <n v="2.1999999999999993"/>
    <n v="2"/>
    <n v="3"/>
    <n v="1.2000000000000028"/>
    <n v="0"/>
    <n v="4"/>
    <n v="4"/>
    <n v="0"/>
    <n v="-2"/>
    <n v="-2"/>
    <n v="-1"/>
    <n v="2"/>
    <n v="3"/>
    <n v="1"/>
    <n v="26"/>
    <s v="DET"/>
    <x v="0"/>
    <n v="101"/>
    <n v="108"/>
    <n v="-7"/>
    <x v="2"/>
    <n v="3"/>
    <x v="2"/>
    <x v="1"/>
    <x v="1"/>
    <x v="1"/>
  </r>
  <r>
    <s v="Train"/>
    <s v="MIL"/>
    <s v="WAS"/>
    <s v="06.01.2018"/>
    <s v="MILWAS06.01.2018"/>
    <s v="WAS"/>
    <s v="Team2"/>
    <s v="WAS"/>
    <s v="Team2"/>
    <n v="2.4900000000000002"/>
    <n v="1.61"/>
    <n v="0.88000000000000012"/>
    <s v="MIL"/>
    <s v="Team1"/>
    <n v="0"/>
    <n v="0"/>
    <n v="0"/>
    <n v="0"/>
    <s v="WAS"/>
    <x v="0"/>
    <n v="84"/>
    <n v="116"/>
    <n v="-32"/>
    <n v="0.67279999999999995"/>
    <n v="0.18"/>
    <n v="0.82000000000000006"/>
    <n v="0"/>
    <n v="-2"/>
    <n v="2"/>
    <n v="-5.3999999999999937E-2"/>
    <n v="0"/>
    <n v="-0.59999999999999432"/>
    <n v="0.10000000000000142"/>
    <n v="-4.3999999999999915"/>
    <n v="2.6000000000000014"/>
    <n v="-1"/>
    <n v="-1.6999999999999993"/>
    <n v="-1.5"/>
    <n v="0.19999999999999929"/>
    <n v="0.10000000000000142"/>
    <n v="0.29999999999999716"/>
    <n v="-2.3000000000000007"/>
    <n v="-2.5999999999999979"/>
    <n v="-4.8999999999999986"/>
    <n v="0.60000000000000142"/>
    <n v="-0.19999999999999929"/>
    <n v="0.60000000000000053"/>
    <n v="0.59999999999999964"/>
    <n v="-1"/>
    <n v="0.69999999999999929"/>
    <n v="-1.2000000000000028"/>
    <n v="-3"/>
    <n v="0"/>
    <n v="-1"/>
    <n v="1"/>
    <n v="-1"/>
    <n v="0"/>
    <n v="8"/>
    <n v="8"/>
    <n v="-7"/>
    <n v="13.900000000000006"/>
    <n v="-3"/>
    <n v="-10"/>
    <n v="4.2000000000000028"/>
    <n v="-5"/>
    <n v="-5"/>
    <n v="-4.0999999999999943"/>
    <n v="-7"/>
    <n v="-13"/>
    <n v="-20"/>
    <n v="5"/>
    <n v="-3"/>
    <n v="-3"/>
    <n v="-3"/>
    <n v="-4"/>
    <n v="0"/>
    <n v="-3"/>
    <n v="-21"/>
    <s v="MIL"/>
    <x v="1"/>
    <n v="110"/>
    <n v="103"/>
    <n v="7"/>
    <x v="1"/>
    <n v="-1"/>
    <x v="2"/>
    <x v="1"/>
    <x v="1"/>
    <x v="1"/>
  </r>
  <r>
    <s v="Train"/>
    <s v="NOP"/>
    <s v="MIN"/>
    <s v="06.01.2018"/>
    <s v="NOPMIN06.01.2018"/>
    <s v="MIN"/>
    <s v="Team2"/>
    <s v="MIN"/>
    <s v="Team2"/>
    <n v="2.0499999999999998"/>
    <n v="1.86"/>
    <n v="0.18999999999999972"/>
    <s v="NOP"/>
    <s v="Team1"/>
    <n v="0"/>
    <n v="0"/>
    <n v="0"/>
    <n v="0"/>
    <s v="MIN"/>
    <x v="0"/>
    <n v="87"/>
    <n v="104"/>
    <n v="-17"/>
    <n v="0.80740000000000001"/>
    <n v="0.33"/>
    <n v="0.66999999999999993"/>
    <n v="-2"/>
    <n v="-4"/>
    <n v="2"/>
    <n v="-7.8999999999999959E-2"/>
    <n v="0"/>
    <n v="3.5999999999999943"/>
    <n v="1.6000000000000014"/>
    <n v="0.5"/>
    <n v="1.6999999999999957"/>
    <n v="3.5999999999999996"/>
    <n v="7.1999999999999993"/>
    <n v="3.2999999999999972"/>
    <n v="-3.2000000000000028"/>
    <n v="-3"/>
    <n v="-3.5"/>
    <n v="-2.0999999999999996"/>
    <n v="3.3999999999999986"/>
    <n v="1.2999999999999972"/>
    <n v="4.4000000000000021"/>
    <n v="2.3999999999999986"/>
    <n v="-1.6999999999999993"/>
    <n v="0.70000000000000018"/>
    <n v="-0.20000000000000018"/>
    <n v="1.6000000000000014"/>
    <n v="-1"/>
    <n v="-2.2000000000000002"/>
    <n v="0"/>
    <n v="1"/>
    <n v="-1"/>
    <n v="1"/>
    <n v="0"/>
    <n v="24"/>
    <n v="13"/>
    <n v="6"/>
    <n v="13.200000000000003"/>
    <n v="7"/>
    <n v="7"/>
    <n v="16.300000000000004"/>
    <n v="-9"/>
    <n v="-16"/>
    <n v="25"/>
    <n v="-2"/>
    <n v="1"/>
    <n v="-1"/>
    <n v="8"/>
    <n v="8"/>
    <n v="2"/>
    <n v="-3"/>
    <n v="-3"/>
    <n v="3"/>
    <n v="-1"/>
    <n v="17"/>
    <s v="MIN"/>
    <x v="0"/>
    <n v="98"/>
    <n v="116"/>
    <n v="-18"/>
    <x v="3"/>
    <n v="-7"/>
    <x v="1"/>
    <x v="1"/>
    <x v="1"/>
    <x v="2"/>
  </r>
  <r>
    <s v="Train"/>
    <s v="DEN"/>
    <s v="SAC"/>
    <s v="06.01.2018"/>
    <s v="DENSAC06.01.2018"/>
    <s v="SAC"/>
    <s v="Team2"/>
    <s v="DEN"/>
    <s v="Team1"/>
    <n v="1.39"/>
    <n v="3.27"/>
    <n v="-1.8800000000000001"/>
    <s v="SAC"/>
    <s v="Team2"/>
    <n v="4"/>
    <n v="0"/>
    <n v="0"/>
    <n v="0"/>
    <s v="DEN"/>
    <x v="1"/>
    <n v="107"/>
    <n v="89"/>
    <n v="18"/>
    <n v="0.83320000000000005"/>
    <n v="0.68"/>
    <n v="0.31999999999999995"/>
    <n v="3"/>
    <n v="9"/>
    <n v="-6"/>
    <n v="0.21000000000000002"/>
    <n v="0.29999999999999716"/>
    <n v="10.200000000000003"/>
    <n v="2"/>
    <n v="1.5999999999999943"/>
    <n v="1.3999999999999986"/>
    <n v="2.5999999999999996"/>
    <n v="8.1000000000000014"/>
    <n v="-1.6000000000000014"/>
    <n v="3.6000000000000014"/>
    <n v="4.3999999999999986"/>
    <n v="2.2000000000000028"/>
    <n v="2"/>
    <n v="3.0999999999999979"/>
    <n v="5"/>
    <n v="2.9000000000000021"/>
    <n v="1"/>
    <n v="0.10000000000000053"/>
    <n v="0.59999999999999964"/>
    <n v="0.19999999999999929"/>
    <n v="-2.3000000000000007"/>
    <n v="2.0999999999999979"/>
    <n v="10.799999999999999"/>
    <n v="0"/>
    <n v="1"/>
    <n v="-1"/>
    <n v="1"/>
    <n v="0"/>
    <n v="-12"/>
    <n v="-7"/>
    <n v="-1"/>
    <n v="-7.5"/>
    <n v="7"/>
    <n v="18"/>
    <n v="-1.2000000000000028"/>
    <n v="-5"/>
    <n v="-2"/>
    <n v="-21.5"/>
    <n v="-12"/>
    <n v="2"/>
    <n v="-10"/>
    <n v="2"/>
    <n v="-5"/>
    <n v="8"/>
    <n v="-1"/>
    <n v="2"/>
    <n v="-8"/>
    <n v="2"/>
    <n v="28"/>
    <s v="SAC"/>
    <x v="0"/>
    <n v="98"/>
    <n v="106"/>
    <n v="-8"/>
    <x v="2"/>
    <n v="2"/>
    <x v="2"/>
    <x v="1"/>
    <x v="1"/>
    <x v="1"/>
  </r>
  <r>
    <s v="Train"/>
    <s v="UTA"/>
    <s v="MIA"/>
    <s v="07.01.2018"/>
    <s v="UTAMIA07.01.2018"/>
    <s v="MIA"/>
    <s v="Team2"/>
    <s v="MIA"/>
    <s v="Team2"/>
    <n v="2.4900000000000002"/>
    <n v="1.61"/>
    <n v="0.88000000000000012"/>
    <s v="UTA"/>
    <s v="Team1"/>
    <n v="0"/>
    <n v="1"/>
    <n v="0"/>
    <n v="0"/>
    <s v="MIA"/>
    <x v="0"/>
    <n v="76"/>
    <n v="113"/>
    <n v="-37"/>
    <n v="0.76280000000000003"/>
    <n v="0.13"/>
    <n v="0.87"/>
    <n v="1"/>
    <n v="-5"/>
    <n v="6"/>
    <n v="-0.14300000000000007"/>
    <n v="-0.19999999999999574"/>
    <n v="0.10000000000000853"/>
    <n v="-0.39999999999999858"/>
    <n v="0.10000000000000853"/>
    <n v="-0.5"/>
    <n v="-0.59999999999999964"/>
    <n v="-1.6000000000000014"/>
    <n v="0.10000000000000142"/>
    <n v="1.4000000000000004"/>
    <n v="1"/>
    <n v="3.6999999999999886"/>
    <n v="9.9999999999999645E-2"/>
    <n v="-0.70000000000000284"/>
    <n v="-0.59999999999999432"/>
    <n v="0"/>
    <n v="-0.69999999999999929"/>
    <n v="1.7999999999999989"/>
    <n v="-0.20000000000000018"/>
    <n v="-0.19999999999999929"/>
    <n v="-0.10000000000000142"/>
    <n v="0.60000000000000142"/>
    <n v="0.59999999999999987"/>
    <n v="0"/>
    <n v="-1"/>
    <n v="1"/>
    <n v="-1"/>
    <n v="-5"/>
    <n v="-16"/>
    <n v="0"/>
    <n v="-10"/>
    <n v="4.8000000000000043"/>
    <n v="0"/>
    <n v="-9"/>
    <n v="7.7999999999999972"/>
    <n v="-16"/>
    <n v="-14"/>
    <n v="-45"/>
    <n v="-7"/>
    <n v="16"/>
    <n v="9"/>
    <n v="2"/>
    <n v="2"/>
    <n v="-3"/>
    <n v="0"/>
    <n v="-6"/>
    <n v="-3"/>
    <n v="-15"/>
    <n v="-12"/>
    <s v="MIA"/>
    <x v="0"/>
    <n v="102"/>
    <n v="103"/>
    <n v="-1"/>
    <x v="1"/>
    <n v="-10"/>
    <x v="2"/>
    <x v="2"/>
    <x v="1"/>
    <x v="1"/>
  </r>
  <r>
    <s v="Train"/>
    <s v="NYK"/>
    <s v="DAL"/>
    <s v="07.01.2018"/>
    <s v="NYKDAL07.01.2018"/>
    <s v="DAL"/>
    <s v="Team2"/>
    <s v="DAL"/>
    <s v="Team2"/>
    <n v="2.77"/>
    <n v="1.51"/>
    <n v="1.26"/>
    <s v="NYK"/>
    <s v="Team1"/>
    <n v="1"/>
    <n v="0"/>
    <n v="0"/>
    <n v="0"/>
    <s v="DAL"/>
    <x v="0"/>
    <n v="84"/>
    <n v="112"/>
    <n v="-28"/>
    <n v="0.85550000000000004"/>
    <n v="0.22"/>
    <n v="0.78"/>
    <n v="-1"/>
    <n v="5"/>
    <n v="-6"/>
    <n v="0.13700000000000001"/>
    <n v="0.19999999999999574"/>
    <n v="1.2000000000000028"/>
    <n v="1.5999999999999943"/>
    <n v="1.3999999999999915"/>
    <n v="1.1999999999999957"/>
    <n v="-4.4000000000000004"/>
    <n v="-10.800000000000004"/>
    <n v="-1.7000000000000028"/>
    <n v="2.0999999999999996"/>
    <n v="1.8999999999999986"/>
    <n v="3"/>
    <n v="3.1000000000000005"/>
    <n v="0.70000000000000284"/>
    <n v="3.7999999999999972"/>
    <n v="-0.20000000000000284"/>
    <n v="2.4000000000000004"/>
    <n v="0.39999999999999947"/>
    <n v="1.1000000000000005"/>
    <n v="0.40000000000000036"/>
    <n v="1.5999999999999979"/>
    <n v="9.9999999999997868E-2"/>
    <n v="1.5999999999999999"/>
    <n v="0"/>
    <n v="0"/>
    <n v="0"/>
    <n v="0"/>
    <n v="5"/>
    <n v="-21"/>
    <n v="-10"/>
    <n v="-12"/>
    <n v="-4.5"/>
    <n v="-9"/>
    <n v="-19"/>
    <n v="-5.2999999999999972"/>
    <n v="8"/>
    <n v="6"/>
    <n v="16.400000000000006"/>
    <n v="1"/>
    <n v="4"/>
    <n v="5"/>
    <n v="-19"/>
    <n v="6"/>
    <n v="0"/>
    <n v="5"/>
    <n v="2"/>
    <n v="2"/>
    <n v="0"/>
    <n v="-1"/>
    <s v="NYK"/>
    <x v="1"/>
    <n v="100"/>
    <n v="96"/>
    <n v="4"/>
    <x v="3"/>
    <n v="-5"/>
    <x v="2"/>
    <x v="1"/>
    <x v="1"/>
    <x v="1"/>
  </r>
  <r>
    <s v="Train"/>
    <s v="OKC"/>
    <s v="PHX"/>
    <s v="07.01.2018"/>
    <s v="OKCPHX07.01.2018"/>
    <s v="PHX"/>
    <s v="Team2"/>
    <s v="OKC"/>
    <s v="Team1"/>
    <n v="1.27"/>
    <n v="4.18"/>
    <n v="-2.9099999999999997"/>
    <s v="PHX"/>
    <s v="Team2"/>
    <n v="0"/>
    <n v="0"/>
    <n v="0"/>
    <n v="0"/>
    <s v="OKC"/>
    <x v="1"/>
    <n v="110"/>
    <n v="89"/>
    <n v="21"/>
    <n v="0.53590000000000004"/>
    <n v="0.71"/>
    <n v="0.29000000000000004"/>
    <n v="-2"/>
    <n v="7"/>
    <n v="-9"/>
    <n v="0.19799999999999995"/>
    <n v="0.39999999999999858"/>
    <n v="-0.59999999999999432"/>
    <n v="0.79999999999999716"/>
    <n v="-0.20000000000000284"/>
    <n v="1"/>
    <n v="1.5999999999999996"/>
    <n v="2.6999999999999993"/>
    <n v="2.2999999999999972"/>
    <n v="-3.8000000000000007"/>
    <n v="-3.7999999999999972"/>
    <n v="-4.2999999999999972"/>
    <n v="0.70000000000000107"/>
    <n v="-1.6999999999999957"/>
    <n v="-1"/>
    <n v="0.40000000000000213"/>
    <n v="-1.5999999999999996"/>
    <n v="2.8"/>
    <n v="0.39999999999999947"/>
    <n v="-0.90000000000000036"/>
    <n v="-1.6999999999999993"/>
    <n v="-2"/>
    <n v="11"/>
    <n v="0"/>
    <n v="1"/>
    <n v="-1"/>
    <n v="1"/>
    <n v="0"/>
    <n v="38"/>
    <n v="16"/>
    <n v="12"/>
    <n v="11.5"/>
    <n v="8"/>
    <n v="4"/>
    <n v="20.8"/>
    <n v="-2"/>
    <n v="-4"/>
    <n v="4.7000000000000028"/>
    <n v="2"/>
    <n v="-2"/>
    <n v="0"/>
    <n v="1"/>
    <n v="-9"/>
    <n v="-7"/>
    <n v="4"/>
    <n v="-4"/>
    <n v="0"/>
    <n v="-1"/>
    <n v="24"/>
    <s v="PHX"/>
    <x v="0"/>
    <n v="100"/>
    <n v="114"/>
    <n v="-14"/>
    <x v="2"/>
    <n v="5"/>
    <x v="2"/>
    <x v="1"/>
    <x v="1"/>
    <x v="1"/>
  </r>
  <r>
    <s v="Train"/>
    <s v="SAS"/>
    <s v="POR"/>
    <s v="07.01.2018"/>
    <s v="SASPOR07.01.2018"/>
    <s v="POR"/>
    <s v="Team2"/>
    <s v="POR"/>
    <s v="Team2"/>
    <n v="2.2400000000000002"/>
    <n v="1.73"/>
    <n v="0.51000000000000023"/>
    <s v="POR"/>
    <s v="Team2"/>
    <n v="0"/>
    <n v="0"/>
    <n v="0"/>
    <n v="1"/>
    <s v="SAS"/>
    <x v="1"/>
    <n v="97"/>
    <n v="90"/>
    <n v="7"/>
    <n v="0.59340000000000004"/>
    <n v="0.56999999999999995"/>
    <n v="0.43000000000000005"/>
    <n v="2"/>
    <n v="7"/>
    <n v="-5"/>
    <n v="0.14900000000000002"/>
    <n v="-0.29999999999999716"/>
    <n v="-1.4000000000000057"/>
    <n v="9.9999999999994316E-2"/>
    <n v="-2.0999999999999943"/>
    <n v="1.1000000000000014"/>
    <n v="-0.59999999999999964"/>
    <n v="-0.80000000000000071"/>
    <n v="-1.1999999999999957"/>
    <n v="-0.90000000000000036"/>
    <n v="-0.80000000000000071"/>
    <n v="-1.3000000000000114"/>
    <n v="0.29999999999999893"/>
    <n v="-0.70000000000000284"/>
    <n v="-0.39999999999999858"/>
    <n v="3"/>
    <n v="-0.69999999999999929"/>
    <n v="0.5"/>
    <n v="0.29999999999999982"/>
    <n v="-1.5999999999999996"/>
    <n v="-2.3999999999999986"/>
    <n v="0"/>
    <n v="2.1999999999999997"/>
    <n v="0"/>
    <n v="0"/>
    <n v="0"/>
    <n v="0"/>
    <n v="0"/>
    <n v="-7"/>
    <n v="-2"/>
    <n v="7"/>
    <n v="-6.6999999999999957"/>
    <n v="-2"/>
    <n v="0"/>
    <n v="-6.5999999999999943"/>
    <n v="-1"/>
    <n v="4"/>
    <n v="-22.999999999999993"/>
    <n v="1"/>
    <n v="-1"/>
    <n v="0"/>
    <n v="-9"/>
    <n v="-1"/>
    <n v="4"/>
    <n v="1"/>
    <n v="-3"/>
    <n v="-4"/>
    <n v="7"/>
    <n v="-7"/>
    <s v="POR"/>
    <x v="0"/>
    <n v="110"/>
    <n v="111"/>
    <n v="-1"/>
    <x v="3"/>
    <n v="0"/>
    <x v="2"/>
    <x v="1"/>
    <x v="1"/>
    <x v="1"/>
  </r>
  <r>
    <s v="Train"/>
    <s v="ATL"/>
    <s v="LAL"/>
    <s v="07.01.2018"/>
    <s v="ATLLAL07.01.2018"/>
    <s v="LAL"/>
    <s v="Team2"/>
    <s v="LAL"/>
    <s v="Team2"/>
    <n v="2.36"/>
    <n v="1.67"/>
    <n v="0.69"/>
    <s v="ATL"/>
    <s v="Team1"/>
    <n v="0"/>
    <n v="0"/>
    <n v="0"/>
    <n v="0"/>
    <s v="ATL"/>
    <x v="1"/>
    <n v="109"/>
    <n v="80"/>
    <n v="29"/>
    <n v="0.62970000000000004"/>
    <n v="0.79"/>
    <n v="0.20999999999999996"/>
    <n v="0"/>
    <n v="-1"/>
    <n v="1"/>
    <n v="-2.5999999999999968E-2"/>
    <n v="-0.69999999999999574"/>
    <n v="-2.9000000000000057"/>
    <n v="-2.2000000000000028"/>
    <n v="-5.2000000000000028"/>
    <n v="0.29999999999999716"/>
    <n v="2"/>
    <n v="1.4000000000000021"/>
    <n v="5.5"/>
    <n v="-0.69999999999999929"/>
    <n v="-3.6999999999999993"/>
    <n v="9.5"/>
    <n v="-1.8000000000000007"/>
    <n v="-4.2000000000000028"/>
    <n v="-6.1000000000000014"/>
    <n v="0.69999999999999929"/>
    <n v="-1"/>
    <n v="0.40000000000000036"/>
    <n v="-1.1000000000000005"/>
    <n v="-0.70000000000000018"/>
    <n v="-2.5999999999999979"/>
    <n v="0"/>
    <n v="1"/>
    <n v="0"/>
    <n v="0"/>
    <n v="0"/>
    <n v="0"/>
    <n v="0"/>
    <n v="-5"/>
    <n v="-8"/>
    <n v="-11"/>
    <n v="-4.2999999999999972"/>
    <n v="-1"/>
    <n v="-10"/>
    <n v="5.8000000000000007"/>
    <n v="12"/>
    <n v="13"/>
    <n v="9"/>
    <n v="-1"/>
    <n v="-6"/>
    <n v="-7"/>
    <n v="-10"/>
    <n v="0"/>
    <n v="0"/>
    <n v="2"/>
    <n v="2"/>
    <n v="-4"/>
    <n v="2"/>
    <n v="-7"/>
    <s v="LAL"/>
    <x v="0"/>
    <n v="113"/>
    <n v="132"/>
    <n v="-19"/>
    <x v="3"/>
    <n v="-1"/>
    <x v="1"/>
    <x v="1"/>
    <x v="1"/>
    <x v="1"/>
  </r>
  <r>
    <s v="Train"/>
    <s v="MIL"/>
    <s v="IND"/>
    <s v="08.01.2018"/>
    <s v="MILIND08.01.2018"/>
    <s v="IND"/>
    <s v="Team2"/>
    <s v="IND"/>
    <s v="Team2"/>
    <n v="2.04"/>
    <n v="1.87"/>
    <n v="0.16999999999999993"/>
    <s v="MIL"/>
    <s v="Team1"/>
    <n v="0"/>
    <n v="0"/>
    <n v="0"/>
    <n v="0"/>
    <s v="IND"/>
    <x v="0"/>
    <n v="95"/>
    <n v="103"/>
    <n v="-8"/>
    <n v="0.84530000000000005"/>
    <n v="0.42"/>
    <n v="0.58000000000000007"/>
    <n v="-1"/>
    <n v="1"/>
    <n v="-2"/>
    <n v="4.0000000000000036E-2"/>
    <n v="0"/>
    <n v="-1.2000000000000028"/>
    <n v="-1.5"/>
    <n v="-4.3999999999999915"/>
    <n v="0.70000000000000284"/>
    <n v="-1"/>
    <n v="-0.80000000000000071"/>
    <n v="-3"/>
    <n v="2.9000000000000021"/>
    <n v="3.8999999999999986"/>
    <n v="-0.60000000000000853"/>
    <n v="-1.5999999999999996"/>
    <n v="-1.8000000000000043"/>
    <n v="-3.2999999999999972"/>
    <n v="0.30000000000000071"/>
    <n v="-0.40000000000000036"/>
    <n v="0.60000000000000053"/>
    <n v="0.60000000000000053"/>
    <n v="-1.5"/>
    <n v="4"/>
    <n v="1.3999999999999986"/>
    <n v="-0.60000000000000009"/>
    <n v="0"/>
    <n v="0"/>
    <n v="0"/>
    <n v="0"/>
    <n v="0"/>
    <n v="-15"/>
    <n v="-9"/>
    <n v="-6"/>
    <n v="-7"/>
    <n v="-8"/>
    <n v="-9"/>
    <n v="-16.599999999999998"/>
    <n v="11"/>
    <n v="12"/>
    <n v="5.5"/>
    <n v="0"/>
    <n v="-4"/>
    <n v="-4"/>
    <n v="-4"/>
    <n v="3"/>
    <n v="2"/>
    <n v="2"/>
    <n v="0"/>
    <n v="7"/>
    <n v="7"/>
    <n v="-32"/>
    <s v="IND"/>
    <x v="0"/>
    <n v="96"/>
    <n v="109"/>
    <n v="-13"/>
    <x v="3"/>
    <n v="-3"/>
    <x v="1"/>
    <x v="1"/>
    <x v="1"/>
    <x v="2"/>
  </r>
  <r>
    <s v="Train"/>
    <s v="TOR"/>
    <s v="BKN"/>
    <s v="08.01.2018"/>
    <s v="TORBKN08.01.2018"/>
    <s v="BKN"/>
    <s v="Team2"/>
    <s v="TOR"/>
    <s v="Team1"/>
    <n v="1.32"/>
    <n v="3.73"/>
    <n v="-2.41"/>
    <s v="BKN"/>
    <s v="Team2"/>
    <n v="2"/>
    <n v="0"/>
    <n v="0"/>
    <n v="0"/>
    <s v="TOR"/>
    <x v="1"/>
    <n v="108"/>
    <n v="85"/>
    <n v="23"/>
    <n v="0.76390000000000002"/>
    <n v="0.73"/>
    <n v="0.27"/>
    <n v="-2"/>
    <n v="12"/>
    <n v="-14"/>
    <n v="0.34499999999999997"/>
    <n v="0"/>
    <n v="5.6999999999999886"/>
    <n v="2.8999999999999986"/>
    <n v="-0.40000000000000568"/>
    <n v="3.6000000000000014"/>
    <n v="-0.5"/>
    <n v="-1.7999999999999972"/>
    <n v="0.30000000000000426"/>
    <n v="0.40000000000000213"/>
    <n v="-0.80000000000000071"/>
    <n v="4.6000000000000085"/>
    <n v="-0.80000000000000071"/>
    <n v="-2.2999999999999972"/>
    <n v="-3.1000000000000014"/>
    <n v="0.59999999999999787"/>
    <n v="-2"/>
    <n v="2.5000000000000009"/>
    <n v="1.5"/>
    <n v="-0.69999999999999929"/>
    <n v="1.5"/>
    <n v="-0.40000000000000213"/>
    <n v="10.399999999999999"/>
    <n v="0"/>
    <n v="1"/>
    <n v="-1"/>
    <n v="1"/>
    <n v="0"/>
    <n v="44"/>
    <n v="18"/>
    <n v="-5"/>
    <n v="22.799999999999997"/>
    <n v="4"/>
    <n v="2"/>
    <n v="10.900000000000002"/>
    <n v="4"/>
    <n v="6"/>
    <n v="-4.3000000000000114"/>
    <n v="0"/>
    <n v="-12"/>
    <n v="-12"/>
    <n v="14"/>
    <n v="-7"/>
    <n v="7"/>
    <n v="-6"/>
    <n v="-9"/>
    <n v="8"/>
    <n v="6"/>
    <n v="21"/>
    <s v="TOR"/>
    <x v="1"/>
    <n v="114"/>
    <n v="113"/>
    <n v="1"/>
    <x v="2"/>
    <n v="3"/>
    <x v="2"/>
    <x v="2"/>
    <x v="1"/>
    <x v="1"/>
  </r>
  <r>
    <s v="Train"/>
    <s v="CLE"/>
    <s v="MIN"/>
    <s v="08.01.2018"/>
    <s v="CLEMIN08.01.2018"/>
    <s v="MIN"/>
    <s v="Team2"/>
    <s v="CLE"/>
    <s v="Team1"/>
    <n v="1.91"/>
    <n v="2"/>
    <n v="-9.000000000000008E-2"/>
    <s v="MIN"/>
    <s v="Team2"/>
    <n v="0"/>
    <n v="0"/>
    <n v="0"/>
    <n v="1"/>
    <s v="MIN"/>
    <x v="0"/>
    <n v="79"/>
    <n v="112"/>
    <n v="-33"/>
    <n v="0.74890000000000001"/>
    <n v="0.17"/>
    <n v="0.83"/>
    <n v="-2"/>
    <n v="1"/>
    <n v="-3"/>
    <n v="5.7000000000000051E-2"/>
    <n v="-0.29999999999999716"/>
    <n v="2.5"/>
    <n v="-0.5"/>
    <n v="-1.5"/>
    <n v="0.20000000000000284"/>
    <n v="4.5"/>
    <n v="10.199999999999996"/>
    <n v="2.7999999999999972"/>
    <n v="-1"/>
    <n v="-1.5"/>
    <n v="0.89999999999999147"/>
    <n v="-1.9000000000000004"/>
    <n v="2.3000000000000007"/>
    <n v="0.5"/>
    <n v="0.89999999999999858"/>
    <n v="1.3000000000000007"/>
    <n v="-1.5999999999999996"/>
    <n v="-0.39999999999999947"/>
    <n v="-0.59999999999999964"/>
    <n v="0.69999999999999929"/>
    <n v="-0.19999999999999929"/>
    <n v="-9.9999999999999645E-2"/>
    <n v="0"/>
    <n v="0"/>
    <n v="0"/>
    <n v="0"/>
    <n v="0"/>
    <n v="15"/>
    <n v="3"/>
    <n v="4"/>
    <n v="1.1000000000000014"/>
    <n v="6"/>
    <n v="16"/>
    <n v="-5.8999999999999986"/>
    <n v="3"/>
    <n v="10"/>
    <n v="-19.5"/>
    <n v="1"/>
    <n v="-3"/>
    <n v="-2"/>
    <n v="-1"/>
    <n v="8"/>
    <n v="1"/>
    <n v="-3"/>
    <n v="-4"/>
    <n v="6"/>
    <n v="9"/>
    <n v="-14"/>
    <s v="MIN"/>
    <x v="0"/>
    <n v="99"/>
    <n v="127"/>
    <n v="-28"/>
    <x v="3"/>
    <n v="-3"/>
    <x v="1"/>
    <x v="1"/>
    <x v="1"/>
    <x v="1"/>
  </r>
  <r>
    <s v="Train"/>
    <s v="DET"/>
    <s v="NOP"/>
    <s v="08.01.2018"/>
    <s v="DETNOP08.01.2018"/>
    <s v="NOP"/>
    <s v="Team2"/>
    <s v="NOP"/>
    <s v="Team2"/>
    <n v="3.14"/>
    <n v="1.42"/>
    <n v="1.7200000000000002"/>
    <s v="DET"/>
    <s v="Team1"/>
    <n v="2"/>
    <n v="1"/>
    <n v="1"/>
    <n v="0"/>
    <s v="NOP"/>
    <x v="0"/>
    <n v="81"/>
    <n v="110"/>
    <n v="-29"/>
    <n v="0.8538"/>
    <n v="0.21"/>
    <n v="0.79"/>
    <n v="0"/>
    <n v="2"/>
    <n v="-2"/>
    <n v="5.3000000000000047E-2"/>
    <n v="-0.39999999999999858"/>
    <n v="-9"/>
    <n v="-3.1000000000000014"/>
    <n v="0.70000000000000284"/>
    <n v="-4"/>
    <n v="-0.39999999999999858"/>
    <n v="-1.2000000000000028"/>
    <n v="0.20000000000000284"/>
    <n v="-2.4000000000000004"/>
    <n v="-2.7999999999999972"/>
    <n v="-1.5"/>
    <n v="1.9000000000000004"/>
    <n v="-2.6000000000000014"/>
    <n v="-0.70000000000000284"/>
    <n v="-4.5999999999999979"/>
    <n v="-1.9000000000000004"/>
    <n v="0.40000000000000036"/>
    <n v="-1.5"/>
    <n v="1"/>
    <n v="-1.1000000000000014"/>
    <n v="-2.3000000000000007"/>
    <n v="0.4"/>
    <n v="0"/>
    <n v="1"/>
    <n v="-1"/>
    <n v="1"/>
    <n v="0"/>
    <n v="10"/>
    <n v="5"/>
    <n v="-3"/>
    <n v="8.4000000000000057"/>
    <n v="6"/>
    <n v="-4"/>
    <n v="27.3"/>
    <n v="-6"/>
    <n v="-1"/>
    <n v="-18.800000000000011"/>
    <n v="-2"/>
    <n v="-1"/>
    <n v="-3"/>
    <n v="1"/>
    <n v="-3"/>
    <n v="3"/>
    <n v="-2"/>
    <n v="-1"/>
    <n v="-4"/>
    <n v="0"/>
    <n v="25"/>
    <s v="NOP"/>
    <x v="0"/>
    <n v="109"/>
    <n v="112"/>
    <n v="-3"/>
    <x v="1"/>
    <n v="-9"/>
    <x v="2"/>
    <x v="2"/>
    <x v="1"/>
    <x v="1"/>
  </r>
  <r>
    <s v="Train"/>
    <s v="HOU"/>
    <s v="CHI"/>
    <s v="08.01.2018"/>
    <s v="HOUCHI08.01.2018"/>
    <s v="CHI"/>
    <s v="Team2"/>
    <s v="HOU"/>
    <s v="Team1"/>
    <n v="1.43"/>
    <n v="3.1"/>
    <n v="-1.6700000000000002"/>
    <s v="CHI"/>
    <s v="Team2"/>
    <n v="3"/>
    <n v="0"/>
    <n v="0"/>
    <n v="1"/>
    <s v="CHI"/>
    <x v="0"/>
    <n v="78"/>
    <n v="113"/>
    <n v="-35"/>
    <n v="0.751"/>
    <n v="0.15"/>
    <n v="0.85"/>
    <n v="-2"/>
    <n v="13"/>
    <n v="-15"/>
    <n v="0.36099999999999999"/>
    <n v="-0.10000000000000142"/>
    <n v="13.099999999999994"/>
    <n v="0.60000000000000142"/>
    <n v="-3.3999999999999915"/>
    <n v="2.5"/>
    <n v="5.2000000000000011"/>
    <n v="13.399999999999999"/>
    <n v="1"/>
    <n v="6.8000000000000007"/>
    <n v="7.3000000000000007"/>
    <n v="4.7999999999999972"/>
    <n v="-9.9999999999999645E-2"/>
    <n v="-0.89999999999999858"/>
    <n v="-1.0999999999999943"/>
    <n v="-1.1000000000000014"/>
    <n v="1.0999999999999996"/>
    <n v="2"/>
    <n v="1.1000000000000001"/>
    <n v="9.9999999999999645E-2"/>
    <n v="1.5"/>
    <n v="3.5999999999999979"/>
    <n v="14"/>
    <n v="0"/>
    <n v="0"/>
    <n v="0"/>
    <n v="0"/>
    <n v="0"/>
    <n v="15"/>
    <n v="8"/>
    <n v="10"/>
    <n v="4.7000000000000028"/>
    <n v="5"/>
    <n v="15"/>
    <n v="0.59999999999999787"/>
    <n v="-6"/>
    <n v="-9"/>
    <n v="10.900000000000006"/>
    <n v="3"/>
    <n v="4"/>
    <n v="7"/>
    <n v="14"/>
    <n v="-1"/>
    <n v="1"/>
    <n v="-2"/>
    <n v="0"/>
    <n v="5"/>
    <n v="-4"/>
    <n v="32"/>
    <s v="HOU"/>
    <x v="1"/>
    <n v="116"/>
    <n v="107"/>
    <n v="9"/>
    <x v="2"/>
    <n v="6"/>
    <x v="1"/>
    <x v="2"/>
    <x v="2"/>
    <x v="1"/>
  </r>
  <r>
    <s v="Train"/>
    <s v="SAS"/>
    <s v="SAC"/>
    <s v="08.01.2018"/>
    <s v="SASSAC08.01.2018"/>
    <s v="SAC"/>
    <s v="Team2"/>
    <s v="SAS"/>
    <s v="Team1"/>
    <n v="1.48"/>
    <n v="2.88"/>
    <n v="-1.4"/>
    <s v="SAC"/>
    <s v="Team2"/>
    <n v="0"/>
    <n v="0"/>
    <n v="2"/>
    <n v="1"/>
    <s v="SAS"/>
    <x v="1"/>
    <n v="102"/>
    <n v="89"/>
    <n v="13"/>
    <n v="0.62570000000000003"/>
    <n v="0.63"/>
    <n v="0.37"/>
    <n v="3"/>
    <n v="14"/>
    <n v="-11"/>
    <n v="0.317"/>
    <n v="-0.10000000000000142"/>
    <n v="3.9000000000000057"/>
    <n v="0"/>
    <n v="-1.4000000000000057"/>
    <n v="0.79999999999999716"/>
    <n v="0.30000000000000071"/>
    <n v="1.8999999999999986"/>
    <n v="-1.9000000000000057"/>
    <n v="3.5999999999999996"/>
    <n v="3.3000000000000007"/>
    <n v="5.5"/>
    <n v="0.69999999999999929"/>
    <n v="3.7999999999999972"/>
    <n v="4.3999999999999986"/>
    <n v="1.0999999999999979"/>
    <n v="-0.19999999999999929"/>
    <n v="-0.79999999999999982"/>
    <n v="1.2999999999999998"/>
    <n v="-0.89999999999999947"/>
    <n v="-2.6000000000000014"/>
    <n v="1.8000000000000007"/>
    <n v="11.8"/>
    <n v="0"/>
    <n v="-1"/>
    <n v="1"/>
    <n v="-1"/>
    <n v="0"/>
    <n v="4"/>
    <n v="-2"/>
    <n v="-13"/>
    <n v="4.6999999999999957"/>
    <n v="2"/>
    <n v="-2"/>
    <n v="11.799999999999997"/>
    <n v="6"/>
    <n v="9"/>
    <n v="-3.4000000000000057"/>
    <n v="0"/>
    <n v="3"/>
    <n v="3"/>
    <n v="5"/>
    <n v="5"/>
    <n v="-12"/>
    <n v="1"/>
    <n v="-1"/>
    <n v="-6"/>
    <n v="7"/>
    <n v="-9"/>
    <s v="SAS"/>
    <x v="1"/>
    <n v="107"/>
    <n v="100"/>
    <n v="7"/>
    <x v="2"/>
    <n v="6"/>
    <x v="1"/>
    <x v="2"/>
    <x v="2"/>
    <x v="1"/>
  </r>
  <r>
    <s v="Train"/>
    <s v="ATL"/>
    <s v="LAC"/>
    <s v="08.01.2018"/>
    <s v="ATLLAC08.01.2018"/>
    <s v="LAC"/>
    <s v="Team2"/>
    <s v="LAC"/>
    <s v="Team2"/>
    <n v="2.71"/>
    <n v="1.53"/>
    <n v="1.18"/>
    <s v="ATL"/>
    <s v="Team1"/>
    <n v="0"/>
    <n v="0"/>
    <n v="0"/>
    <n v="0"/>
    <s v="LAC"/>
    <x v="0"/>
    <n v="85"/>
    <n v="110"/>
    <n v="-25"/>
    <n v="0.84199999999999997"/>
    <n v="0.25"/>
    <n v="0.75"/>
    <n v="1"/>
    <n v="-7"/>
    <n v="8"/>
    <n v="-0.191"/>
    <n v="0"/>
    <n v="-2.2999999999999972"/>
    <n v="0"/>
    <n v="0.40000000000000568"/>
    <n v="-0.20000000000000284"/>
    <n v="0.5"/>
    <n v="-0.69999999999999929"/>
    <n v="2.5"/>
    <n v="-2.8000000000000007"/>
    <n v="-4.4000000000000021"/>
    <n v="2.9000000000000057"/>
    <n v="-0.80000000000000071"/>
    <n v="-2.7000000000000028"/>
    <n v="-3.5"/>
    <n v="2.6999999999999993"/>
    <n v="0.69999999999999929"/>
    <n v="0.90000000000000036"/>
    <n v="-0.70000000000000018"/>
    <n v="0.10000000000000053"/>
    <n v="-1.3999999999999986"/>
    <n v="-1.1000000000000014"/>
    <n v="-4.0999999999999996"/>
    <n v="0"/>
    <n v="0"/>
    <n v="0"/>
    <n v="0"/>
    <n v="0"/>
    <n v="8"/>
    <n v="2"/>
    <n v="3"/>
    <n v="0.70000000000000284"/>
    <n v="9"/>
    <n v="23"/>
    <n v="7.9999999999999964"/>
    <n v="-5"/>
    <n v="-7"/>
    <n v="2.5999999999999943"/>
    <n v="0"/>
    <n v="-8"/>
    <n v="-8"/>
    <n v="3"/>
    <n v="-3"/>
    <n v="-5"/>
    <n v="-3"/>
    <n v="-4"/>
    <n v="-9"/>
    <n v="0"/>
    <n v="-3"/>
    <s v="LAC"/>
    <x v="0"/>
    <n v="107"/>
    <n v="108"/>
    <n v="-1"/>
    <x v="1"/>
    <n v="-5"/>
    <x v="2"/>
    <x v="2"/>
    <x v="1"/>
    <x v="1"/>
  </r>
  <r>
    <s v="Train"/>
    <s v="DEN"/>
    <s v="GSW"/>
    <s v="08.01.2018"/>
    <s v="DENGSW08.01.2018"/>
    <s v="GSW"/>
    <s v="Team2"/>
    <s v="GSW"/>
    <s v="Team2"/>
    <n v="5.23"/>
    <n v="1.2"/>
    <n v="4.03"/>
    <s v="DEN"/>
    <s v="Team1"/>
    <n v="1"/>
    <n v="0"/>
    <n v="0"/>
    <n v="0"/>
    <s v="GSW"/>
    <x v="0"/>
    <n v="83"/>
    <n v="106"/>
    <n v="-23"/>
    <n v="0.60940000000000005"/>
    <n v="0.27"/>
    <n v="0.73"/>
    <n v="-1"/>
    <n v="-11"/>
    <n v="10"/>
    <n v="-0.26200000000000001"/>
    <n v="0.19999999999999574"/>
    <n v="-8.3999999999999915"/>
    <n v="-3.7000000000000028"/>
    <n v="-9.9999999999994316E-2"/>
    <n v="-4.2000000000000028"/>
    <n v="-0.60000000000000142"/>
    <n v="0.40000000000000213"/>
    <n v="-2.3999999999999986"/>
    <n v="-0.5"/>
    <n v="1.1999999999999993"/>
    <n v="-7.2000000000000028"/>
    <n v="2.7000000000000011"/>
    <n v="-2.6000000000000014"/>
    <n v="0.19999999999999574"/>
    <n v="-7.1999999999999993"/>
    <n v="-0.30000000000000071"/>
    <n v="-0.80000000000000071"/>
    <n v="-3.7"/>
    <n v="0.60000000000000009"/>
    <n v="-2.6999999999999993"/>
    <n v="1.6999999999999993"/>
    <n v="-8"/>
    <n v="0"/>
    <n v="-1"/>
    <n v="1"/>
    <n v="-1"/>
    <n v="0"/>
    <n v="-23"/>
    <n v="-4"/>
    <n v="-18"/>
    <n v="4.6000000000000014"/>
    <n v="0"/>
    <n v="-5"/>
    <n v="4.9000000000000057"/>
    <n v="-15"/>
    <n v="-16"/>
    <n v="-9.6999999999999886"/>
    <n v="-8"/>
    <n v="-2"/>
    <n v="-10"/>
    <n v="-11"/>
    <n v="9"/>
    <n v="-11"/>
    <n v="-4"/>
    <n v="-3"/>
    <n v="-8"/>
    <n v="-3"/>
    <n v="-24"/>
    <s v="GSW"/>
    <x v="0"/>
    <n v="114"/>
    <n v="124"/>
    <n v="-10"/>
    <x v="1"/>
    <n v="-9"/>
    <x v="1"/>
    <x v="2"/>
    <x v="2"/>
    <x v="1"/>
  </r>
  <r>
    <s v="Train"/>
    <s v="MIA"/>
    <s v="TOR"/>
    <s v="09.01.2018"/>
    <s v="MIATOR09.01.2018"/>
    <s v="TOR"/>
    <s v="Team2"/>
    <s v="TOR"/>
    <s v="Team2"/>
    <n v="2.52"/>
    <n v="1.59"/>
    <n v="0.92999999999999994"/>
    <s v="MIA"/>
    <s v="Team1"/>
    <n v="2"/>
    <n v="1"/>
    <n v="0"/>
    <n v="0"/>
    <s v="TOR"/>
    <x v="0"/>
    <n v="90"/>
    <n v="104"/>
    <n v="-14"/>
    <n v="0.53080000000000005"/>
    <n v="0.36"/>
    <n v="0.64"/>
    <n v="1"/>
    <n v="-6"/>
    <n v="7"/>
    <n v="-0.17300000000000004"/>
    <n v="0"/>
    <n v="-11.199999999999989"/>
    <n v="-3.6000000000000014"/>
    <n v="-4.5"/>
    <n v="-1.7999999999999972"/>
    <n v="0.29999999999999893"/>
    <n v="-0.60000000000000142"/>
    <n v="1.7000000000000028"/>
    <n v="-4.2000000000000011"/>
    <n v="-4.5"/>
    <n v="-3.7000000000000028"/>
    <n v="-1.0999999999999996"/>
    <n v="-0.5"/>
    <n v="-1.5999999999999943"/>
    <n v="-1.5"/>
    <n v="1.2999999999999989"/>
    <n v="-1.2999999999999989"/>
    <n v="-1.2000000000000002"/>
    <n v="-0.20000000000000018"/>
    <n v="-2.3000000000000007"/>
    <n v="-1.6000000000000014"/>
    <n v="-9.2000000000000011"/>
    <n v="0"/>
    <n v="0"/>
    <n v="0"/>
    <n v="0"/>
    <n v="-5"/>
    <n v="-11"/>
    <n v="-3"/>
    <n v="-18"/>
    <n v="5.6000000000000014"/>
    <n v="-1"/>
    <n v="-5"/>
    <n v="1.6000000000000014"/>
    <n v="-4"/>
    <n v="-3"/>
    <n v="-8.2999999999999972"/>
    <n v="0"/>
    <n v="-14"/>
    <n v="-14"/>
    <n v="2"/>
    <n v="-7"/>
    <n v="-1"/>
    <n v="-6"/>
    <n v="3"/>
    <n v="-11"/>
    <n v="-9"/>
    <n v="0"/>
    <s v="MIA"/>
    <x v="1"/>
    <n v="90"/>
    <n v="89"/>
    <n v="1"/>
    <x v="1"/>
    <n v="-4"/>
    <x v="2"/>
    <x v="1"/>
    <x v="1"/>
    <x v="1"/>
  </r>
  <r>
    <s v="Train"/>
    <s v="POR"/>
    <s v="OKC"/>
    <s v="09.01.2018"/>
    <s v="POROKC09.01.2018"/>
    <s v="OKC"/>
    <s v="Team2"/>
    <s v="OKC"/>
    <s v="Team2"/>
    <n v="3.89"/>
    <n v="1.3"/>
    <n v="2.59"/>
    <s v="POR"/>
    <s v="Team1"/>
    <n v="0"/>
    <n v="0"/>
    <n v="4"/>
    <n v="0"/>
    <s v="OKC"/>
    <x v="0"/>
    <n v="91"/>
    <n v="100"/>
    <n v="-9"/>
    <n v="0.79810000000000003"/>
    <n v="0.41"/>
    <n v="0.59000000000000008"/>
    <n v="-1"/>
    <n v="-1"/>
    <n v="0"/>
    <n v="-1.2000000000000011E-2"/>
    <n v="-0.20000000000000284"/>
    <n v="-1.8999999999999915"/>
    <n v="-0.89999999999999858"/>
    <n v="-0.79999999999999716"/>
    <n v="-0.60000000000000142"/>
    <n v="-0.90000000000000036"/>
    <n v="-3.6999999999999993"/>
    <n v="1.5"/>
    <n v="0.90000000000000036"/>
    <n v="-1.1000000000000014"/>
    <n v="8.4000000000000057"/>
    <n v="-2"/>
    <n v="2.6999999999999957"/>
    <n v="0.69999999999999574"/>
    <n v="-2.3999999999999986"/>
    <n v="9.9999999999999645E-2"/>
    <n v="-2.7"/>
    <n v="0.20000000000000018"/>
    <n v="0.70000000000000018"/>
    <n v="-0.69999999999999929"/>
    <n v="-0.90000000000000213"/>
    <n v="-2.5"/>
    <n v="0"/>
    <n v="1"/>
    <n v="-1"/>
    <n v="1"/>
    <n v="0"/>
    <n v="11"/>
    <n v="8"/>
    <n v="6"/>
    <n v="5.7000000000000028"/>
    <n v="0"/>
    <n v="-4"/>
    <n v="5.1999999999999957"/>
    <n v="-5"/>
    <n v="-11"/>
    <n v="12.899999999999999"/>
    <n v="1"/>
    <n v="-5"/>
    <n v="-4"/>
    <n v="-4"/>
    <n v="-3"/>
    <n v="0"/>
    <n v="-2"/>
    <n v="-1"/>
    <n v="7"/>
    <n v="-3"/>
    <n v="15"/>
    <s v="POR"/>
    <x v="1"/>
    <n v="117"/>
    <n v="106"/>
    <n v="11"/>
    <x v="1"/>
    <n v="-6"/>
    <x v="2"/>
    <x v="1"/>
    <x v="1"/>
    <x v="1"/>
  </r>
  <r>
    <s v="Train"/>
    <s v="ORL"/>
    <s v="DAL"/>
    <s v="09.01.2018"/>
    <s v="ORLDAL09.01.2018"/>
    <s v="DAL"/>
    <s v="Team2"/>
    <s v="DAL"/>
    <s v="Team2"/>
    <n v="3.33"/>
    <n v="1.38"/>
    <n v="1.9500000000000002"/>
    <s v="ORL"/>
    <s v="Team1"/>
    <n v="0"/>
    <n v="0"/>
    <n v="2"/>
    <n v="1"/>
    <s v="DAL"/>
    <x v="0"/>
    <n v="84"/>
    <n v="112"/>
    <n v="-28"/>
    <n v="0.72040000000000004"/>
    <n v="0.22"/>
    <n v="0.78"/>
    <n v="-1"/>
    <n v="-1"/>
    <n v="0"/>
    <n v="-1.7000000000000015E-2"/>
    <n v="0"/>
    <n v="3.0999999999999943"/>
    <n v="1.5"/>
    <n v="2.2000000000000028"/>
    <n v="0.60000000000000142"/>
    <n v="-1.4000000000000004"/>
    <n v="-2.5"/>
    <n v="-1.5"/>
    <n v="1.5999999999999996"/>
    <n v="2.6000000000000014"/>
    <n v="-2.2999999999999972"/>
    <n v="1.1000000000000005"/>
    <n v="0.40000000000000568"/>
    <n v="1.5"/>
    <n v="0.39999999999999858"/>
    <n v="2"/>
    <n v="0.59999999999999964"/>
    <n v="1"/>
    <n v="0.29999999999999982"/>
    <n v="0.59999999999999787"/>
    <n v="-0.30000000000000071"/>
    <n v="-3.1999999999999997"/>
    <n v="0"/>
    <n v="0"/>
    <n v="0"/>
    <n v="0"/>
    <n v="0"/>
    <n v="31"/>
    <n v="14"/>
    <n v="6"/>
    <n v="12"/>
    <n v="8"/>
    <n v="13"/>
    <n v="12.799999999999997"/>
    <n v="-5"/>
    <n v="-2"/>
    <n v="-15.099999999999994"/>
    <n v="5"/>
    <n v="1"/>
    <n v="6"/>
    <n v="7"/>
    <n v="13"/>
    <n v="-2"/>
    <n v="-1"/>
    <n v="-4"/>
    <n v="8"/>
    <n v="3"/>
    <n v="0"/>
    <s v="DAL"/>
    <x v="0"/>
    <n v="99"/>
    <n v="114"/>
    <n v="-15"/>
    <x v="3"/>
    <n v="-4"/>
    <x v="1"/>
    <x v="1"/>
    <x v="1"/>
    <x v="1"/>
  </r>
  <r>
    <s v="Train"/>
    <s v="SAC"/>
    <s v="LAL"/>
    <s v="09.01.2018"/>
    <s v="SACLAL09.01.2018"/>
    <s v="LAL"/>
    <s v="Team2"/>
    <s v="LAL"/>
    <s v="Team2"/>
    <n v="3.35"/>
    <n v="1.38"/>
    <n v="1.9700000000000002"/>
    <s v="SAC"/>
    <s v="Team1"/>
    <n v="0"/>
    <n v="0"/>
    <n v="0"/>
    <n v="0"/>
    <s v="SAC"/>
    <x v="1"/>
    <n v="105"/>
    <n v="83"/>
    <n v="22"/>
    <n v="0.78110000000000002"/>
    <n v="0.72"/>
    <n v="0.28000000000000003"/>
    <n v="0"/>
    <n v="1"/>
    <n v="-1"/>
    <n v="2.5000000000000022E-2"/>
    <n v="-0.69999999999999574"/>
    <n v="-9.4000000000000057"/>
    <n v="-2.5"/>
    <n v="-4.8999999999999915"/>
    <n v="-0.29999999999999716"/>
    <n v="-0.40000000000000036"/>
    <n v="-5"/>
    <n v="5.4000000000000057"/>
    <n v="-4.0999999999999996"/>
    <n v="-6.6000000000000014"/>
    <n v="3.2999999999999972"/>
    <n v="-1.8000000000000007"/>
    <n v="-4.1999999999999993"/>
    <n v="-6"/>
    <n v="-2.5"/>
    <n v="-2.3000000000000007"/>
    <n v="-0.40000000000000036"/>
    <n v="-1.1000000000000005"/>
    <n v="-1.3000000000000007"/>
    <n v="-2.5999999999999979"/>
    <n v="-3.0999999999999979"/>
    <n v="-3.8"/>
    <n v="0"/>
    <n v="-1"/>
    <n v="1"/>
    <n v="-1"/>
    <n v="0"/>
    <n v="-32"/>
    <n v="-8"/>
    <n v="-4"/>
    <n v="-7"/>
    <n v="-8"/>
    <n v="-13"/>
    <n v="-9.6000000000000014"/>
    <n v="-8"/>
    <n v="-9"/>
    <n v="-5"/>
    <n v="2"/>
    <n v="-6"/>
    <n v="-4"/>
    <n v="-13"/>
    <n v="0"/>
    <n v="-7"/>
    <n v="-5"/>
    <n v="0"/>
    <n v="-11"/>
    <n v="-4"/>
    <n v="-26"/>
    <s v="LAL"/>
    <x v="0"/>
    <n v="86"/>
    <n v="99"/>
    <n v="-13"/>
    <x v="3"/>
    <n v="-4"/>
    <x v="1"/>
    <x v="1"/>
    <x v="1"/>
    <x v="1"/>
  </r>
  <r>
    <s v="Train"/>
    <s v="DAL"/>
    <s v="CHA"/>
    <s v="10.01.2018"/>
    <s v="DALCHA10.01.2018"/>
    <s v="CHA"/>
    <s v="Team2"/>
    <s v="CHA"/>
    <s v="Team2"/>
    <n v="3.31"/>
    <n v="1.38"/>
    <n v="1.9300000000000002"/>
    <s v="DAL"/>
    <s v="Team1"/>
    <n v="2"/>
    <n v="0"/>
    <n v="1"/>
    <n v="0"/>
    <s v="DAL"/>
    <x v="1"/>
    <n v="100"/>
    <n v="99"/>
    <n v="1"/>
    <n v="0.78120000000000001"/>
    <n v="0.51"/>
    <n v="0.49"/>
    <n v="4"/>
    <n v="-1"/>
    <n v="5"/>
    <n v="-6.2E-2"/>
    <n v="-0.19999999999999574"/>
    <n v="-2.7000000000000028"/>
    <n v="0.10000000000000142"/>
    <n v="-2.1000000000000085"/>
    <n v="1.3000000000000043"/>
    <n v="2.6999999999999993"/>
    <n v="6.3000000000000007"/>
    <n v="1.6000000000000014"/>
    <n v="-5.7999999999999989"/>
    <n v="-9"/>
    <n v="4.2000000000000028"/>
    <n v="-3.0999999999999996"/>
    <n v="-3.1000000000000014"/>
    <n v="-6.1000000000000014"/>
    <n v="1.8000000000000007"/>
    <n v="-0.59999999999999964"/>
    <n v="0.10000000000000053"/>
    <n v="-0.89999999999999947"/>
    <n v="-0.40000000000000036"/>
    <n v="1.1999999999999993"/>
    <n v="-2.9000000000000021"/>
    <n v="-1.1000000000000001"/>
    <n v="0"/>
    <n v="0"/>
    <n v="0"/>
    <n v="0"/>
    <n v="0"/>
    <n v="6"/>
    <n v="1"/>
    <n v="-16"/>
    <n v="9.3999999999999986"/>
    <n v="-3"/>
    <n v="-7"/>
    <n v="-1.7999999999999972"/>
    <n v="7"/>
    <n v="6"/>
    <n v="11.400000000000006"/>
    <n v="-11"/>
    <n v="-7"/>
    <n v="-18"/>
    <n v="1"/>
    <n v="-11"/>
    <n v="-4"/>
    <n v="-1"/>
    <n v="1"/>
    <n v="4"/>
    <n v="3"/>
    <n v="1"/>
    <s v="DAL"/>
    <x v="1"/>
    <n v="115"/>
    <n v="111"/>
    <n v="4"/>
    <x v="3"/>
    <n v="-7"/>
    <x v="2"/>
    <x v="1"/>
    <x v="1"/>
    <x v="2"/>
  </r>
  <r>
    <s v="Train"/>
    <s v="UTA"/>
    <s v="WAS"/>
    <s v="10.01.2018"/>
    <s v="UTAWAS10.01.2018"/>
    <s v="WAS"/>
    <s v="Team2"/>
    <s v="WAS"/>
    <s v="Team2"/>
    <n v="3.85"/>
    <n v="1.31"/>
    <n v="2.54"/>
    <s v="UTA"/>
    <s v="Team1"/>
    <n v="1"/>
    <n v="0"/>
    <n v="2"/>
    <n v="0"/>
    <s v="WAS"/>
    <x v="0"/>
    <n v="81"/>
    <n v="121"/>
    <n v="-40"/>
    <n v="0.5786"/>
    <n v="0.1"/>
    <n v="0.9"/>
    <n v="0"/>
    <n v="-7"/>
    <n v="7"/>
    <n v="-0.17499999999999993"/>
    <n v="-0.19999999999999574"/>
    <n v="-5.5999999999999943"/>
    <n v="-2.6000000000000014"/>
    <n v="-3.5"/>
    <n v="-1.2000000000000028"/>
    <n v="1.4000000000000004"/>
    <n v="3.6000000000000014"/>
    <n v="-0.10000000000000142"/>
    <n v="-1.7000000000000011"/>
    <n v="-3.6000000000000014"/>
    <n v="5.2000000000000028"/>
    <n v="-1.4000000000000004"/>
    <n v="-1.1000000000000014"/>
    <n v="-2.5"/>
    <n v="-1.6000000000000014"/>
    <n v="0.70000000000000107"/>
    <n v="1.3999999999999995"/>
    <n v="9.9999999999999645E-2"/>
    <n v="-0.20000000000000018"/>
    <n v="-1.9000000000000021"/>
    <n v="-1.6999999999999993"/>
    <n v="-3.2"/>
    <n v="0"/>
    <n v="0"/>
    <n v="0"/>
    <n v="0"/>
    <n v="0"/>
    <n v="-1"/>
    <n v="0"/>
    <n v="4"/>
    <n v="-2.2999999999999972"/>
    <n v="2"/>
    <n v="11"/>
    <n v="-6.8000000000000007"/>
    <n v="-3"/>
    <n v="-9"/>
    <n v="17.599999999999994"/>
    <n v="4"/>
    <n v="6"/>
    <n v="10"/>
    <n v="-10"/>
    <n v="-3"/>
    <n v="0"/>
    <n v="-1"/>
    <n v="0"/>
    <n v="-4"/>
    <n v="-10"/>
    <n v="6"/>
    <s v="UTA"/>
    <x v="1"/>
    <n v="107"/>
    <n v="104"/>
    <n v="3"/>
    <x v="1"/>
    <n v="-9"/>
    <x v="2"/>
    <x v="1"/>
    <x v="1"/>
    <x v="1"/>
  </r>
  <r>
    <s v="Train"/>
    <s v="MIA"/>
    <s v="IND"/>
    <s v="10.01.2018"/>
    <s v="MIAIND10.01.2018"/>
    <s v="IND"/>
    <s v="Team2"/>
    <s v="IND"/>
    <s v="Team2"/>
    <n v="2.61"/>
    <n v="1.56"/>
    <n v="1.0499999999999998"/>
    <s v="MIA"/>
    <s v="Team1"/>
    <n v="0"/>
    <n v="0"/>
    <n v="0"/>
    <n v="0"/>
    <s v="MIA"/>
    <x v="1"/>
    <n v="111"/>
    <n v="91"/>
    <n v="20"/>
    <n v="0.51639999999999997"/>
    <n v="0.7"/>
    <n v="0.30000000000000004"/>
    <n v="0"/>
    <n v="2"/>
    <n v="-2"/>
    <n v="4.9999999999999933E-2"/>
    <n v="0"/>
    <n v="-6.7000000000000028"/>
    <n v="-3.7999999999999972"/>
    <n v="-3.2000000000000028"/>
    <n v="-2.6000000000000014"/>
    <n v="1.7000000000000011"/>
    <n v="6.1999999999999993"/>
    <n v="-2"/>
    <n v="-1"/>
    <n v="-1.1999999999999993"/>
    <n v="-0.40000000000000568"/>
    <n v="-0.59999999999999964"/>
    <n v="0.5"/>
    <n v="0"/>
    <n v="-1.6999999999999993"/>
    <n v="1.1999999999999993"/>
    <n v="-0.60000000000000053"/>
    <n v="0.5"/>
    <n v="-0.5"/>
    <n v="1.2999999999999972"/>
    <n v="0.19999999999999929"/>
    <n v="-2"/>
    <n v="0"/>
    <n v="0"/>
    <n v="0"/>
    <n v="0"/>
    <n v="0"/>
    <n v="-19"/>
    <n v="-5"/>
    <n v="18"/>
    <n v="-15.5"/>
    <n v="-3"/>
    <n v="0"/>
    <n v="-13.600000000000001"/>
    <n v="-6"/>
    <n v="-10"/>
    <n v="10"/>
    <n v="12"/>
    <n v="12"/>
    <n v="24"/>
    <n v="-12"/>
    <n v="-2"/>
    <n v="-7"/>
    <n v="9"/>
    <n v="8"/>
    <n v="-4"/>
    <n v="-8"/>
    <n v="-12"/>
    <s v="MIA"/>
    <x v="1"/>
    <n v="114"/>
    <n v="106"/>
    <n v="8"/>
    <x v="1"/>
    <n v="-6"/>
    <x v="2"/>
    <x v="1"/>
    <x v="1"/>
    <x v="1"/>
  </r>
  <r>
    <s v="Train"/>
    <s v="CHI"/>
    <s v="NYK"/>
    <s v="10.01.2018"/>
    <s v="CHINYK10.01.2018"/>
    <s v="NYK"/>
    <s v="Team2"/>
    <s v="NYK"/>
    <s v="Team2"/>
    <n v="2.71"/>
    <n v="1.53"/>
    <n v="1.18"/>
    <s v="CHI"/>
    <s v="Team1"/>
    <n v="0"/>
    <n v="0"/>
    <n v="0"/>
    <n v="0"/>
    <s v="NYK"/>
    <x v="0"/>
    <n v="84"/>
    <n v="110"/>
    <n v="-26"/>
    <n v="0.76749999999999996"/>
    <n v="0.24"/>
    <n v="0.76"/>
    <n v="1"/>
    <n v="-5"/>
    <n v="6"/>
    <n v="-0.13399999999999995"/>
    <n v="0.10000000000000142"/>
    <n v="-1.4000000000000057"/>
    <n v="-1.1999999999999957"/>
    <n v="2.2999999999999972"/>
    <n v="-2.5"/>
    <n v="3.0999999999999996"/>
    <n v="8.6999999999999993"/>
    <n v="0.10000000000000142"/>
    <n v="-2.0999999999999996"/>
    <n v="-1.5"/>
    <n v="-5.0999999999999943"/>
    <n v="-1.6000000000000014"/>
    <n v="1.3999999999999986"/>
    <n v="-0.20000000000000284"/>
    <n v="1.2000000000000028"/>
    <n v="-1.5"/>
    <n v="-9.9999999999999645E-2"/>
    <n v="-1.2999999999999998"/>
    <n v="-0.20000000000000018"/>
    <n v="-2"/>
    <n v="-2.6999999999999993"/>
    <n v="-5.6"/>
    <n v="0"/>
    <n v="-1"/>
    <n v="1"/>
    <n v="-1"/>
    <n v="0"/>
    <n v="7"/>
    <n v="2"/>
    <n v="3"/>
    <n v="0.70000000000000284"/>
    <n v="6"/>
    <n v="12"/>
    <n v="5.3999999999999986"/>
    <n v="-3"/>
    <n v="-2"/>
    <n v="-6.7000000000000028"/>
    <n v="-7"/>
    <n v="-15"/>
    <n v="-22"/>
    <n v="4"/>
    <n v="-3"/>
    <n v="2"/>
    <n v="-1"/>
    <n v="3"/>
    <n v="-6"/>
    <n v="-6"/>
    <n v="-13"/>
    <s v="CHI"/>
    <x v="1"/>
    <n v="122"/>
    <n v="119"/>
    <n v="3"/>
    <x v="1"/>
    <n v="-10"/>
    <x v="2"/>
    <x v="1"/>
    <x v="1"/>
    <x v="1"/>
  </r>
  <r>
    <s v="Train"/>
    <s v="DET"/>
    <s v="BKN"/>
    <s v="10.01.2018"/>
    <s v="DETBKN10.01.2018"/>
    <s v="BKN"/>
    <s v="Team2"/>
    <s v="DET"/>
    <s v="Team1"/>
    <n v="1.78"/>
    <n v="2.04"/>
    <n v="-0.26"/>
    <s v="MEM"/>
    <s v="Team2"/>
    <n v="0"/>
    <n v="0"/>
    <n v="0"/>
    <n v="0"/>
    <s v="BKN"/>
    <x v="0"/>
    <n v="78"/>
    <n v="102"/>
    <n v="-24"/>
    <n v="0.85350000000000004"/>
    <n v="0.26"/>
    <n v="0.74"/>
    <n v="-1"/>
    <n v="6"/>
    <n v="-7"/>
    <n v="0.16300000000000003"/>
    <n v="-0.20000000000000284"/>
    <n v="-4.6999999999999886"/>
    <n v="9.9999999999994316E-2"/>
    <n v="-1.6000000000000085"/>
    <n v="1"/>
    <n v="-1.2000000000000011"/>
    <n v="-5.5"/>
    <n v="2.7999999999999972"/>
    <n v="-3.8000000000000007"/>
    <n v="-4.9000000000000021"/>
    <n v="-0.59999999999999432"/>
    <n v="-0.30000000000000071"/>
    <n v="-3.8000000000000007"/>
    <n v="-4.2000000000000028"/>
    <n v="-0.5"/>
    <n v="-1.9000000000000004"/>
    <n v="1.1999999999999993"/>
    <n v="-0.90000000000000036"/>
    <n v="-0.5"/>
    <n v="-2.1999999999999993"/>
    <n v="-2.6999999999999993"/>
    <n v="2.2999999999999998"/>
    <n v="0"/>
    <n v="0"/>
    <n v="0"/>
    <n v="0"/>
    <n v="-5"/>
    <n v="-4"/>
    <n v="2"/>
    <n v="-7"/>
    <n v="5.1000000000000014"/>
    <n v="-4"/>
    <n v="-6"/>
    <n v="-6.7999999999999972"/>
    <n v="-4"/>
    <n v="-6"/>
    <n v="4.3000000000000114"/>
    <n v="1"/>
    <n v="-17"/>
    <n v="-16"/>
    <n v="0"/>
    <n v="-4"/>
    <n v="-3"/>
    <n v="2"/>
    <n v="-3"/>
    <n v="-9"/>
    <n v="-9"/>
    <n v="-2"/>
    <s v="DET"/>
    <x v="1"/>
    <n v="114"/>
    <n v="80"/>
    <n v="34"/>
    <x v="3"/>
    <n v="-3"/>
    <x v="2"/>
    <x v="1"/>
    <x v="1"/>
    <x v="1"/>
  </r>
  <r>
    <s v="Train"/>
    <s v="NOP"/>
    <s v="MEM"/>
    <s v="10.01.2018"/>
    <s v="NOPMEM10.01.2018"/>
    <s v="MEM"/>
    <s v="Team2"/>
    <s v="MEM"/>
    <s v="Team2"/>
    <n v="1.97"/>
    <n v="1.93"/>
    <n v="4.0000000000000036E-2"/>
    <s v="MEM"/>
    <s v="Team2"/>
    <n v="0"/>
    <n v="0"/>
    <n v="0"/>
    <n v="0"/>
    <s v="NOP"/>
    <x v="1"/>
    <n v="103"/>
    <n v="83"/>
    <n v="20"/>
    <n v="0.60419999999999996"/>
    <n v="0.7"/>
    <n v="0.30000000000000004"/>
    <n v="0"/>
    <n v="8"/>
    <n v="-8"/>
    <n v="0.20500000000000002"/>
    <n v="0.29999999999999716"/>
    <n v="11.899999999999991"/>
    <n v="5.6000000000000014"/>
    <n v="4"/>
    <n v="4.5"/>
    <n v="1.5999999999999996"/>
    <n v="2.2999999999999972"/>
    <n v="2.3999999999999986"/>
    <n v="-0.90000000000000213"/>
    <n v="-0.5"/>
    <n v="-2.4000000000000057"/>
    <n v="-0.59999999999999964"/>
    <n v="3.3999999999999986"/>
    <n v="2.8000000000000043"/>
    <n v="5.9000000000000021"/>
    <n v="1.8000000000000007"/>
    <n v="0"/>
    <n v="-0.39999999999999947"/>
    <n v="-1"/>
    <n v="-3.5"/>
    <n v="-0.60000000000000142"/>
    <n v="3.3"/>
    <n v="0"/>
    <n v="1"/>
    <n v="-1"/>
    <n v="1"/>
    <n v="0"/>
    <n v="12"/>
    <n v="11"/>
    <n v="-4"/>
    <n v="15.399999999999999"/>
    <n v="-4"/>
    <n v="-8"/>
    <n v="-5.9999999999999964"/>
    <n v="-6"/>
    <n v="-5"/>
    <n v="-10.200000000000003"/>
    <n v="-2"/>
    <n v="-3"/>
    <n v="-5"/>
    <n v="11"/>
    <n v="2"/>
    <n v="1"/>
    <n v="0"/>
    <n v="-3"/>
    <n v="-7"/>
    <n v="-5"/>
    <n v="5"/>
    <s v="MEM"/>
    <x v="0"/>
    <n v="102"/>
    <n v="105"/>
    <n v="-3"/>
    <x v="3"/>
    <n v="2"/>
    <x v="2"/>
    <x v="1"/>
    <x v="1"/>
    <x v="1"/>
  </r>
  <r>
    <s v="Train"/>
    <s v="OKC"/>
    <s v="MIN"/>
    <s v="10.01.2018"/>
    <s v="OKCMIN10.01.2018"/>
    <s v="MIN"/>
    <s v="Team2"/>
    <s v="MIN"/>
    <s v="Team2"/>
    <n v="2.63"/>
    <n v="1.55"/>
    <n v="1.0799999999999998"/>
    <s v="MIN"/>
    <s v="Team2"/>
    <n v="1"/>
    <n v="0"/>
    <n v="0"/>
    <n v="0"/>
    <s v="MIN"/>
    <x v="0"/>
    <n v="86"/>
    <n v="118"/>
    <n v="-32"/>
    <n v="0.72989999999999999"/>
    <n v="0.18"/>
    <n v="0.82000000000000006"/>
    <n v="-1"/>
    <n v="-4"/>
    <n v="3"/>
    <n v="-8.1999999999999962E-2"/>
    <n v="0.10000000000000142"/>
    <n v="-3.6000000000000085"/>
    <n v="-1"/>
    <n v="1.6000000000000085"/>
    <n v="-2.1000000000000014"/>
    <n v="2.4000000000000004"/>
    <n v="6.1999999999999993"/>
    <n v="0.79999999999999716"/>
    <n v="-3.9000000000000021"/>
    <n v="-2.3999999999999986"/>
    <n v="-8.8999999999999915"/>
    <n v="1.4000000000000004"/>
    <n v="0.70000000000000284"/>
    <n v="2.1000000000000014"/>
    <n v="-1.5"/>
    <n v="1.5"/>
    <n v="0.5"/>
    <n v="1"/>
    <n v="0"/>
    <n v="2.5"/>
    <n v="-1"/>
    <n v="-0.10000000000000009"/>
    <n v="0"/>
    <n v="-1"/>
    <n v="1"/>
    <n v="-1"/>
    <n v="0"/>
    <n v="-21"/>
    <n v="-15"/>
    <n v="-16"/>
    <n v="-8"/>
    <n v="3"/>
    <n v="0"/>
    <n v="9.6000000000000014"/>
    <n v="6"/>
    <n v="9"/>
    <n v="-3.4000000000000057"/>
    <n v="-4"/>
    <n v="-14"/>
    <n v="-18"/>
    <n v="-10"/>
    <n v="9"/>
    <n v="0"/>
    <n v="2"/>
    <n v="-2"/>
    <n v="0"/>
    <n v="5"/>
    <n v="-39"/>
    <s v="MIN"/>
    <x v="0"/>
    <n v="88"/>
    <n v="104"/>
    <n v="-16"/>
    <x v="3"/>
    <n v="-7"/>
    <x v="1"/>
    <x v="1"/>
    <x v="1"/>
    <x v="1"/>
  </r>
  <r>
    <s v="Train"/>
    <s v="ORL"/>
    <s v="MIL"/>
    <s v="10.01.2018"/>
    <s v="ORLMIL10.01.2018"/>
    <s v="MIL"/>
    <s v="Team2"/>
    <s v="MIL"/>
    <s v="Team2"/>
    <n v="5.65"/>
    <n v="1.18"/>
    <n v="4.4700000000000006"/>
    <s v="ORL"/>
    <s v="Team1"/>
    <n v="1"/>
    <n v="0"/>
    <n v="2"/>
    <n v="0"/>
    <s v="MIL"/>
    <x v="0"/>
    <n v="84"/>
    <n v="116"/>
    <n v="-32"/>
    <n v="0.505"/>
    <n v="0.18"/>
    <n v="0.82000000000000006"/>
    <n v="2"/>
    <n v="-9"/>
    <n v="11"/>
    <n v="-0.24500000000000005"/>
    <n v="-0.19999999999999574"/>
    <n v="-0.90000000000000568"/>
    <n v="0"/>
    <n v="5.0999999999999943"/>
    <n v="-2.8999999999999986"/>
    <n v="1.7000000000000011"/>
    <n v="4.8999999999999986"/>
    <n v="0.10000000000000142"/>
    <n v="-2.5000000000000018"/>
    <n v="-2.7000000000000028"/>
    <n v="-2.0999999999999943"/>
    <n v="1.2000000000000011"/>
    <n v="2.3000000000000007"/>
    <n v="3.5"/>
    <n v="0.20000000000000284"/>
    <n v="1.4000000000000004"/>
    <n v="-1.3000000000000007"/>
    <n v="-0.39999999999999947"/>
    <n v="1"/>
    <n v="-2.7000000000000028"/>
    <n v="-0.5"/>
    <n v="-5.3"/>
    <n v="0"/>
    <n v="0"/>
    <n v="0"/>
    <n v="0"/>
    <n v="0"/>
    <n v="3"/>
    <n v="2"/>
    <n v="5"/>
    <n v="-0.29999999999999716"/>
    <n v="4"/>
    <n v="2"/>
    <n v="12"/>
    <n v="-5"/>
    <n v="-5"/>
    <n v="-5.0999999999999943"/>
    <n v="4"/>
    <n v="3"/>
    <n v="7"/>
    <n v="9"/>
    <n v="-5"/>
    <n v="-9"/>
    <n v="0"/>
    <n v="-3"/>
    <n v="-1"/>
    <n v="-1"/>
    <n v="-2"/>
    <s v="MIL"/>
    <x v="0"/>
    <n v="103"/>
    <n v="110"/>
    <n v="-7"/>
    <x v="3"/>
    <n v="-9"/>
    <x v="2"/>
    <x v="1"/>
    <x v="1"/>
    <x v="1"/>
  </r>
  <r>
    <s v="Train"/>
    <s v="POR"/>
    <s v="HOU"/>
    <s v="10.01.2018"/>
    <s v="PORHOU10.01.2018"/>
    <s v="HOU"/>
    <s v="Team2"/>
    <s v="HOU"/>
    <s v="Team2"/>
    <n v="3.4"/>
    <n v="1.37"/>
    <n v="2.0299999999999998"/>
    <s v="POR"/>
    <s v="Team1"/>
    <n v="8"/>
    <n v="1"/>
    <n v="0"/>
    <n v="0"/>
    <s v="HOU"/>
    <x v="0"/>
    <n v="98"/>
    <n v="108"/>
    <n v="-10"/>
    <n v="0.87719999999999998"/>
    <n v="0.4"/>
    <n v="0.6"/>
    <n v="1"/>
    <n v="-6"/>
    <n v="7"/>
    <n v="-0.16799999999999993"/>
    <n v="0"/>
    <n v="-11.600000000000009"/>
    <n v="-0.60000000000000142"/>
    <n v="1.1000000000000085"/>
    <n v="-1.2999999999999972"/>
    <n v="-6.5"/>
    <n v="-18.400000000000002"/>
    <n v="0.89999999999999858"/>
    <n v="-3.8000000000000007"/>
    <n v="-4.8000000000000007"/>
    <n v="-0.20000000000000284"/>
    <n v="0.59999999999999964"/>
    <n v="0.29999999999999716"/>
    <n v="0.89999999999999858"/>
    <n v="-3.6999999999999993"/>
    <n v="-0.59999999999999964"/>
    <n v="-1.9000000000000004"/>
    <n v="0.5"/>
    <n v="0.5"/>
    <n v="-0.69999999999999929"/>
    <n v="-1.4000000000000021"/>
    <n v="-6.4"/>
    <n v="0"/>
    <n v="0"/>
    <n v="0"/>
    <n v="0"/>
    <n v="0"/>
    <n v="1"/>
    <n v="4"/>
    <n v="-5"/>
    <n v="7.8000000000000043"/>
    <n v="-10"/>
    <n v="-31"/>
    <n v="6.5"/>
    <n v="3"/>
    <n v="2"/>
    <n v="5.7999999999999972"/>
    <n v="-3"/>
    <n v="-6"/>
    <n v="-9"/>
    <n v="-9"/>
    <n v="-1"/>
    <n v="4"/>
    <n v="-4"/>
    <n v="-1"/>
    <n v="6"/>
    <n v="0"/>
    <n v="2"/>
    <s v="HOU"/>
    <x v="0"/>
    <n v="112"/>
    <n v="121"/>
    <n v="-9"/>
    <x v="3"/>
    <n v="-1"/>
    <x v="1"/>
    <x v="1"/>
    <x v="1"/>
    <x v="1"/>
  </r>
  <r>
    <s v="Train"/>
    <s v="ATL"/>
    <s v="DEN"/>
    <s v="10.01.2018"/>
    <s v="ATLDEN10.01.2018"/>
    <s v="DEN"/>
    <s v="Team2"/>
    <s v="DEN"/>
    <s v="Team2"/>
    <n v="4.6100000000000003"/>
    <n v="1.24"/>
    <n v="3.37"/>
    <s v="ATL"/>
    <s v="Team1"/>
    <n v="0"/>
    <n v="0"/>
    <n v="1"/>
    <n v="0"/>
    <s v="DEN"/>
    <x v="0"/>
    <n v="86"/>
    <n v="112"/>
    <n v="-26"/>
    <n v="0.65539999999999998"/>
    <n v="0.24"/>
    <n v="0.76"/>
    <n v="0"/>
    <n v="-11"/>
    <n v="11"/>
    <n v="-0.27500000000000002"/>
    <n v="-0.29999999999999716"/>
    <n v="-3.7999999999999972"/>
    <n v="-1.6000000000000014"/>
    <n v="-0.79999999999999716"/>
    <n v="-1.3999999999999986"/>
    <n v="-0.19999999999999929"/>
    <n v="-1.3999999999999986"/>
    <n v="0.79999999999999716"/>
    <n v="-0.19999999999999929"/>
    <n v="-1.4000000000000021"/>
    <n v="4"/>
    <n v="-1.5999999999999996"/>
    <n v="-3.1999999999999957"/>
    <n v="-4.8000000000000043"/>
    <n v="-9.9999999999997868E-2"/>
    <n v="-9.9999999999999645E-2"/>
    <n v="0.90000000000000036"/>
    <n v="-0.39999999999999947"/>
    <n v="0.59999999999999964"/>
    <n v="2.1999999999999993"/>
    <n v="0.89999999999999858"/>
    <n v="-6.3000000000000007"/>
    <n v="0"/>
    <n v="0"/>
    <n v="0"/>
    <n v="0"/>
    <n v="0"/>
    <n v="-7"/>
    <n v="-9"/>
    <n v="1"/>
    <n v="-9.8999999999999986"/>
    <n v="2"/>
    <n v="18"/>
    <n v="-15.100000000000001"/>
    <n v="9"/>
    <n v="13"/>
    <n v="-2.5999999999999943"/>
    <n v="6"/>
    <n v="11"/>
    <n v="17"/>
    <n v="-10"/>
    <n v="3"/>
    <n v="1"/>
    <n v="5"/>
    <n v="-1"/>
    <n v="10"/>
    <n v="10"/>
    <n v="9"/>
    <s v="ATL"/>
    <x v="1"/>
    <n v="110"/>
    <n v="97"/>
    <n v="13"/>
    <x v="1"/>
    <n v="-10"/>
    <x v="2"/>
    <x v="1"/>
    <x v="1"/>
    <x v="1"/>
  </r>
  <r>
    <s v="Train"/>
    <s v="LAC"/>
    <s v="GSW"/>
    <s v="10.01.2018"/>
    <s v="LACGSW10.01.2018"/>
    <s v="GSW"/>
    <s v="Team2"/>
    <s v="GSW"/>
    <s v="Team2"/>
    <n v="6.94"/>
    <n v="1.1399999999999999"/>
    <n v="5.8000000000000007"/>
    <s v="LAC"/>
    <s v="Team1"/>
    <n v="6"/>
    <n v="1"/>
    <n v="0"/>
    <n v="0"/>
    <s v="GSW"/>
    <x v="0"/>
    <n v="82"/>
    <n v="109"/>
    <n v="-27"/>
    <n v="0.68149999999999999"/>
    <n v="0.23"/>
    <n v="0.77"/>
    <n v="-2"/>
    <n v="-15"/>
    <n v="13"/>
    <n v="-0.34300000000000003"/>
    <n v="-0.10000000000000142"/>
    <n v="-9.9000000000000057"/>
    <n v="-5.2000000000000028"/>
    <n v="-1.4000000000000057"/>
    <n v="-5.2999999999999972"/>
    <n v="-1.5"/>
    <n v="-1"/>
    <n v="-3.6000000000000014"/>
    <n v="1.8999999999999986"/>
    <n v="4.1999999999999993"/>
    <n v="-5.7999999999999972"/>
    <n v="1.9000000000000004"/>
    <n v="-3.2999999999999972"/>
    <n v="-1.3999999999999986"/>
    <n v="-9.9000000000000021"/>
    <n v="-1.1999999999999993"/>
    <n v="-0.70000000000000107"/>
    <n v="-3.5"/>
    <n v="1.3000000000000003"/>
    <n v="1.1000000000000014"/>
    <n v="3.6000000000000014"/>
    <n v="-10.4"/>
    <n v="0"/>
    <n v="0"/>
    <n v="0"/>
    <n v="0"/>
    <n v="0"/>
    <n v="-16"/>
    <n v="-10"/>
    <n v="0"/>
    <n v="-11.799999999999997"/>
    <n v="-4"/>
    <n v="-12"/>
    <n v="6.7000000000000028"/>
    <n v="8"/>
    <n v="13"/>
    <n v="-3.8000000000000114"/>
    <n v="4"/>
    <n v="0"/>
    <n v="4"/>
    <n v="-17"/>
    <n v="1"/>
    <n v="3"/>
    <n v="-1"/>
    <n v="5"/>
    <n v="10"/>
    <n v="10"/>
    <n v="-9"/>
    <s v="LAC"/>
    <x v="1"/>
    <n v="125"/>
    <n v="106"/>
    <n v="19"/>
    <x v="1"/>
    <n v="-11"/>
    <x v="2"/>
    <x v="1"/>
    <x v="1"/>
    <x v="1"/>
  </r>
  <r>
    <s v="Train"/>
    <s v="BOS"/>
    <s v="PHI"/>
    <s v="11.01.2018"/>
    <s v="BOSPHI11.01.2018"/>
    <s v="PHI"/>
    <s v="Team2"/>
    <s v="BOS"/>
    <s v="Team1"/>
    <n v="1.76"/>
    <n v="2.1"/>
    <n v="-0.34000000000000008"/>
    <s v="PHI"/>
    <s v="Team2"/>
    <n v="0"/>
    <n v="0"/>
    <n v="0"/>
    <n v="0"/>
    <s v="BOS"/>
    <x v="1"/>
    <n v="98"/>
    <n v="91"/>
    <n v="7"/>
    <n v="0.89429999999999998"/>
    <n v="0.56999999999999995"/>
    <n v="0.43000000000000005"/>
    <n v="5"/>
    <n v="14"/>
    <n v="-9"/>
    <n v="0.26700000000000002"/>
    <n v="-0.39999999999999858"/>
    <n v="-5.8999999999999915"/>
    <n v="-2.5"/>
    <n v="-3.1999999999999886"/>
    <n v="-1.1000000000000014"/>
    <n v="0.80000000000000071"/>
    <n v="1.3000000000000007"/>
    <n v="1"/>
    <n v="-1.7000000000000011"/>
    <n v="-2.4000000000000021"/>
    <n v="0.40000000000000568"/>
    <n v="-2.3000000000000007"/>
    <n v="-1"/>
    <n v="-3.2999999999999972"/>
    <n v="-4.1999999999999993"/>
    <n v="-3.9000000000000004"/>
    <n v="-0.90000000000000036"/>
    <n v="-0.39999999999999947"/>
    <n v="-1.6000000000000005"/>
    <n v="-3.6000000000000014"/>
    <n v="-1.8999999999999986"/>
    <n v="4.5"/>
    <n v="0"/>
    <n v="0"/>
    <n v="0"/>
    <n v="0"/>
    <n v="0"/>
    <n v="-27"/>
    <n v="-7"/>
    <n v="8"/>
    <n v="-11.100000000000001"/>
    <n v="-9"/>
    <n v="-12"/>
    <n v="-18.900000000000002"/>
    <n v="-4"/>
    <n v="2"/>
    <n v="-39"/>
    <n v="-1"/>
    <n v="-10"/>
    <n v="-11"/>
    <n v="-17"/>
    <n v="-9"/>
    <n v="3"/>
    <n v="9"/>
    <n v="7"/>
    <n v="0"/>
    <n v="0"/>
    <n v="-34"/>
    <s v="BOS"/>
    <x v="1"/>
    <n v="114"/>
    <n v="103"/>
    <n v="11"/>
    <x v="2"/>
    <n v="0"/>
    <x v="2"/>
    <x v="2"/>
    <x v="1"/>
    <x v="2"/>
  </r>
  <r>
    <s v="Train"/>
    <s v="CLE"/>
    <s v="TOR"/>
    <s v="11.01.2018"/>
    <s v="CLETOR11.01.2018"/>
    <s v="TOR"/>
    <s v="Team2"/>
    <s v="CLE"/>
    <s v="Team1"/>
    <n v="1.68"/>
    <n v="2.33"/>
    <n v="-0.65000000000000013"/>
    <s v="TOR"/>
    <s v="Team2"/>
    <n v="0"/>
    <n v="0"/>
    <n v="0"/>
    <n v="0"/>
    <s v="TOR"/>
    <x v="0"/>
    <n v="78"/>
    <n v="110"/>
    <n v="-32"/>
    <n v="0.6381"/>
    <n v="0.18"/>
    <n v="0.82000000000000006"/>
    <n v="1"/>
    <n v="-2"/>
    <n v="3"/>
    <n v="-6.7999999999999949E-2"/>
    <n v="-0.19999999999999574"/>
    <n v="-1.2999999999999972"/>
    <n v="-1.2999999999999972"/>
    <n v="-3.6000000000000085"/>
    <n v="0.39999999999999858"/>
    <n v="1.3000000000000007"/>
    <n v="1.1000000000000014"/>
    <n v="2.8999999999999986"/>
    <n v="0.10000000000000142"/>
    <n v="0"/>
    <n v="0.29999999999999716"/>
    <n v="-1"/>
    <n v="0.10000000000000142"/>
    <n v="-0.80000000000000426"/>
    <n v="0.89999999999999858"/>
    <n v="0.80000000000000071"/>
    <n v="-1.4999999999999991"/>
    <n v="-2.2999999999999998"/>
    <n v="-1.0999999999999996"/>
    <n v="-3.3999999999999986"/>
    <n v="0.5"/>
    <n v="-5.7"/>
    <n v="0"/>
    <n v="0"/>
    <n v="0"/>
    <n v="0"/>
    <n v="0"/>
    <n v="10"/>
    <n v="2"/>
    <n v="-6"/>
    <n v="5.1000000000000014"/>
    <n v="6"/>
    <n v="17"/>
    <n v="0.90000000000000568"/>
    <n v="0"/>
    <n v="1"/>
    <n v="-5"/>
    <n v="1"/>
    <n v="-1"/>
    <n v="0"/>
    <n v="11"/>
    <n v="9"/>
    <n v="-7"/>
    <n v="-8"/>
    <n v="-12"/>
    <n v="-1"/>
    <n v="-2"/>
    <n v="-27"/>
    <s v="TOR"/>
    <x v="0"/>
    <n v="99"/>
    <n v="133"/>
    <n v="-34"/>
    <x v="3"/>
    <n v="-1"/>
    <x v="1"/>
    <x v="1"/>
    <x v="1"/>
    <x v="2"/>
  </r>
  <r>
    <s v="Train"/>
    <s v="LAC"/>
    <s v="SAC"/>
    <s v="11.01.2018"/>
    <s v="LACSAC11.01.2018"/>
    <s v="SAC"/>
    <s v="Team2"/>
    <s v="LAC"/>
    <s v="Team1"/>
    <n v="1.88"/>
    <n v="2.0299999999999998"/>
    <n v="-0.14999999999999991"/>
    <s v="SAC"/>
    <s v="Team2"/>
    <n v="1"/>
    <n v="0"/>
    <n v="0"/>
    <n v="0"/>
    <s v="LAC"/>
    <x v="1"/>
    <n v="107"/>
    <n v="92"/>
    <n v="15"/>
    <n v="0.58509999999999995"/>
    <n v="0.65"/>
    <n v="0.35"/>
    <n v="0"/>
    <n v="6"/>
    <n v="-6"/>
    <n v="0.14999999999999997"/>
    <n v="0"/>
    <n v="9.0999999999999943"/>
    <n v="0.60000000000000142"/>
    <n v="-0.20000000000000284"/>
    <n v="0.80000000000000426"/>
    <n v="1.8000000000000007"/>
    <n v="6.5"/>
    <n v="-2.5"/>
    <n v="6.2000000000000011"/>
    <n v="7.6000000000000014"/>
    <n v="3.2000000000000028"/>
    <n v="1"/>
    <n v="2.3000000000000007"/>
    <n v="3.3000000000000043"/>
    <n v="0.39999999999999858"/>
    <n v="0.40000000000000036"/>
    <n v="-0.39999999999999947"/>
    <n v="0.80000000000000071"/>
    <n v="0.60000000000000053"/>
    <n v="1.3999999999999986"/>
    <n v="4.3000000000000007"/>
    <n v="8.5"/>
    <n v="0"/>
    <n v="1"/>
    <n v="-1"/>
    <n v="1"/>
    <n v="0"/>
    <n v="39"/>
    <n v="16"/>
    <n v="6"/>
    <n v="15"/>
    <n v="3"/>
    <n v="3"/>
    <n v="7.6999999999999957"/>
    <n v="4"/>
    <n v="1"/>
    <n v="11.899999999999991"/>
    <n v="1"/>
    <n v="2"/>
    <n v="3"/>
    <n v="9"/>
    <n v="-1"/>
    <n v="-6"/>
    <n v="-1"/>
    <n v="2"/>
    <n v="0"/>
    <n v="-2"/>
    <n v="32"/>
    <s v="LAC"/>
    <x v="1"/>
    <n v="121"/>
    <n v="115"/>
    <n v="6"/>
    <x v="2"/>
    <n v="1"/>
    <x v="1"/>
    <x v="2"/>
    <x v="2"/>
    <x v="1"/>
  </r>
  <r>
    <s v="Train"/>
    <s v="SAS"/>
    <s v="LAL"/>
    <s v="11.01.2018"/>
    <s v="SASLAL11.01.2018"/>
    <s v="LAL"/>
    <s v="Team2"/>
    <s v="SAS"/>
    <s v="Team1"/>
    <n v="1.76"/>
    <n v="2.2000000000000002"/>
    <n v="-0.44000000000000017"/>
    <s v="LAL"/>
    <s v="Team2"/>
    <n v="0"/>
    <n v="0"/>
    <n v="0"/>
    <n v="0"/>
    <s v="SAS"/>
    <x v="1"/>
    <n v="102"/>
    <n v="87"/>
    <n v="15"/>
    <n v="0.63560000000000005"/>
    <n v="0.65"/>
    <n v="0.35"/>
    <n v="2"/>
    <n v="15"/>
    <n v="-13"/>
    <n v="0.34200000000000003"/>
    <n v="-0.79999999999999716"/>
    <n v="-5.2000000000000028"/>
    <n v="-2.2000000000000028"/>
    <n v="-5.7000000000000028"/>
    <n v="0.39999999999999858"/>
    <n v="-0.19999999999999929"/>
    <n v="-3.1999999999999993"/>
    <n v="3.7000000000000028"/>
    <n v="-0.59999999999999787"/>
    <n v="-3.4000000000000021"/>
    <n v="8.6000000000000085"/>
    <n v="-1.0999999999999996"/>
    <n v="-1"/>
    <n v="-2.1000000000000014"/>
    <n v="-1.5"/>
    <n v="-2.9000000000000004"/>
    <n v="-1.1000000000000005"/>
    <n v="0.29999999999999982"/>
    <n v="-2.3000000000000003"/>
    <n v="-5.1999999999999993"/>
    <n v="-1.3000000000000007"/>
    <n v="7.6"/>
    <n v="0"/>
    <n v="0"/>
    <n v="0"/>
    <n v="0"/>
    <n v="0"/>
    <n v="8"/>
    <n v="7"/>
    <n v="13"/>
    <n v="0.79999999999999716"/>
    <n v="-1"/>
    <n v="-9"/>
    <n v="8"/>
    <n v="-5"/>
    <n v="-8"/>
    <n v="-0.39999999999999858"/>
    <n v="-1"/>
    <n v="-17"/>
    <n v="-18"/>
    <n v="-7"/>
    <n v="-16"/>
    <n v="-1"/>
    <n v="0"/>
    <n v="-3"/>
    <n v="-11"/>
    <n v="-5"/>
    <n v="-6"/>
    <s v="LAL"/>
    <x v="0"/>
    <n v="81"/>
    <n v="93"/>
    <n v="-12"/>
    <x v="2"/>
    <n v="9"/>
    <x v="2"/>
    <x v="1"/>
    <x v="1"/>
    <x v="1"/>
  </r>
  <r>
    <s v="Train"/>
    <s v="CLE"/>
    <s v="IND"/>
    <s v="12.01.2018"/>
    <s v="CLEIND12.01.2018"/>
    <s v="IND"/>
    <s v="Team2"/>
    <s v="CLE"/>
    <s v="Team1"/>
    <n v="1.78"/>
    <n v="2.16"/>
    <n v="-0.38000000000000012"/>
    <s v="IND"/>
    <s v="Team2"/>
    <n v="0"/>
    <n v="0"/>
    <n v="0"/>
    <n v="0"/>
    <s v="IND"/>
    <x v="0"/>
    <n v="81"/>
    <n v="113"/>
    <n v="-32"/>
    <n v="0.8004"/>
    <n v="0.18"/>
    <n v="0.82000000000000006"/>
    <n v="0"/>
    <n v="5"/>
    <n v="-5"/>
    <n v="0.122"/>
    <n v="-0.10000000000000142"/>
    <n v="2.6000000000000085"/>
    <n v="-1.8999999999999986"/>
    <n v="-2.5"/>
    <n v="-0.89999999999999858"/>
    <n v="2.9000000000000004"/>
    <n v="7.8999999999999986"/>
    <n v="-0.29999999999999716"/>
    <n v="3.3999999999999986"/>
    <n v="3.3000000000000007"/>
    <n v="4"/>
    <n v="-0.79999999999999893"/>
    <n v="0.5"/>
    <n v="-0.19999999999999574"/>
    <n v="0.69999999999999929"/>
    <n v="0.5"/>
    <n v="-0.70000000000000018"/>
    <n v="-0.70000000000000018"/>
    <n v="-1.2999999999999998"/>
    <n v="-0.19999999999999929"/>
    <n v="2.3999999999999986"/>
    <n v="0.60000000000000009"/>
    <n v="0"/>
    <n v="0"/>
    <n v="0"/>
    <n v="0"/>
    <n v="0"/>
    <n v="-7"/>
    <n v="-9"/>
    <n v="2"/>
    <n v="-11.199999999999996"/>
    <n v="5"/>
    <n v="8"/>
    <n v="17.5"/>
    <n v="6"/>
    <n v="1"/>
    <n v="17.799999999999997"/>
    <n v="-3"/>
    <n v="-7"/>
    <n v="-10"/>
    <n v="5"/>
    <n v="-4"/>
    <n v="-4"/>
    <n v="1"/>
    <n v="1"/>
    <n v="-7"/>
    <n v="0"/>
    <n v="-26"/>
    <s v="IND"/>
    <x v="0"/>
    <n v="95"/>
    <n v="97"/>
    <n v="-2"/>
    <x v="3"/>
    <n v="-4"/>
    <x v="2"/>
    <x v="1"/>
    <x v="1"/>
    <x v="1"/>
  </r>
  <r>
    <s v="Train"/>
    <s v="ORL"/>
    <s v="WAS"/>
    <s v="12.01.2018"/>
    <s v="ORLWAS12.01.2018"/>
    <s v="WAS"/>
    <s v="Team2"/>
    <s v="WAS"/>
    <s v="Team2"/>
    <n v="5.74"/>
    <n v="1.18"/>
    <n v="4.5600000000000005"/>
    <s v="ORL"/>
    <s v="Team1"/>
    <n v="2"/>
    <n v="1"/>
    <n v="1"/>
    <n v="0"/>
    <s v="WAS"/>
    <x v="0"/>
    <n v="82"/>
    <n v="119"/>
    <n v="-37"/>
    <n v="0.748"/>
    <n v="0.13"/>
    <n v="0.87"/>
    <n v="1"/>
    <n v="-11"/>
    <n v="12"/>
    <n v="-0.27500000000000008"/>
    <n v="-0.10000000000000142"/>
    <n v="-1.5"/>
    <n v="-0.10000000000000142"/>
    <n v="1"/>
    <n v="-0.70000000000000284"/>
    <n v="0.70000000000000107"/>
    <n v="3.0999999999999979"/>
    <n v="-1.6000000000000014"/>
    <n v="-1.9000000000000004"/>
    <n v="-2.3000000000000007"/>
    <n v="-0.5"/>
    <n v="-1"/>
    <n v="-0.60000000000000142"/>
    <n v="-1.5999999999999943"/>
    <n v="0.20000000000000284"/>
    <n v="0.69999999999999929"/>
    <n v="-0.60000000000000053"/>
    <n v="0.29999999999999982"/>
    <n v="0.20000000000000018"/>
    <n v="-1.6000000000000014"/>
    <n v="-1.5"/>
    <n v="-8.1999999999999993"/>
    <n v="0"/>
    <n v="0"/>
    <n v="0"/>
    <n v="0"/>
    <n v="0"/>
    <n v="-1"/>
    <n v="-2"/>
    <n v="12"/>
    <n v="-9.3000000000000043"/>
    <n v="-2"/>
    <n v="4"/>
    <n v="-12.399999999999999"/>
    <n v="5"/>
    <n v="1"/>
    <n v="23.800000000000011"/>
    <n v="-1"/>
    <n v="-10"/>
    <n v="-11"/>
    <n v="1"/>
    <n v="-13"/>
    <n v="-2"/>
    <n v="3"/>
    <n v="6"/>
    <n v="4"/>
    <n v="4"/>
    <n v="-4"/>
    <s v="WAS"/>
    <x v="0"/>
    <n v="119"/>
    <n v="125"/>
    <n v="-6"/>
    <x v="1"/>
    <n v="-7"/>
    <x v="2"/>
    <x v="2"/>
    <x v="1"/>
    <x v="1"/>
  </r>
  <r>
    <s v="Train"/>
    <s v="UTA"/>
    <s v="CHA"/>
    <s v="12.01.2018"/>
    <s v="UTACHA12.01.2018"/>
    <s v="CHA"/>
    <s v="Team2"/>
    <s v="CHA"/>
    <s v="Team2"/>
    <n v="2.65"/>
    <n v="1.55"/>
    <n v="1.0999999999999999"/>
    <s v="UTA"/>
    <s v="Team1"/>
    <n v="0"/>
    <n v="0"/>
    <n v="0"/>
    <n v="0"/>
    <s v="CHA"/>
    <x v="0"/>
    <n v="82"/>
    <n v="110"/>
    <n v="-28"/>
    <n v="0.76880000000000004"/>
    <n v="0.22"/>
    <n v="0.78"/>
    <n v="2"/>
    <n v="2"/>
    <n v="0"/>
    <n v="2.9999999999999971E-2"/>
    <n v="-0.19999999999999574"/>
    <n v="-4.2000000000000028"/>
    <n v="-1.1000000000000014"/>
    <n v="-3.8999999999999915"/>
    <n v="0.79999999999999716"/>
    <n v="2"/>
    <n v="4.6000000000000014"/>
    <n v="1.3000000000000043"/>
    <n v="-4"/>
    <n v="-7.8000000000000007"/>
    <n v="8.3999999999999915"/>
    <n v="-2.0999999999999996"/>
    <n v="-3.6000000000000014"/>
    <n v="-5.6999999999999957"/>
    <n v="0.5"/>
    <n v="1.2000000000000011"/>
    <n v="2.5999999999999996"/>
    <n v="0"/>
    <n v="-0.5"/>
    <n v="1.6000000000000014"/>
    <n v="-3.3000000000000007"/>
    <n v="0.30000000000000004"/>
    <n v="0"/>
    <n v="1"/>
    <n v="-1"/>
    <n v="1"/>
    <n v="0"/>
    <n v="-4"/>
    <n v="0"/>
    <n v="8"/>
    <n v="-4.5"/>
    <n v="1"/>
    <n v="7"/>
    <n v="-5.2000000000000028"/>
    <n v="-5"/>
    <n v="-17"/>
    <n v="26.900000000000006"/>
    <n v="7"/>
    <n v="-11"/>
    <n v="-4"/>
    <n v="7"/>
    <n v="2"/>
    <n v="9"/>
    <n v="-2"/>
    <n v="-6"/>
    <n v="-5"/>
    <n v="-5"/>
    <n v="7"/>
    <s v="CHA"/>
    <x v="0"/>
    <n v="88"/>
    <n v="99"/>
    <n v="-11"/>
    <x v="3"/>
    <n v="-4"/>
    <x v="1"/>
    <x v="1"/>
    <x v="1"/>
    <x v="1"/>
  </r>
  <r>
    <s v="Train"/>
    <s v="BKN"/>
    <s v="ATL"/>
    <s v="12.01.2018"/>
    <s v="BKNATL12.01.2018"/>
    <s v="ATL"/>
    <s v="Team2"/>
    <s v="ATL"/>
    <s v="Team2"/>
    <n v="2.37"/>
    <n v="1.66"/>
    <n v="0.71000000000000019"/>
    <s v="ATL"/>
    <s v="Team2"/>
    <n v="0"/>
    <n v="0"/>
    <n v="0"/>
    <n v="0"/>
    <s v="ATL"/>
    <x v="0"/>
    <n v="94"/>
    <n v="101"/>
    <n v="-7"/>
    <n v="0.78100000000000003"/>
    <n v="0.43"/>
    <n v="0.57000000000000006"/>
    <n v="0"/>
    <n v="4"/>
    <n v="-4"/>
    <n v="9.7999999999999976E-2"/>
    <n v="0.10000000000000142"/>
    <n v="1.9000000000000057"/>
    <n v="-0.60000000000000142"/>
    <n v="1.8000000000000114"/>
    <n v="-1.6999999999999957"/>
    <n v="1"/>
    <n v="5.1000000000000014"/>
    <n v="-2.7000000000000028"/>
    <n v="2.1999999999999993"/>
    <n v="3.5999999999999979"/>
    <n v="-2.5"/>
    <n v="0.29999999999999893"/>
    <n v="4.6999999999999993"/>
    <n v="5.2000000000000028"/>
    <n v="-1.5"/>
    <n v="0.5"/>
    <n v="-2"/>
    <n v="0"/>
    <n v="0.5"/>
    <n v="0.69999999999999929"/>
    <n v="-0.19999999999999929"/>
    <n v="1.2999999999999998"/>
    <n v="0"/>
    <n v="-1"/>
    <n v="1"/>
    <n v="-1"/>
    <n v="0"/>
    <n v="-30"/>
    <n v="-13"/>
    <n v="-6"/>
    <n v="-13.5"/>
    <n v="0"/>
    <n v="10"/>
    <n v="-12"/>
    <n v="-4"/>
    <n v="-3"/>
    <n v="-6.7000000000000028"/>
    <n v="-4"/>
    <n v="-5"/>
    <n v="-9"/>
    <n v="-6"/>
    <n v="4"/>
    <n v="5"/>
    <n v="-2"/>
    <n v="-2"/>
    <n v="-12"/>
    <n v="-4"/>
    <n v="-47"/>
    <s v="BKN"/>
    <x v="1"/>
    <n v="110"/>
    <n v="105"/>
    <n v="5"/>
    <x v="1"/>
    <n v="-9"/>
    <x v="2"/>
    <x v="1"/>
    <x v="1"/>
    <x v="1"/>
  </r>
  <r>
    <s v="Train"/>
    <s v="GSW"/>
    <s v="MIL"/>
    <s v="12.01.2018"/>
    <s v="GSWMIL12.01.2018"/>
    <s v="MIL"/>
    <s v="Team2"/>
    <s v="GSW"/>
    <s v="Team1"/>
    <n v="1.52"/>
    <n v="2.73"/>
    <n v="-1.21"/>
    <s v="MIL"/>
    <s v="Team2"/>
    <n v="0"/>
    <n v="1"/>
    <n v="2"/>
    <n v="0"/>
    <s v="GSW"/>
    <x v="1"/>
    <n v="108"/>
    <n v="89"/>
    <n v="19"/>
    <n v="0.625"/>
    <n v="0.69"/>
    <n v="0.31000000000000005"/>
    <n v="2"/>
    <n v="11"/>
    <n v="-9"/>
    <n v="0.23599999999999999"/>
    <n v="-9.9999999999994316E-2"/>
    <n v="9.7000000000000028"/>
    <n v="3.8999999999999986"/>
    <n v="4.2999999999999972"/>
    <n v="2.0999999999999943"/>
    <n v="3.0999999999999996"/>
    <n v="5.6000000000000014"/>
    <n v="3.8999999999999986"/>
    <n v="-1.2000000000000028"/>
    <n v="-2.8000000000000007"/>
    <n v="4.7999999999999972"/>
    <n v="0.79999999999999982"/>
    <n v="5.2000000000000028"/>
    <n v="6.1999999999999957"/>
    <n v="7.8999999999999986"/>
    <n v="2.4000000000000004"/>
    <n v="9.9999999999999645E-2"/>
    <n v="3.1000000000000005"/>
    <n v="0.10000000000000009"/>
    <n v="-2.5"/>
    <n v="-1.6000000000000014"/>
    <n v="9.5"/>
    <n v="0"/>
    <n v="-1"/>
    <n v="1"/>
    <n v="-1"/>
    <n v="0"/>
    <n v="-4"/>
    <n v="-7"/>
    <n v="-3"/>
    <n v="-6.7999999999999972"/>
    <n v="4"/>
    <n v="4"/>
    <n v="13.699999999999996"/>
    <n v="6"/>
    <n v="1"/>
    <n v="20.599999999999994"/>
    <n v="-7"/>
    <n v="-7"/>
    <n v="-14"/>
    <n v="6"/>
    <n v="-1"/>
    <n v="5"/>
    <n v="-3"/>
    <n v="-1"/>
    <n v="0"/>
    <n v="-2"/>
    <n v="-26"/>
    <s v="GSW"/>
    <x v="1"/>
    <n v="108"/>
    <n v="94"/>
    <n v="14"/>
    <x v="3"/>
    <n v="7"/>
    <x v="1"/>
    <x v="1"/>
    <x v="1"/>
    <x v="1"/>
  </r>
  <r>
    <s v="Train"/>
    <s v="NYK"/>
    <s v="MIN"/>
    <s v="12.01.2018"/>
    <s v="NYKMIN12.01.2018"/>
    <s v="MIN"/>
    <s v="Team2"/>
    <s v="MIN"/>
    <s v="Team2"/>
    <n v="4.34"/>
    <n v="1.26"/>
    <n v="3.08"/>
    <s v="NYK"/>
    <s v="Team1"/>
    <n v="2"/>
    <n v="1"/>
    <n v="1"/>
    <n v="0"/>
    <s v="MIN"/>
    <x v="0"/>
    <n v="83"/>
    <n v="118"/>
    <n v="-35"/>
    <n v="0.62529999999999997"/>
    <n v="0.15"/>
    <n v="0.85"/>
    <n v="-2"/>
    <n v="-8"/>
    <n v="6"/>
    <n v="-0.16499999999999998"/>
    <n v="0.20000000000000284"/>
    <n v="-4.7000000000000028"/>
    <n v="-0.39999999999999858"/>
    <n v="1"/>
    <n v="-1"/>
    <n v="-0.40000000000000036"/>
    <n v="-1.5"/>
    <n v="0.69999999999999574"/>
    <n v="-3.6000000000000014"/>
    <n v="-4.6000000000000014"/>
    <n v="0.10000000000000853"/>
    <n v="0.40000000000000036"/>
    <n v="2.6000000000000014"/>
    <n v="2.8999999999999986"/>
    <n v="-0.10000000000000142"/>
    <n v="2.4000000000000004"/>
    <n v="-2"/>
    <n v="1"/>
    <n v="0.40000000000000036"/>
    <n v="2.8999999999999986"/>
    <n v="-1.4000000000000021"/>
    <n v="-4.5"/>
    <n v="0"/>
    <n v="-1"/>
    <n v="1"/>
    <n v="-1"/>
    <n v="10"/>
    <n v="15"/>
    <n v="9"/>
    <n v="16"/>
    <n v="1.2000000000000028"/>
    <n v="3"/>
    <n v="2"/>
    <n v="10.5"/>
    <n v="-6"/>
    <n v="-6"/>
    <n v="-8.5000000000000071"/>
    <n v="0"/>
    <n v="6"/>
    <n v="6"/>
    <n v="2"/>
    <n v="2"/>
    <n v="-6"/>
    <n v="4"/>
    <n v="3"/>
    <n v="-2"/>
    <n v="-3"/>
    <n v="-19"/>
    <s v="MIN"/>
    <x v="0"/>
    <n v="108"/>
    <n v="118"/>
    <n v="-10"/>
    <x v="1"/>
    <n v="-13"/>
    <x v="2"/>
    <x v="2"/>
    <x v="1"/>
    <x v="1"/>
  </r>
  <r>
    <s v="Train"/>
    <s v="POR"/>
    <s v="NOP"/>
    <s v="12.01.2018"/>
    <s v="PORNOP12.01.2018"/>
    <s v="NOP"/>
    <s v="Team2"/>
    <s v="NOP"/>
    <s v="Team2"/>
    <n v="2.33"/>
    <n v="1.68"/>
    <n v="0.65000000000000013"/>
    <s v="POR"/>
    <s v="Team1"/>
    <n v="0"/>
    <n v="0"/>
    <n v="0"/>
    <n v="0"/>
    <s v="NOP"/>
    <x v="0"/>
    <n v="97"/>
    <n v="107"/>
    <n v="-10"/>
    <n v="0.82879999999999998"/>
    <n v="0.4"/>
    <n v="0.6"/>
    <n v="1"/>
    <n v="2"/>
    <n v="-1"/>
    <n v="3.7000000000000033E-2"/>
    <n v="-0.19999999999999574"/>
    <n v="-7.0999999999999943"/>
    <n v="-2.6999999999999957"/>
    <n v="1.2999999999999972"/>
    <n v="-3.8999999999999986"/>
    <n v="-1.6999999999999993"/>
    <n v="-4.3000000000000007"/>
    <n v="-0.20000000000000284"/>
    <n v="-9.9999999999997868E-2"/>
    <n v="-0.89999999999999858"/>
    <n v="3"/>
    <n v="1.6000000000000014"/>
    <n v="0.5"/>
    <n v="2.1000000000000014"/>
    <n v="-7.5999999999999979"/>
    <n v="-1.3000000000000007"/>
    <n v="-0.5"/>
    <n v="0.20000000000000018"/>
    <n v="1.0999999999999996"/>
    <n v="0.30000000000000071"/>
    <n v="-1.0999999999999979"/>
    <n v="1.4000000000000001"/>
    <n v="0"/>
    <n v="0"/>
    <n v="0"/>
    <n v="0"/>
    <n v="0"/>
    <n v="10"/>
    <n v="6"/>
    <n v="6"/>
    <n v="4"/>
    <n v="-2"/>
    <n v="-9"/>
    <n v="3.2000000000000028"/>
    <n v="0"/>
    <n v="-2"/>
    <n v="4.3000000000000114"/>
    <n v="-3"/>
    <n v="3"/>
    <n v="0"/>
    <n v="1"/>
    <n v="2"/>
    <n v="0"/>
    <n v="-1"/>
    <n v="0"/>
    <n v="0"/>
    <n v="4"/>
    <n v="-6"/>
    <s v="NOP"/>
    <x v="0"/>
    <n v="113"/>
    <n v="119"/>
    <n v="-6"/>
    <x v="1"/>
    <n v="-3"/>
    <x v="1"/>
    <x v="2"/>
    <x v="2"/>
    <x v="1"/>
  </r>
  <r>
    <s v="Train"/>
    <s v="MEM"/>
    <s v="DEN"/>
    <s v="12.01.2018"/>
    <s v="MEMDEN12.01.2018"/>
    <s v="DEN"/>
    <s v="Team2"/>
    <s v="DEN"/>
    <s v="Team2"/>
    <n v="3.24"/>
    <n v="1.4"/>
    <n v="1.8400000000000003"/>
    <s v="MEM"/>
    <s v="Team1"/>
    <n v="4"/>
    <n v="1"/>
    <n v="1"/>
    <n v="0"/>
    <s v="DEN"/>
    <x v="0"/>
    <n v="96"/>
    <n v="102"/>
    <n v="-6"/>
    <n v="0.76529999999999998"/>
    <n v="0.44"/>
    <n v="0.56000000000000005"/>
    <n v="-1"/>
    <n v="-8"/>
    <n v="7"/>
    <n v="-0.187"/>
    <n v="-0.29999999999999716"/>
    <n v="-8.2000000000000028"/>
    <n v="-4.2000000000000028"/>
    <n v="-5.3999999999999915"/>
    <n v="-2"/>
    <n v="-1.6999999999999993"/>
    <n v="-3.6000000000000014"/>
    <n v="-1.2999999999999972"/>
    <n v="1.7999999999999972"/>
    <n v="0.89999999999999858"/>
    <n v="4.7999999999999972"/>
    <n v="-2.5999999999999996"/>
    <n v="-2.4000000000000021"/>
    <n v="-5.1000000000000014"/>
    <n v="-3.1000000000000014"/>
    <n v="-1.4000000000000004"/>
    <n v="-0.40000000000000036"/>
    <n v="0.59999999999999964"/>
    <n v="0.59999999999999964"/>
    <n v="5.6000000000000014"/>
    <n v="1"/>
    <n v="-4.5"/>
    <n v="0"/>
    <n v="1"/>
    <n v="-1"/>
    <n v="1"/>
    <n v="0"/>
    <n v="8"/>
    <n v="-1"/>
    <n v="-7"/>
    <n v="2"/>
    <n v="-4"/>
    <n v="-18"/>
    <n v="2"/>
    <n v="14"/>
    <n v="12"/>
    <n v="21.299999999999997"/>
    <n v="0"/>
    <n v="10"/>
    <n v="10"/>
    <n v="-6"/>
    <n v="-2"/>
    <n v="-6"/>
    <n v="-1"/>
    <n v="3"/>
    <n v="8"/>
    <n v="3"/>
    <n v="16"/>
    <s v="DEN"/>
    <x v="0"/>
    <n v="78"/>
    <n v="87"/>
    <n v="-9"/>
    <x v="1"/>
    <n v="-7"/>
    <x v="1"/>
    <x v="2"/>
    <x v="2"/>
    <x v="2"/>
  </r>
  <r>
    <s v="Train"/>
    <s v="HOU"/>
    <s v="PHX"/>
    <s v="12.01.2018"/>
    <s v="HOUPHX12.01.2018"/>
    <s v="PHX"/>
    <s v="Team2"/>
    <s v="HOU"/>
    <s v="Team1"/>
    <n v="1.35"/>
    <n v="3.52"/>
    <n v="-2.17"/>
    <s v="PHX"/>
    <s v="Team2"/>
    <n v="5"/>
    <n v="0"/>
    <n v="2"/>
    <n v="0"/>
    <s v="PHX"/>
    <x v="0"/>
    <n v="82"/>
    <n v="107"/>
    <n v="-25"/>
    <n v="0.82210000000000005"/>
    <n v="0.25"/>
    <n v="0.75"/>
    <n v="-2"/>
    <n v="13"/>
    <n v="-15"/>
    <n v="0.34399999999999997"/>
    <n v="0.19999999999999574"/>
    <n v="9.2999999999999972"/>
    <n v="0.79999999999999716"/>
    <n v="-1.7999999999999972"/>
    <n v="1.8000000000000043"/>
    <n v="6.8000000000000007"/>
    <n v="16.899999999999999"/>
    <n v="2.5"/>
    <n v="1"/>
    <n v="0"/>
    <n v="3.8000000000000114"/>
    <n v="-1.6999999999999993"/>
    <n v="0.80000000000000426"/>
    <n v="-1"/>
    <n v="1.9000000000000021"/>
    <n v="-0.80000000000000071"/>
    <n v="2.0000000000000009"/>
    <n v="0"/>
    <n v="-0.5"/>
    <n v="-1.5"/>
    <n v="-1.3000000000000007"/>
    <n v="14.2"/>
    <n v="0"/>
    <n v="0"/>
    <n v="0"/>
    <n v="0"/>
    <n v="0"/>
    <n v="7"/>
    <n v="6"/>
    <n v="12"/>
    <n v="0.70000000000000284"/>
    <n v="-5"/>
    <n v="-1"/>
    <n v="-12"/>
    <n v="0"/>
    <n v="2"/>
    <n v="-6.5999999999999943"/>
    <n v="5"/>
    <n v="1"/>
    <n v="6"/>
    <n v="1"/>
    <n v="4"/>
    <n v="1"/>
    <n v="-1"/>
    <n v="-1"/>
    <n v="11"/>
    <n v="9"/>
    <n v="-5"/>
    <s v="HOU"/>
    <x v="1"/>
    <n v="112"/>
    <n v="95"/>
    <n v="17"/>
    <x v="3"/>
    <n v="5"/>
    <x v="1"/>
    <x v="1"/>
    <x v="1"/>
    <x v="1"/>
  </r>
  <r>
    <s v="Train"/>
    <s v="LAL"/>
    <s v="DAL"/>
    <s v="13.01.2018"/>
    <s v="LALDAL13.01.2018"/>
    <s v="DAL"/>
    <s v="Team2"/>
    <s v="DAL"/>
    <s v="Team2"/>
    <n v="2.65"/>
    <n v="1.55"/>
    <n v="1.0999999999999999"/>
    <s v="LAL"/>
    <s v="Team1"/>
    <n v="2"/>
    <n v="0"/>
    <n v="0"/>
    <n v="0"/>
    <s v="DAL"/>
    <x v="0"/>
    <n v="94"/>
    <n v="104"/>
    <n v="-10"/>
    <n v="0.69299999999999995"/>
    <n v="0.4"/>
    <n v="0.6"/>
    <n v="-2"/>
    <n v="-1"/>
    <n v="-1"/>
    <n v="-7.9999999999999516E-3"/>
    <n v="0.60000000000000142"/>
    <n v="3.9000000000000057"/>
    <n v="2.3999999999999986"/>
    <n v="4.9000000000000057"/>
    <n v="0.19999999999999574"/>
    <n v="-2.6000000000000014"/>
    <n v="-4"/>
    <n v="-4.1000000000000014"/>
    <n v="1.8999999999999986"/>
    <n v="5"/>
    <n v="-8.5"/>
    <n v="3.6999999999999993"/>
    <n v="2.3000000000000043"/>
    <n v="6.1000000000000014"/>
    <n v="0.69999999999999929"/>
    <n v="4.3000000000000007"/>
    <n v="1.7999999999999998"/>
    <n v="1.2999999999999998"/>
    <n v="1.2999999999999998"/>
    <n v="2.7000000000000028"/>
    <n v="0.5"/>
    <n v="-2"/>
    <n v="0"/>
    <n v="0"/>
    <n v="0"/>
    <n v="0"/>
    <n v="0"/>
    <n v="-22"/>
    <n v="-3"/>
    <n v="4"/>
    <n v="-5.6000000000000014"/>
    <n v="-2"/>
    <n v="2"/>
    <n v="-7.5"/>
    <n v="-14"/>
    <n v="-14"/>
    <n v="-21.499999999999993"/>
    <n v="9"/>
    <n v="-1"/>
    <n v="8"/>
    <n v="-1"/>
    <n v="8"/>
    <n v="8"/>
    <n v="-3"/>
    <n v="0"/>
    <n v="-5"/>
    <n v="-7"/>
    <n v="8"/>
    <s v="LAL"/>
    <x v="1"/>
    <n v="107"/>
    <n v="101"/>
    <n v="6"/>
    <x v="3"/>
    <n v="-4"/>
    <x v="2"/>
    <x v="1"/>
    <x v="1"/>
    <x v="1"/>
  </r>
  <r>
    <s v="Train"/>
    <s v="SAC"/>
    <s v="LAC"/>
    <s v="13.01.2018"/>
    <s v="SACLAC13.01.2018"/>
    <s v="LAC"/>
    <s v="Team2"/>
    <s v="LAC"/>
    <s v="Team2"/>
    <n v="3.69"/>
    <n v="1.33"/>
    <n v="2.36"/>
    <s v="SAC"/>
    <s v="Team1"/>
    <n v="0"/>
    <n v="0"/>
    <n v="0"/>
    <n v="0"/>
    <s v="LAC"/>
    <x v="0"/>
    <n v="81"/>
    <n v="113"/>
    <n v="-32"/>
    <n v="0.82430000000000003"/>
    <n v="0.18"/>
    <n v="0.82000000000000006"/>
    <n v="0"/>
    <n v="-7"/>
    <n v="7"/>
    <n v="-0.17099999999999999"/>
    <n v="0"/>
    <n v="-9.1000000000000085"/>
    <n v="-0.59999999999999432"/>
    <n v="0.20000000000000284"/>
    <n v="-0.80000000000000426"/>
    <n v="-1.8000000000000007"/>
    <n v="-6.3999999999999986"/>
    <n v="2"/>
    <n v="-6.0999999999999979"/>
    <n v="-7.4000000000000021"/>
    <n v="-2.7000000000000028"/>
    <n v="-0.90000000000000036"/>
    <n v="-2.2000000000000028"/>
    <n v="-3.1000000000000014"/>
    <n v="-0.40000000000000213"/>
    <n v="-0.5"/>
    <n v="0.39999999999999947"/>
    <n v="-0.80000000000000071"/>
    <n v="-0.60000000000000053"/>
    <n v="-1.3000000000000007"/>
    <n v="-4.3000000000000007"/>
    <n v="-8.6"/>
    <n v="0"/>
    <n v="-1"/>
    <n v="1"/>
    <n v="-1"/>
    <n v="0"/>
    <n v="-6"/>
    <n v="-1"/>
    <n v="1"/>
    <n v="-1.8000000000000043"/>
    <n v="-5"/>
    <n v="-5"/>
    <n v="-11.099999999999998"/>
    <n v="1"/>
    <n v="-2"/>
    <n v="8.7999999999999972"/>
    <n v="2"/>
    <n v="3"/>
    <n v="5"/>
    <n v="-5"/>
    <n v="-2"/>
    <n v="0"/>
    <n v="-2"/>
    <n v="2"/>
    <n v="6"/>
    <n v="-6"/>
    <n v="-12"/>
    <s v="LAC"/>
    <x v="0"/>
    <n v="105"/>
    <n v="126"/>
    <n v="-21"/>
    <x v="1"/>
    <n v="-7"/>
    <x v="1"/>
    <x v="2"/>
    <x v="2"/>
    <x v="1"/>
  </r>
  <r>
    <s v="Train"/>
    <s v="OKC"/>
    <s v="CHA"/>
    <s v="13.01.2018"/>
    <s v="OKCCHA13.01.2018"/>
    <s v="CHA"/>
    <s v="Team2"/>
    <s v="OKC"/>
    <s v="Team1"/>
    <n v="1.8"/>
    <n v="2.13"/>
    <n v="-0.32999999999999985"/>
    <s v="CHA"/>
    <s v="Team2"/>
    <n v="0"/>
    <n v="0"/>
    <n v="0"/>
    <n v="0"/>
    <s v="OKC"/>
    <x v="1"/>
    <n v="97"/>
    <n v="91"/>
    <n v="6"/>
    <n v="0.73109999999999997"/>
    <n v="0.56000000000000005"/>
    <n v="0.43999999999999995"/>
    <n v="2"/>
    <n v="6"/>
    <n v="-4"/>
    <n v="0.124"/>
    <n v="0.20000000000000284"/>
    <n v="-0.59999999999999432"/>
    <n v="1.2000000000000028"/>
    <n v="0.19999999999998863"/>
    <n v="1.2999999999999972"/>
    <n v="1.3000000000000007"/>
    <n v="3.3999999999999986"/>
    <n v="0.20000000000000284"/>
    <n v="-4.3000000000000007"/>
    <n v="-5.3000000000000007"/>
    <n v="-1.5999999999999943"/>
    <n v="1.4000000000000004"/>
    <n v="-3.8999999999999986"/>
    <n v="-2.5"/>
    <n v="0.30000000000000071"/>
    <n v="1.4000000000000004"/>
    <n v="2.7"/>
    <n v="0.5"/>
    <n v="-0.5"/>
    <n v="2.3000000000000007"/>
    <n v="-2.5"/>
    <n v="3.5"/>
    <n v="0"/>
    <n v="-1"/>
    <n v="1"/>
    <n v="-1"/>
    <n v="0"/>
    <n v="-11"/>
    <n v="0"/>
    <n v="2"/>
    <n v="-1"/>
    <n v="-3"/>
    <n v="-2"/>
    <n v="-9.2999999999999972"/>
    <n v="-8"/>
    <n v="-10"/>
    <n v="-1.5"/>
    <n v="2"/>
    <n v="-7"/>
    <n v="-5"/>
    <n v="-4"/>
    <n v="6"/>
    <n v="1"/>
    <n v="0"/>
    <n v="-3"/>
    <n v="3"/>
    <n v="-4"/>
    <n v="-27"/>
    <s v="OKC"/>
    <x v="1"/>
    <n v="101"/>
    <n v="91"/>
    <n v="10"/>
    <x v="2"/>
    <n v="3"/>
    <x v="1"/>
    <x v="2"/>
    <x v="2"/>
    <x v="2"/>
  </r>
  <r>
    <s v="Train"/>
    <s v="BKN"/>
    <s v="WAS"/>
    <s v="13.01.2018"/>
    <s v="BKNWAS13.01.2018"/>
    <s v="WAS"/>
    <s v="Team2"/>
    <s v="WAS"/>
    <s v="Team2"/>
    <n v="4.8"/>
    <n v="1.23"/>
    <n v="3.57"/>
    <s v="BKN"/>
    <s v="Team1"/>
    <n v="2"/>
    <n v="0"/>
    <n v="0"/>
    <n v="0"/>
    <s v="WAS"/>
    <x v="0"/>
    <n v="85"/>
    <n v="113"/>
    <n v="-28"/>
    <n v="0.61270000000000002"/>
    <n v="0.22"/>
    <n v="0.78"/>
    <n v="0"/>
    <n v="-8"/>
    <n v="8"/>
    <n v="-0.18999999999999995"/>
    <n v="0"/>
    <n v="-0.79999999999999716"/>
    <n v="-1.8999999999999986"/>
    <n v="1"/>
    <n v="-2.7999999999999972"/>
    <n v="2.3000000000000007"/>
    <n v="7.8999999999999986"/>
    <n v="-1.7999999999999972"/>
    <n v="0.80000000000000071"/>
    <n v="0.89999999999999858"/>
    <n v="0.59999999999999432"/>
    <n v="0.29999999999999893"/>
    <n v="2"/>
    <n v="2.3000000000000043"/>
    <n v="-0.60000000000000142"/>
    <n v="2"/>
    <n v="-1.2999999999999998"/>
    <n v="-0.40000000000000036"/>
    <n v="1.1000000000000005"/>
    <n v="-1"/>
    <n v="-0.10000000000000142"/>
    <n v="-5.1999999999999993"/>
    <n v="0"/>
    <n v="0"/>
    <n v="0"/>
    <n v="0"/>
    <n v="0"/>
    <n v="-15"/>
    <n v="-14"/>
    <n v="-8"/>
    <n v="-10.799999999999997"/>
    <n v="9"/>
    <n v="18"/>
    <n v="13.200000000000003"/>
    <n v="4"/>
    <n v="7"/>
    <n v="-3"/>
    <n v="-1"/>
    <n v="3"/>
    <n v="2"/>
    <n v="3"/>
    <n v="3"/>
    <n v="-1"/>
    <n v="-5"/>
    <n v="0"/>
    <n v="2"/>
    <n v="4"/>
    <n v="-1"/>
    <s v="WAS"/>
    <x v="0"/>
    <n v="113"/>
    <n v="119"/>
    <n v="-6"/>
    <x v="1"/>
    <n v="-5"/>
    <x v="1"/>
    <x v="2"/>
    <x v="2"/>
    <x v="1"/>
  </r>
  <r>
    <s v="Train"/>
    <s v="GSW"/>
    <s v="TOR"/>
    <s v="13.01.2018"/>
    <s v="GSWTOR13.01.2018"/>
    <s v="TOR"/>
    <s v="Team2"/>
    <s v="GSW"/>
    <s v="Team1"/>
    <n v="1.52"/>
    <n v="2.73"/>
    <n v="-1.21"/>
    <s v="TOR"/>
    <s v="Team2"/>
    <n v="3"/>
    <n v="0"/>
    <n v="2"/>
    <n v="1"/>
    <s v="GSW"/>
    <x v="1"/>
    <n v="98"/>
    <n v="90"/>
    <n v="8"/>
    <n v="0.62629999999999997"/>
    <n v="0.57999999999999996"/>
    <n v="0.42000000000000004"/>
    <n v="3"/>
    <n v="5"/>
    <n v="-2"/>
    <n v="6.6000000000000059E-2"/>
    <n v="-9.9999999999994316E-2"/>
    <n v="3.5"/>
    <n v="2.3000000000000043"/>
    <n v="-1.7000000000000028"/>
    <n v="3.6999999999999957"/>
    <n v="0.19999999999999929"/>
    <n v="-2.5"/>
    <n v="3.6000000000000014"/>
    <n v="-1.3000000000000007"/>
    <n v="-2"/>
    <n v="1.2000000000000028"/>
    <n v="-1"/>
    <n v="2.6000000000000014"/>
    <n v="1.5"/>
    <n v="7.7000000000000028"/>
    <n v="2.3000000000000007"/>
    <n v="-0.29999999999999893"/>
    <n v="1.9999999999999991"/>
    <n v="-1.1999999999999997"/>
    <n v="-2.2000000000000028"/>
    <n v="-2"/>
    <n v="1"/>
    <n v="0"/>
    <n v="0"/>
    <n v="0"/>
    <n v="0"/>
    <n v="0"/>
    <n v="-25"/>
    <n v="-9"/>
    <n v="-26"/>
    <n v="5"/>
    <n v="-13"/>
    <n v="-27"/>
    <n v="-9.6000000000000014"/>
    <n v="6"/>
    <n v="5"/>
    <n v="14.099999999999994"/>
    <n v="-8"/>
    <n v="-12"/>
    <n v="-20"/>
    <n v="-3"/>
    <n v="1"/>
    <n v="4"/>
    <n v="-4"/>
    <n v="3"/>
    <n v="-12"/>
    <n v="4"/>
    <n v="-20"/>
    <s v="GSW"/>
    <x v="1"/>
    <n v="127"/>
    <n v="125"/>
    <n v="2"/>
    <x v="2"/>
    <n v="3"/>
    <x v="2"/>
    <x v="2"/>
    <x v="1"/>
    <x v="1"/>
  </r>
  <r>
    <s v="Train"/>
    <s v="DET"/>
    <s v="CHI"/>
    <s v="13.01.2018"/>
    <s v="DETCHI13.01.2018"/>
    <s v="CHI"/>
    <s v="Team2"/>
    <s v="DET"/>
    <s v="Team1"/>
    <n v="1.95"/>
    <n v="1.95"/>
    <n v="0"/>
    <s v="CHI"/>
    <s v="Team2"/>
    <n v="0"/>
    <n v="0"/>
    <n v="0"/>
    <n v="0"/>
    <s v="CHI"/>
    <x v="0"/>
    <n v="82"/>
    <n v="102"/>
    <n v="-20"/>
    <n v="0.61860000000000004"/>
    <n v="0.4"/>
    <n v="0.6"/>
    <n v="-2"/>
    <n v="7"/>
    <n v="-9"/>
    <n v="0.19300000000000006"/>
    <n v="-0.60000000000000142"/>
    <n v="-9.9999999999994316E-2"/>
    <n v="-0.19999999999999574"/>
    <n v="-2.5"/>
    <n v="1"/>
    <n v="-0.10000000000000142"/>
    <n v="-1.6999999999999993"/>
    <n v="2"/>
    <n v="0.40000000000000036"/>
    <n v="0.5"/>
    <n v="0"/>
    <n v="0.79999999999999893"/>
    <n v="-3.2999999999999972"/>
    <n v="-2.5"/>
    <n v="-1.6000000000000014"/>
    <n v="0"/>
    <n v="0.70000000000000018"/>
    <n v="-0.30000000000000027"/>
    <n v="0.40000000000000036"/>
    <n v="-0.60000000000000142"/>
    <n v="0.90000000000000213"/>
    <n v="7"/>
    <n v="0"/>
    <n v="0"/>
    <n v="0"/>
    <n v="0"/>
    <n v="-10"/>
    <n v="-8"/>
    <n v="3"/>
    <n v="-5"/>
    <n v="5.7000000000000028"/>
    <n v="-5"/>
    <n v="-12"/>
    <n v="2.1000000000000014"/>
    <n v="-9"/>
    <n v="-8"/>
    <n v="-18.299999999999997"/>
    <n v="1"/>
    <n v="5"/>
    <n v="6"/>
    <n v="3"/>
    <n v="-4"/>
    <n v="0"/>
    <n v="-1"/>
    <n v="-7"/>
    <n v="-5"/>
    <n v="-9"/>
    <n v="31"/>
    <s v="CHI"/>
    <x v="0"/>
    <n v="105"/>
    <n v="107"/>
    <n v="-2"/>
    <x v="3"/>
    <n v="0"/>
    <x v="2"/>
    <x v="1"/>
    <x v="1"/>
    <x v="1"/>
  </r>
  <r>
    <s v="Train"/>
    <s v="DEN"/>
    <s v="SAS"/>
    <s v="13.01.2018"/>
    <s v="DENSAS13.01.2018"/>
    <s v="SAS"/>
    <s v="Team2"/>
    <s v="SAS"/>
    <s v="Team2"/>
    <n v="3.27"/>
    <n v="1.39"/>
    <n v="1.8800000000000001"/>
    <s v="DEN"/>
    <s v="Team1"/>
    <n v="3"/>
    <n v="1"/>
    <n v="1"/>
    <n v="0"/>
    <s v="SAS"/>
    <x v="0"/>
    <n v="84"/>
    <n v="114"/>
    <n v="-30"/>
    <n v="0.54330000000000001"/>
    <n v="0.2"/>
    <n v="0.8"/>
    <n v="-1"/>
    <n v="-6"/>
    <n v="5"/>
    <n v="-0.127"/>
    <n v="0.39999999999999858"/>
    <n v="5.5999999999999943"/>
    <n v="1.5"/>
    <n v="2.3000000000000114"/>
    <n v="0.5"/>
    <n v="2.0999999999999996"/>
    <n v="5.9000000000000021"/>
    <n v="-0.29999999999999716"/>
    <n v="0.60000000000000142"/>
    <n v="1.8000000000000007"/>
    <n v="-3.3999999999999915"/>
    <n v="1.5"/>
    <n v="-0.69999999999999574"/>
    <n v="0.70000000000000284"/>
    <n v="1.7000000000000028"/>
    <n v="1.4000000000000004"/>
    <n v="0.5"/>
    <n v="-0.90000000000000036"/>
    <n v="1"/>
    <n v="0.5"/>
    <n v="1"/>
    <n v="-1.5"/>
    <n v="0"/>
    <n v="1"/>
    <n v="-1"/>
    <n v="1"/>
    <n v="0"/>
    <n v="6"/>
    <n v="-4"/>
    <n v="-6"/>
    <n v="-2.1999999999999957"/>
    <n v="-1"/>
    <n v="2"/>
    <n v="-8.1999999999999993"/>
    <n v="15"/>
    <n v="17"/>
    <n v="8"/>
    <n v="5"/>
    <n v="-3"/>
    <n v="2"/>
    <n v="-6"/>
    <n v="-6"/>
    <n v="2"/>
    <n v="-2"/>
    <n v="1"/>
    <n v="3"/>
    <n v="11"/>
    <n v="21"/>
    <s v="SAS"/>
    <x v="0"/>
    <n v="80"/>
    <n v="112"/>
    <n v="-32"/>
    <x v="3"/>
    <n v="-9"/>
    <x v="1"/>
    <x v="1"/>
    <x v="1"/>
    <x v="2"/>
  </r>
  <r>
    <s v="Train"/>
    <s v="MIL"/>
    <s v="MIA"/>
    <s v="14.01.2018"/>
    <s v="MILMIA14.01.2018"/>
    <s v="MIA"/>
    <s v="Team2"/>
    <s v="MIA"/>
    <s v="Team2"/>
    <n v="2.1800000000000002"/>
    <n v="1.77"/>
    <n v="0.41000000000000014"/>
    <s v="MIA"/>
    <s v="Team2"/>
    <n v="0"/>
    <n v="0"/>
    <n v="0"/>
    <n v="0"/>
    <s v="MIA"/>
    <x v="0"/>
    <n v="85"/>
    <n v="109"/>
    <n v="-24"/>
    <n v="0.51739999999999997"/>
    <n v="0.26"/>
    <n v="0.74"/>
    <n v="0"/>
    <n v="-2"/>
    <n v="2"/>
    <n v="-4.7999999999999932E-2"/>
    <n v="0"/>
    <n v="4.7000000000000028"/>
    <n v="2"/>
    <n v="-1"/>
    <n v="3"/>
    <n v="-2.8000000000000007"/>
    <n v="-6.8000000000000007"/>
    <n v="-1.3999999999999986"/>
    <n v="3.6999999999999993"/>
    <n v="4.6999999999999993"/>
    <n v="0.10000000000000853"/>
    <n v="-0.79999999999999982"/>
    <n v="-2.2000000000000028"/>
    <n v="-3.2000000000000028"/>
    <n v="1.5"/>
    <n v="-1.4000000000000004"/>
    <n v="1.1000000000000005"/>
    <n v="0.20000000000000018"/>
    <n v="-0.90000000000000036"/>
    <n v="2.5"/>
    <n v="0.89999999999999858"/>
    <n v="0.30000000000000004"/>
    <n v="0"/>
    <n v="-1"/>
    <n v="1"/>
    <n v="-1"/>
    <n v="0"/>
    <n v="-20"/>
    <n v="-7"/>
    <n v="4"/>
    <n v="-10.700000000000003"/>
    <n v="-2"/>
    <n v="-2"/>
    <n v="-4"/>
    <n v="-4"/>
    <n v="-9"/>
    <n v="20.299999999999997"/>
    <n v="2"/>
    <n v="-5"/>
    <n v="-3"/>
    <n v="-4"/>
    <n v="-4"/>
    <n v="2"/>
    <n v="1"/>
    <n v="0"/>
    <n v="-5"/>
    <n v="-10"/>
    <n v="-22"/>
    <s v="MIA"/>
    <x v="0"/>
    <n v="79"/>
    <n v="97"/>
    <n v="-18"/>
    <x v="3"/>
    <n v="-4"/>
    <x v="1"/>
    <x v="1"/>
    <x v="1"/>
    <x v="1"/>
  </r>
  <r>
    <s v="Train"/>
    <s v="NOP"/>
    <s v="NYK"/>
    <s v="14.01.2018"/>
    <s v="NOPNYK14.01.2018"/>
    <s v="NYK"/>
    <s v="Team2"/>
    <s v="NOP"/>
    <s v="Team1"/>
    <n v="1.83"/>
    <n v="2.1"/>
    <n v="-0.27"/>
    <s v="NYK"/>
    <s v="Team2"/>
    <n v="0"/>
    <n v="0"/>
    <n v="0"/>
    <n v="0"/>
    <s v="NYK"/>
    <x v="0"/>
    <n v="92"/>
    <n v="102"/>
    <n v="-10"/>
    <n v="0.65500000000000003"/>
    <n v="0.4"/>
    <n v="0.6"/>
    <n v="-1"/>
    <n v="2"/>
    <n v="-3"/>
    <n v="0.06"/>
    <n v="-0.10000000000000142"/>
    <n v="7.0999999999999943"/>
    <n v="1.2999999999999972"/>
    <n v="-1.5"/>
    <n v="2.2999999999999972"/>
    <n v="3.3"/>
    <n v="7.8999999999999986"/>
    <n v="1.1999999999999957"/>
    <n v="1.3000000000000007"/>
    <n v="2.3999999999999986"/>
    <n v="-3"/>
    <n v="-2.5"/>
    <n v="0.5"/>
    <n v="-2.1000000000000014"/>
    <n v="3.8999999999999986"/>
    <n v="0.40000000000000036"/>
    <n v="0.29999999999999982"/>
    <n v="-9.9999999999999645E-2"/>
    <n v="-0.70000000000000018"/>
    <n v="-1.1999999999999993"/>
    <n v="1"/>
    <n v="0.9"/>
    <n v="0"/>
    <n v="1"/>
    <n v="-1"/>
    <n v="1"/>
    <n v="0"/>
    <n v="11"/>
    <n v="0"/>
    <n v="-1"/>
    <n v="0.69999999999999574"/>
    <n v="-5"/>
    <n v="-5"/>
    <n v="-13.200000000000003"/>
    <n v="16"/>
    <n v="14"/>
    <n v="29"/>
    <n v="0"/>
    <n v="7"/>
    <n v="7"/>
    <n v="1"/>
    <n v="2"/>
    <n v="1"/>
    <n v="0"/>
    <n v="2"/>
    <n v="-1"/>
    <n v="10"/>
    <n v="16"/>
    <s v="NOP"/>
    <x v="1"/>
    <n v="123"/>
    <n v="118"/>
    <n v="5"/>
    <x v="3"/>
    <n v="-1"/>
    <x v="2"/>
    <x v="1"/>
    <x v="1"/>
    <x v="1"/>
  </r>
  <r>
    <s v="Train"/>
    <s v="IND"/>
    <s v="PHX"/>
    <s v="14.01.2018"/>
    <s v="INDPHX14.01.2018"/>
    <s v="PHX"/>
    <s v="Team2"/>
    <s v="IND"/>
    <s v="Team1"/>
    <n v="1.61"/>
    <n v="2.4700000000000002"/>
    <n v="-0.8600000000000001"/>
    <s v="PHX"/>
    <s v="Team2"/>
    <n v="0"/>
    <n v="0"/>
    <n v="0"/>
    <n v="0"/>
    <s v="PHX"/>
    <x v="0"/>
    <n v="95"/>
    <n v="102"/>
    <n v="-7"/>
    <n v="0.67700000000000005"/>
    <n v="0.43"/>
    <n v="0.57000000000000006"/>
    <n v="-1"/>
    <n v="6"/>
    <n v="-7"/>
    <n v="0.15200000000000002"/>
    <n v="0.10000000000000142"/>
    <n v="1.5"/>
    <n v="2.6000000000000014"/>
    <n v="-1"/>
    <n v="3.6000000000000014"/>
    <n v="0.40000000000000036"/>
    <n v="-1.8999999999999986"/>
    <n v="4"/>
    <n v="-4.0999999999999996"/>
    <n v="-5.6999999999999993"/>
    <n v="1.0999999999999943"/>
    <n v="-2"/>
    <n v="-1"/>
    <n v="-3"/>
    <n v="1.6000000000000014"/>
    <n v="-2.0999999999999996"/>
    <n v="1"/>
    <n v="-0.20000000000000018"/>
    <n v="-0.20000000000000018"/>
    <n v="-3.4000000000000021"/>
    <n v="-3.4000000000000021"/>
    <n v="7.2"/>
    <n v="0"/>
    <n v="1"/>
    <n v="-1"/>
    <n v="1"/>
    <n v="0"/>
    <n v="2"/>
    <n v="2"/>
    <n v="5"/>
    <n v="-0.39999999999999858"/>
    <n v="-4"/>
    <n v="-12"/>
    <n v="5.2000000000000028"/>
    <n v="2"/>
    <n v="3"/>
    <n v="-2.7999999999999972"/>
    <n v="2"/>
    <n v="4"/>
    <n v="6"/>
    <n v="-11"/>
    <n v="-5"/>
    <n v="0"/>
    <n v="1"/>
    <n v="0"/>
    <n v="-1"/>
    <n v="1"/>
    <n v="19"/>
    <s v="IND"/>
    <x v="1"/>
    <n v="120"/>
    <n v="97"/>
    <n v="23"/>
    <x v="2"/>
    <n v="4"/>
    <x v="1"/>
    <x v="2"/>
    <x v="2"/>
    <x v="1"/>
  </r>
  <r>
    <s v="Train"/>
    <s v="POR"/>
    <s v="MIN"/>
    <s v="14.01.2018"/>
    <s v="PORMIN14.01.2018"/>
    <s v="MIN"/>
    <s v="Team2"/>
    <s v="MIN"/>
    <s v="Team2"/>
    <n v="2.95"/>
    <n v="1.46"/>
    <n v="1.4900000000000002"/>
    <s v="POR"/>
    <s v="Team1"/>
    <n v="0"/>
    <n v="0"/>
    <n v="0"/>
    <n v="0"/>
    <s v="MIN"/>
    <x v="0"/>
    <n v="89"/>
    <n v="120"/>
    <n v="-31"/>
    <n v="0.75470000000000004"/>
    <n v="0.19"/>
    <n v="0.81"/>
    <n v="-2"/>
    <n v="-6"/>
    <n v="4"/>
    <n v="-0.11199999999999999"/>
    <n v="-9.9999999999994316E-2"/>
    <n v="-4.7999999999999972"/>
    <n v="-1.8000000000000043"/>
    <n v="0.89999999999999147"/>
    <n v="-2.6000000000000014"/>
    <n v="1.5"/>
    <n v="2.8000000000000007"/>
    <n v="1.7999999999999972"/>
    <n v="-2.6000000000000014"/>
    <n v="-3.2999999999999972"/>
    <n v="-0.29999999999999716"/>
    <n v="-0.69999999999999929"/>
    <n v="3.2000000000000028"/>
    <n v="2.6000000000000014"/>
    <n v="-3.8999999999999986"/>
    <n v="1.5999999999999996"/>
    <n v="-2"/>
    <n v="1.1000000000000005"/>
    <n v="0.79999999999999982"/>
    <n v="2.1000000000000014"/>
    <n v="-1.6999999999999993"/>
    <n v="-2.9"/>
    <n v="0"/>
    <n v="-1"/>
    <n v="1"/>
    <n v="-1"/>
    <n v="0"/>
    <n v="-5"/>
    <n v="-4"/>
    <n v="6"/>
    <n v="-7"/>
    <n v="2"/>
    <n v="15"/>
    <n v="-8.3999999999999986"/>
    <n v="1"/>
    <n v="-2"/>
    <n v="16.099999999999994"/>
    <n v="-2"/>
    <n v="-2"/>
    <n v="-4"/>
    <n v="-9"/>
    <n v="-1"/>
    <n v="1"/>
    <n v="2"/>
    <n v="0"/>
    <n v="10"/>
    <n v="-1"/>
    <n v="-16"/>
    <s v="MIN"/>
    <x v="0"/>
    <n v="103"/>
    <n v="120"/>
    <n v="-17"/>
    <x v="1"/>
    <n v="-6"/>
    <x v="1"/>
    <x v="2"/>
    <x v="2"/>
    <x v="1"/>
  </r>
  <r>
    <s v="Train"/>
    <s v="CHA"/>
    <s v="DET"/>
    <s v="15.01.2018"/>
    <s v="CHADET15.01.2018"/>
    <s v="DET"/>
    <s v="Team2"/>
    <s v="DET"/>
    <s v="Team2"/>
    <n v="2.25"/>
    <n v="1.72"/>
    <n v="0.53"/>
    <s v="CHA"/>
    <s v="Team1"/>
    <n v="0"/>
    <n v="0"/>
    <n v="0"/>
    <n v="0"/>
    <s v="DET"/>
    <x v="0"/>
    <n v="97"/>
    <n v="102"/>
    <n v="-5"/>
    <n v="0.55200000000000005"/>
    <n v="0.45"/>
    <n v="0.55000000000000004"/>
    <n v="0"/>
    <n v="-6"/>
    <n v="6"/>
    <n v="-0.14700000000000002"/>
    <n v="0.20000000000000284"/>
    <n v="2.4000000000000057"/>
    <n v="-0.70000000000000284"/>
    <n v="0.29999999999999716"/>
    <n v="-1"/>
    <n v="-1.8000000000000007"/>
    <n v="-2.5999999999999979"/>
    <n v="-2.8000000000000043"/>
    <n v="5.6999999999999993"/>
    <n v="8.5"/>
    <n v="-2.9000000000000057"/>
    <n v="0.30000000000000071"/>
    <n v="4.1000000000000014"/>
    <n v="4.2999999999999972"/>
    <n v="-1.5"/>
    <n v="-0.90000000000000036"/>
    <n v="-1.1000000000000005"/>
    <n v="1.1999999999999997"/>
    <n v="-0.20000000000000018"/>
    <n v="-9.9999999999997868E-2"/>
    <n v="4.8999999999999986"/>
    <n v="-1.8"/>
    <n v="0"/>
    <n v="0"/>
    <n v="0"/>
    <n v="0"/>
    <n v="0"/>
    <n v="-14"/>
    <n v="-8"/>
    <n v="-9"/>
    <n v="-4.8000000000000043"/>
    <n v="-3"/>
    <n v="-1"/>
    <n v="-9.2999999999999972"/>
    <n v="5"/>
    <n v="9"/>
    <n v="-9"/>
    <n v="-4"/>
    <n v="9"/>
    <n v="5"/>
    <n v="-12"/>
    <n v="1"/>
    <n v="-5"/>
    <n v="0"/>
    <n v="1"/>
    <n v="4"/>
    <n v="11"/>
    <n v="-8"/>
    <s v="CHA"/>
    <x v="1"/>
    <n v="118"/>
    <n v="107"/>
    <n v="11"/>
    <x v="1"/>
    <n v="-7"/>
    <x v="2"/>
    <x v="1"/>
    <x v="1"/>
    <x v="1"/>
  </r>
  <r>
    <s v="Train"/>
    <s v="TOR"/>
    <s v="PHI"/>
    <s v="15.01.2018"/>
    <s v="TORPHI15.01.2018"/>
    <s v="PHI"/>
    <s v="Team2"/>
    <s v="TOR"/>
    <s v="Team1"/>
    <n v="1.83"/>
    <n v="2.09"/>
    <n v="-0.25999999999999979"/>
    <s v="PHI"/>
    <s v="Team2"/>
    <n v="0"/>
    <n v="0"/>
    <n v="0"/>
    <n v="0"/>
    <s v="TOR"/>
    <x v="1"/>
    <n v="102"/>
    <n v="92"/>
    <n v="10"/>
    <n v="0.71930000000000005"/>
    <n v="0.6"/>
    <n v="0.4"/>
    <n v="2"/>
    <n v="10"/>
    <n v="-8"/>
    <n v="0.21999999999999997"/>
    <n v="-0.29999999999999716"/>
    <n v="4"/>
    <n v="1.1999999999999957"/>
    <n v="0.59999999999999432"/>
    <n v="1"/>
    <n v="0.59999999999999964"/>
    <n v="2.3999999999999986"/>
    <n v="-0.59999999999999432"/>
    <n v="0.89999999999999858"/>
    <n v="-0.19999999999999929"/>
    <n v="4.5999999999999943"/>
    <n v="-1.5"/>
    <n v="-2.8999999999999986"/>
    <n v="-4.3999999999999986"/>
    <n v="-3.3000000000000007"/>
    <n v="-4.4999999999999982"/>
    <n v="-9.9999999999999645E-2"/>
    <n v="0.90000000000000036"/>
    <n v="-0.59999999999999964"/>
    <n v="-1.3999999999999986"/>
    <n v="-0.5"/>
    <n v="7.8"/>
    <n v="0"/>
    <n v="0"/>
    <n v="0"/>
    <n v="0"/>
    <n v="0"/>
    <n v="22"/>
    <n v="7"/>
    <n v="10"/>
    <n v="2.6000000000000014"/>
    <n v="-3"/>
    <n v="-3"/>
    <n v="-7.2999999999999972"/>
    <n v="11"/>
    <n v="14"/>
    <n v="-4.5"/>
    <n v="11"/>
    <n v="-4"/>
    <n v="7"/>
    <n v="2"/>
    <n v="-8"/>
    <n v="-9"/>
    <n v="-2"/>
    <n v="0"/>
    <n v="4"/>
    <n v="2"/>
    <n v="9"/>
    <s v="PHI"/>
    <x v="0"/>
    <n v="111"/>
    <n v="117"/>
    <n v="-6"/>
    <x v="3"/>
    <n v="0"/>
    <x v="2"/>
    <x v="1"/>
    <x v="1"/>
    <x v="1"/>
  </r>
  <r>
    <s v="Train"/>
    <s v="MIL"/>
    <s v="WAS"/>
    <s v="15.01.2018"/>
    <s v="MILWAS15.01.2018"/>
    <s v="WAS"/>
    <s v="Team2"/>
    <s v="WAS"/>
    <s v="Team2"/>
    <n v="2.89"/>
    <n v="1.47"/>
    <n v="1.4200000000000002"/>
    <s v="MIL"/>
    <s v="Team1"/>
    <n v="0"/>
    <n v="0"/>
    <n v="2"/>
    <n v="0"/>
    <s v="WAS"/>
    <x v="0"/>
    <n v="86"/>
    <n v="116"/>
    <n v="-30"/>
    <n v="0.5343"/>
    <n v="0.2"/>
    <n v="0.8"/>
    <n v="-1"/>
    <n v="-3"/>
    <n v="2"/>
    <n v="-5.699999999999994E-2"/>
    <n v="-9.9999999999994316E-2"/>
    <n v="-2.0999999999999943"/>
    <n v="-0.89999999999999858"/>
    <n v="-4.5"/>
    <n v="1.5"/>
    <n v="-1.0999999999999996"/>
    <n v="-1.5"/>
    <n v="-2.2999999999999972"/>
    <n v="0.70000000000000284"/>
    <n v="0.39999999999999858"/>
    <n v="1.6999999999999886"/>
    <n v="-2.1000000000000005"/>
    <n v="-2.7000000000000028"/>
    <n v="-4.7999999999999972"/>
    <n v="-0.60000000000000142"/>
    <n v="-0.30000000000000071"/>
    <n v="0.50000000000000089"/>
    <n v="0.79999999999999982"/>
    <n v="-0.69999999999999973"/>
    <n v="0.89999999999999858"/>
    <n v="-1.3000000000000007"/>
    <n v="-3.6"/>
    <n v="0"/>
    <n v="-1"/>
    <n v="1"/>
    <n v="-1"/>
    <n v="-5"/>
    <n v="-40"/>
    <n v="-21"/>
    <n v="-14"/>
    <n v="-17.899999999999999"/>
    <n v="-6"/>
    <n v="5"/>
    <n v="-29.2"/>
    <n v="8"/>
    <n v="4"/>
    <n v="18.699999999999989"/>
    <n v="2"/>
    <n v="-9"/>
    <n v="-7"/>
    <n v="-22"/>
    <n v="0"/>
    <n v="-2"/>
    <n v="-2"/>
    <n v="5"/>
    <n v="4"/>
    <n v="-4"/>
    <n v="-24"/>
    <s v="MIL"/>
    <x v="1"/>
    <n v="104"/>
    <n v="95"/>
    <n v="9"/>
    <x v="1"/>
    <n v="-1"/>
    <x v="2"/>
    <x v="1"/>
    <x v="1"/>
    <x v="1"/>
  </r>
  <r>
    <s v="Train"/>
    <s v="NYK"/>
    <s v="BKN"/>
    <s v="15.01.2018"/>
    <s v="NYKBKN15.01.2018"/>
    <s v="BKN"/>
    <s v="Team2"/>
    <s v="BKN"/>
    <s v="Team2"/>
    <n v="2.4500000000000002"/>
    <n v="1.62"/>
    <n v="0.83000000000000007"/>
    <s v="NYK"/>
    <s v="Team1"/>
    <n v="0"/>
    <n v="0"/>
    <n v="0"/>
    <n v="0"/>
    <s v="BKN"/>
    <x v="0"/>
    <n v="86"/>
    <n v="101"/>
    <n v="-15"/>
    <n v="0.5484"/>
    <n v="0.35"/>
    <n v="0.65"/>
    <n v="0"/>
    <n v="3"/>
    <n v="-3"/>
    <n v="7.0000000000000007E-2"/>
    <n v="0.30000000000000426"/>
    <n v="-2.2000000000000028"/>
    <n v="2.1999999999999957"/>
    <n v="-1"/>
    <n v="3"/>
    <n v="-4.1000000000000005"/>
    <n v="-12.600000000000001"/>
    <n v="1.4000000000000057"/>
    <n v="-2.4000000000000021"/>
    <n v="-4.1000000000000014"/>
    <n v="3.2999999999999972"/>
    <n v="0.39999999999999858"/>
    <n v="-1.5"/>
    <n v="-1.1000000000000014"/>
    <n v="0.19999999999999929"/>
    <n v="-0.20000000000000107"/>
    <n v="0.5"/>
    <n v="1"/>
    <n v="-0.69999999999999929"/>
    <n v="0.39999999999999858"/>
    <n v="-1.1999999999999993"/>
    <n v="1.7999999999999998"/>
    <n v="0"/>
    <n v="0"/>
    <n v="0"/>
    <n v="0"/>
    <n v="0"/>
    <n v="5"/>
    <n v="4"/>
    <n v="-2"/>
    <n v="5"/>
    <n v="0"/>
    <n v="-9"/>
    <n v="7.3999999999999986"/>
    <n v="-3"/>
    <n v="-2"/>
    <n v="-7.2000000000000028"/>
    <n v="-3"/>
    <n v="0"/>
    <n v="-3"/>
    <n v="0"/>
    <n v="8"/>
    <n v="6"/>
    <n v="4"/>
    <n v="4"/>
    <n v="5"/>
    <n v="-2"/>
    <n v="1"/>
    <s v="NYK"/>
    <x v="1"/>
    <n v="119"/>
    <n v="104"/>
    <n v="15"/>
    <x v="3"/>
    <n v="-3"/>
    <x v="2"/>
    <x v="1"/>
    <x v="1"/>
    <x v="1"/>
  </r>
  <r>
    <s v="Train"/>
    <s v="SAS"/>
    <s v="ATL"/>
    <s v="15.01.2018"/>
    <s v="SASATL15.01.2018"/>
    <s v="ATL"/>
    <s v="Team2"/>
    <s v="SAS"/>
    <s v="Team1"/>
    <n v="1.47"/>
    <n v="2.89"/>
    <n v="-1.4200000000000002"/>
    <s v="ATL"/>
    <s v="Team2"/>
    <n v="2"/>
    <n v="0"/>
    <n v="4"/>
    <n v="1"/>
    <s v="ATL"/>
    <x v="0"/>
    <n v="93"/>
    <n v="103"/>
    <n v="-10"/>
    <n v="0.748"/>
    <n v="0.4"/>
    <n v="0.6"/>
    <n v="2"/>
    <n v="18"/>
    <n v="-16"/>
    <n v="0.39700000000000002"/>
    <n v="-0.10000000000000142"/>
    <n v="-2.5999999999999943"/>
    <n v="-0.20000000000000284"/>
    <n v="-1.5"/>
    <n v="0.60000000000000142"/>
    <n v="-1.9000000000000004"/>
    <n v="-4.5"/>
    <n v="-0.80000000000000426"/>
    <n v="-0.40000000000000213"/>
    <n v="-0.30000000000000071"/>
    <n v="-0.90000000000000568"/>
    <n v="0.20000000000000107"/>
    <n v="3.5"/>
    <n v="3.6999999999999957"/>
    <n v="-1.6000000000000014"/>
    <n v="-1.4000000000000004"/>
    <n v="-1.1000000000000005"/>
    <n v="1.3000000000000007"/>
    <n v="-1.6"/>
    <n v="-2.8999999999999986"/>
    <n v="-1.6999999999999993"/>
    <n v="7.9"/>
    <n v="0"/>
    <n v="1"/>
    <n v="-1"/>
    <n v="1"/>
    <n v="0"/>
    <n v="7"/>
    <n v="4"/>
    <n v="-2"/>
    <n v="6.3000000000000043"/>
    <n v="3"/>
    <n v="-1"/>
    <n v="12.600000000000001"/>
    <n v="-4"/>
    <n v="-8"/>
    <n v="12"/>
    <n v="-3"/>
    <n v="-1"/>
    <n v="-4"/>
    <n v="3"/>
    <n v="-3"/>
    <n v="3"/>
    <n v="0"/>
    <n v="2"/>
    <n v="-8"/>
    <n v="-8"/>
    <n v="37"/>
    <s v="ATL"/>
    <x v="0"/>
    <n v="99"/>
    <n v="102"/>
    <n v="-3"/>
    <x v="3"/>
    <n v="1"/>
    <x v="2"/>
    <x v="1"/>
    <x v="1"/>
    <x v="1"/>
  </r>
  <r>
    <s v="Train"/>
    <s v="MIA"/>
    <s v="CHI"/>
    <s v="15.01.2018"/>
    <s v="MIACHI15.01.2018"/>
    <s v="CHI"/>
    <s v="Team2"/>
    <s v="CHI"/>
    <s v="Team2"/>
    <n v="2.08"/>
    <n v="1.84"/>
    <n v="0.24"/>
    <s v="CHI"/>
    <s v="Team2"/>
    <n v="0"/>
    <n v="0"/>
    <n v="0"/>
    <n v="0"/>
    <s v="MIA"/>
    <x v="1"/>
    <n v="106"/>
    <n v="93"/>
    <n v="13"/>
    <n v="0.73129999999999995"/>
    <n v="0.63"/>
    <n v="0.37"/>
    <n v="-1"/>
    <n v="9"/>
    <n v="-10"/>
    <n v="0.22299999999999998"/>
    <n v="-0.39999999999999858"/>
    <n v="-1.5"/>
    <n v="-1.2999999999999972"/>
    <n v="-5.7999999999999972"/>
    <n v="1.6000000000000014"/>
    <n v="0.5"/>
    <n v="1.0999999999999979"/>
    <n v="0.30000000000000426"/>
    <n v="0.60000000000000142"/>
    <n v="0.30000000000000071"/>
    <n v="1.5"/>
    <n v="-0.79999999999999893"/>
    <n v="-1.7999999999999972"/>
    <n v="-2.7000000000000028"/>
    <n v="-2.3000000000000007"/>
    <n v="1"/>
    <n v="0.20000000000000018"/>
    <n v="1.2999999999999998"/>
    <n v="-0.30000000000000071"/>
    <n v="1.1999999999999993"/>
    <n v="2"/>
    <n v="5.3000000000000007"/>
    <n v="0"/>
    <n v="0"/>
    <n v="0"/>
    <n v="0"/>
    <n v="0"/>
    <n v="-10"/>
    <n v="-7"/>
    <n v="-11"/>
    <n v="-2.1999999999999957"/>
    <n v="-6"/>
    <n v="-7"/>
    <n v="-9.3000000000000043"/>
    <n v="10"/>
    <n v="11"/>
    <n v="13.299999999999997"/>
    <n v="-3"/>
    <n v="12"/>
    <n v="9"/>
    <n v="-4"/>
    <n v="0"/>
    <n v="-2"/>
    <n v="0"/>
    <n v="-6"/>
    <n v="7"/>
    <n v="12"/>
    <n v="16"/>
    <s v="CHI"/>
    <x v="0"/>
    <n v="111"/>
    <n v="119"/>
    <n v="-8"/>
    <x v="3"/>
    <n v="-1"/>
    <x v="1"/>
    <x v="1"/>
    <x v="1"/>
    <x v="1"/>
  </r>
  <r>
    <s v="Train"/>
    <s v="LAL"/>
    <s v="MEM"/>
    <s v="15.01.2018"/>
    <s v="LALMEM15.01.2018"/>
    <s v="MEM"/>
    <s v="Team2"/>
    <s v="MEM"/>
    <s v="Team2"/>
    <n v="2.4700000000000002"/>
    <n v="1.61"/>
    <n v="0.8600000000000001"/>
    <s v="MEM"/>
    <s v="Team2"/>
    <n v="0"/>
    <n v="0"/>
    <n v="0"/>
    <n v="0"/>
    <s v="LAL"/>
    <x v="1"/>
    <n v="107"/>
    <n v="96"/>
    <n v="11"/>
    <n v="0.70469999999999999"/>
    <n v="0.61"/>
    <n v="0.39"/>
    <n v="1"/>
    <n v="2"/>
    <n v="-1"/>
    <n v="3.999999999999998E-2"/>
    <n v="0.69999999999999574"/>
    <n v="7.9000000000000057"/>
    <n v="4.8000000000000043"/>
    <n v="8.7000000000000028"/>
    <n v="1.1000000000000014"/>
    <n v="-0.30000000000000071"/>
    <n v="1.0999999999999979"/>
    <n v="-2.1000000000000014"/>
    <n v="-1.5999999999999979"/>
    <n v="1"/>
    <n v="-9.8999999999999915"/>
    <n v="2.3999999999999986"/>
    <n v="4.3999999999999986"/>
    <n v="6.8999999999999986"/>
    <n v="2.8999999999999986"/>
    <n v="2.5999999999999996"/>
    <n v="1.1000000000000005"/>
    <n v="-0.29999999999999982"/>
    <n v="0.5"/>
    <n v="-0.89999999999999858"/>
    <n v="-0.70000000000000284"/>
    <n v="-0.30000000000000027"/>
    <n v="0"/>
    <n v="1"/>
    <n v="-1"/>
    <n v="1"/>
    <n v="5"/>
    <n v="29"/>
    <n v="13"/>
    <n v="18"/>
    <n v="6.2999999999999972"/>
    <n v="1"/>
    <n v="2"/>
    <n v="1.6000000000000014"/>
    <n v="2"/>
    <n v="4"/>
    <n v="-6.3999999999999915"/>
    <n v="3"/>
    <n v="20"/>
    <n v="23"/>
    <n v="7"/>
    <n v="0"/>
    <n v="-4"/>
    <n v="-5"/>
    <n v="-2"/>
    <n v="3"/>
    <n v="-1"/>
    <n v="15"/>
    <s v="MEM"/>
    <x v="0"/>
    <n v="114"/>
    <n v="123"/>
    <n v="-9"/>
    <x v="3"/>
    <n v="0"/>
    <x v="2"/>
    <x v="1"/>
    <x v="1"/>
    <x v="1"/>
  </r>
  <r>
    <s v="Train"/>
    <s v="GSW"/>
    <s v="CLE"/>
    <s v="15.01.2018"/>
    <s v="GSWCLE15.01.2018"/>
    <s v="CLE"/>
    <s v="Team2"/>
    <s v="GSW"/>
    <s v="Team1"/>
    <n v="1.46"/>
    <n v="2.93"/>
    <n v="-1.4700000000000002"/>
    <s v="CLE"/>
    <s v="Team2"/>
    <n v="2"/>
    <n v="0"/>
    <n v="0"/>
    <n v="0"/>
    <s v="GSW"/>
    <x v="1"/>
    <n v="112"/>
    <n v="96"/>
    <n v="16"/>
    <n v="0.89680000000000004"/>
    <n v="0.66"/>
    <n v="0.33999999999999997"/>
    <n v="2"/>
    <n v="9"/>
    <n v="-7"/>
    <n v="0.17600000000000005"/>
    <n v="0.10000000000000142"/>
    <n v="6.2999999999999972"/>
    <n v="4.3000000000000043"/>
    <n v="2.0999999999999943"/>
    <n v="3.8999999999999986"/>
    <n v="-0.69999999999999929"/>
    <n v="-3.2999999999999972"/>
    <n v="1.6999999999999957"/>
    <n v="-1.6000000000000014"/>
    <n v="-2.2000000000000028"/>
    <n v="0.90000000000000568"/>
    <n v="-9.9999999999999645E-2"/>
    <n v="2.6000000000000014"/>
    <n v="2.6000000000000014"/>
    <n v="7.1999999999999993"/>
    <n v="1.2999999999999989"/>
    <n v="1.1000000000000005"/>
    <n v="4.3"/>
    <n v="-0.10000000000000009"/>
    <n v="1.5"/>
    <n v="-2.5"/>
    <n v="8.1"/>
    <n v="0"/>
    <n v="1"/>
    <n v="-1"/>
    <n v="1"/>
    <n v="0"/>
    <n v="32"/>
    <n v="10"/>
    <n v="-5"/>
    <n v="15"/>
    <n v="2"/>
    <n v="-10"/>
    <n v="16.899999999999999"/>
    <n v="10"/>
    <n v="9"/>
    <n v="12"/>
    <n v="-7"/>
    <n v="-11"/>
    <n v="-18"/>
    <n v="9"/>
    <n v="-5"/>
    <n v="-7"/>
    <n v="-2"/>
    <n v="-2"/>
    <n v="5"/>
    <n v="5"/>
    <n v="4"/>
    <s v="GSW"/>
    <x v="1"/>
    <n v="118"/>
    <n v="108"/>
    <n v="10"/>
    <x v="2"/>
    <n v="8"/>
    <x v="1"/>
    <x v="2"/>
    <x v="2"/>
    <x v="1"/>
  </r>
  <r>
    <s v="Train"/>
    <s v="SAC"/>
    <s v="OKC"/>
    <s v="15.01.2018"/>
    <s v="SACOKC15.01.2018"/>
    <s v="OKC"/>
    <s v="Team2"/>
    <s v="OKC"/>
    <s v="Team2"/>
    <n v="6.99"/>
    <n v="1.1299999999999999"/>
    <n v="5.86"/>
    <s v="SAC"/>
    <s v="Team1"/>
    <n v="1"/>
    <n v="1"/>
    <n v="2"/>
    <n v="0"/>
    <s v="OKC"/>
    <x v="0"/>
    <n v="83"/>
    <n v="115"/>
    <n v="-32"/>
    <n v="0.65590000000000004"/>
    <n v="0.18"/>
    <n v="0.82000000000000006"/>
    <n v="-1"/>
    <n v="-10"/>
    <n v="9"/>
    <n v="-0.22500000000000003"/>
    <n v="-0.39999999999999858"/>
    <n v="-6.2999999999999972"/>
    <n v="-0.90000000000000568"/>
    <n v="-1.7999999999999972"/>
    <n v="0"/>
    <n v="-1.6999999999999993"/>
    <n v="-6.4000000000000021"/>
    <n v="2.3999999999999986"/>
    <n v="-2.8999999999999986"/>
    <n v="-4.3000000000000007"/>
    <n v="1.2999999999999972"/>
    <n v="-2.5"/>
    <n v="-1.4000000000000021"/>
    <n v="-3.9000000000000057"/>
    <n v="-9.9999999999997868E-2"/>
    <n v="9.9999999999999645E-2"/>
    <n v="-1.2000000000000011"/>
    <n v="-1"/>
    <n v="0"/>
    <n v="-0.69999999999999929"/>
    <n v="-2.3000000000000007"/>
    <n v="-11.9"/>
    <n v="0"/>
    <n v="-1"/>
    <n v="1"/>
    <n v="-1"/>
    <n v="0"/>
    <n v="4"/>
    <n v="4"/>
    <n v="-12"/>
    <n v="10.399999999999999"/>
    <n v="-2"/>
    <n v="-9"/>
    <n v="4.4999999999999964"/>
    <n v="-2"/>
    <n v="2"/>
    <n v="-15.899999999999999"/>
    <n v="-9"/>
    <n v="-11"/>
    <n v="-20"/>
    <n v="9"/>
    <n v="7"/>
    <n v="4"/>
    <n v="-5"/>
    <n v="-2"/>
    <n v="2"/>
    <n v="7"/>
    <n v="-31"/>
    <s v="OKC"/>
    <x v="0"/>
    <n v="88"/>
    <n v="95"/>
    <n v="-7"/>
    <x v="1"/>
    <n v="-11"/>
    <x v="2"/>
    <x v="2"/>
    <x v="1"/>
    <x v="1"/>
  </r>
  <r>
    <s v="Train"/>
    <s v="IND"/>
    <s v="UTA"/>
    <s v="15.01.2018"/>
    <s v="INDUTA15.01.2018"/>
    <s v="UTA"/>
    <s v="Team2"/>
    <s v="UTA"/>
    <s v="Team2"/>
    <n v="2.66"/>
    <n v="1.54"/>
    <n v="1.1200000000000001"/>
    <s v="IND"/>
    <s v="Team1"/>
    <n v="0"/>
    <n v="0"/>
    <n v="2"/>
    <n v="0"/>
    <s v="UTA"/>
    <x v="0"/>
    <n v="96"/>
    <n v="104"/>
    <n v="-8"/>
    <n v="0.74790000000000001"/>
    <n v="0.42"/>
    <n v="0.58000000000000007"/>
    <n v="1"/>
    <n v="6"/>
    <n v="-5"/>
    <n v="0.13"/>
    <n v="0.10000000000000142"/>
    <n v="6.5999999999999943"/>
    <n v="4.5"/>
    <n v="3.4000000000000057"/>
    <n v="3.5"/>
    <n v="-1.5999999999999996"/>
    <n v="-5.3999999999999986"/>
    <n v="1.6999999999999957"/>
    <n v="-0.80000000000000071"/>
    <n v="0"/>
    <n v="-3.8000000000000114"/>
    <n v="0.69999999999999929"/>
    <n v="0.39999999999999858"/>
    <n v="1.1000000000000014"/>
    <n v="1.3000000000000007"/>
    <n v="-0.70000000000000107"/>
    <n v="-1.2999999999999998"/>
    <n v="-0.29999999999999982"/>
    <n v="0.79999999999999982"/>
    <n v="-1.1999999999999993"/>
    <n v="-0.80000000000000071"/>
    <n v="2.1"/>
    <n v="0"/>
    <n v="1"/>
    <n v="-1"/>
    <n v="1"/>
    <n v="0"/>
    <n v="32"/>
    <n v="20"/>
    <n v="11"/>
    <n v="18.100000000000001"/>
    <n v="-1"/>
    <n v="-12"/>
    <n v="13.5"/>
    <n v="-7"/>
    <n v="-9"/>
    <n v="5.9000000000000057"/>
    <n v="0"/>
    <n v="-3"/>
    <n v="-3"/>
    <n v="1"/>
    <n v="-9"/>
    <n v="4"/>
    <n v="-7"/>
    <n v="-1"/>
    <n v="-4"/>
    <n v="-3"/>
    <n v="34"/>
    <s v="IND"/>
    <x v="1"/>
    <n v="109"/>
    <n v="94"/>
    <n v="15"/>
    <x v="3"/>
    <n v="-3"/>
    <x v="2"/>
    <x v="1"/>
    <x v="1"/>
    <x v="1"/>
  </r>
  <r>
    <s v="Train"/>
    <s v="HOU"/>
    <s v="LAC"/>
    <s v="15.01.2018"/>
    <s v="HOULAC15.01.2018"/>
    <s v="LAC"/>
    <s v="Team2"/>
    <s v="HOU"/>
    <s v="Team1"/>
    <n v="1.58"/>
    <n v="2.5499999999999998"/>
    <n v="-0.96999999999999975"/>
    <s v="LAC"/>
    <s v="Team2"/>
    <n v="2"/>
    <n v="0"/>
    <n v="0"/>
    <n v="0"/>
    <s v="LAC"/>
    <x v="0"/>
    <n v="81"/>
    <n v="102"/>
    <n v="-21"/>
    <n v="0.5544"/>
    <n v="0.28999999999999998"/>
    <n v="0.71"/>
    <n v="-1"/>
    <n v="9"/>
    <n v="-10"/>
    <n v="0.23199999999999998"/>
    <n v="0.10000000000000142"/>
    <n v="7.7000000000000028"/>
    <n v="0.39999999999999858"/>
    <n v="0.70000000000000284"/>
    <n v="0.10000000000000142"/>
    <n v="5.3000000000000007"/>
    <n v="14.5"/>
    <n v="0.29999999999999716"/>
    <n v="1.3999999999999986"/>
    <n v="0.59999999999999787"/>
    <n v="4"/>
    <n v="-0.70000000000000107"/>
    <n v="1.6000000000000014"/>
    <n v="0.89999999999999858"/>
    <n v="1.1999999999999993"/>
    <n v="9.9999999999999645E-2"/>
    <n v="1.0000000000000009"/>
    <n v="-0.20000000000000018"/>
    <n v="-0.29999999999999982"/>
    <n v="-0.5"/>
    <n v="-1.3000000000000007"/>
    <n v="7.5"/>
    <n v="0"/>
    <n v="0"/>
    <n v="0"/>
    <n v="0"/>
    <n v="0"/>
    <n v="-14"/>
    <n v="-7"/>
    <n v="12"/>
    <n v="-14.600000000000001"/>
    <n v="3"/>
    <n v="16"/>
    <n v="-6.8000000000000043"/>
    <n v="-3"/>
    <n v="-4"/>
    <n v="1.8000000000000114"/>
    <n v="9"/>
    <n v="5"/>
    <n v="14"/>
    <n v="-11"/>
    <n v="-5"/>
    <n v="0"/>
    <n v="-1"/>
    <n v="-1"/>
    <n v="-8"/>
    <n v="-5"/>
    <n v="-4"/>
    <s v="LAC"/>
    <x v="0"/>
    <n v="102"/>
    <n v="113"/>
    <n v="-11"/>
    <x v="3"/>
    <n v="8"/>
    <x v="2"/>
    <x v="1"/>
    <x v="1"/>
    <x v="1"/>
  </r>
  <r>
    <s v="Train"/>
    <s v="MIN"/>
    <s v="ORL"/>
    <s v="16.01.2018"/>
    <s v="MINORL16.01.2018"/>
    <s v="ORL"/>
    <s v="Team2"/>
    <s v="MIN"/>
    <s v="Team1"/>
    <n v="1.25"/>
    <n v="4.46"/>
    <n v="-3.21"/>
    <s v="ORL"/>
    <s v="Team2"/>
    <n v="5"/>
    <n v="0"/>
    <n v="0"/>
    <n v="0"/>
    <s v="MIN"/>
    <x v="1"/>
    <n v="106"/>
    <n v="89"/>
    <n v="17"/>
    <n v="0.7147"/>
    <n v="0.67"/>
    <n v="0.32999999999999996"/>
    <n v="2"/>
    <n v="17"/>
    <n v="-15"/>
    <n v="0.36499999999999999"/>
    <n v="0.19999999999999574"/>
    <n v="3.5999999999999943"/>
    <n v="1.1000000000000014"/>
    <n v="-1.4000000000000057"/>
    <n v="2.1999999999999957"/>
    <n v="-2.4000000000000004"/>
    <n v="-6.6999999999999993"/>
    <n v="-0.19999999999999574"/>
    <n v="3.6999999999999993"/>
    <n v="3.6000000000000014"/>
    <n v="4.1000000000000085"/>
    <n v="1.6999999999999993"/>
    <n v="-1.5"/>
    <n v="9.9999999999994316E-2"/>
    <n v="-0.5"/>
    <n v="-1.9000000000000004"/>
    <n v="2"/>
    <n v="-0.60000000000000053"/>
    <n v="-0.40000000000000036"/>
    <n v="-2.1000000000000014"/>
    <n v="1.6999999999999993"/>
    <n v="10"/>
    <n v="0"/>
    <n v="1"/>
    <n v="-1"/>
    <n v="1"/>
    <n v="0"/>
    <n v="1"/>
    <n v="2"/>
    <n v="0"/>
    <n v="2.5"/>
    <n v="-5"/>
    <n v="-10"/>
    <n v="-4.6000000000000014"/>
    <n v="2"/>
    <n v="2"/>
    <n v="1.2000000000000028"/>
    <n v="-5"/>
    <n v="3"/>
    <n v="-2"/>
    <n v="-11"/>
    <n v="-5"/>
    <n v="5"/>
    <n v="0"/>
    <n v="-3"/>
    <n v="-4"/>
    <n v="5"/>
    <n v="23"/>
    <s v="ORL"/>
    <x v="0"/>
    <n v="102"/>
    <n v="108"/>
    <n v="-6"/>
    <x v="2"/>
    <n v="10"/>
    <x v="2"/>
    <x v="1"/>
    <x v="1"/>
    <x v="1"/>
  </r>
  <r>
    <s v="Train"/>
    <s v="NOP"/>
    <s v="BOS"/>
    <s v="16.01.2018"/>
    <s v="NOPBOS16.01.2018"/>
    <s v="BOS"/>
    <s v="Team2"/>
    <s v="BOS"/>
    <s v="Team2"/>
    <n v="2.93"/>
    <n v="1.47"/>
    <n v="1.4600000000000002"/>
    <s v="NOP"/>
    <s v="Team1"/>
    <n v="0"/>
    <n v="0"/>
    <n v="1"/>
    <n v="0"/>
    <s v="BOS"/>
    <x v="0"/>
    <n v="85"/>
    <n v="112"/>
    <n v="-27"/>
    <n v="0.67420000000000002"/>
    <n v="0.23"/>
    <n v="0.77"/>
    <n v="-2"/>
    <n v="-12"/>
    <n v="10"/>
    <n v="-0.249"/>
    <n v="0.39999999999999858"/>
    <n v="8"/>
    <n v="3.7000000000000028"/>
    <n v="0.70000000000000284"/>
    <n v="4"/>
    <n v="-0.59999999999999964"/>
    <n v="-1.8000000000000007"/>
    <n v="0.40000000000000568"/>
    <n v="1.2000000000000011"/>
    <n v="1.6000000000000014"/>
    <n v="0.29999999999999716"/>
    <n v="-0.79999999999999893"/>
    <n v="-1"/>
    <n v="-1.8999999999999986"/>
    <n v="4.1999999999999993"/>
    <n v="2"/>
    <n v="-9.9999999999999645E-2"/>
    <n v="0.29999999999999982"/>
    <n v="0.20000000000000018"/>
    <n v="-0.5"/>
    <n v="1.7999999999999972"/>
    <n v="-5.3"/>
    <n v="0"/>
    <n v="0"/>
    <n v="0"/>
    <n v="0"/>
    <n v="5"/>
    <n v="9"/>
    <n v="2"/>
    <n v="6"/>
    <n v="-0.89999999999999858"/>
    <n v="-4"/>
    <n v="-3"/>
    <n v="-9"/>
    <n v="9"/>
    <n v="15"/>
    <n v="-8.3000000000000114"/>
    <n v="1"/>
    <n v="0"/>
    <n v="1"/>
    <n v="-5"/>
    <n v="1"/>
    <n v="6"/>
    <n v="5"/>
    <n v="3"/>
    <n v="-1"/>
    <n v="8"/>
    <n v="-6"/>
    <s v="NOP"/>
    <x v="1"/>
    <n v="116"/>
    <n v="113"/>
    <n v="3"/>
    <x v="3"/>
    <n v="-8"/>
    <x v="2"/>
    <x v="1"/>
    <x v="1"/>
    <x v="1"/>
  </r>
  <r>
    <s v="Train"/>
    <s v="DAL"/>
    <s v="DEN"/>
    <s v="16.01.2018"/>
    <s v="DALDEN16.01.2018"/>
    <s v="DEN"/>
    <s v="Team2"/>
    <s v="DEN"/>
    <s v="Team2"/>
    <n v="3.08"/>
    <n v="1.43"/>
    <n v="1.6500000000000001"/>
    <s v="DAL"/>
    <s v="Team1"/>
    <n v="0"/>
    <n v="0"/>
    <n v="2"/>
    <n v="0"/>
    <s v="DEN"/>
    <x v="0"/>
    <n v="89"/>
    <n v="100"/>
    <n v="-11"/>
    <n v="0.6522"/>
    <n v="0.39"/>
    <n v="0.61"/>
    <n v="1"/>
    <n v="-7"/>
    <n v="8"/>
    <n v="-0.17099999999999999"/>
    <n v="-9.9999999999994316E-2"/>
    <n v="-3.7000000000000028"/>
    <n v="-1.3999999999999986"/>
    <n v="-1.2000000000000028"/>
    <n v="-1"/>
    <n v="0.90000000000000036"/>
    <n v="1.9000000000000021"/>
    <n v="0.70000000000000284"/>
    <n v="-1.8000000000000007"/>
    <n v="-3.1999999999999993"/>
    <n v="2.9000000000000057"/>
    <n v="-4"/>
    <n v="-0.60000000000000142"/>
    <n v="-4.6000000000000014"/>
    <n v="-0.69999999999999929"/>
    <n v="-3"/>
    <n v="-1"/>
    <n v="-0.89999999999999947"/>
    <n v="-0.19999999999999929"/>
    <n v="1.9000000000000021"/>
    <n v="-0.10000000000000142"/>
    <n v="-2.6"/>
    <n v="0"/>
    <n v="0"/>
    <n v="0"/>
    <n v="0"/>
    <n v="5"/>
    <n v="21"/>
    <n v="5"/>
    <n v="7"/>
    <n v="2.8999999999999986"/>
    <n v="4"/>
    <n v="15"/>
    <n v="0.60000000000000142"/>
    <n v="7"/>
    <n v="11"/>
    <n v="-9.6000000000000085"/>
    <n v="-7"/>
    <n v="5"/>
    <n v="-2"/>
    <n v="2"/>
    <n v="-7"/>
    <n v="-4"/>
    <n v="-2"/>
    <n v="-3"/>
    <n v="1"/>
    <n v="14"/>
    <n v="26"/>
    <s v="DEN"/>
    <x v="0"/>
    <n v="102"/>
    <n v="105"/>
    <n v="-3"/>
    <x v="3"/>
    <n v="-10"/>
    <x v="2"/>
    <x v="1"/>
    <x v="1"/>
    <x v="1"/>
  </r>
  <r>
    <s v="Train"/>
    <s v="PHX"/>
    <s v="POR"/>
    <s v="16.01.2018"/>
    <s v="PHXPOR16.01.2018"/>
    <s v="POR"/>
    <s v="Team2"/>
    <s v="POR"/>
    <s v="Team2"/>
    <n v="6.2"/>
    <n v="1.1599999999999999"/>
    <n v="5.04"/>
    <s v="PHX"/>
    <s v="Team1"/>
    <n v="0"/>
    <n v="0"/>
    <n v="4"/>
    <n v="0"/>
    <s v="POR"/>
    <x v="0"/>
    <n v="85"/>
    <n v="101"/>
    <n v="-16"/>
    <n v="0.73060000000000003"/>
    <n v="0.34"/>
    <n v="0.65999999999999992"/>
    <n v="1"/>
    <n v="-6"/>
    <n v="7"/>
    <n v="-0.14800000000000002"/>
    <n v="-0.10000000000000142"/>
    <n v="1.5999999999999943"/>
    <n v="-0.29999999999999716"/>
    <n v="0.79999999999999716"/>
    <n v="-0.80000000000000426"/>
    <n v="-0.40000000000000036"/>
    <n v="1.3999999999999986"/>
    <n v="-3.3000000000000043"/>
    <n v="2.5999999999999979"/>
    <n v="4.3999999999999986"/>
    <n v="-3.5"/>
    <n v="1.2999999999999989"/>
    <n v="-0.70000000000000284"/>
    <n v="0.60000000000000142"/>
    <n v="1.8999999999999986"/>
    <n v="1.3000000000000007"/>
    <n v="-0.20000000000000018"/>
    <n v="-0.60000000000000053"/>
    <n v="9.9999999999999645E-2"/>
    <n v="1.8000000000000007"/>
    <n v="2.6000000000000014"/>
    <n v="-7.5"/>
    <n v="0"/>
    <n v="0"/>
    <n v="0"/>
    <n v="0"/>
    <n v="0"/>
    <n v="-6"/>
    <n v="-4"/>
    <n v="6"/>
    <n v="-8.1999999999999957"/>
    <n v="-2"/>
    <n v="12"/>
    <n v="-19.7"/>
    <n v="4"/>
    <n v="7"/>
    <n v="-7.4000000000000057"/>
    <n v="6"/>
    <n v="1"/>
    <n v="7"/>
    <n v="1"/>
    <n v="-5"/>
    <n v="-4"/>
    <n v="-2"/>
    <n v="-2"/>
    <n v="-11"/>
    <n v="5"/>
    <n v="-6"/>
    <s v="POR"/>
    <x v="0"/>
    <n v="111"/>
    <n v="118"/>
    <n v="-7"/>
    <x v="3"/>
    <n v="-1"/>
    <x v="1"/>
    <x v="1"/>
    <x v="1"/>
    <x v="1"/>
  </r>
  <r>
    <s v="Train"/>
    <s v="WAS"/>
    <s v="CHA"/>
    <s v="17.01.2018"/>
    <s v="WASCHA17.01.2018"/>
    <s v="CHA"/>
    <s v="Team2"/>
    <s v="CHA"/>
    <s v="Team2"/>
    <n v="2.12"/>
    <n v="1.81"/>
    <n v="0.31000000000000005"/>
    <s v="CHA"/>
    <s v="Team2"/>
    <n v="0"/>
    <n v="0"/>
    <n v="0"/>
    <n v="0"/>
    <s v="WAS"/>
    <x v="1"/>
    <n v="98"/>
    <n v="87"/>
    <n v="11"/>
    <n v="0.85309999999999997"/>
    <n v="0.61"/>
    <n v="0.39"/>
    <n v="2"/>
    <n v="8"/>
    <n v="-6"/>
    <n v="0.16299999999999992"/>
    <n v="9.9999999999994316E-2"/>
    <n v="1.7999999999999972"/>
    <n v="1.8999999999999986"/>
    <n v="-0.5"/>
    <n v="2.3999999999999986"/>
    <n v="0.5"/>
    <n v="0.39999999999999858"/>
    <n v="1.2999999999999972"/>
    <n v="-2.3999999999999986"/>
    <n v="-4.3000000000000007"/>
    <n v="3.2000000000000028"/>
    <n v="-0.59999999999999964"/>
    <n v="-2.7000000000000028"/>
    <n v="-3.3000000000000043"/>
    <n v="2.5"/>
    <n v="1"/>
    <n v="1.3000000000000007"/>
    <n v="0"/>
    <n v="-0.5"/>
    <n v="3.6000000000000014"/>
    <n v="-1.6999999999999993"/>
    <n v="2.9000000000000004"/>
    <n v="0"/>
    <n v="-1"/>
    <n v="1"/>
    <n v="-1"/>
    <n v="0"/>
    <n v="-23"/>
    <n v="-11"/>
    <n v="-8"/>
    <n v="-9.1000000000000014"/>
    <n v="-4"/>
    <n v="-1"/>
    <n v="-16.899999999999999"/>
    <n v="3"/>
    <n v="-2"/>
    <n v="13.899999999999991"/>
    <n v="2"/>
    <n v="-12"/>
    <n v="-10"/>
    <n v="-2"/>
    <n v="9"/>
    <n v="1"/>
    <n v="4"/>
    <n v="1"/>
    <n v="11"/>
    <n v="1"/>
    <n v="-20"/>
    <s v="CHA"/>
    <x v="0"/>
    <n v="109"/>
    <n v="133"/>
    <n v="-24"/>
    <x v="3"/>
    <n v="1"/>
    <x v="2"/>
    <x v="1"/>
    <x v="1"/>
    <x v="1"/>
  </r>
  <r>
    <s v="Train"/>
    <s v="DET"/>
    <s v="TOR"/>
    <s v="17.01.2018"/>
    <s v="DETTOR17.01.2018"/>
    <s v="TOR"/>
    <s v="Team2"/>
    <s v="TOR"/>
    <s v="Team2"/>
    <n v="3.92"/>
    <n v="1.3"/>
    <n v="2.62"/>
    <s v="DET"/>
    <s v="Team1"/>
    <n v="2"/>
    <n v="1"/>
    <n v="0"/>
    <n v="0"/>
    <s v="TOR"/>
    <x v="0"/>
    <n v="83"/>
    <n v="111"/>
    <n v="-28"/>
    <n v="0.77829999999999999"/>
    <n v="0.22"/>
    <n v="0.78"/>
    <n v="0"/>
    <n v="-7"/>
    <n v="7"/>
    <n v="-0.16599999999999993"/>
    <n v="-0.20000000000000284"/>
    <n v="-9.8999999999999915"/>
    <n v="-2.5999999999999943"/>
    <n v="-1.7000000000000028"/>
    <n v="-2.1000000000000014"/>
    <n v="-0.29999999999999893"/>
    <n v="-3.6999999999999993"/>
    <n v="3.3999999999999986"/>
    <n v="-4.5000000000000018"/>
    <n v="-4.4000000000000021"/>
    <n v="-5.2000000000000028"/>
    <n v="0.19999999999999929"/>
    <n v="-1.3999999999999986"/>
    <n v="-1.1000000000000014"/>
    <n v="-0.69999999999999929"/>
    <n v="0.5"/>
    <n v="-0.60000000000000053"/>
    <n v="-2.4000000000000004"/>
    <n v="0.10000000000000053"/>
    <n v="-4"/>
    <n v="-2.8000000000000007"/>
    <n v="-7.2"/>
    <n v="0"/>
    <n v="0"/>
    <n v="0"/>
    <n v="0"/>
    <n v="0"/>
    <n v="-4"/>
    <n v="4"/>
    <n v="-9"/>
    <n v="8.7999999999999972"/>
    <n v="6"/>
    <n v="-3"/>
    <n v="23.6"/>
    <n v="-18"/>
    <n v="-19"/>
    <n v="-14"/>
    <n v="-9"/>
    <n v="3"/>
    <n v="-6"/>
    <n v="7"/>
    <n v="1"/>
    <n v="2"/>
    <n v="4"/>
    <n v="-5"/>
    <n v="-7"/>
    <n v="-17"/>
    <n v="-5"/>
    <s v="TOR"/>
    <x v="0"/>
    <n v="91"/>
    <n v="96"/>
    <n v="-5"/>
    <x v="1"/>
    <n v="-10"/>
    <x v="2"/>
    <x v="2"/>
    <x v="1"/>
    <x v="1"/>
  </r>
  <r>
    <s v="Train"/>
    <s v="NOP"/>
    <s v="ATL"/>
    <s v="17.01.2018"/>
    <s v="NOPATL17.01.2018"/>
    <s v="ATL"/>
    <s v="Team2"/>
    <s v="NOP"/>
    <s v="Team1"/>
    <n v="1.75"/>
    <n v="2.2000000000000002"/>
    <n v="-0.45000000000000018"/>
    <s v="ATL"/>
    <s v="Team2"/>
    <n v="0"/>
    <n v="0"/>
    <n v="0"/>
    <n v="0"/>
    <s v="ATL"/>
    <x v="0"/>
    <n v="94"/>
    <n v="102"/>
    <n v="-8"/>
    <n v="0.72089999999999999"/>
    <n v="0.42"/>
    <n v="0.58000000000000007"/>
    <n v="0"/>
    <n v="11"/>
    <n v="-11"/>
    <n v="0.25600000000000001"/>
    <n v="0.5"/>
    <n v="7.2999999999999972"/>
    <n v="3.1000000000000014"/>
    <n v="0"/>
    <n v="3.6000000000000014"/>
    <n v="0"/>
    <n v="0.5"/>
    <n v="-0.60000000000000142"/>
    <n v="1.1999999999999993"/>
    <n v="2.1999999999999993"/>
    <n v="-2.6000000000000085"/>
    <n v="-1.2999999999999989"/>
    <n v="3.5"/>
    <n v="2"/>
    <n v="2.6999999999999993"/>
    <n v="0.5"/>
    <n v="-0.80000000000000071"/>
    <n v="1"/>
    <n v="-0.90000000000000036"/>
    <n v="-0.60000000000000142"/>
    <n v="9.9999999999997868E-2"/>
    <n v="4.1999999999999993"/>
    <n v="0"/>
    <n v="0"/>
    <n v="0"/>
    <n v="0"/>
    <n v="5"/>
    <n v="14"/>
    <n v="5"/>
    <n v="14"/>
    <n v="-1.5"/>
    <n v="-2"/>
    <n v="2"/>
    <n v="-10.100000000000001"/>
    <n v="6"/>
    <n v="11"/>
    <n v="-16.900000000000006"/>
    <n v="2"/>
    <n v="3"/>
    <n v="5"/>
    <n v="4"/>
    <n v="0"/>
    <n v="3"/>
    <n v="4"/>
    <n v="-2"/>
    <n v="-9"/>
    <n v="11"/>
    <n v="0"/>
    <s v="ATL"/>
    <x v="0"/>
    <n v="93"/>
    <n v="94"/>
    <n v="-1"/>
    <x v="3"/>
    <n v="-2"/>
    <x v="2"/>
    <x v="1"/>
    <x v="1"/>
    <x v="1"/>
  </r>
  <r>
    <s v="Train"/>
    <s v="SAS"/>
    <s v="BKN"/>
    <s v="17.01.2018"/>
    <s v="SASBKN17.01.2018"/>
    <s v="BKN"/>
    <s v="Team2"/>
    <s v="SAS"/>
    <s v="Team1"/>
    <n v="1.56"/>
    <n v="2.62"/>
    <n v="-1.06"/>
    <s v="BKN"/>
    <s v="Team2"/>
    <n v="0"/>
    <n v="0"/>
    <n v="4"/>
    <n v="1"/>
    <s v="BKN"/>
    <x v="0"/>
    <n v="86"/>
    <n v="93"/>
    <n v="-7"/>
    <n v="0.85199999999999998"/>
    <n v="0.43"/>
    <n v="0.57000000000000006"/>
    <n v="1"/>
    <n v="13"/>
    <n v="-12"/>
    <n v="0.28000000000000003"/>
    <n v="-0.29999999999999716"/>
    <n v="-4.7999999999999972"/>
    <n v="0.39999999999999858"/>
    <n v="-3.7000000000000028"/>
    <n v="2.2999999999999972"/>
    <n v="-2.9000000000000004"/>
    <n v="-9.7000000000000028"/>
    <n v="2.1000000000000014"/>
    <n v="-2.6999999999999993"/>
    <n v="-3.9000000000000021"/>
    <n v="1.7000000000000028"/>
    <n v="-0.40000000000000036"/>
    <n v="-1"/>
    <n v="-1.3999999999999986"/>
    <n v="-0.39999999999999858"/>
    <n v="-1.8000000000000007"/>
    <n v="0.90000000000000036"/>
    <n v="1.4000000000000004"/>
    <n v="-2.1"/>
    <n v="-3.6999999999999993"/>
    <n v="-1.6000000000000014"/>
    <n v="6.6"/>
    <n v="0"/>
    <n v="0"/>
    <n v="0"/>
    <n v="0"/>
    <n v="0"/>
    <n v="-5"/>
    <n v="5"/>
    <n v="0"/>
    <n v="5.7000000000000028"/>
    <n v="-3"/>
    <n v="-10"/>
    <n v="2"/>
    <n v="-12"/>
    <n v="-16"/>
    <n v="4.4000000000000057"/>
    <n v="-3"/>
    <n v="-4"/>
    <n v="-7"/>
    <n v="8"/>
    <n v="-2"/>
    <n v="7"/>
    <n v="2"/>
    <n v="-8"/>
    <n v="-10"/>
    <n v="-1"/>
    <n v="12"/>
    <s v="SAS"/>
    <x v="1"/>
    <n v="100"/>
    <n v="95"/>
    <n v="5"/>
    <x v="2"/>
    <n v="5"/>
    <x v="1"/>
    <x v="2"/>
    <x v="2"/>
    <x v="1"/>
  </r>
  <r>
    <s v="Train"/>
    <s v="GSW"/>
    <s v="CHI"/>
    <s v="17.01.2018"/>
    <s v="GSWCHI17.01.2018"/>
    <s v="CHI"/>
    <s v="Team2"/>
    <s v="GSW"/>
    <s v="Team1"/>
    <n v="1.28"/>
    <n v="4.1100000000000003"/>
    <n v="-2.83"/>
    <s v="CHI"/>
    <s v="Team2"/>
    <n v="5"/>
    <n v="0"/>
    <n v="2"/>
    <n v="1"/>
    <s v="GSW"/>
    <x v="1"/>
    <n v="104"/>
    <n v="94"/>
    <n v="10"/>
    <n v="0.70230000000000004"/>
    <n v="0.6"/>
    <n v="0.4"/>
    <n v="1"/>
    <n v="19"/>
    <n v="-18"/>
    <n v="0.41400000000000003"/>
    <n v="-0.39999999999999858"/>
    <n v="13.100000000000009"/>
    <n v="4.7000000000000028"/>
    <n v="-2.7000000000000028"/>
    <n v="6.7999999999999972"/>
    <n v="0.5"/>
    <n v="-0.69999999999999929"/>
    <n v="2.5"/>
    <n v="3.2999999999999989"/>
    <n v="2.7000000000000028"/>
    <n v="6"/>
    <n v="-0.59999999999999964"/>
    <n v="0.5"/>
    <n v="-0.10000000000000142"/>
    <n v="6.9000000000000021"/>
    <n v="1.7999999999999989"/>
    <n v="1.1999999999999993"/>
    <n v="4.2"/>
    <n v="-0.89999999999999991"/>
    <n v="1.1000000000000014"/>
    <n v="1.5999999999999979"/>
    <n v="14.7"/>
    <n v="0"/>
    <n v="0"/>
    <n v="0"/>
    <n v="0"/>
    <n v="0"/>
    <n v="-1"/>
    <n v="-1"/>
    <n v="-3"/>
    <n v="0.5"/>
    <n v="-4"/>
    <n v="-7"/>
    <n v="-3.5"/>
    <n v="5"/>
    <n v="8"/>
    <n v="-6.4000000000000057"/>
    <n v="6"/>
    <n v="-3"/>
    <n v="3"/>
    <n v="6"/>
    <n v="7"/>
    <n v="2"/>
    <n v="4"/>
    <n v="1"/>
    <n v="0"/>
    <n v="3"/>
    <n v="2"/>
    <s v="GSW"/>
    <x v="1"/>
    <n v="119"/>
    <n v="112"/>
    <n v="7"/>
    <x v="3"/>
    <n v="9"/>
    <x v="2"/>
    <x v="1"/>
    <x v="1"/>
    <x v="1"/>
  </r>
  <r>
    <s v="Train"/>
    <s v="LAL"/>
    <s v="OKC"/>
    <s v="17.01.2018"/>
    <s v="LALOKC17.01.2018"/>
    <s v="OKC"/>
    <s v="Team2"/>
    <s v="OKC"/>
    <s v="Team2"/>
    <n v="4.9000000000000004"/>
    <n v="1.22"/>
    <n v="3.6800000000000006"/>
    <s v="LAL"/>
    <s v="Team1"/>
    <n v="2"/>
    <n v="1"/>
    <n v="3"/>
    <n v="0"/>
    <s v="OKC"/>
    <x v="0"/>
    <n v="95"/>
    <n v="104"/>
    <n v="-9"/>
    <n v="0.60599999999999998"/>
    <n v="0.41"/>
    <n v="0.59000000000000008"/>
    <n v="-1"/>
    <n v="-9"/>
    <n v="8"/>
    <n v="-0.19600000000000006"/>
    <n v="0.29999999999999716"/>
    <n v="2.6000000000000085"/>
    <n v="1.5"/>
    <n v="2.9000000000000057"/>
    <n v="0.10000000000000142"/>
    <n v="-1"/>
    <n v="-0.80000000000000071"/>
    <n v="-2.5"/>
    <n v="0.60000000000000142"/>
    <n v="1.3000000000000007"/>
    <n v="-0.89999999999999147"/>
    <n v="-0.79999999999999893"/>
    <n v="3"/>
    <n v="2.2000000000000028"/>
    <n v="2.6999999999999993"/>
    <n v="2.1999999999999993"/>
    <n v="-0.90000000000000036"/>
    <n v="0"/>
    <n v="1.2999999999999998"/>
    <n v="1.8000000000000007"/>
    <n v="0.20000000000000284"/>
    <n v="-6.9"/>
    <n v="0"/>
    <n v="-1"/>
    <n v="1"/>
    <n v="-1"/>
    <n v="0"/>
    <n v="19"/>
    <n v="2"/>
    <n v="10"/>
    <n v="-2.2999999999999972"/>
    <n v="3"/>
    <n v="5"/>
    <n v="4.2999999999999972"/>
    <n v="12"/>
    <n v="1"/>
    <n v="37.200000000000003"/>
    <n v="-6"/>
    <n v="-8"/>
    <n v="-14"/>
    <n v="5"/>
    <n v="-6"/>
    <n v="0"/>
    <n v="3"/>
    <n v="8"/>
    <n v="4"/>
    <n v="-2"/>
    <n v="-16"/>
    <s v="OKC"/>
    <x v="0"/>
    <n v="90"/>
    <n v="114"/>
    <n v="-24"/>
    <x v="1"/>
    <n v="-6"/>
    <x v="1"/>
    <x v="2"/>
    <x v="2"/>
    <x v="2"/>
  </r>
  <r>
    <s v="Train"/>
    <s v="MIA"/>
    <s v="MIL"/>
    <s v="17.01.2018"/>
    <s v="MIAMIL17.01.2018"/>
    <s v="MIL"/>
    <s v="Team2"/>
    <s v="MIL"/>
    <s v="Team2"/>
    <n v="2.5499999999999998"/>
    <n v="1.58"/>
    <n v="0.96999999999999975"/>
    <s v="MIA"/>
    <s v="Team1"/>
    <n v="0"/>
    <n v="0"/>
    <n v="0"/>
    <n v="0"/>
    <s v="MIA"/>
    <x v="1"/>
    <n v="110"/>
    <n v="92"/>
    <n v="18"/>
    <n v="0.69920000000000004"/>
    <n v="0.68"/>
    <n v="0.31999999999999995"/>
    <n v="0"/>
    <n v="2"/>
    <n v="-2"/>
    <n v="4.599999999999993E-2"/>
    <n v="0"/>
    <n v="-3.9000000000000057"/>
    <n v="-1.6000000000000014"/>
    <n v="1"/>
    <n v="-2.5"/>
    <n v="2.9000000000000004"/>
    <n v="7"/>
    <n v="1.6000000000000014"/>
    <n v="-3.7000000000000011"/>
    <n v="-4.9000000000000021"/>
    <n v="-0.10000000000000853"/>
    <n v="0.50000000000000089"/>
    <n v="2.6999999999999993"/>
    <n v="3.0999999999999943"/>
    <n v="-0.79999999999999716"/>
    <n v="1.3000000000000007"/>
    <n v="-1.2000000000000002"/>
    <n v="-0.10000000000000053"/>
    <n v="0.59999999999999964"/>
    <n v="-2.6000000000000014"/>
    <n v="-0.69999999999999929"/>
    <n v="0.20000000000000007"/>
    <n v="0"/>
    <n v="-1"/>
    <n v="1"/>
    <n v="-1"/>
    <n v="0"/>
    <n v="7"/>
    <n v="2"/>
    <n v="3"/>
    <n v="0.70000000000000284"/>
    <n v="4"/>
    <n v="20"/>
    <n v="-16.700000000000003"/>
    <n v="-1"/>
    <n v="-5"/>
    <n v="10.200000000000003"/>
    <n v="-11"/>
    <n v="7"/>
    <n v="-4"/>
    <n v="14"/>
    <n v="-5"/>
    <n v="-9"/>
    <n v="-2"/>
    <n v="-6"/>
    <n v="-6"/>
    <n v="1"/>
    <n v="-17"/>
    <s v="MIA"/>
    <x v="1"/>
    <n v="106"/>
    <n v="101"/>
    <n v="5"/>
    <x v="3"/>
    <n v="-4"/>
    <x v="2"/>
    <x v="1"/>
    <x v="1"/>
    <x v="1"/>
  </r>
  <r>
    <s v="Train"/>
    <s v="NYK"/>
    <s v="MEM"/>
    <s v="17.01.2018"/>
    <s v="NYKMEM17.01.2018"/>
    <s v="MEM"/>
    <s v="Team2"/>
    <s v="NYK"/>
    <s v="Team1"/>
    <n v="1.88"/>
    <n v="2.02"/>
    <n v="-0.14000000000000012"/>
    <s v="MEM"/>
    <s v="Team2"/>
    <n v="2"/>
    <n v="1"/>
    <n v="0"/>
    <n v="0"/>
    <s v="MEM"/>
    <x v="0"/>
    <n v="84"/>
    <n v="107"/>
    <n v="-23"/>
    <n v="0.70289999999999997"/>
    <n v="0.27"/>
    <n v="0.73"/>
    <n v="2"/>
    <n v="6"/>
    <n v="-4"/>
    <n v="0.122"/>
    <n v="0.5"/>
    <n v="5.2000000000000028"/>
    <n v="4.3999999999999986"/>
    <n v="5.2999999999999972"/>
    <n v="2.3999999999999986"/>
    <n v="-1.6000000000000005"/>
    <n v="-5.1999999999999993"/>
    <n v="1.3999999999999986"/>
    <n v="-2.0999999999999996"/>
    <n v="-2.5999999999999979"/>
    <n v="9.9999999999994316E-2"/>
    <n v="1.7999999999999989"/>
    <n v="2.7000000000000028"/>
    <n v="4.6999999999999957"/>
    <n v="2.1000000000000014"/>
    <n v="1.3000000000000007"/>
    <n v="-0.40000000000000036"/>
    <n v="-0.10000000000000053"/>
    <n v="-0.39999999999999947"/>
    <n v="-2.1999999999999993"/>
    <n v="-1.4000000000000021"/>
    <n v="2.4000000000000004"/>
    <n v="0"/>
    <n v="0"/>
    <n v="0"/>
    <n v="0"/>
    <n v="0"/>
    <n v="-4"/>
    <n v="0"/>
    <n v="0"/>
    <n v="0"/>
    <n v="-1"/>
    <n v="-6"/>
    <n v="10.799999999999997"/>
    <n v="-3"/>
    <n v="3"/>
    <n v="-15"/>
    <n v="2"/>
    <n v="1"/>
    <n v="3"/>
    <n v="3"/>
    <n v="-10"/>
    <n v="-3"/>
    <n v="2"/>
    <n v="-5"/>
    <n v="-2"/>
    <n v="0"/>
    <n v="6"/>
    <s v="MEM"/>
    <x v="0"/>
    <n v="99"/>
    <n v="105"/>
    <n v="-6"/>
    <x v="3"/>
    <n v="-1"/>
    <x v="1"/>
    <x v="1"/>
    <x v="1"/>
    <x v="1"/>
  </r>
  <r>
    <s v="Train"/>
    <s v="UTA"/>
    <s v="SAC"/>
    <s v="17.01.2018"/>
    <s v="UTASAC17.01.2018"/>
    <s v="SAC"/>
    <s v="Team2"/>
    <s v="UTA"/>
    <s v="Team1"/>
    <n v="1.59"/>
    <n v="2.5299999999999998"/>
    <n v="-0.93999999999999972"/>
    <s v="UTA"/>
    <s v="Team1"/>
    <n v="0"/>
    <n v="0"/>
    <n v="0"/>
    <n v="0"/>
    <s v="UTA"/>
    <x v="1"/>
    <n v="104"/>
    <n v="90"/>
    <n v="14"/>
    <n v="0.73040000000000005"/>
    <n v="0.64"/>
    <n v="0.36"/>
    <n v="0"/>
    <n v="4"/>
    <n v="-4"/>
    <n v="9.3000000000000027E-2"/>
    <n v="0"/>
    <n v="2.8999999999999915"/>
    <n v="-1.3000000000000043"/>
    <n v="-2.5"/>
    <n v="-0.19999999999999574"/>
    <n v="2.5"/>
    <n v="7.6999999999999993"/>
    <n v="-1.1000000000000014"/>
    <n v="2.9000000000000004"/>
    <n v="1.6000000000000014"/>
    <n v="8.8999999999999915"/>
    <n v="-1"/>
    <n v="1.4999999999999964"/>
    <n v="0.59999999999999432"/>
    <n v="9.9999999999997868E-2"/>
    <n v="-9.9999999999999645E-2"/>
    <n v="0.89999999999999858"/>
    <n v="0.70000000000000018"/>
    <n v="-0.29999999999999982"/>
    <n v="-0.19999999999999929"/>
    <n v="1.5"/>
    <n v="7.5000000000000009"/>
    <n v="0"/>
    <n v="0"/>
    <n v="0"/>
    <n v="0"/>
    <n v="0"/>
    <n v="6"/>
    <n v="3"/>
    <n v="-2"/>
    <n v="4.6000000000000014"/>
    <n v="2"/>
    <n v="4"/>
    <n v="3.1999999999999993"/>
    <n v="-2"/>
    <n v="-8"/>
    <n v="16.5"/>
    <n v="3"/>
    <n v="-2"/>
    <n v="1"/>
    <n v="-11"/>
    <n v="-2"/>
    <n v="-2"/>
    <n v="7"/>
    <n v="-3"/>
    <n v="-16"/>
    <n v="-1"/>
    <n v="-8"/>
    <s v="UTA"/>
    <x v="1"/>
    <n v="120"/>
    <n v="105"/>
    <n v="15"/>
    <x v="2"/>
    <n v="1"/>
    <x v="1"/>
    <x v="2"/>
    <x v="2"/>
    <x v="2"/>
  </r>
  <r>
    <s v="Train"/>
    <s v="DEN"/>
    <s v="LAC"/>
    <s v="17.01.2018"/>
    <s v="DENLAC17.01.2018"/>
    <s v="LAC"/>
    <s v="Team2"/>
    <s v="LAC"/>
    <s v="Team2"/>
    <n v="2.3199999999999998"/>
    <n v="1.68"/>
    <n v="0.6399999999999999"/>
    <s v="DEN"/>
    <s v="Team1"/>
    <n v="0"/>
    <n v="0"/>
    <n v="0"/>
    <n v="0"/>
    <s v="LAC"/>
    <x v="0"/>
    <n v="80"/>
    <n v="112"/>
    <n v="-32"/>
    <n v="0.59150000000000003"/>
    <n v="0.18"/>
    <n v="0.82000000000000006"/>
    <n v="1"/>
    <n v="1"/>
    <n v="0"/>
    <n v="1.100000000000001E-2"/>
    <n v="0.19999999999999574"/>
    <n v="-1.2999999999999972"/>
    <n v="0.39999999999999858"/>
    <n v="1.3000000000000114"/>
    <n v="-0.20000000000000284"/>
    <n v="0.40000000000000036"/>
    <n v="1.1999999999999993"/>
    <n v="-0.10000000000000142"/>
    <n v="-2.5999999999999979"/>
    <n v="-3"/>
    <n v="-1.2999999999999972"/>
    <n v="1.4000000000000004"/>
    <n v="0.29999999999999716"/>
    <n v="1.8000000000000043"/>
    <n v="1.8999999999999986"/>
    <n v="0.59999999999999964"/>
    <n v="9.9999999999999645E-2"/>
    <n v="-0.5"/>
    <n v="-0.5"/>
    <n v="-3.2999999999999972"/>
    <n v="-1.7000000000000028"/>
    <n v="0"/>
    <n v="0"/>
    <n v="0"/>
    <n v="0"/>
    <n v="0"/>
    <n v="0"/>
    <n v="-8"/>
    <n v="-4"/>
    <n v="7"/>
    <n v="-9.2000000000000028"/>
    <n v="-2"/>
    <n v="1"/>
    <n v="-9.1999999999999993"/>
    <n v="2"/>
    <n v="6"/>
    <n v="-9.5999999999999943"/>
    <n v="11"/>
    <n v="-5"/>
    <n v="6"/>
    <n v="-7"/>
    <n v="0"/>
    <n v="4"/>
    <n v="-7"/>
    <n v="-1"/>
    <n v="6"/>
    <n v="3"/>
    <n v="-8"/>
    <s v="LAC"/>
    <x v="0"/>
    <n v="104"/>
    <n v="109"/>
    <n v="-5"/>
    <x v="1"/>
    <n v="-7"/>
    <x v="2"/>
    <x v="2"/>
    <x v="1"/>
    <x v="1"/>
  </r>
  <r>
    <s v="Train"/>
    <s v="SAS"/>
    <s v="TOR"/>
    <s v="19.01.2018"/>
    <s v="SASTOR19.01.2018"/>
    <s v="TOR"/>
    <s v="Team2"/>
    <s v="TOR"/>
    <s v="Team2"/>
    <n v="3.11"/>
    <n v="1.42"/>
    <n v="1.69"/>
    <s v="SAS"/>
    <s v="Team1"/>
    <n v="2"/>
    <n v="0"/>
    <n v="0"/>
    <n v="0"/>
    <s v="TOR"/>
    <x v="0"/>
    <n v="85"/>
    <n v="105"/>
    <n v="-20"/>
    <n v="0.64810000000000001"/>
    <n v="0.3"/>
    <n v="0.7"/>
    <n v="3"/>
    <n v="0"/>
    <n v="3"/>
    <n v="-4.599999999999993E-2"/>
    <n v="-0.20000000000000284"/>
    <n v="-10.700000000000003"/>
    <n v="-2.8999999999999986"/>
    <n v="-4"/>
    <n v="-1.1999999999999957"/>
    <n v="-2.1999999999999993"/>
    <n v="-7.5999999999999979"/>
    <n v="2.1000000000000014"/>
    <n v="-2.7000000000000011"/>
    <n v="-2.7000000000000028"/>
    <n v="-2.6000000000000085"/>
    <n v="0"/>
    <n v="0.79999999999999716"/>
    <n v="0.80000000000000426"/>
    <n v="-0.80000000000000071"/>
    <n v="0.30000000000000071"/>
    <n v="-0.90000000000000036"/>
    <n v="-0.59999999999999964"/>
    <n v="-1.4999999999999996"/>
    <n v="-5.3000000000000007"/>
    <n v="-1"/>
    <n v="-4.2"/>
    <n v="0"/>
    <n v="0"/>
    <n v="0"/>
    <n v="0"/>
    <n v="0"/>
    <n v="4"/>
    <n v="0"/>
    <n v="2"/>
    <n v="-1"/>
    <n v="-2"/>
    <n v="-12"/>
    <n v="11.899999999999999"/>
    <n v="6"/>
    <n v="8"/>
    <n v="0.29999999999999716"/>
    <n v="-5"/>
    <n v="-2"/>
    <n v="-7"/>
    <n v="0"/>
    <n v="-12"/>
    <n v="2"/>
    <n v="-4"/>
    <n v="-6"/>
    <n v="0"/>
    <n v="8"/>
    <n v="0"/>
    <s v="TOR"/>
    <x v="0"/>
    <n v="83"/>
    <n v="86"/>
    <n v="-3"/>
    <x v="1"/>
    <n v="-3"/>
    <x v="1"/>
    <x v="2"/>
    <x v="2"/>
    <x v="1"/>
  </r>
  <r>
    <s v="Train"/>
    <s v="MIA"/>
    <s v="BKN"/>
    <s v="19.01.2018"/>
    <s v="MIABKN19.01.2018"/>
    <s v="BKN"/>
    <s v="Team2"/>
    <s v="MIA"/>
    <s v="Team1"/>
    <n v="1.71"/>
    <n v="2.27"/>
    <n v="-0.56000000000000005"/>
    <s v="BKN"/>
    <s v="Team2"/>
    <n v="0"/>
    <n v="0"/>
    <n v="0"/>
    <n v="1"/>
    <s v="MIA"/>
    <x v="1"/>
    <n v="111"/>
    <n v="77"/>
    <n v="34"/>
    <n v="0.61119999999999997"/>
    <n v="0.84"/>
    <n v="0.16000000000000003"/>
    <n v="-1"/>
    <n v="10"/>
    <n v="-11"/>
    <n v="0.23499999999999999"/>
    <n v="-9.9999999999994316E-2"/>
    <n v="-4.7000000000000028"/>
    <n v="-0.29999999999999716"/>
    <n v="-4.5999999999999943"/>
    <n v="2.1000000000000014"/>
    <n v="-0.5"/>
    <n v="-3.0000000000000036"/>
    <n v="1.8000000000000043"/>
    <n v="-3.6999999999999993"/>
    <n v="-5.1000000000000014"/>
    <n v="0.5"/>
    <n v="-1.8999999999999986"/>
    <n v="-1.7999999999999972"/>
    <n v="-3.7000000000000028"/>
    <n v="-0.59999999999999787"/>
    <n v="-0.80000000000000071"/>
    <n v="0.69999999999999929"/>
    <n v="1.2000000000000002"/>
    <n v="-1.1000000000000005"/>
    <n v="-0.69999999999999929"/>
    <n v="-1.5999999999999979"/>
    <n v="2.6"/>
    <n v="0"/>
    <n v="1"/>
    <n v="-1"/>
    <n v="1"/>
    <n v="0"/>
    <n v="11"/>
    <n v="3"/>
    <n v="-1"/>
    <n v="4.0999999999999943"/>
    <n v="-3"/>
    <n v="-12"/>
    <n v="5.6000000000000014"/>
    <n v="8"/>
    <n v="9"/>
    <n v="7.3999999999999915"/>
    <n v="4"/>
    <n v="-5"/>
    <n v="-1"/>
    <n v="5"/>
    <n v="1"/>
    <n v="1"/>
    <n v="6"/>
    <n v="0"/>
    <n v="0"/>
    <n v="5"/>
    <n v="10"/>
    <s v="BKN"/>
    <x v="0"/>
    <n v="95"/>
    <n v="101"/>
    <n v="-6"/>
    <x v="2"/>
    <n v="0"/>
    <x v="2"/>
    <x v="1"/>
    <x v="1"/>
    <x v="1"/>
  </r>
  <r>
    <s v="Train"/>
    <s v="SAC"/>
    <s v="MEM"/>
    <s v="19.01.2018"/>
    <s v="SACMEM19.01.2018"/>
    <s v="MEM"/>
    <s v="Team2"/>
    <s v="MEM"/>
    <s v="Team2"/>
    <n v="2.99"/>
    <n v="1.45"/>
    <n v="1.5400000000000003"/>
    <s v="SAC"/>
    <s v="Team1"/>
    <n v="0"/>
    <n v="1"/>
    <n v="2"/>
    <n v="0"/>
    <s v="MEM"/>
    <x v="0"/>
    <n v="76"/>
    <n v="114"/>
    <n v="-38"/>
    <n v="0.5968"/>
    <n v="0.12"/>
    <n v="0.88"/>
    <n v="1"/>
    <n v="-2"/>
    <n v="3"/>
    <n v="-5.3999999999999992E-2"/>
    <n v="0"/>
    <n v="-1.3999999999999915"/>
    <n v="2.2000000000000028"/>
    <n v="3.7000000000000028"/>
    <n v="0.70000000000000284"/>
    <n v="-0.80000000000000071"/>
    <n v="-4.0999999999999979"/>
    <n v="2.8999999999999986"/>
    <n v="-4.8000000000000007"/>
    <n v="-4.6000000000000014"/>
    <n v="-6.9000000000000057"/>
    <n v="0.5"/>
    <n v="-0.60000000000000142"/>
    <n v="-0.10000000000000142"/>
    <n v="0.10000000000000142"/>
    <n v="0.40000000000000036"/>
    <n v="0.90000000000000036"/>
    <n v="-1.2999999999999998"/>
    <n v="-0.80000000000000071"/>
    <n v="-3.1000000000000014"/>
    <n v="-3"/>
    <n v="-6.1"/>
    <n v="0"/>
    <n v="-1"/>
    <n v="1"/>
    <n v="-1"/>
    <n v="0"/>
    <n v="0"/>
    <n v="-3"/>
    <n v="-19"/>
    <n v="7.6999999999999957"/>
    <n v="3"/>
    <n v="-7"/>
    <n v="26.199999999999996"/>
    <n v="3"/>
    <n v="3"/>
    <n v="3.5"/>
    <n v="-7"/>
    <n v="-1"/>
    <n v="-8"/>
    <n v="-4"/>
    <n v="7"/>
    <n v="0"/>
    <n v="1"/>
    <n v="-8"/>
    <n v="2"/>
    <n v="5"/>
    <n v="-21"/>
    <s v="MEM"/>
    <x v="0"/>
    <n v="88"/>
    <n v="106"/>
    <n v="-18"/>
    <x v="1"/>
    <n v="-6"/>
    <x v="1"/>
    <x v="2"/>
    <x v="2"/>
    <x v="1"/>
  </r>
  <r>
    <s v="Train"/>
    <s v="WAS"/>
    <s v="DET"/>
    <s v="19.01.2018"/>
    <s v="WASDET19.01.2018"/>
    <s v="DET"/>
    <s v="Team2"/>
    <s v="WAS"/>
    <s v="Team1"/>
    <n v="1.93"/>
    <n v="1.98"/>
    <n v="-5.0000000000000044E-2"/>
    <s v="DET"/>
    <s v="Team2"/>
    <n v="0"/>
    <n v="0"/>
    <n v="1"/>
    <n v="0"/>
    <s v="DET"/>
    <x v="0"/>
    <n v="87"/>
    <n v="107"/>
    <n v="-20"/>
    <n v="0.68289999999999995"/>
    <n v="0.3"/>
    <n v="0.7"/>
    <n v="2"/>
    <n v="3"/>
    <n v="-1"/>
    <n v="4.4000000000000039E-2"/>
    <n v="0.29999999999999716"/>
    <n v="4.8000000000000114"/>
    <n v="1.1999999999999957"/>
    <n v="-0.29999999999999716"/>
    <n v="1.5"/>
    <n v="-1.2000000000000011"/>
    <n v="-2.5"/>
    <n v="-1.2999999999999972"/>
    <n v="3.5999999999999996"/>
    <n v="4.5999999999999979"/>
    <n v="0.60000000000000853"/>
    <n v="-0.30000000000000071"/>
    <n v="1.2999999999999972"/>
    <n v="1.1000000000000014"/>
    <n v="1.0999999999999979"/>
    <n v="0.19999999999999929"/>
    <n v="-0.10000000000000053"/>
    <n v="0.99999999999999956"/>
    <n v="-0.70000000000000018"/>
    <n v="3.3000000000000007"/>
    <n v="3.3000000000000007"/>
    <n v="1.2000000000000002"/>
    <n v="0"/>
    <n v="0"/>
    <n v="0"/>
    <n v="0"/>
    <n v="0"/>
    <n v="18"/>
    <n v="3"/>
    <n v="-6"/>
    <n v="6.7999999999999972"/>
    <n v="3"/>
    <n v="-5"/>
    <n v="20.799999999999997"/>
    <n v="9"/>
    <n v="8"/>
    <n v="22.899999999999991"/>
    <n v="-4"/>
    <n v="2"/>
    <n v="-2"/>
    <n v="9"/>
    <n v="1"/>
    <n v="-11"/>
    <n v="0"/>
    <n v="-3"/>
    <n v="3"/>
    <n v="-2"/>
    <n v="-19"/>
    <s v="WAS"/>
    <x v="1"/>
    <n v="122"/>
    <n v="112"/>
    <n v="10"/>
    <x v="3"/>
    <n v="-5"/>
    <x v="2"/>
    <x v="1"/>
    <x v="1"/>
    <x v="1"/>
  </r>
  <r>
    <s v="Train"/>
    <s v="PHX"/>
    <s v="DEN"/>
    <s v="19.01.2018"/>
    <s v="PHXDEN19.01.2018"/>
    <s v="DEN"/>
    <s v="Team2"/>
    <s v="DEN"/>
    <s v="Team2"/>
    <n v="4.6900000000000004"/>
    <n v="1.23"/>
    <n v="3.4600000000000004"/>
    <s v="PHX"/>
    <s v="Team1"/>
    <n v="3"/>
    <n v="0"/>
    <n v="4"/>
    <n v="1"/>
    <s v="DEN"/>
    <x v="0"/>
    <n v="85"/>
    <n v="105"/>
    <n v="-20"/>
    <n v="0.76490000000000002"/>
    <n v="0.3"/>
    <n v="0.7"/>
    <n v="0"/>
    <n v="-7"/>
    <n v="7"/>
    <n v="-0.15500000000000003"/>
    <n v="-0.19999999999999574"/>
    <n v="-0.69999999999998863"/>
    <n v="-1.2000000000000028"/>
    <n v="0.80000000000001137"/>
    <n v="-1.7000000000000028"/>
    <n v="-1.3999999999999986"/>
    <n v="-2.6999999999999993"/>
    <n v="-1.6000000000000014"/>
    <n v="2.8999999999999986"/>
    <n v="3.4000000000000021"/>
    <n v="1.5999999999999943"/>
    <n v="-0.60000000000000142"/>
    <n v="0.20000000000000284"/>
    <n v="-0.39999999999999858"/>
    <n v="-2.5"/>
    <n v="0.10000000000000142"/>
    <n v="-1.3000000000000007"/>
    <n v="-9.9999999999999645E-2"/>
    <n v="0.70000000000000018"/>
    <n v="4.1000000000000014"/>
    <n v="1.5999999999999979"/>
    <n v="-7.5"/>
    <n v="0"/>
    <n v="0"/>
    <n v="0"/>
    <n v="0"/>
    <n v="0"/>
    <n v="7"/>
    <n v="-5"/>
    <n v="-8"/>
    <n v="-1.6999999999999957"/>
    <n v="11"/>
    <n v="16"/>
    <n v="19"/>
    <n v="6"/>
    <n v="4"/>
    <n v="12.200000000000003"/>
    <n v="-8"/>
    <n v="-3"/>
    <n v="-11"/>
    <n v="-2"/>
    <n v="-8"/>
    <n v="-7"/>
    <n v="-4"/>
    <n v="1"/>
    <n v="-10"/>
    <n v="0"/>
    <n v="-2"/>
    <s v="PHX"/>
    <x v="1"/>
    <n v="108"/>
    <n v="100"/>
    <n v="8"/>
    <x v="1"/>
    <n v="-9"/>
    <x v="2"/>
    <x v="1"/>
    <x v="1"/>
    <x v="1"/>
  </r>
  <r>
    <s v="Train"/>
    <s v="IND"/>
    <s v="LAL"/>
    <s v="19.01.2018"/>
    <s v="INDLAL19.01.2018"/>
    <s v="LAL"/>
    <s v="Team2"/>
    <s v="IND"/>
    <s v="Team1"/>
    <n v="1.85"/>
    <n v="2.0699999999999998"/>
    <n v="-0.21999999999999975"/>
    <s v="LAL"/>
    <s v="Team2"/>
    <n v="0"/>
    <n v="0"/>
    <n v="0"/>
    <n v="0"/>
    <s v="IND"/>
    <x v="1"/>
    <n v="105"/>
    <n v="85"/>
    <n v="20"/>
    <n v="0.85519999999999996"/>
    <n v="0.73"/>
    <n v="0.27"/>
    <n v="1"/>
    <n v="9"/>
    <n v="-8"/>
    <n v="0.192"/>
    <n v="-0.59999999999999432"/>
    <n v="0.60000000000000853"/>
    <n v="0.79999999999999716"/>
    <n v="-3.7000000000000028"/>
    <n v="2.8000000000000043"/>
    <n v="0.30000000000000071"/>
    <n v="-3.1999999999999993"/>
    <n v="5.3999999999999986"/>
    <n v="-1.3000000000000007"/>
    <n v="-3.8000000000000007"/>
    <n v="7.4000000000000057"/>
    <n v="-2"/>
    <n v="-2.3000000000000043"/>
    <n v="-4.2999999999999972"/>
    <n v="-1.1000000000000014"/>
    <n v="-3.1999999999999993"/>
    <n v="-0.79999999999999982"/>
    <n v="-0.59999999999999964"/>
    <n v="-0.59999999999999964"/>
    <n v="-3.5"/>
    <n v="-2"/>
    <n v="5.3"/>
    <n v="0"/>
    <n v="0"/>
    <n v="0"/>
    <n v="0"/>
    <n v="0"/>
    <n v="-4"/>
    <n v="-2"/>
    <n v="10"/>
    <n v="-7.2999999999999972"/>
    <n v="-3"/>
    <n v="0"/>
    <n v="-11.600000000000001"/>
    <n v="3"/>
    <n v="9"/>
    <n v="-46.2"/>
    <n v="4"/>
    <n v="12"/>
    <n v="16"/>
    <n v="-8"/>
    <n v="-10"/>
    <n v="-5"/>
    <n v="3"/>
    <n v="1"/>
    <n v="1"/>
    <n v="-3"/>
    <n v="10"/>
    <s v="LAL"/>
    <x v="0"/>
    <n v="86"/>
    <n v="99"/>
    <n v="-13"/>
    <x v="2"/>
    <n v="6"/>
    <x v="2"/>
    <x v="1"/>
    <x v="1"/>
    <x v="1"/>
  </r>
  <r>
    <s v="Train"/>
    <s v="NYK"/>
    <s v="UTA"/>
    <s v="19.01.2018"/>
    <s v="NYKUTA19.01.2018"/>
    <s v="UTA"/>
    <s v="Team2"/>
    <s v="UTA"/>
    <s v="Team2"/>
    <n v="2.93"/>
    <n v="1.47"/>
    <n v="1.4600000000000002"/>
    <s v="NYK"/>
    <s v="Team1"/>
    <n v="2"/>
    <n v="0"/>
    <n v="4"/>
    <n v="1"/>
    <s v="UTA"/>
    <x v="0"/>
    <n v="84"/>
    <n v="105"/>
    <n v="-21"/>
    <n v="0.86299999999999999"/>
    <n v="0.28999999999999998"/>
    <n v="0.71"/>
    <n v="1"/>
    <n v="2"/>
    <n v="-1"/>
    <n v="3.5000000000000031E-2"/>
    <n v="0.5"/>
    <n v="3.2000000000000028"/>
    <n v="3.1000000000000014"/>
    <n v="3.5"/>
    <n v="1.7000000000000028"/>
    <n v="-3.2"/>
    <n v="-8.6999999999999993"/>
    <n v="-0.29999999999999716"/>
    <n v="0.19999999999999929"/>
    <n v="0.69999999999999929"/>
    <n v="-1.2999999999999972"/>
    <n v="2.2999999999999989"/>
    <n v="2"/>
    <n v="4.2999999999999972"/>
    <n v="1.6999999999999993"/>
    <n v="1.3000000000000007"/>
    <n v="-2.3000000000000007"/>
    <n v="0.70000000000000018"/>
    <n v="0.5"/>
    <n v="1.0999999999999979"/>
    <n v="0.19999999999999929"/>
    <n v="9.9999999999999978E-2"/>
    <n v="0"/>
    <n v="-1"/>
    <n v="1"/>
    <n v="-1"/>
    <n v="0"/>
    <n v="-21"/>
    <n v="-11"/>
    <n v="1"/>
    <n v="-14.099999999999994"/>
    <n v="-5"/>
    <n v="-2"/>
    <n v="-15.5"/>
    <n v="6"/>
    <n v="3"/>
    <n v="15.700000000000003"/>
    <n v="6"/>
    <n v="10"/>
    <n v="16"/>
    <n v="-4"/>
    <n v="4"/>
    <n v="-10"/>
    <n v="8"/>
    <n v="-1"/>
    <n v="-5"/>
    <n v="-2"/>
    <n v="-21"/>
    <s v="NYK"/>
    <x v="1"/>
    <n v="117"/>
    <n v="115"/>
    <n v="2"/>
    <x v="3"/>
    <n v="-6"/>
    <x v="2"/>
    <x v="1"/>
    <x v="1"/>
    <x v="1"/>
  </r>
  <r>
    <s v="Train"/>
    <s v="OKC"/>
    <s v="CLE"/>
    <s v="20.01.2018"/>
    <s v="OKCCLE20.01.2018"/>
    <s v="CLE"/>
    <s v="Team2"/>
    <s v="CLE"/>
    <s v="Team2"/>
    <n v="2.29"/>
    <n v="1.7"/>
    <n v="0.59000000000000008"/>
    <s v="OKC"/>
    <s v="Team1"/>
    <n v="0"/>
    <n v="1"/>
    <n v="0"/>
    <n v="0"/>
    <s v="CLE"/>
    <x v="0"/>
    <n v="98"/>
    <n v="107"/>
    <n v="-9"/>
    <n v="0.8337"/>
    <n v="0.41"/>
    <n v="0.59000000000000008"/>
    <n v="1"/>
    <n v="-1"/>
    <n v="2"/>
    <n v="-3.5000000000000031E-2"/>
    <n v="0.29999999999999716"/>
    <n v="-4.4000000000000057"/>
    <n v="0.10000000000000142"/>
    <n v="3.3999999999999915"/>
    <n v="-1.7000000000000028"/>
    <n v="-1.6999999999999993"/>
    <n v="-3.7999999999999972"/>
    <n v="-0.89999999999999858"/>
    <n v="-3.0000000000000018"/>
    <n v="-1"/>
    <n v="-9.7000000000000028"/>
    <n v="3.9000000000000004"/>
    <n v="-0.60000000000000142"/>
    <n v="3.2999999999999972"/>
    <n v="-2.3000000000000007"/>
    <n v="9.9999999999999645E-2"/>
    <n v="2.1000000000000005"/>
    <n v="1.2999999999999998"/>
    <n v="0.30000000000000071"/>
    <n v="1.7999999999999972"/>
    <n v="-1"/>
    <n v="3.8"/>
    <n v="0"/>
    <n v="1"/>
    <n v="-1"/>
    <n v="1"/>
    <n v="0"/>
    <n v="24"/>
    <n v="12"/>
    <n v="11"/>
    <n v="6.2999999999999972"/>
    <n v="4"/>
    <n v="-7"/>
    <n v="19.700000000000003"/>
    <n v="-4"/>
    <n v="1"/>
    <n v="-17.200000000000003"/>
    <n v="13"/>
    <n v="11"/>
    <n v="24"/>
    <n v="5"/>
    <n v="-1"/>
    <n v="2"/>
    <n v="-2"/>
    <n v="2"/>
    <n v="5"/>
    <n v="-5"/>
    <n v="48"/>
    <s v="OKC"/>
    <x v="1"/>
    <n v="148"/>
    <n v="124"/>
    <n v="24"/>
    <x v="1"/>
    <n v="-1"/>
    <x v="2"/>
    <x v="1"/>
    <x v="1"/>
    <x v="1"/>
  </r>
  <r>
    <s v="Train"/>
    <s v="CHI"/>
    <s v="ATL"/>
    <s v="20.01.2018"/>
    <s v="CHIATL20.01.2018"/>
    <s v="ATL"/>
    <s v="Team2"/>
    <s v="ATL"/>
    <s v="Team2"/>
    <n v="2.13"/>
    <n v="1.8"/>
    <n v="0.32999999999999985"/>
    <s v="ATL"/>
    <s v="Team2"/>
    <n v="0"/>
    <n v="0"/>
    <n v="0"/>
    <n v="0"/>
    <s v="ATL"/>
    <x v="0"/>
    <n v="83"/>
    <n v="113"/>
    <n v="-30"/>
    <n v="0.79930000000000001"/>
    <n v="0.2"/>
    <n v="0.8"/>
    <n v="1"/>
    <n v="4"/>
    <n v="-3"/>
    <n v="8.3000000000000018E-2"/>
    <n v="0.5"/>
    <n v="-0.70000000000000284"/>
    <n v="0.60000000000000142"/>
    <n v="3.6000000000000085"/>
    <n v="-1.1000000000000014"/>
    <n v="0.19999999999999929"/>
    <n v="1.5"/>
    <n v="-1.1000000000000014"/>
    <n v="-2.0999999999999996"/>
    <n v="-1.9000000000000021"/>
    <n v="-3.1000000000000085"/>
    <n v="-0.60000000000000142"/>
    <n v="4.2999999999999972"/>
    <n v="3.7000000000000028"/>
    <n v="-0.10000000000000142"/>
    <n v="-1.5"/>
    <n v="-1.2000000000000011"/>
    <n v="-0.39999999999999947"/>
    <n v="-0.5"/>
    <n v="-1.1000000000000014"/>
    <n v="-3.6999999999999993"/>
    <n v="-1.5999999999999996"/>
    <n v="0"/>
    <n v="-1"/>
    <n v="1"/>
    <n v="-1"/>
    <n v="0"/>
    <n v="18"/>
    <n v="8"/>
    <n v="17"/>
    <n v="0.89999999999999858"/>
    <n v="0"/>
    <n v="-1"/>
    <n v="0.60000000000000142"/>
    <n v="2"/>
    <n v="0"/>
    <n v="15.399999999999991"/>
    <n v="2"/>
    <n v="4"/>
    <n v="6"/>
    <n v="-8"/>
    <n v="0"/>
    <n v="5"/>
    <n v="-1"/>
    <n v="-3"/>
    <n v="-3"/>
    <n v="-4"/>
    <n v="-8"/>
    <s v="CHI"/>
    <x v="1"/>
    <n v="113"/>
    <n v="97"/>
    <n v="16"/>
    <x v="3"/>
    <n v="-7"/>
    <x v="2"/>
    <x v="1"/>
    <x v="1"/>
    <x v="1"/>
  </r>
  <r>
    <s v="Train"/>
    <s v="MEM"/>
    <s v="NOP"/>
    <s v="20.01.2018"/>
    <s v="MEMNOP20.01.2018"/>
    <s v="NOP"/>
    <s v="Team2"/>
    <s v="NOP"/>
    <s v="Team2"/>
    <n v="4.34"/>
    <n v="1.26"/>
    <n v="3.08"/>
    <s v="MEM"/>
    <s v="Team1"/>
    <n v="1"/>
    <n v="0"/>
    <n v="4"/>
    <n v="0"/>
    <s v="NOP"/>
    <x v="0"/>
    <n v="90"/>
    <n v="106"/>
    <n v="-16"/>
    <n v="0.64570000000000005"/>
    <n v="0.34"/>
    <n v="0.65999999999999992"/>
    <n v="0"/>
    <n v="-7"/>
    <n v="7"/>
    <n v="-0.15900000000000003"/>
    <n v="-0.5"/>
    <n v="-11.399999999999991"/>
    <n v="-5.2999999999999972"/>
    <n v="-3.7000000000000028"/>
    <n v="-4.3999999999999986"/>
    <n v="-1.4000000000000004"/>
    <n v="-2.3000000000000007"/>
    <n v="-2"/>
    <n v="0.69999999999999929"/>
    <n v="0.10000000000000142"/>
    <n v="2.9000000000000057"/>
    <n v="0.59999999999999964"/>
    <n v="-3.1000000000000014"/>
    <n v="-2.5"/>
    <n v="-5.5"/>
    <n v="-1.8000000000000007"/>
    <n v="0"/>
    <n v="0.20000000000000018"/>
    <n v="1.1000000000000005"/>
    <n v="3.6000000000000014"/>
    <n v="0"/>
    <n v="-2.6"/>
    <n v="0"/>
    <n v="1"/>
    <n v="-1"/>
    <n v="1"/>
    <n v="0"/>
    <n v="13"/>
    <n v="4"/>
    <n v="8"/>
    <n v="0.5"/>
    <n v="0"/>
    <n v="7"/>
    <n v="-7.6000000000000014"/>
    <n v="5"/>
    <n v="4"/>
    <n v="9.8999999999999915"/>
    <n v="5"/>
    <n v="1"/>
    <n v="6"/>
    <n v="-3"/>
    <n v="-1"/>
    <n v="7"/>
    <n v="-1"/>
    <n v="0"/>
    <n v="-3"/>
    <n v="-2"/>
    <n v="19"/>
    <s v="NOP"/>
    <x v="0"/>
    <n v="104"/>
    <n v="111"/>
    <n v="-7"/>
    <x v="1"/>
    <n v="-4"/>
    <x v="1"/>
    <x v="2"/>
    <x v="2"/>
    <x v="1"/>
  </r>
  <r>
    <s v="Train"/>
    <s v="MIA"/>
    <s v="CHA"/>
    <s v="20.01.2018"/>
    <s v="MIACHA20.01.2018"/>
    <s v="CHA"/>
    <s v="Team2"/>
    <s v="CHA"/>
    <s v="Team2"/>
    <n v="3.4"/>
    <n v="1.37"/>
    <n v="2.0299999999999998"/>
    <s v="MIA"/>
    <s v="Team1"/>
    <n v="0"/>
    <n v="0"/>
    <n v="4"/>
    <n v="0"/>
    <s v="MIA"/>
    <x v="1"/>
    <n v="103"/>
    <n v="89"/>
    <n v="14"/>
    <n v="0.86309999999999998"/>
    <n v="0.64"/>
    <n v="0.36"/>
    <n v="2"/>
    <n v="8"/>
    <n v="-6"/>
    <n v="0.15899999999999997"/>
    <n v="0"/>
    <n v="-4.6000000000000085"/>
    <n v="-0.69999999999999574"/>
    <n v="-4.0999999999999943"/>
    <n v="1.2999999999999972"/>
    <n v="2.1000000000000014"/>
    <n v="5.3999999999999986"/>
    <n v="0.60000000000000142"/>
    <n v="-5.4"/>
    <n v="-8.3999999999999986"/>
    <n v="4"/>
    <n v="-2"/>
    <n v="-2.7000000000000028"/>
    <n v="-4.7000000000000028"/>
    <n v="1.1000000000000014"/>
    <n v="1.9000000000000004"/>
    <n v="0.39999999999999947"/>
    <n v="0.60000000000000053"/>
    <n v="-0.5"/>
    <n v="2.1999999999999993"/>
    <n v="-3.5999999999999979"/>
    <n v="-0.6"/>
    <n v="0"/>
    <n v="-1"/>
    <n v="1"/>
    <n v="-1"/>
    <n v="0"/>
    <n v="-38"/>
    <n v="-13"/>
    <n v="-14"/>
    <n v="-7.2999999999999972"/>
    <n v="-8"/>
    <n v="-9"/>
    <n v="-16.599999999999998"/>
    <n v="-4"/>
    <n v="-1"/>
    <n v="-12.599999999999994"/>
    <n v="-1"/>
    <n v="-5"/>
    <n v="-6"/>
    <n v="-5"/>
    <n v="3"/>
    <n v="-3"/>
    <n v="2"/>
    <n v="1"/>
    <n v="4"/>
    <n v="-5"/>
    <n v="-30"/>
    <s v="MIA"/>
    <x v="1"/>
    <n v="106"/>
    <n v="105"/>
    <n v="1"/>
    <x v="3"/>
    <n v="-3"/>
    <x v="2"/>
    <x v="1"/>
    <x v="1"/>
    <x v="1"/>
  </r>
  <r>
    <s v="Train"/>
    <s v="MIL"/>
    <s v="PHI"/>
    <s v="20.01.2018"/>
    <s v="MILPHI20.01.2018"/>
    <s v="PHI"/>
    <s v="Team2"/>
    <s v="PHI"/>
    <s v="Team2"/>
    <n v="3.58"/>
    <n v="1.34"/>
    <n v="2.2400000000000002"/>
    <s v="MIL"/>
    <s v="Team1"/>
    <n v="2"/>
    <n v="0"/>
    <n v="0"/>
    <n v="0"/>
    <s v="PHI"/>
    <x v="0"/>
    <n v="82"/>
    <n v="116"/>
    <n v="-34"/>
    <n v="0.64849999999999997"/>
    <n v="0.16"/>
    <n v="0.84"/>
    <n v="3"/>
    <n v="2"/>
    <n v="1"/>
    <n v="1.100000000000001E-2"/>
    <n v="-0.29999999999999716"/>
    <n v="-3.1999999999999886"/>
    <n v="-0.89999999999999858"/>
    <n v="-5.0999999999999943"/>
    <n v="1.7999999999999972"/>
    <n v="-1.9000000000000004"/>
    <n v="-4.8000000000000007"/>
    <n v="-0.60000000000000142"/>
    <n v="0.5"/>
    <n v="0.40000000000000213"/>
    <n v="0.59999999999999432"/>
    <n v="-3.3"/>
    <n v="-5.3999999999999986"/>
    <n v="-8.7999999999999972"/>
    <n v="-3.4000000000000021"/>
    <n v="-4.4000000000000021"/>
    <n v="-9.9999999999999645E-2"/>
    <n v="0"/>
    <n v="-1.4000000000000004"/>
    <n v="-0.89999999999999858"/>
    <n v="-1"/>
    <n v="-1.7"/>
    <n v="0"/>
    <n v="-1"/>
    <n v="1"/>
    <n v="-1"/>
    <n v="0"/>
    <n v="12"/>
    <n v="-1"/>
    <n v="3"/>
    <n v="-3.2000000000000028"/>
    <n v="5"/>
    <n v="11"/>
    <n v="4"/>
    <n v="9"/>
    <n v="15"/>
    <n v="-13.200000000000003"/>
    <n v="-3"/>
    <n v="0"/>
    <n v="-3"/>
    <n v="5"/>
    <n v="-15"/>
    <n v="-4"/>
    <n v="-1"/>
    <n v="2"/>
    <n v="5"/>
    <n v="8"/>
    <n v="-14"/>
    <s v="PHI"/>
    <x v="0"/>
    <n v="94"/>
    <n v="116"/>
    <n v="-22"/>
    <x v="1"/>
    <n v="-7"/>
    <x v="1"/>
    <x v="2"/>
    <x v="2"/>
    <x v="1"/>
  </r>
  <r>
    <s v="Train"/>
    <s v="GSW"/>
    <s v="HOU"/>
    <s v="20.01.2018"/>
    <s v="GSWHOU20.01.2018"/>
    <s v="HOU"/>
    <s v="Team2"/>
    <s v="GSW"/>
    <s v="Team1"/>
    <n v="1.69"/>
    <n v="2.31"/>
    <n v="-0.62000000000000011"/>
    <s v="HOU"/>
    <s v="Team2"/>
    <n v="0"/>
    <n v="0"/>
    <n v="0"/>
    <n v="1"/>
    <s v="GSW"/>
    <x v="1"/>
    <n v="110"/>
    <n v="96"/>
    <n v="14"/>
    <n v="0.80389999999999995"/>
    <n v="0.64"/>
    <n v="0.36"/>
    <n v="3"/>
    <n v="6"/>
    <n v="-3"/>
    <n v="8.3000000000000074E-2"/>
    <n v="0"/>
    <n v="1.2000000000000028"/>
    <n v="4.2000000000000028"/>
    <n v="-9.9999999999994316E-2"/>
    <n v="4.8999999999999986"/>
    <n v="-4.3000000000000007"/>
    <n v="-13.899999999999999"/>
    <n v="2.6000000000000014"/>
    <n v="-2.8000000000000007"/>
    <n v="-4"/>
    <n v="1.8999999999999915"/>
    <n v="-1.1999999999999993"/>
    <n v="1.7000000000000028"/>
    <n v="0.5"/>
    <n v="8"/>
    <n v="0.79999999999999893"/>
    <n v="-0.70000000000000107"/>
    <n v="3.2"/>
    <n v="-1.2000000000000002"/>
    <n v="-0.5"/>
    <n v="-2"/>
    <n v="1.2999999999999998"/>
    <n v="0"/>
    <n v="0"/>
    <n v="0"/>
    <n v="0"/>
    <n v="0"/>
    <n v="3"/>
    <n v="0"/>
    <n v="-4"/>
    <n v="2.2999999999999972"/>
    <n v="-4"/>
    <n v="-6"/>
    <n v="-4.2000000000000028"/>
    <n v="7"/>
    <n v="8"/>
    <n v="-0.20000000000000284"/>
    <n v="-6"/>
    <n v="10"/>
    <n v="4"/>
    <n v="0"/>
    <n v="5"/>
    <n v="-6"/>
    <n v="-2"/>
    <n v="-6"/>
    <n v="1"/>
    <n v="3"/>
    <n v="-11"/>
    <s v="HOU"/>
    <x v="0"/>
    <n v="108"/>
    <n v="116"/>
    <n v="-8"/>
    <x v="3"/>
    <n v="7"/>
    <x v="2"/>
    <x v="1"/>
    <x v="1"/>
    <x v="1"/>
  </r>
  <r>
    <s v="Train"/>
    <s v="LAC"/>
    <s v="UTA"/>
    <s v="20.01.2018"/>
    <s v="LACUTA20.01.2018"/>
    <s v="UTA"/>
    <s v="Team2"/>
    <s v="UTA"/>
    <s v="Team2"/>
    <n v="2.23"/>
    <n v="1.74"/>
    <n v="0.49"/>
    <s v="UTA"/>
    <s v="Team2"/>
    <n v="0"/>
    <n v="0"/>
    <n v="0"/>
    <n v="0"/>
    <s v="LAC"/>
    <x v="1"/>
    <n v="113"/>
    <n v="86"/>
    <n v="27"/>
    <n v="0.77370000000000005"/>
    <n v="0.77"/>
    <n v="0.22999999999999998"/>
    <n v="-1"/>
    <n v="5"/>
    <n v="-6"/>
    <n v="0.123"/>
    <n v="0"/>
    <n v="6.2000000000000028"/>
    <n v="1.8999999999999986"/>
    <n v="2.1000000000000085"/>
    <n v="1.2000000000000028"/>
    <n v="-0.59999999999999964"/>
    <n v="-1.3000000000000007"/>
    <n v="-0.5"/>
    <n v="2.9999999999999982"/>
    <n v="5.3000000000000007"/>
    <n v="-5.0999999999999943"/>
    <n v="1.8000000000000007"/>
    <n v="1"/>
    <n v="2.7000000000000028"/>
    <n v="0.5"/>
    <n v="0.79999999999999893"/>
    <n v="-1.3999999999999995"/>
    <n v="0.29999999999999982"/>
    <n v="0.90000000000000036"/>
    <n v="1"/>
    <n v="2.5999999999999979"/>
    <n v="1.7000000000000002"/>
    <n v="0"/>
    <n v="1"/>
    <n v="-1"/>
    <n v="1"/>
    <n v="0"/>
    <n v="-6"/>
    <n v="-2"/>
    <n v="-4"/>
    <n v="-0.20000000000000284"/>
    <n v="-1"/>
    <n v="-1"/>
    <n v="-2.2000000000000028"/>
    <n v="-1"/>
    <n v="1"/>
    <n v="-5.4000000000000057"/>
    <n v="2"/>
    <n v="-5"/>
    <n v="-3"/>
    <n v="3"/>
    <n v="3"/>
    <n v="6"/>
    <n v="-1"/>
    <n v="1"/>
    <n v="-4"/>
    <n v="-1"/>
    <n v="7"/>
    <s v="UTA"/>
    <x v="0"/>
    <n v="113"/>
    <n v="125"/>
    <n v="-12"/>
    <x v="2"/>
    <n v="1"/>
    <x v="2"/>
    <x v="1"/>
    <x v="1"/>
    <x v="1"/>
  </r>
  <r>
    <s v="Train"/>
    <s v="TOR"/>
    <s v="MIN"/>
    <s v="20.01.2018"/>
    <s v="TORMIN20.01.2018"/>
    <s v="MIN"/>
    <s v="Team2"/>
    <s v="MIN"/>
    <s v="Team2"/>
    <n v="2.21"/>
    <n v="1.75"/>
    <n v="0.45999999999999996"/>
    <s v="TOR"/>
    <s v="Team1"/>
    <n v="2"/>
    <n v="1"/>
    <n v="0"/>
    <n v="0"/>
    <s v="MIN"/>
    <x v="0"/>
    <n v="88"/>
    <n v="114"/>
    <n v="-26"/>
    <n v="0.59250000000000003"/>
    <n v="0.24"/>
    <n v="0.76"/>
    <n v="-3"/>
    <n v="2"/>
    <n v="-5"/>
    <n v="8.7999999999999967E-2"/>
    <n v="-9.9999999999994316E-2"/>
    <n v="3"/>
    <n v="0.29999999999999716"/>
    <n v="2.2000000000000028"/>
    <n v="-0.80000000000000426"/>
    <n v="3.0999999999999996"/>
    <n v="9.1999999999999993"/>
    <n v="-0.29999999999999716"/>
    <n v="-0.80000000000000071"/>
    <n v="-1.3000000000000007"/>
    <n v="1"/>
    <n v="-0.59999999999999964"/>
    <n v="2.4000000000000021"/>
    <n v="1.7999999999999972"/>
    <n v="-0.19999999999999929"/>
    <n v="0.90000000000000036"/>
    <n v="-0.79999999999999893"/>
    <n v="1.6000000000000005"/>
    <n v="0.60000000000000053"/>
    <n v="4.3000000000000007"/>
    <n v="-0.70000000000000284"/>
    <n v="4.1999999999999993"/>
    <n v="0"/>
    <n v="1"/>
    <n v="-1"/>
    <n v="1"/>
    <n v="0"/>
    <n v="-12"/>
    <n v="-4"/>
    <n v="4"/>
    <n v="-6.8999999999999986"/>
    <n v="1"/>
    <n v="2"/>
    <n v="1.3000000000000043"/>
    <n v="-5"/>
    <n v="-7"/>
    <n v="-2.4000000000000057"/>
    <n v="1"/>
    <n v="9"/>
    <n v="10"/>
    <n v="-8"/>
    <n v="3"/>
    <n v="0"/>
    <n v="-7"/>
    <n v="2"/>
    <n v="3"/>
    <n v="-2"/>
    <n v="21"/>
    <s v="MIN"/>
    <x v="0"/>
    <n v="109"/>
    <n v="115"/>
    <n v="-6"/>
    <x v="1"/>
    <n v="-6"/>
    <x v="1"/>
    <x v="2"/>
    <x v="2"/>
    <x v="1"/>
  </r>
  <r>
    <s v="Train"/>
    <s v="DAL"/>
    <s v="POR"/>
    <s v="20.01.2018"/>
    <s v="DALPOR20.01.2018"/>
    <s v="POR"/>
    <s v="Team2"/>
    <s v="POR"/>
    <s v="Team2"/>
    <n v="2.85"/>
    <n v="1.49"/>
    <n v="1.36"/>
    <s v="DAL"/>
    <s v="Team1"/>
    <n v="0"/>
    <n v="0"/>
    <n v="0"/>
    <n v="0"/>
    <s v="POR"/>
    <x v="0"/>
    <n v="86"/>
    <n v="110"/>
    <n v="-24"/>
    <n v="0.64080000000000004"/>
    <n v="0.26"/>
    <n v="0.74"/>
    <n v="0"/>
    <n v="-9"/>
    <n v="9"/>
    <n v="-0.2"/>
    <n v="0"/>
    <n v="-1.4000000000000057"/>
    <n v="-0.79999999999999716"/>
    <n v="-1.7999999999999972"/>
    <n v="0"/>
    <n v="2"/>
    <n v="6.1000000000000014"/>
    <n v="-0.79999999999999716"/>
    <n v="-1.7999999999999989"/>
    <n v="-1.8000000000000007"/>
    <n v="-2"/>
    <n v="-2.5"/>
    <n v="-1.9000000000000057"/>
    <n v="-4.3999999999999986"/>
    <n v="3.5"/>
    <n v="-1.9000000000000004"/>
    <n v="-0.20000000000000018"/>
    <n v="-1.5"/>
    <n v="-0.79999999999999982"/>
    <n v="-0.5"/>
    <n v="1"/>
    <n v="-3"/>
    <n v="0"/>
    <n v="-1"/>
    <n v="1"/>
    <n v="-1"/>
    <n v="0"/>
    <n v="2"/>
    <n v="1"/>
    <n v="-16"/>
    <n v="9.3000000000000043"/>
    <n v="-2"/>
    <n v="-5"/>
    <n v="-1.6999999999999993"/>
    <n v="2"/>
    <n v="6"/>
    <n v="-18.200000000000003"/>
    <n v="-9"/>
    <n v="-13"/>
    <n v="-22"/>
    <n v="0"/>
    <n v="5"/>
    <n v="4"/>
    <n v="-4"/>
    <n v="-1"/>
    <n v="13"/>
    <n v="7"/>
    <n v="-17"/>
    <s v="POR"/>
    <x v="0"/>
    <n v="108"/>
    <n v="117"/>
    <n v="-9"/>
    <x v="1"/>
    <n v="-4"/>
    <x v="1"/>
    <x v="2"/>
    <x v="2"/>
    <x v="1"/>
  </r>
  <r>
    <s v="Train"/>
    <s v="ORL"/>
    <s v="BOS"/>
    <s v="21.01.2018"/>
    <s v="ORLBOS21.01.2018"/>
    <s v="BOS"/>
    <s v="Team2"/>
    <s v="BOS"/>
    <s v="Team2"/>
    <n v="6.16"/>
    <n v="1.1599999999999999"/>
    <n v="5"/>
    <s v="ORL"/>
    <s v="Team1"/>
    <n v="0"/>
    <n v="0"/>
    <n v="0"/>
    <n v="0"/>
    <s v="BOS"/>
    <x v="0"/>
    <n v="83"/>
    <n v="106"/>
    <n v="-23"/>
    <n v="0.50900000000000001"/>
    <n v="0.27"/>
    <n v="0.73"/>
    <n v="-1"/>
    <n v="-21"/>
    <n v="20"/>
    <n v="-0.45"/>
    <n v="-0.10000000000000142"/>
    <n v="2.5"/>
    <n v="1.7999999999999972"/>
    <n v="2.3999999999999915"/>
    <n v="0.80000000000000426"/>
    <n v="-1.1999999999999993"/>
    <n v="-2.1999999999999993"/>
    <n v="-1.3999999999999986"/>
    <n v="9.9999999999999645E-2"/>
    <n v="0.30000000000000071"/>
    <n v="-0.60000000000000853"/>
    <n v="0"/>
    <n v="-2.5"/>
    <n v="-2.5"/>
    <n v="1.3999999999999986"/>
    <n v="0.60000000000000142"/>
    <n v="-0.5"/>
    <n v="9.9999999999999645E-2"/>
    <n v="0.79999999999999982"/>
    <n v="-0.20000000000000284"/>
    <n v="0.69999999999999929"/>
    <n v="-10.3"/>
    <n v="0"/>
    <n v="0"/>
    <n v="0"/>
    <n v="0"/>
    <n v="0"/>
    <n v="23"/>
    <n v="11"/>
    <n v="14"/>
    <n v="6.1000000000000014"/>
    <n v="-2"/>
    <n v="-7"/>
    <n v="-1.4000000000000021"/>
    <n v="3"/>
    <n v="4"/>
    <n v="-0.29999999999999716"/>
    <n v="6"/>
    <n v="5"/>
    <n v="11"/>
    <n v="12"/>
    <n v="-4"/>
    <n v="5"/>
    <n v="1"/>
    <n v="-1"/>
    <n v="2"/>
    <n v="1"/>
    <n v="8"/>
    <s v="ORL"/>
    <x v="1"/>
    <n v="103"/>
    <n v="95"/>
    <n v="8"/>
    <x v="1"/>
    <n v="-10"/>
    <x v="2"/>
    <x v="1"/>
    <x v="1"/>
    <x v="1"/>
  </r>
  <r>
    <s v="Train"/>
    <s v="NYK"/>
    <s v="LAL"/>
    <s v="21.01.2018"/>
    <s v="NYKLAL21.01.2018"/>
    <s v="LAL"/>
    <s v="Team2"/>
    <s v="NYK"/>
    <s v="Team1"/>
    <n v="1.81"/>
    <n v="2.11"/>
    <n v="-0.29999999999999982"/>
    <s v="LAL"/>
    <s v="Team2"/>
    <n v="0"/>
    <n v="0"/>
    <n v="0"/>
    <n v="0"/>
    <s v="LAL"/>
    <x v="0"/>
    <n v="85"/>
    <n v="107"/>
    <n v="-22"/>
    <n v="0.69440000000000002"/>
    <n v="0.28000000000000003"/>
    <n v="0.72"/>
    <n v="1"/>
    <n v="5"/>
    <n v="-4"/>
    <n v="0.10100000000000003"/>
    <n v="-0.29999999999999716"/>
    <n v="-1.5999999999999943"/>
    <n v="-0.30000000000000426"/>
    <n v="-3.2000000000000028"/>
    <n v="1.3999999999999986"/>
    <n v="-1.2999999999999989"/>
    <n v="-6.3999999999999986"/>
    <n v="3.6000000000000014"/>
    <n v="0.30000000000000071"/>
    <n v="-2.6999999999999993"/>
    <n v="10.700000000000003"/>
    <n v="-0.40000000000000036"/>
    <n v="-1.2999999999999972"/>
    <n v="-1.6999999999999957"/>
    <n v="-0.90000000000000213"/>
    <n v="-1.2999999999999989"/>
    <n v="-1.5999999999999996"/>
    <n v="0.40000000000000036"/>
    <n v="-0.90000000000000036"/>
    <n v="-1.1000000000000014"/>
    <n v="-0.69999999999999929"/>
    <n v="3.0999999999999996"/>
    <n v="0"/>
    <n v="0"/>
    <n v="0"/>
    <n v="0"/>
    <n v="0"/>
    <n v="18"/>
    <n v="0"/>
    <n v="9"/>
    <n v="-5.6000000000000014"/>
    <n v="2"/>
    <n v="-8"/>
    <n v="22.9"/>
    <n v="16"/>
    <n v="9"/>
    <n v="64"/>
    <n v="1"/>
    <n v="-12"/>
    <n v="-11"/>
    <n v="-3"/>
    <n v="-3"/>
    <n v="-1"/>
    <n v="0"/>
    <n v="2"/>
    <n v="9"/>
    <n v="2"/>
    <n v="-11"/>
    <s v="LAL"/>
    <x v="0"/>
    <n v="107"/>
    <n v="127"/>
    <n v="-20"/>
    <x v="3"/>
    <n v="-1"/>
    <x v="1"/>
    <x v="1"/>
    <x v="1"/>
    <x v="1"/>
  </r>
  <r>
    <s v="Train"/>
    <s v="BKN"/>
    <s v="DET"/>
    <s v="21.01.2018"/>
    <s v="BKNDET21.01.2018"/>
    <s v="DET"/>
    <s v="Team2"/>
    <s v="DET"/>
    <s v="Team2"/>
    <n v="3.1"/>
    <n v="1.43"/>
    <n v="1.6700000000000002"/>
    <s v="BKN"/>
    <s v="Team1"/>
    <n v="0"/>
    <n v="0"/>
    <n v="0"/>
    <n v="0"/>
    <s v="DET"/>
    <x v="0"/>
    <n v="94"/>
    <n v="104"/>
    <n v="-10"/>
    <n v="0.50880000000000003"/>
    <n v="0.4"/>
    <n v="0.6"/>
    <n v="2"/>
    <n v="-5"/>
    <n v="7"/>
    <n v="-0.13"/>
    <n v="0.29999999999999716"/>
    <n v="3.5"/>
    <n v="-0.90000000000000568"/>
    <n v="0.89999999999999147"/>
    <n v="-1.5"/>
    <n v="1"/>
    <n v="5.8000000000000007"/>
    <n v="-3.5"/>
    <n v="4.2000000000000011"/>
    <n v="5.1999999999999993"/>
    <n v="1.1000000000000085"/>
    <n v="0.29999999999999893"/>
    <n v="3.3999999999999986"/>
    <n v="3.7000000000000028"/>
    <n v="0.10000000000000142"/>
    <n v="1.6999999999999993"/>
    <n v="-1.5"/>
    <n v="0.59999999999999964"/>
    <n v="0.40000000000000036"/>
    <n v="2.4000000000000021"/>
    <n v="3.1000000000000014"/>
    <n v="-3.2"/>
    <n v="0"/>
    <n v="1"/>
    <n v="-1"/>
    <n v="1"/>
    <n v="0"/>
    <n v="-11"/>
    <n v="-4"/>
    <n v="-4"/>
    <n v="-2.6000000000000014"/>
    <n v="-1"/>
    <n v="2"/>
    <n v="-5.1999999999999957"/>
    <n v="-2"/>
    <n v="0"/>
    <n v="-7.6999999999999886"/>
    <n v="3"/>
    <n v="6"/>
    <n v="9"/>
    <n v="-5"/>
    <n v="0"/>
    <n v="-3"/>
    <n v="5"/>
    <n v="3"/>
    <n v="-4"/>
    <n v="2"/>
    <n v="16"/>
    <s v="BKN"/>
    <x v="1"/>
    <n v="101"/>
    <n v="100"/>
    <n v="1"/>
    <x v="1"/>
    <n v="-7"/>
    <x v="2"/>
    <x v="1"/>
    <x v="1"/>
    <x v="1"/>
  </r>
  <r>
    <s v="Train"/>
    <s v="IND"/>
    <s v="SAS"/>
    <s v="21.01.2018"/>
    <s v="INDSAS21.01.2018"/>
    <s v="SAS"/>
    <s v="Team2"/>
    <s v="SAS"/>
    <s v="Team2"/>
    <n v="3.01"/>
    <n v="1.44"/>
    <n v="1.5699999999999998"/>
    <s v="IND"/>
    <s v="Team1"/>
    <n v="0"/>
    <n v="0"/>
    <n v="0"/>
    <n v="0"/>
    <s v="SAS"/>
    <x v="0"/>
    <n v="83"/>
    <n v="106"/>
    <n v="-23"/>
    <n v="0.72750000000000004"/>
    <n v="0.27"/>
    <n v="0.73"/>
    <n v="-1"/>
    <n v="-6"/>
    <n v="5"/>
    <n v="-0.11599999999999999"/>
    <n v="0.20000000000000284"/>
    <n v="5.5999999999999943"/>
    <n v="3.1000000000000014"/>
    <n v="2.3999999999999915"/>
    <n v="2.2999999999999972"/>
    <n v="0.5"/>
    <n v="0.60000000000000142"/>
    <n v="0.80000000000000426"/>
    <n v="-1.2000000000000011"/>
    <n v="-1.1999999999999993"/>
    <n v="-1"/>
    <n v="-0.80000000000000071"/>
    <n v="-1.5"/>
    <n v="-2.2999999999999972"/>
    <n v="0.30000000000000071"/>
    <n v="-0.40000000000000036"/>
    <n v="0.29999999999999982"/>
    <n v="-1"/>
    <n v="1.7999999999999998"/>
    <n v="1.8000000000000007"/>
    <n v="-1.3000000000000007"/>
    <n v="-2.5999999999999996"/>
    <n v="0"/>
    <n v="0"/>
    <n v="0"/>
    <n v="0"/>
    <n v="0"/>
    <n v="3"/>
    <n v="6"/>
    <n v="6"/>
    <n v="4"/>
    <n v="-3"/>
    <n v="5"/>
    <n v="-17"/>
    <n v="-6"/>
    <n v="-7"/>
    <n v="-3.0999999999999943"/>
    <n v="-5"/>
    <n v="-7"/>
    <n v="-12"/>
    <n v="-3"/>
    <n v="-3"/>
    <n v="0"/>
    <n v="-3"/>
    <n v="5"/>
    <n v="5"/>
    <n v="-2"/>
    <n v="-10"/>
    <s v="IND"/>
    <x v="1"/>
    <n v="94"/>
    <n v="86"/>
    <n v="8"/>
    <x v="1"/>
    <n v="-11"/>
    <x v="2"/>
    <x v="1"/>
    <x v="1"/>
    <x v="1"/>
  </r>
  <r>
    <s v="MLTest"/>
    <s v="NOP"/>
    <s v="BKN"/>
    <s v="10.02.2018"/>
    <s v="NOPBKN10.02.2018"/>
    <s v="BKN"/>
    <s v="Team2"/>
    <s v="NOP"/>
    <s v="Team1"/>
    <n v="1.76"/>
    <n v="2.1800000000000002"/>
    <n v="-0.42000000000000015"/>
    <s v="BKN"/>
    <s v="Team2"/>
    <n v="0"/>
    <n v="0"/>
    <n v="0"/>
    <n v="0"/>
    <s v="NOP"/>
    <x v="1"/>
    <n v="102"/>
    <n v="90"/>
    <n v="12"/>
    <n v="0.77900000000000003"/>
    <n v="0.62"/>
    <n v="0.38"/>
    <n v="-2"/>
    <n v="9"/>
    <n v="-11"/>
    <n v="0.18"/>
    <n v="0.30000000000000426"/>
    <n v="5.1000000000000085"/>
    <n v="3.6000000000000014"/>
    <n v="-0.5"/>
    <n v="4.5"/>
    <n v="-1.2000000000000011"/>
    <n v="-5.0000000000000036"/>
    <n v="1.6999999999999957"/>
    <n v="-1.1000000000000014"/>
    <n v="-1"/>
    <n v="-1"/>
    <n v="-1.6999999999999993"/>
    <n v="-0.5"/>
    <n v="-2.1000000000000014"/>
    <n v="3.8000000000000007"/>
    <n v="0"/>
    <n v="1.7000000000000002"/>
    <n v="1.1000000000000005"/>
    <n v="-1.6000000000000005"/>
    <n v="-1.5"/>
    <n v="0.89999999999999858"/>
    <n v="3.3"/>
    <n v="0"/>
    <n v="0"/>
    <n v="0"/>
    <n v="0"/>
    <n v="0"/>
    <n v="-24"/>
    <n v="-6"/>
    <n v="5"/>
    <n v="-8.5999999999999943"/>
    <n v="-9"/>
    <n v="-20"/>
    <n v="-7.4999999999999964"/>
    <n v="-3"/>
    <n v="4"/>
    <n v="-41.7"/>
    <n v="0"/>
    <n v="-4"/>
    <n v="-4"/>
    <n v="-16"/>
    <n v="-8"/>
    <n v="4"/>
    <n v="0"/>
    <n v="1"/>
    <n v="-8"/>
    <n v="4"/>
    <n v="-9"/>
    <s v="NOP"/>
    <x v="1"/>
    <n v="138"/>
    <n v="128"/>
    <n v="10"/>
    <x v="3"/>
    <n v="1"/>
    <x v="1"/>
    <x v="1"/>
    <x v="1"/>
    <x v="1"/>
  </r>
  <r>
    <s v="MLTest"/>
    <s v="LAC"/>
    <s v="PHI"/>
    <s v="10.02.2018"/>
    <s v="LACPHI10.02.2018"/>
    <s v="PHI"/>
    <s v="Team2"/>
    <s v="PHI"/>
    <s v="Team2"/>
    <n v="2.46"/>
    <n v="1.62"/>
    <n v="0.83999999999999986"/>
    <s v="LAC"/>
    <s v="Team1"/>
    <n v="0"/>
    <n v="0"/>
    <n v="0"/>
    <n v="0"/>
    <s v="LAC"/>
    <x v="1"/>
    <n v="114"/>
    <n v="93"/>
    <n v="21"/>
    <n v="0.85550000000000004"/>
    <n v="0.71"/>
    <n v="0.29000000000000004"/>
    <n v="1"/>
    <n v="1"/>
    <n v="0"/>
    <n v="9.000000000000008E-3"/>
    <n v="-0.29999999999999716"/>
    <n v="9.9999999999994316E-2"/>
    <n v="-0.40000000000000568"/>
    <n v="-0.60000000000000853"/>
    <n v="-0.20000000000000284"/>
    <n v="-0.20000000000000107"/>
    <n v="-0.10000000000000142"/>
    <n v="-0.70000000000000284"/>
    <n v="1.3999999999999986"/>
    <n v="2.1000000000000014"/>
    <n v="-1.2000000000000028"/>
    <n v="-1"/>
    <n v="-2.3999999999999986"/>
    <n v="-3.3999999999999986"/>
    <n v="-3.2999999999999972"/>
    <n v="-2.6999999999999993"/>
    <n v="-0.39999999999999947"/>
    <n v="-0.20000000000000018"/>
    <n v="-0.20000000000000018"/>
    <n v="-2.3999999999999986"/>
    <n v="1.6000000000000014"/>
    <n v="-0.7"/>
    <n v="0"/>
    <n v="0"/>
    <n v="0"/>
    <n v="0"/>
    <n v="0"/>
    <n v="8"/>
    <n v="3"/>
    <n v="-2"/>
    <n v="4.3000000000000043"/>
    <n v="-4"/>
    <n v="-4"/>
    <n v="-7.9000000000000057"/>
    <n v="6"/>
    <n v="6"/>
    <n v="4.3999999999999915"/>
    <n v="6"/>
    <n v="-7"/>
    <n v="-1"/>
    <n v="-3"/>
    <n v="-6"/>
    <n v="-4"/>
    <n v="-1"/>
    <n v="-1"/>
    <n v="0"/>
    <n v="4"/>
    <n v="-5"/>
    <s v="PHI"/>
    <x v="0"/>
    <n v="92"/>
    <n v="112"/>
    <n v="-20"/>
    <x v="3"/>
    <n v="-6"/>
    <x v="1"/>
    <x v="1"/>
    <x v="1"/>
    <x v="1"/>
  </r>
  <r>
    <s v="MLTest"/>
    <s v="MIL"/>
    <s v="ORL"/>
    <s v="10.02.2018"/>
    <s v="MILORL10.02.2018"/>
    <s v="ORL"/>
    <s v="Team2"/>
    <s v="MIL"/>
    <s v="Team1"/>
    <n v="1.54"/>
    <n v="2.67"/>
    <n v="-1.1299999999999999"/>
    <s v="ORL"/>
    <s v="Team2"/>
    <n v="0"/>
    <n v="0"/>
    <n v="0"/>
    <n v="0"/>
    <s v="MIL"/>
    <x v="1"/>
    <n v="99"/>
    <n v="90"/>
    <n v="9"/>
    <n v="0.52880000000000005"/>
    <n v="0.59"/>
    <n v="0.41000000000000003"/>
    <n v="0"/>
    <n v="12"/>
    <n v="-12"/>
    <n v="0.22300000000000003"/>
    <n v="0.10000000000000142"/>
    <n v="-1.4000000000000057"/>
    <n v="-1"/>
    <n v="-5.0999999999999943"/>
    <n v="1.6000000000000014"/>
    <n v="-1.8000000000000007"/>
    <n v="-4.6000000000000014"/>
    <n v="-0.60000000000000142"/>
    <n v="2.3999999999999986"/>
    <n v="2.6999999999999993"/>
    <n v="1.5"/>
    <n v="-1.2000000000000002"/>
    <n v="-1.0999999999999979"/>
    <n v="-2.2999999999999972"/>
    <n v="-1"/>
    <n v="-1"/>
    <n v="1.0999999999999996"/>
    <n v="0.29999999999999982"/>
    <n v="-1"/>
    <n v="2"/>
    <n v="0.29999999999999716"/>
    <n v="4.1000000000000005"/>
    <n v="0"/>
    <n v="-1"/>
    <n v="1"/>
    <n v="-1"/>
    <n v="0"/>
    <n v="-15"/>
    <n v="-4"/>
    <n v="-8"/>
    <n v="-0.79999999999999716"/>
    <n v="-3"/>
    <n v="-9"/>
    <n v="-1"/>
    <n v="-4"/>
    <n v="-5"/>
    <n v="1.7999999999999972"/>
    <n v="-6"/>
    <n v="7"/>
    <n v="1"/>
    <n v="-2"/>
    <n v="5"/>
    <n v="-1"/>
    <n v="3"/>
    <n v="0"/>
    <n v="-2"/>
    <n v="-2"/>
    <n v="-8"/>
    <s v="MIL"/>
    <x v="1"/>
    <n v="111"/>
    <n v="104"/>
    <n v="7"/>
    <x v="3"/>
    <n v="3"/>
    <x v="1"/>
    <x v="1"/>
    <x v="1"/>
    <x v="1"/>
  </r>
  <r>
    <s v="MLTest"/>
    <s v="WAS"/>
    <s v="CHI"/>
    <s v="10.02.2018"/>
    <s v="WASCHI10.02.2018"/>
    <s v="CHI"/>
    <s v="Team2"/>
    <s v="WAS"/>
    <s v="Team1"/>
    <n v="1.44"/>
    <n v="3.01"/>
    <n v="-1.5699999999999998"/>
    <s v="CHI"/>
    <s v="Team2"/>
    <n v="0"/>
    <n v="0"/>
    <n v="0"/>
    <n v="0"/>
    <s v="WAS"/>
    <x v="1"/>
    <n v="107"/>
    <n v="87"/>
    <n v="20"/>
    <n v="0.80969999999999998"/>
    <n v="0.7"/>
    <n v="0.30000000000000004"/>
    <n v="1"/>
    <n v="12"/>
    <n v="-11"/>
    <n v="0.21199999999999997"/>
    <n v="-0.20000000000000284"/>
    <n v="3.7000000000000028"/>
    <n v="1.1000000000000014"/>
    <n v="-2.8999999999999915"/>
    <n v="2.8000000000000043"/>
    <n v="-1.3999999999999986"/>
    <n v="-4.5"/>
    <n v="0.89999999999999858"/>
    <n v="2.8000000000000007"/>
    <n v="3.7999999999999972"/>
    <n v="-0.20000000000000284"/>
    <n v="0.79999999999999893"/>
    <n v="-2.6000000000000014"/>
    <n v="-1.8000000000000043"/>
    <n v="0.5"/>
    <n v="0.59999999999999964"/>
    <n v="1"/>
    <n v="0.70000000000000018"/>
    <n v="-9.9999999999999645E-2"/>
    <n v="2.3000000000000007"/>
    <n v="3"/>
    <n v="7.3"/>
    <n v="0"/>
    <n v="-1"/>
    <n v="1"/>
    <n v="-1"/>
    <n v="5"/>
    <n v="-10"/>
    <n v="-3"/>
    <n v="12"/>
    <n v="-9.3999999999999986"/>
    <n v="3"/>
    <n v="0"/>
    <n v="11.600000000000001"/>
    <n v="-7"/>
    <n v="-10"/>
    <n v="3.2999999999999972"/>
    <n v="12"/>
    <n v="1"/>
    <n v="13"/>
    <n v="6"/>
    <n v="11"/>
    <n v="6"/>
    <n v="0"/>
    <n v="2"/>
    <n v="4"/>
    <n v="-2"/>
    <n v="-7"/>
    <s v="WAS"/>
    <x v="1"/>
    <n v="101"/>
    <n v="90"/>
    <n v="11"/>
    <x v="3"/>
    <n v="0"/>
    <x v="2"/>
    <x v="1"/>
    <x v="1"/>
    <x v="1"/>
  </r>
  <r>
    <s v="MLTest"/>
    <s v="LAL"/>
    <s v="DAL"/>
    <s v="10.02.2018"/>
    <s v="LALDAL10.02.2018"/>
    <s v="DAL"/>
    <s v="Team2"/>
    <s v="DAL"/>
    <s v="Team2"/>
    <n v="2.27"/>
    <n v="1.71"/>
    <n v="0.56000000000000005"/>
    <s v="DAL"/>
    <s v="Team2"/>
    <n v="0"/>
    <n v="0"/>
    <n v="0"/>
    <n v="0"/>
    <s v="LAL"/>
    <x v="1"/>
    <n v="100"/>
    <n v="93"/>
    <n v="7"/>
    <n v="0.79330000000000001"/>
    <n v="0.56999999999999995"/>
    <n v="0.43000000000000005"/>
    <n v="-1"/>
    <n v="6"/>
    <n v="-7"/>
    <n v="0.11699999999999999"/>
    <n v="0.39999999999999858"/>
    <n v="5.2000000000000028"/>
    <n v="3"/>
    <n v="4.5999999999999943"/>
    <n v="1.1000000000000014"/>
    <n v="-2.5"/>
    <n v="-4.6999999999999957"/>
    <n v="-3"/>
    <n v="1.6000000000000014"/>
    <n v="4.4000000000000021"/>
    <n v="-7.2999999999999972"/>
    <n v="3.3999999999999995"/>
    <n v="2.5999999999999943"/>
    <n v="6"/>
    <n v="1.2999999999999972"/>
    <n v="3.5"/>
    <n v="1.0999999999999996"/>
    <n v="1.1000000000000005"/>
    <n v="1.0999999999999996"/>
    <n v="2.3000000000000007"/>
    <n v="0.10000000000000142"/>
    <n v="0"/>
    <n v="0"/>
    <n v="1"/>
    <n v="-1"/>
    <n v="1"/>
    <n v="0"/>
    <n v="3"/>
    <n v="2"/>
    <n v="4"/>
    <n v="0.29999999999999716"/>
    <n v="1"/>
    <n v="-6"/>
    <n v="7.9999999999999964"/>
    <n v="-2"/>
    <n v="-4"/>
    <n v="9.8999999999999915"/>
    <n v="4"/>
    <n v="13"/>
    <n v="17"/>
    <n v="9"/>
    <n v="-4"/>
    <n v="-10"/>
    <n v="0"/>
    <n v="-3"/>
    <n v="3"/>
    <n v="-7"/>
    <n v="43"/>
    <s v="DAL"/>
    <x v="0"/>
    <n v="123"/>
    <n v="130"/>
    <n v="-7"/>
    <x v="3"/>
    <n v="-3"/>
    <x v="1"/>
    <x v="1"/>
    <x v="1"/>
    <x v="1"/>
  </r>
  <r>
    <s v="MLTest"/>
    <s v="SAS"/>
    <s v="GSW"/>
    <s v="10.02.2018"/>
    <s v="SASGSW10.02.2018"/>
    <s v="GSW"/>
    <s v="Team2"/>
    <s v="GSW"/>
    <s v="Team2"/>
    <n v="6.45"/>
    <n v="1.1499999999999999"/>
    <n v="5.3000000000000007"/>
    <s v="SAS"/>
    <s v="Team1"/>
    <n v="0"/>
    <n v="0"/>
    <n v="0"/>
    <n v="0"/>
    <s v="GSW"/>
    <x v="0"/>
    <n v="87"/>
    <n v="106"/>
    <n v="-19"/>
    <n v="0.80169999999999997"/>
    <n v="0.31"/>
    <n v="0.69"/>
    <n v="1"/>
    <n v="-7"/>
    <n v="8"/>
    <n v="-0.13900000000000001"/>
    <n v="-0.20000000000000284"/>
    <n v="-14.099999999999994"/>
    <n v="-4.7999999999999972"/>
    <n v="-1"/>
    <n v="-5.1999999999999957"/>
    <n v="-2.7999999999999989"/>
    <n v="-5.1999999999999993"/>
    <n v="-2.8000000000000043"/>
    <n v="-1.6000000000000014"/>
    <n v="-1.2000000000000028"/>
    <n v="-3"/>
    <n v="1.5999999999999996"/>
    <n v="-1.3000000000000043"/>
    <n v="0.30000000000000426"/>
    <n v="-7.7999999999999972"/>
    <n v="-2.3000000000000007"/>
    <n v="-0.69999999999999929"/>
    <n v="-2.2999999999999998"/>
    <n v="-0.10000000000000009"/>
    <n v="-2.9000000000000021"/>
    <n v="0.59999999999999787"/>
    <n v="-3.8"/>
    <n v="0"/>
    <n v="0"/>
    <n v="0"/>
    <n v="0"/>
    <n v="0"/>
    <n v="8"/>
    <n v="1"/>
    <n v="5"/>
    <n v="-1.6000000000000014"/>
    <n v="2"/>
    <n v="3"/>
    <n v="1.7000000000000028"/>
    <n v="4"/>
    <n v="7"/>
    <n v="-7.2000000000000028"/>
    <n v="-4"/>
    <n v="15"/>
    <n v="11"/>
    <n v="-11"/>
    <n v="-4"/>
    <n v="0"/>
    <n v="-1"/>
    <n v="-3"/>
    <n v="-1"/>
    <n v="7"/>
    <n v="30"/>
    <s v="GSW"/>
    <x v="0"/>
    <n v="105"/>
    <n v="122"/>
    <n v="-17"/>
    <x v="1"/>
    <n v="-4"/>
    <x v="1"/>
    <x v="2"/>
    <x v="2"/>
    <x v="1"/>
  </r>
  <r>
    <s v="MLTest"/>
    <s v="DEN"/>
    <s v="PHX"/>
    <s v="10.02.2018"/>
    <s v="DENPHX10.02.2018"/>
    <s v="PHX"/>
    <s v="Team2"/>
    <s v="DEN"/>
    <s v="Team1"/>
    <n v="1.34"/>
    <n v="3.55"/>
    <n v="-2.21"/>
    <s v="PHX"/>
    <s v="Team2"/>
    <n v="0"/>
    <n v="0"/>
    <n v="0"/>
    <n v="0"/>
    <s v="DEN"/>
    <x v="1"/>
    <n v="106"/>
    <n v="84"/>
    <n v="22"/>
    <n v="0.68830000000000002"/>
    <n v="0.72"/>
    <n v="0.28000000000000003"/>
    <n v="-1"/>
    <n v="11"/>
    <n v="-12"/>
    <n v="0.20600000000000002"/>
    <n v="0.19999999999999574"/>
    <n v="2.7000000000000028"/>
    <n v="1.5999999999999943"/>
    <n v="-0.5"/>
    <n v="2.2999999999999972"/>
    <n v="1.5999999999999996"/>
    <n v="2.4000000000000021"/>
    <n v="2.7000000000000028"/>
    <n v="-2.2000000000000028"/>
    <n v="-2.8000000000000007"/>
    <n v="-0.40000000000000568"/>
    <n v="0.5"/>
    <n v="0.20000000000000284"/>
    <n v="0.89999999999999858"/>
    <n v="3.1000000000000014"/>
    <n v="-0.39999999999999858"/>
    <n v="0.90000000000000036"/>
    <n v="0.29999999999999982"/>
    <n v="-0.5"/>
    <n v="-4.6000000000000014"/>
    <n v="-1.8000000000000007"/>
    <n v="8.9"/>
    <n v="0"/>
    <n v="0"/>
    <n v="0"/>
    <n v="0"/>
    <n v="0"/>
    <n v="23"/>
    <n v="9"/>
    <n v="-9"/>
    <n v="13.700000000000003"/>
    <n v="0"/>
    <n v="-4"/>
    <n v="1.2999999999999989"/>
    <n v="5"/>
    <n v="3"/>
    <n v="14.299999999999997"/>
    <n v="-4"/>
    <n v="-1"/>
    <n v="-5"/>
    <n v="10"/>
    <n v="-1"/>
    <n v="-1"/>
    <n v="-2"/>
    <n v="1"/>
    <n v="-3"/>
    <n v="-1"/>
    <n v="22"/>
    <s v="DEN"/>
    <x v="1"/>
    <n v="123"/>
    <n v="113"/>
    <n v="10"/>
    <x v="3"/>
    <n v="-1"/>
    <x v="2"/>
    <x v="1"/>
    <x v="1"/>
    <x v="1"/>
  </r>
  <r>
    <s v="Train"/>
    <s v="TOR"/>
    <s v="CHA"/>
    <s v="11.02.2018"/>
    <s v="TORCHA11.02.2018"/>
    <s v="CHA"/>
    <s v="Team2"/>
    <s v="TOR"/>
    <s v="Team1"/>
    <n v="1.65"/>
    <n v="2.39"/>
    <n v="-0.74000000000000021"/>
    <s v="CHA"/>
    <s v="Team2"/>
    <n v="0"/>
    <n v="0"/>
    <n v="0"/>
    <n v="0"/>
    <s v="TOR"/>
    <x v="1"/>
    <n v="114"/>
    <n v="93"/>
    <n v="21"/>
    <n v="0.52569999999999995"/>
    <n v="0.71"/>
    <n v="0.29000000000000004"/>
    <n v="-1"/>
    <n v="15"/>
    <n v="-16"/>
    <n v="0.28599999999999998"/>
    <n v="-0.1"/>
    <n v="5.3"/>
    <n v="2.7"/>
    <n v="1"/>
    <n v="2.6"/>
    <n v="1.8"/>
    <n v="5.6"/>
    <n v="-0.6"/>
    <n v="-1.9"/>
    <n v="-4.5"/>
    <n v="6.5"/>
    <n v="-0.4"/>
    <n v="-1.8"/>
    <n v="-2.1"/>
    <n v="2.2999999999999998"/>
    <n v="0.6"/>
    <n v="1.4"/>
    <n v="1.3"/>
    <n v="-0.1"/>
    <n v="4.2"/>
    <n v="-2.1"/>
    <n v="8.4"/>
    <n v="0"/>
    <n v="1"/>
    <n v="-1"/>
    <n v="1"/>
    <n v="0"/>
    <n v="19"/>
    <n v="8"/>
    <n v="10"/>
    <n v="4.0999999999999996"/>
    <n v="7"/>
    <n v="19"/>
    <n v="-0.3"/>
    <n v="-4"/>
    <n v="-5"/>
    <n v="-0.3"/>
    <n v="4"/>
    <n v="15"/>
    <n v="19"/>
    <n v="14"/>
    <n v="2"/>
    <n v="3"/>
    <n v="3"/>
    <n v="1"/>
    <n v="-1"/>
    <n v="-2"/>
    <n v="37"/>
    <s v="TOR"/>
    <x v="1"/>
    <n v="123"/>
    <n v="103"/>
    <n v="20"/>
    <x v="2"/>
    <n v="2"/>
    <x v="1"/>
    <x v="2"/>
    <x v="2"/>
    <x v="1"/>
  </r>
  <r>
    <s v="Train"/>
    <s v="CLE"/>
    <s v="BOS"/>
    <s v="11.02.2018"/>
    <s v="CLEBOS11.02.2018"/>
    <s v="BOS"/>
    <s v="Team2"/>
    <s v="BOS"/>
    <s v="Team2"/>
    <n v="2.66"/>
    <n v="1.54"/>
    <n v="1.1200000000000001"/>
    <s v="BOS"/>
    <s v="Team2"/>
    <n v="0"/>
    <n v="0"/>
    <n v="0"/>
    <n v="0"/>
    <s v="BOS"/>
    <x v="0"/>
    <n v="86"/>
    <n v="98"/>
    <n v="-12"/>
    <n v="0.69669999999999999"/>
    <n v="0.38"/>
    <n v="0.62"/>
    <n v="-3"/>
    <n v="-8"/>
    <n v="5"/>
    <n v="-0.109"/>
    <n v="-0.1"/>
    <n v="6.9"/>
    <n v="1.7"/>
    <n v="-1"/>
    <n v="2.6"/>
    <n v="0.4"/>
    <n v="1.6"/>
    <n v="-0.4"/>
    <n v="3"/>
    <n v="3.1"/>
    <n v="2.9"/>
    <n v="-0.8"/>
    <n v="-1.7"/>
    <n v="-2.5"/>
    <n v="1.6"/>
    <n v="0.4"/>
    <n v="-0.3"/>
    <n v="-0.9"/>
    <n v="-0.2"/>
    <n v="-1.9"/>
    <n v="2.2999999999999998"/>
    <n v="-4.5999999999999996"/>
    <n v="0"/>
    <n v="1"/>
    <n v="-1"/>
    <n v="1"/>
    <n v="0"/>
    <n v="32"/>
    <n v="12"/>
    <n v="-3"/>
    <n v="15.3"/>
    <n v="8"/>
    <n v="8"/>
    <n v="17"/>
    <n v="0"/>
    <n v="4"/>
    <n v="-13.3"/>
    <n v="-6"/>
    <n v="12"/>
    <n v="6"/>
    <n v="15"/>
    <n v="-1"/>
    <n v="2"/>
    <n v="-4"/>
    <n v="-1"/>
    <n v="-4"/>
    <n v="-2"/>
    <n v="22"/>
    <s v="CLE"/>
    <x v="1"/>
    <n v="121"/>
    <n v="99"/>
    <n v="22"/>
    <x v="3"/>
    <n v="-4"/>
    <x v="2"/>
    <x v="1"/>
    <x v="1"/>
    <x v="1"/>
  </r>
  <r>
    <s v="Train"/>
    <s v="DET"/>
    <s v="ATL"/>
    <s v="11.02.2018"/>
    <s v="DETATL11.02.2018"/>
    <s v="ATL"/>
    <s v="Team2"/>
    <s v="DET"/>
    <s v="Team1"/>
    <n v="1.63"/>
    <n v="2.44"/>
    <n v="-0.81"/>
    <s v="ATL"/>
    <s v="Team2"/>
    <n v="0"/>
    <n v="0"/>
    <n v="0"/>
    <n v="0"/>
    <s v="DET"/>
    <x v="1"/>
    <n v="106"/>
    <n v="87"/>
    <n v="19"/>
    <n v="0.86399999999999999"/>
    <n v="0.69"/>
    <n v="0.31000000000000005"/>
    <n v="-2"/>
    <n v="10"/>
    <n v="-12"/>
    <n v="0.19600000000000001"/>
    <n v="0"/>
    <n v="-0.6"/>
    <n v="0.8"/>
    <n v="1.4"/>
    <n v="0.1"/>
    <n v="-0.4"/>
    <n v="-1.5"/>
    <n v="0.6"/>
    <n v="-1.8"/>
    <n v="-1.1000000000000001"/>
    <n v="-4.5999999999999996"/>
    <n v="0.3"/>
    <n v="1.6"/>
    <n v="1.9"/>
    <n v="-1.2"/>
    <n v="-1.8"/>
    <n v="-0.1"/>
    <n v="-0.6"/>
    <n v="-0.2"/>
    <n v="-1.5"/>
    <n v="-2.9"/>
    <n v="4.3"/>
    <n v="0"/>
    <n v="0"/>
    <n v="0"/>
    <n v="0"/>
    <n v="0"/>
    <n v="-13"/>
    <n v="-1"/>
    <n v="3"/>
    <n v="-2.6"/>
    <n v="-6"/>
    <n v="-13"/>
    <n v="-4.0999999999999996"/>
    <n v="-5"/>
    <n v="-3"/>
    <n v="-14.5"/>
    <n v="1"/>
    <n v="-3"/>
    <n v="-2"/>
    <n v="2"/>
    <n v="-2"/>
    <n v="1"/>
    <n v="1"/>
    <n v="-2"/>
    <n v="-2"/>
    <n v="-1"/>
    <n v="3"/>
    <s v="ATL"/>
    <x v="0"/>
    <n v="115"/>
    <n v="118"/>
    <n v="-3"/>
    <x v="3"/>
    <n v="0"/>
    <x v="2"/>
    <x v="1"/>
    <x v="1"/>
    <x v="1"/>
  </r>
  <r>
    <s v="Train"/>
    <s v="NYK"/>
    <s v="IND"/>
    <s v="11.02.2018"/>
    <s v="NYKIND11.02.2018"/>
    <s v="IND"/>
    <s v="Team2"/>
    <s v="IND"/>
    <s v="Team2"/>
    <n v="3.92"/>
    <n v="1.3"/>
    <n v="2.62"/>
    <s v="NYK"/>
    <s v="Team1"/>
    <n v="3"/>
    <n v="1"/>
    <n v="1"/>
    <n v="0"/>
    <s v="IND"/>
    <x v="0"/>
    <n v="78"/>
    <n v="116"/>
    <n v="-38"/>
    <n v="0.68059999999999998"/>
    <n v="0.12"/>
    <n v="0.88"/>
    <n v="0"/>
    <n v="-8"/>
    <n v="8"/>
    <n v="-0.14299999999999999"/>
    <n v="0.2"/>
    <n v="-3"/>
    <n v="-1.1000000000000001"/>
    <n v="0.7"/>
    <n v="-1.7"/>
    <n v="-1.4"/>
    <n v="-2.9"/>
    <n v="-1.4"/>
    <n v="0.6"/>
    <n v="0.3"/>
    <n v="1.7"/>
    <n v="1.5"/>
    <n v="1.4"/>
    <n v="2.9"/>
    <n v="0.5"/>
    <n v="2.1"/>
    <n v="-1.5"/>
    <n v="1.2"/>
    <n v="-0.3"/>
    <n v="1.7"/>
    <n v="1.2"/>
    <n v="-3.2"/>
    <n v="0"/>
    <n v="-1"/>
    <n v="1"/>
    <n v="-1"/>
    <n v="0"/>
    <n v="-9"/>
    <n v="-4"/>
    <n v="0"/>
    <n v="-4.8"/>
    <n v="2"/>
    <n v="7"/>
    <n v="0.9"/>
    <n v="-3"/>
    <n v="-4"/>
    <n v="1.5"/>
    <n v="-8"/>
    <n v="-2"/>
    <n v="-10"/>
    <n v="1"/>
    <n v="1"/>
    <n v="-2"/>
    <n v="3"/>
    <n v="-4"/>
    <n v="-5"/>
    <n v="-4"/>
    <n v="-31"/>
    <s v="IND"/>
    <x v="0"/>
    <n v="113"/>
    <n v="121"/>
    <n v="-8"/>
    <x v="1"/>
    <n v="-9"/>
    <x v="2"/>
    <x v="2"/>
    <x v="1"/>
    <x v="1"/>
  </r>
  <r>
    <s v="Train"/>
    <s v="DAL"/>
    <s v="HOU"/>
    <s v="11.02.2018"/>
    <s v="DALHOU11.02.2018"/>
    <s v="HOU"/>
    <s v="Team2"/>
    <s v="HOU"/>
    <s v="Team2"/>
    <n v="11.51"/>
    <n v="1.07"/>
    <n v="10.44"/>
    <s v="DAL"/>
    <s v="Team1"/>
    <n v="5"/>
    <n v="0"/>
    <n v="11"/>
    <n v="0"/>
    <s v="HOU"/>
    <x v="0"/>
    <n v="81"/>
    <n v="115"/>
    <n v="-34"/>
    <n v="0.74980000000000002"/>
    <n v="0.16"/>
    <n v="0.84"/>
    <n v="2"/>
    <n v="-23"/>
    <n v="25"/>
    <n v="-0.438"/>
    <n v="0"/>
    <n v="-12.3"/>
    <n v="-1.4"/>
    <n v="0.1"/>
    <n v="-1.7"/>
    <n v="-4"/>
    <n v="-10.3"/>
    <n v="-0.6"/>
    <n v="-5.5"/>
    <n v="-6.6"/>
    <n v="-2"/>
    <n v="-1.4"/>
    <n v="-1.8"/>
    <n v="-3.1"/>
    <n v="0.3"/>
    <n v="-1.9"/>
    <n v="-1.7"/>
    <n v="-0.9"/>
    <n v="-0.4"/>
    <n v="-0.4"/>
    <n v="-0.3"/>
    <n v="-10.9"/>
    <n v="0"/>
    <n v="0"/>
    <n v="0"/>
    <n v="0"/>
    <n v="0"/>
    <n v="0"/>
    <n v="5"/>
    <n v="3"/>
    <n v="3.9"/>
    <n v="-7"/>
    <n v="-14"/>
    <n v="-1.9"/>
    <n v="-3"/>
    <n v="-7"/>
    <n v="8"/>
    <n v="-1"/>
    <n v="-7"/>
    <n v="-8"/>
    <n v="6"/>
    <n v="-1"/>
    <n v="3"/>
    <n v="-4"/>
    <n v="-2"/>
    <n v="5"/>
    <n v="5"/>
    <n v="-19"/>
    <s v="HOU"/>
    <x v="0"/>
    <n v="97"/>
    <n v="104"/>
    <n v="-7"/>
    <x v="1"/>
    <n v="-5"/>
    <x v="1"/>
    <x v="2"/>
    <x v="2"/>
    <x v="1"/>
  </r>
  <r>
    <s v="Train"/>
    <s v="MEM"/>
    <s v="OKC"/>
    <s v="11.02.2018"/>
    <s v="MEMOKC11.02.2018"/>
    <s v="OKC"/>
    <s v="Team2"/>
    <s v="OKC"/>
    <s v="Team2"/>
    <n v="2.63"/>
    <n v="1.55"/>
    <n v="1.0799999999999998"/>
    <s v="MEM"/>
    <s v="Team1"/>
    <n v="2"/>
    <n v="1"/>
    <n v="0"/>
    <n v="0"/>
    <s v="OKC"/>
    <x v="0"/>
    <n v="76"/>
    <n v="104"/>
    <n v="-28"/>
    <n v="0.72060000000000002"/>
    <n v="0.22"/>
    <n v="0.78"/>
    <n v="-2"/>
    <n v="-13"/>
    <n v="11"/>
    <n v="-0.221"/>
    <n v="-0.3"/>
    <n v="-7.2"/>
    <n v="-3.7"/>
    <n v="-6.5"/>
    <n v="-0.8"/>
    <n v="-0.9"/>
    <n v="-2.7"/>
    <n v="0"/>
    <n v="1.1000000000000001"/>
    <n v="-1.1000000000000001"/>
    <n v="8.8000000000000007"/>
    <n v="-3.3"/>
    <n v="-1.3"/>
    <n v="-4.5999999999999996"/>
    <n v="-0.1"/>
    <n v="0.5"/>
    <n v="-1.9"/>
    <n v="0.2"/>
    <n v="0.7"/>
    <n v="3.2"/>
    <n v="0"/>
    <n v="-6.7"/>
    <n v="0"/>
    <n v="0"/>
    <n v="0"/>
    <n v="0"/>
    <n v="0"/>
    <n v="7"/>
    <n v="2"/>
    <n v="-9"/>
    <n v="6.4"/>
    <n v="0"/>
    <n v="-11"/>
    <n v="11.3"/>
    <n v="3"/>
    <n v="-3"/>
    <n v="27.6"/>
    <n v="-8"/>
    <n v="-6"/>
    <n v="-14"/>
    <n v="2"/>
    <n v="2"/>
    <n v="6"/>
    <n v="1"/>
    <n v="-3"/>
    <n v="15"/>
    <n v="-3"/>
    <n v="21"/>
    <s v="OKC"/>
    <x v="0"/>
    <n v="92"/>
    <n v="110"/>
    <n v="-18"/>
    <x v="1"/>
    <n v="-6"/>
    <x v="1"/>
    <x v="2"/>
    <x v="2"/>
    <x v="1"/>
  </r>
  <r>
    <s v="Train"/>
    <s v="SAC"/>
    <s v="MIN"/>
    <s v="11.02.2018"/>
    <s v="SACMIN11.02.2018"/>
    <s v="MIN"/>
    <s v="Team2"/>
    <s v="MIN"/>
    <s v="Team2"/>
    <n v="8.52"/>
    <n v="1.1000000000000001"/>
    <n v="7.42"/>
    <s v="SAC"/>
    <s v="Team1"/>
    <n v="4"/>
    <n v="1"/>
    <n v="4"/>
    <n v="0"/>
    <s v="MIN"/>
    <x v="0"/>
    <n v="90"/>
    <n v="105"/>
    <n v="-15"/>
    <n v="0.73060000000000003"/>
    <n v="0.35"/>
    <n v="0.65"/>
    <n v="-4"/>
    <n v="-17"/>
    <n v="13"/>
    <n v="-0.27100000000000002"/>
    <n v="-0.2"/>
    <n v="-11.2"/>
    <n v="-2.7"/>
    <n v="-0.7"/>
    <n v="-2.9"/>
    <n v="0.9"/>
    <n v="1"/>
    <n v="2.4"/>
    <n v="-6.5"/>
    <n v="-6.7"/>
    <n v="-7"/>
    <n v="-1.1000000000000001"/>
    <n v="-0.5"/>
    <n v="-1.6"/>
    <n v="-1.8"/>
    <n v="1.7"/>
    <n v="-0.5"/>
    <n v="-0.2"/>
    <n v="-0.1"/>
    <n v="2.1"/>
    <n v="-3"/>
    <n v="-11.5"/>
    <n v="0"/>
    <n v="0"/>
    <n v="0"/>
    <n v="0"/>
    <n v="0"/>
    <n v="-13"/>
    <n v="-3"/>
    <n v="3"/>
    <n v="-4.9000000000000004"/>
    <n v="1"/>
    <n v="1"/>
    <n v="2.7"/>
    <n v="-8"/>
    <n v="-7"/>
    <n v="-10.7"/>
    <n v="1"/>
    <n v="-4"/>
    <n v="-3"/>
    <n v="6"/>
    <n v="-2"/>
    <n v="-3"/>
    <n v="-1"/>
    <n v="0"/>
    <n v="-3"/>
    <n v="2"/>
    <n v="-17"/>
    <s v="MIN"/>
    <x v="0"/>
    <n v="106"/>
    <n v="111"/>
    <n v="-5"/>
    <x v="1"/>
    <n v="-11"/>
    <x v="2"/>
    <x v="2"/>
    <x v="1"/>
    <x v="1"/>
  </r>
  <r>
    <s v="Train"/>
    <s v="UTA"/>
    <s v="POR"/>
    <s v="11.02.2018"/>
    <s v="UTAPOR11.02.2018"/>
    <s v="POR"/>
    <s v="Team2"/>
    <s v="POR"/>
    <s v="Team2"/>
    <n v="2.5099999999999998"/>
    <n v="1.6"/>
    <n v="0.9099999999999997"/>
    <s v="UTA"/>
    <s v="Team1"/>
    <n v="0"/>
    <n v="0"/>
    <n v="0"/>
    <n v="0"/>
    <s v="UTA"/>
    <x v="1"/>
    <n v="109"/>
    <n v="97"/>
    <n v="12"/>
    <n v="0.81979999999999997"/>
    <n v="0.62"/>
    <n v="0.38"/>
    <n v="-1"/>
    <n v="-4"/>
    <n v="3"/>
    <n v="-6.3E-2"/>
    <n v="-0.1"/>
    <n v="-1.5"/>
    <n v="-1.1000000000000001"/>
    <n v="-3.5"/>
    <n v="0.5"/>
    <n v="0.8"/>
    <n v="2.5"/>
    <n v="-0.5"/>
    <n v="-0.1"/>
    <n v="-0.1"/>
    <n v="-0.2"/>
    <n v="-1.3"/>
    <n v="-2.1"/>
    <n v="-3.4"/>
    <n v="2.4"/>
    <n v="0.4"/>
    <n v="2.2000000000000002"/>
    <n v="-0.4"/>
    <n v="-0.5"/>
    <n v="0"/>
    <n v="0.8"/>
    <n v="0"/>
    <n v="0"/>
    <n v="0"/>
    <n v="0"/>
    <n v="0"/>
    <n v="0"/>
    <n v="-12"/>
    <n v="-2"/>
    <n v="-4"/>
    <n v="-0.1"/>
    <n v="-5"/>
    <n v="-6"/>
    <n v="-8.4"/>
    <n v="-3"/>
    <n v="-1"/>
    <n v="-12"/>
    <n v="-2"/>
    <n v="6"/>
    <n v="4"/>
    <n v="11"/>
    <n v="3"/>
    <n v="-5"/>
    <n v="3"/>
    <n v="-1"/>
    <n v="-4"/>
    <n v="-1"/>
    <n v="-6"/>
    <s v="UTA"/>
    <x v="1"/>
    <n v="115"/>
    <n v="96"/>
    <n v="19"/>
    <x v="3"/>
    <n v="-6"/>
    <x v="2"/>
    <x v="1"/>
    <x v="1"/>
    <x v="2"/>
  </r>
  <r>
    <s v="MLTest"/>
    <s v="NOP"/>
    <s v="DET"/>
    <s v="12.02.2018"/>
    <s v="NOPDET12.02.2018"/>
    <s v="DET"/>
    <s v="Team2"/>
    <s v="DET"/>
    <s v="Team2"/>
    <n v="2.27"/>
    <n v="1.71"/>
    <n v="0.56000000000000005"/>
    <s v="NOP"/>
    <s v="Team1"/>
    <n v="0"/>
    <n v="0"/>
    <n v="0"/>
    <n v="0"/>
    <s v="DET"/>
    <x v="0"/>
    <n v="82"/>
    <n v="117"/>
    <n v="-35"/>
    <n v="0.53180000000000005"/>
    <n v="0.15"/>
    <n v="0.85"/>
    <n v="0"/>
    <n v="2"/>
    <n v="-2"/>
    <n v="3.6000000000000032E-2"/>
    <n v="0.69999999999999574"/>
    <n v="7.2999999999999972"/>
    <n v="2.5"/>
    <n v="0"/>
    <n v="3.0999999999999943"/>
    <n v="-9.9999999999999645E-2"/>
    <n v="0.60000000000000142"/>
    <n v="-1.4000000000000057"/>
    <n v="2.3999999999999986"/>
    <n v="3"/>
    <n v="0.5"/>
    <n v="-1.4000000000000004"/>
    <n v="2"/>
    <n v="0.69999999999999574"/>
    <n v="3.3000000000000007"/>
    <n v="1.9000000000000004"/>
    <n v="0"/>
    <n v="1.5999999999999996"/>
    <n v="-1"/>
    <n v="0.69999999999999929"/>
    <n v="3.1999999999999993"/>
    <n v="-0.6"/>
    <n v="0"/>
    <n v="1"/>
    <n v="-1"/>
    <n v="1"/>
    <n v="10"/>
    <n v="23"/>
    <n v="14"/>
    <n v="23"/>
    <n v="3.3000000000000043"/>
    <n v="-4"/>
    <n v="-9"/>
    <n v="-1.8999999999999986"/>
    <n v="-1"/>
    <n v="6"/>
    <n v="-14.700000000000003"/>
    <n v="2"/>
    <n v="17"/>
    <n v="19"/>
    <n v="-7"/>
    <n v="0"/>
    <n v="4"/>
    <n v="6"/>
    <n v="0"/>
    <n v="-10"/>
    <n v="4"/>
    <n v="13"/>
    <s v="NOP"/>
    <x v="1"/>
    <n v="118"/>
    <n v="103"/>
    <n v="15"/>
    <x v="3"/>
    <n v="-2"/>
    <x v="2"/>
    <x v="1"/>
    <x v="1"/>
    <x v="1"/>
  </r>
  <r>
    <s v="MLTest"/>
    <s v="NYK"/>
    <s v="PHI"/>
    <s v="12.02.2018"/>
    <s v="NYKPHI12.02.2018"/>
    <s v="PHI"/>
    <s v="Team2"/>
    <s v="PHI"/>
    <s v="Team2"/>
    <n v="7.38"/>
    <n v="1.1299999999999999"/>
    <n v="6.25"/>
    <s v="NYK"/>
    <s v="Team1"/>
    <n v="5"/>
    <n v="0"/>
    <n v="1"/>
    <n v="0"/>
    <s v="PHI"/>
    <x v="0"/>
    <n v="78"/>
    <n v="120"/>
    <n v="-42"/>
    <n v="0.67910000000000004"/>
    <n v="0.08"/>
    <n v="0.92"/>
    <n v="4"/>
    <n v="-5"/>
    <n v="9"/>
    <n v="-0.124"/>
    <n v="0"/>
    <n v="-3.7999999999999972"/>
    <n v="0.20000000000000284"/>
    <n v="0.70000000000000284"/>
    <n v="-0.10000000000000142"/>
    <n v="-2.5999999999999996"/>
    <n v="-6.7999999999999972"/>
    <n v="-0.70000000000000284"/>
    <n v="-1.6999999999999993"/>
    <n v="-2.8999999999999986"/>
    <n v="2.3999999999999915"/>
    <n v="-0.40000000000000036"/>
    <n v="-2"/>
    <n v="-2.3999999999999986"/>
    <n v="-2.7000000000000028"/>
    <n v="-2.0999999999999979"/>
    <n v="-1.3999999999999995"/>
    <n v="0.40000000000000036"/>
    <n v="-0.59999999999999964"/>
    <n v="-2.3000000000000007"/>
    <n v="-1.1000000000000014"/>
    <n v="-3.9000000000000004"/>
    <n v="0"/>
    <n v="-1"/>
    <n v="1"/>
    <n v="-1"/>
    <n v="0"/>
    <n v="1"/>
    <n v="-2"/>
    <n v="3"/>
    <n v="-3.6999999999999957"/>
    <n v="-4"/>
    <n v="2"/>
    <n v="-13.7"/>
    <n v="9"/>
    <n v="8"/>
    <n v="11.5"/>
    <n v="6"/>
    <n v="-6"/>
    <n v="0"/>
    <n v="-5"/>
    <n v="0"/>
    <n v="-4"/>
    <n v="-5"/>
    <n v="0"/>
    <n v="0"/>
    <n v="0"/>
    <n v="-22"/>
    <s v="PHI"/>
    <x v="0"/>
    <n v="92"/>
    <n v="108"/>
    <n v="-16"/>
    <x v="1"/>
    <n v="-12"/>
    <x v="1"/>
    <x v="2"/>
    <x v="2"/>
    <x v="1"/>
  </r>
  <r>
    <s v="MLTest"/>
    <s v="LAC"/>
    <s v="BKN"/>
    <s v="12.02.2018"/>
    <s v="LACBKN12.02.2018"/>
    <s v="BKN"/>
    <s v="Team2"/>
    <s v="LAC"/>
    <s v="Team1"/>
    <n v="1.53"/>
    <n v="2.7"/>
    <n v="-1.1700000000000002"/>
    <s v="BKN"/>
    <s v="Team2"/>
    <n v="0"/>
    <n v="0"/>
    <n v="0"/>
    <n v="0"/>
    <s v="LAC"/>
    <x v="1"/>
    <n v="111"/>
    <n v="92"/>
    <n v="19"/>
    <n v="0.755"/>
    <n v="0.69"/>
    <n v="0.31000000000000005"/>
    <n v="-3"/>
    <n v="9"/>
    <n v="-12"/>
    <n v="0.186"/>
    <n v="-0.29999999999999716"/>
    <n v="2"/>
    <n v="1.4000000000000057"/>
    <n v="-1.8999999999999915"/>
    <n v="2.6000000000000014"/>
    <n v="-1.9000000000000004"/>
    <n v="-5.9000000000000021"/>
    <n v="0.5"/>
    <n v="1.0999999999999979"/>
    <n v="2"/>
    <n v="-1.8999999999999915"/>
    <n v="-9.9999999999999645E-2"/>
    <n v="-1.4000000000000057"/>
    <n v="-1.6000000000000014"/>
    <n v="-0.39999999999999858"/>
    <n v="-0.59999999999999964"/>
    <n v="1.7000000000000002"/>
    <n v="0.70000000000000018"/>
    <n v="-0.59999999999999964"/>
    <n v="-0.40000000000000213"/>
    <n v="2.1999999999999993"/>
    <n v="4.5999999999999996"/>
    <n v="0"/>
    <n v="0"/>
    <n v="0"/>
    <n v="0"/>
    <n v="-10"/>
    <n v="-30"/>
    <n v="-5"/>
    <n v="-26"/>
    <n v="5.5"/>
    <n v="-13"/>
    <n v="-27"/>
    <n v="-10.600000000000001"/>
    <n v="-7"/>
    <n v="1"/>
    <n v="-34.6"/>
    <n v="-7"/>
    <n v="0"/>
    <n v="-7"/>
    <n v="-10"/>
    <n v="0"/>
    <n v="-3"/>
    <n v="2"/>
    <n v="-2"/>
    <n v="-14"/>
    <n v="0"/>
    <n v="-4"/>
    <s v="LAC"/>
    <x v="1"/>
    <n v="114"/>
    <n v="101"/>
    <n v="13"/>
    <x v="2"/>
    <n v="2"/>
    <x v="1"/>
    <x v="2"/>
    <x v="2"/>
    <x v="1"/>
  </r>
  <r>
    <s v="MLTest"/>
    <s v="ORL"/>
    <s v="CHI"/>
    <s v="12.02.2018"/>
    <s v="ORLCHI12.02.2018"/>
    <s v="CHI"/>
    <s v="Team2"/>
    <s v="CHI"/>
    <s v="Team2"/>
    <n v="2.59"/>
    <n v="1.56"/>
    <n v="1.0299999999999998"/>
    <s v="ORL"/>
    <s v="Team1"/>
    <n v="0"/>
    <n v="0"/>
    <n v="0"/>
    <n v="1"/>
    <s v="ORL"/>
    <x v="1"/>
    <n v="101"/>
    <n v="100"/>
    <n v="1"/>
    <n v="0.73680000000000001"/>
    <n v="0.51"/>
    <n v="0.49"/>
    <n v="0"/>
    <n v="-1"/>
    <n v="1"/>
    <n v="-1.799999999999996E-2"/>
    <n v="-0.5"/>
    <n v="2.2999999999999972"/>
    <n v="0.80000000000000426"/>
    <n v="-2.5999999999999943"/>
    <n v="2.3000000000000043"/>
    <n v="-0.89999999999999858"/>
    <n v="-1.8999999999999986"/>
    <n v="-0.5"/>
    <n v="1.4000000000000021"/>
    <n v="2.0999999999999979"/>
    <n v="-1"/>
    <n v="-0.30000000000000071"/>
    <n v="-3.1000000000000014"/>
    <n v="-3.3000000000000043"/>
    <n v="-0.30000000000000071"/>
    <n v="0.89999999999999858"/>
    <n v="0.30000000000000071"/>
    <n v="1.3000000000000003"/>
    <n v="0.29999999999999982"/>
    <n v="0.60000000000000142"/>
    <n v="1.9000000000000021"/>
    <n v="1.4000000000000004"/>
    <n v="0"/>
    <n v="0"/>
    <n v="0"/>
    <n v="0"/>
    <n v="0"/>
    <n v="14"/>
    <n v="3"/>
    <n v="3"/>
    <n v="2.1000000000000014"/>
    <n v="-1"/>
    <n v="-2"/>
    <n v="-1.4000000000000021"/>
    <n v="9"/>
    <n v="10"/>
    <n v="3.2999999999999972"/>
    <n v="1"/>
    <n v="-5"/>
    <n v="-4"/>
    <n v="0"/>
    <n v="-4"/>
    <n v="-4"/>
    <n v="1"/>
    <n v="1"/>
    <n v="-2"/>
    <n v="-1"/>
    <n v="4"/>
    <s v="CHI"/>
    <x v="0"/>
    <n v="101"/>
    <n v="105"/>
    <n v="-4"/>
    <x v="3"/>
    <n v="-6"/>
    <x v="2"/>
    <x v="1"/>
    <x v="1"/>
    <x v="1"/>
  </r>
  <r>
    <s v="MLTest"/>
    <s v="SAS"/>
    <s v="UTA"/>
    <s v="12.02.2018"/>
    <s v="SASUTA12.02.2018"/>
    <s v="UTA"/>
    <s v="Team2"/>
    <s v="UTA"/>
    <s v="Team2"/>
    <n v="2.54"/>
    <n v="1.58"/>
    <n v="0.96"/>
    <s v="SAS"/>
    <s v="Team1"/>
    <n v="0"/>
    <n v="0"/>
    <n v="0"/>
    <n v="0"/>
    <s v="UTA"/>
    <x v="0"/>
    <n v="86"/>
    <n v="113"/>
    <n v="-27"/>
    <n v="0.84030000000000005"/>
    <n v="0.23"/>
    <n v="0.77"/>
    <n v="1"/>
    <n v="7"/>
    <n v="-6"/>
    <n v="0.11399999999999999"/>
    <n v="-0.20000000000000284"/>
    <n v="-2"/>
    <n v="0.5"/>
    <n v="1.5"/>
    <n v="-0.19999999999999574"/>
    <n v="-2.0999999999999996"/>
    <n v="-4.5999999999999979"/>
    <n v="-1.7000000000000028"/>
    <n v="-0.80000000000000071"/>
    <n v="-0.5"/>
    <n v="-2.0999999999999943"/>
    <n v="1.5999999999999996"/>
    <n v="0.90000000000000568"/>
    <n v="2.5"/>
    <n v="1.1999999999999993"/>
    <n v="-0.80000000000000071"/>
    <n v="-1.5999999999999996"/>
    <n v="0.70000000000000018"/>
    <n v="-0.89999999999999991"/>
    <n v="-2.8999999999999986"/>
    <n v="-0.5"/>
    <n v="1.7"/>
    <n v="0"/>
    <n v="-1"/>
    <n v="1"/>
    <n v="-1"/>
    <n v="0"/>
    <n v="-10"/>
    <n v="2"/>
    <n v="6"/>
    <n v="-0.89999999999999858"/>
    <n v="-8"/>
    <n v="1"/>
    <n v="-31.5"/>
    <n v="-6"/>
    <n v="-3"/>
    <n v="-17.200000000000003"/>
    <n v="-5"/>
    <n v="-19"/>
    <n v="-24"/>
    <n v="7"/>
    <n v="-3"/>
    <n v="0"/>
    <n v="1"/>
    <n v="2"/>
    <n v="-9"/>
    <n v="-4"/>
    <n v="-36"/>
    <s v="UTA"/>
    <x v="0"/>
    <n v="99"/>
    <n v="101"/>
    <n v="-2"/>
    <x v="3"/>
    <n v="-1"/>
    <x v="1"/>
    <x v="1"/>
    <x v="1"/>
    <x v="1"/>
  </r>
  <r>
    <s v="MLTest"/>
    <s v="PHX"/>
    <s v="GSW"/>
    <s v="12.02.2018"/>
    <s v="PHXGSW12.02.2018"/>
    <s v="GSW"/>
    <s v="Team2"/>
    <s v="GSW"/>
    <s v="Team2"/>
    <n v="11.86"/>
    <n v="1.06"/>
    <n v="10.799999999999999"/>
    <s v="PHX"/>
    <s v="Team1"/>
    <n v="3"/>
    <n v="0"/>
    <n v="6"/>
    <n v="0"/>
    <s v="GSW"/>
    <x v="0"/>
    <n v="88"/>
    <n v="117"/>
    <n v="-29"/>
    <n v="0.60919999999999996"/>
    <n v="0.21"/>
    <n v="0.79"/>
    <n v="1"/>
    <n v="-25"/>
    <n v="26"/>
    <n v="-0.45200000000000001"/>
    <n v="-0.10000000000000142"/>
    <n v="-11.199999999999989"/>
    <n v="-5.1000000000000014"/>
    <n v="1.3999999999999915"/>
    <n v="-6.7999999999999972"/>
    <n v="-2.3999999999999986"/>
    <n v="-2"/>
    <n v="-5.8999999999999986"/>
    <n v="1.5"/>
    <n v="3.5"/>
    <n v="-5.5"/>
    <n v="2"/>
    <n v="-2.3999999999999986"/>
    <n v="-0.39999999999999858"/>
    <n v="-9.3999999999999986"/>
    <n v="-0.30000000000000071"/>
    <n v="-1.2999999999999998"/>
    <n v="-3.3999999999999995"/>
    <n v="1.7000000000000002"/>
    <n v="2.5"/>
    <n v="3"/>
    <n v="-16"/>
    <n v="0"/>
    <n v="-1"/>
    <n v="1"/>
    <n v="-1"/>
    <n v="0"/>
    <n v="-9"/>
    <n v="-2"/>
    <n v="-1"/>
    <n v="-1.7000000000000028"/>
    <n v="-5"/>
    <n v="-8"/>
    <n v="-7.6000000000000014"/>
    <n v="0"/>
    <n v="10"/>
    <n v="-37.299999999999997"/>
    <n v="-3"/>
    <n v="-5"/>
    <n v="-8"/>
    <n v="-11"/>
    <n v="-1"/>
    <n v="2"/>
    <n v="3"/>
    <n v="0"/>
    <n v="6"/>
    <n v="10"/>
    <n v="-27"/>
    <s v="GSW"/>
    <x v="0"/>
    <n v="83"/>
    <n v="129"/>
    <n v="-46"/>
    <x v="1"/>
    <n v="-8"/>
    <x v="1"/>
    <x v="2"/>
    <x v="2"/>
    <x v="2"/>
  </r>
  <r>
    <s v="Train"/>
    <s v="ORL"/>
    <s v="PHI"/>
    <s v="24.02.2018"/>
    <s v="ORLPHI24.02.2018"/>
    <s v="PHI"/>
    <s v="Team2"/>
    <s v="PHI"/>
    <s v="Team2"/>
    <n v="5.08"/>
    <n v="1.21"/>
    <n v="3.87"/>
    <s v="ORL"/>
    <s v="Team1"/>
    <n v="0"/>
    <n v="1"/>
    <n v="2"/>
    <n v="0"/>
    <s v="PHI"/>
    <x v="0"/>
    <n v="86"/>
    <n v="115"/>
    <n v="-29"/>
    <n v="0.81989999999999996"/>
    <n v="0.21"/>
    <n v="0.79"/>
    <n v="2"/>
    <n v="-13"/>
    <n v="15"/>
    <n v="-0.24400000000000005"/>
    <n v="-0.29999999999999716"/>
    <n v="-1.8999999999999915"/>
    <n v="-0.19999999999999574"/>
    <n v="0.5"/>
    <n v="-0.5"/>
    <n v="0"/>
    <n v="0.39999999999999858"/>
    <n v="-0.5"/>
    <n v="-1.5"/>
    <n v="-2.0999999999999979"/>
    <n v="0.29999999999999716"/>
    <n v="-2.0999999999999996"/>
    <n v="-3.3999999999999986"/>
    <n v="-5.5"/>
    <n v="-2.2000000000000028"/>
    <n v="-2.6000000000000014"/>
    <n v="-0.90000000000000036"/>
    <n v="-0.20000000000000018"/>
    <n v="-0.20000000000000018"/>
    <n v="-3.0999999999999979"/>
    <n v="-1.5"/>
    <n v="-6.3"/>
    <n v="0"/>
    <n v="-1"/>
    <n v="1"/>
    <n v="-1"/>
    <n v="0"/>
    <n v="-3"/>
    <n v="1"/>
    <n v="1"/>
    <n v="0.59999999999999432"/>
    <n v="0"/>
    <n v="-5"/>
    <n v="7.8999999999999986"/>
    <n v="-5"/>
    <n v="-12"/>
    <n v="9.5999999999999943"/>
    <n v="-3"/>
    <n v="1"/>
    <n v="-2"/>
    <n v="3"/>
    <n v="3"/>
    <n v="0"/>
    <n v="0"/>
    <n v="8"/>
    <n v="-2"/>
    <n v="-11"/>
    <n v="-8"/>
    <s v="PHI"/>
    <x v="0"/>
    <n v="105"/>
    <n v="116"/>
    <n v="-11"/>
    <x v="1"/>
    <n v="-11"/>
    <x v="1"/>
    <x v="2"/>
    <x v="2"/>
    <x v="1"/>
  </r>
  <r>
    <s v="Train"/>
    <s v="BOS"/>
    <s v="NYK"/>
    <s v="24.02.2018"/>
    <s v="BOSNYK24.02.2018"/>
    <s v="NYK"/>
    <s v="Team2"/>
    <s v="BOS"/>
    <s v="Team1"/>
    <n v="1.51"/>
    <n v="2.75"/>
    <n v="-1.24"/>
    <s v="NYK"/>
    <s v="Team2"/>
    <n v="0"/>
    <n v="0"/>
    <n v="0"/>
    <n v="0"/>
    <s v="BOS"/>
    <x v="1"/>
    <n v="104"/>
    <n v="89"/>
    <n v="15"/>
    <n v="0.65559999999999996"/>
    <n v="0.65"/>
    <n v="0.35"/>
    <n v="0"/>
    <n v="17"/>
    <n v="-17"/>
    <n v="0.28300000000000003"/>
    <n v="-0.10000000000000142"/>
    <n v="-0.60000000000000853"/>
    <n v="-2.1000000000000014"/>
    <n v="-1.5"/>
    <n v="-1.5999999999999943"/>
    <n v="3.8999999999999995"/>
    <n v="9.4000000000000021"/>
    <n v="1.7000000000000028"/>
    <n v="-0.40000000000000036"/>
    <n v="0.19999999999999929"/>
    <n v="-2.7000000000000028"/>
    <n v="-1.4000000000000004"/>
    <n v="1.3000000000000043"/>
    <n v="0"/>
    <n v="-0.69999999999999929"/>
    <n v="-1.2999999999999989"/>
    <n v="0.40000000000000036"/>
    <n v="-0.70000000000000018"/>
    <n v="-0.39999999999999947"/>
    <n v="9.9999999999997868E-2"/>
    <n v="-0.59999999999999787"/>
    <n v="6"/>
    <n v="0"/>
    <n v="0"/>
    <n v="0"/>
    <n v="0"/>
    <n v="0"/>
    <n v="-10"/>
    <n v="-7"/>
    <n v="-14"/>
    <n v="-0.29999999999999716"/>
    <n v="10"/>
    <n v="14"/>
    <n v="15.600000000000001"/>
    <n v="-6"/>
    <n v="-3"/>
    <n v="-19.899999999999999"/>
    <n v="-6"/>
    <n v="1"/>
    <n v="-5"/>
    <n v="2"/>
    <n v="2"/>
    <n v="1"/>
    <n v="-7"/>
    <n v="-1"/>
    <n v="7"/>
    <n v="3"/>
    <n v="5"/>
    <s v="BOS"/>
    <x v="1"/>
    <n v="121"/>
    <n v="112"/>
    <n v="9"/>
    <x v="2"/>
    <n v="5"/>
    <x v="1"/>
    <x v="2"/>
    <x v="2"/>
    <x v="1"/>
  </r>
  <r>
    <s v="Train"/>
    <s v="MEM"/>
    <s v="MIA"/>
    <s v="24.02.2018"/>
    <s v="MEMMIA24.02.2018"/>
    <s v="MIA"/>
    <s v="Team2"/>
    <s v="MIA"/>
    <s v="Team2"/>
    <n v="4.1900000000000004"/>
    <n v="1.27"/>
    <n v="2.9200000000000004"/>
    <s v="MEM"/>
    <s v="Team1"/>
    <n v="2"/>
    <n v="0"/>
    <n v="4"/>
    <n v="0"/>
    <s v="MIA"/>
    <x v="0"/>
    <n v="80"/>
    <n v="102"/>
    <n v="-22"/>
    <n v="0.70520000000000005"/>
    <n v="0.28000000000000003"/>
    <n v="0.72"/>
    <n v="-2"/>
    <n v="-12"/>
    <n v="10"/>
    <n v="-0.192"/>
    <n v="-0.19999999999999574"/>
    <n v="-1.9000000000000057"/>
    <n v="-1.5999999999999943"/>
    <n v="-1.9000000000000057"/>
    <n v="-0.80000000000000426"/>
    <n v="-1.5999999999999996"/>
    <n v="-3.8999999999999986"/>
    <n v="-1.1000000000000014"/>
    <n v="2.9000000000000004"/>
    <n v="2.4000000000000021"/>
    <n v="4.5"/>
    <n v="0.29999999999999893"/>
    <n v="-2.6999999999999993"/>
    <n v="-2.3999999999999986"/>
    <n v="-0.79999999999999716"/>
    <n v="0"/>
    <n v="0.30000000000000071"/>
    <n v="-0.10000000000000053"/>
    <n v="0.5"/>
    <n v="3.6000000000000014"/>
    <n v="1.4000000000000021"/>
    <n v="-3.1999999999999997"/>
    <n v="0"/>
    <n v="0"/>
    <n v="0"/>
    <n v="0"/>
    <n v="-5"/>
    <n v="-34"/>
    <n v="-17"/>
    <n v="-24"/>
    <n v="-7"/>
    <n v="3"/>
    <n v="6"/>
    <n v="4.2000000000000028"/>
    <n v="-3"/>
    <n v="-8"/>
    <n v="12.399999999999991"/>
    <n v="-8"/>
    <n v="-13"/>
    <n v="-21"/>
    <n v="-4"/>
    <n v="10"/>
    <n v="-2"/>
    <n v="-1"/>
    <n v="-4"/>
    <n v="2"/>
    <n v="5"/>
    <n v="-22"/>
    <s v="MIA"/>
    <x v="0"/>
    <n v="89"/>
    <n v="115"/>
    <n v="-26"/>
    <x v="1"/>
    <n v="-7"/>
    <x v="1"/>
    <x v="2"/>
    <x v="2"/>
    <x v="2"/>
  </r>
  <r>
    <s v="Train"/>
    <s v="OKC"/>
    <s v="GSW"/>
    <s v="24.02.2018"/>
    <s v="OKCGSW24.02.2018"/>
    <s v="GSW"/>
    <s v="Team2"/>
    <s v="GSW"/>
    <s v="Team2"/>
    <n v="5.35"/>
    <n v="1.19"/>
    <n v="4.16"/>
    <s v="OKC"/>
    <s v="Team1"/>
    <n v="0"/>
    <n v="0"/>
    <n v="6"/>
    <n v="0"/>
    <s v="GSW"/>
    <x v="0"/>
    <n v="91"/>
    <n v="105"/>
    <n v="-14"/>
    <n v="0.82830000000000004"/>
    <n v="0.36"/>
    <n v="0.64"/>
    <n v="1"/>
    <n v="-11"/>
    <n v="12"/>
    <n v="-0.19600000000000006"/>
    <n v="9.9999999999994316E-2"/>
    <n v="-9.5"/>
    <n v="-3.8000000000000043"/>
    <n v="2.5"/>
    <n v="-5.8000000000000043"/>
    <n v="-1.1999999999999993"/>
    <n v="0"/>
    <n v="-4.2999999999999972"/>
    <n v="-0.5"/>
    <n v="2.4000000000000021"/>
    <n v="-10.200000000000003"/>
    <n v="4"/>
    <n v="-3.2000000000000028"/>
    <n v="0.79999999999999716"/>
    <n v="-9.3000000000000007"/>
    <n v="-2"/>
    <n v="1"/>
    <n v="-2.9000000000000004"/>
    <n v="0.89999999999999991"/>
    <n v="0.30000000000000071"/>
    <n v="2.3999999999999986"/>
    <n v="-4.6999999999999993"/>
    <n v="0"/>
    <n v="0"/>
    <n v="0"/>
    <n v="0"/>
    <n v="0"/>
    <n v="-24"/>
    <n v="-9"/>
    <n v="11"/>
    <n v="-18.5"/>
    <n v="0"/>
    <n v="10"/>
    <n v="-16"/>
    <n v="-6"/>
    <n v="-10"/>
    <n v="6.7999999999999972"/>
    <n v="7"/>
    <n v="10"/>
    <n v="17"/>
    <n v="-5"/>
    <n v="-4"/>
    <n v="-2"/>
    <n v="-1"/>
    <n v="3"/>
    <n v="-8"/>
    <n v="1"/>
    <n v="-4"/>
    <s v="GSW"/>
    <x v="0"/>
    <n v="80"/>
    <n v="112"/>
    <n v="-32"/>
    <x v="1"/>
    <n v="-6"/>
    <x v="1"/>
    <x v="2"/>
    <x v="2"/>
    <x v="2"/>
  </r>
  <r>
    <s v="Train"/>
    <s v="CHI"/>
    <s v="MIN"/>
    <s v="24.02.2018"/>
    <s v="CHIMIN24.02.2018"/>
    <s v="MIN"/>
    <s v="Team2"/>
    <s v="MIN"/>
    <s v="Team2"/>
    <n v="3.43"/>
    <n v="1.36"/>
    <n v="2.0700000000000003"/>
    <s v="CHI"/>
    <s v="Team1"/>
    <n v="0"/>
    <n v="0"/>
    <n v="2"/>
    <n v="0"/>
    <s v="MIN"/>
    <x v="0"/>
    <n v="88"/>
    <n v="110"/>
    <n v="-22"/>
    <n v="0.80649999999999999"/>
    <n v="0.28000000000000003"/>
    <n v="0.72"/>
    <n v="-4"/>
    <n v="-16"/>
    <n v="12"/>
    <n v="-0.23599999999999999"/>
    <n v="0.30000000000000426"/>
    <n v="-6.0999999999999943"/>
    <n v="-2.2000000000000028"/>
    <n v="2.8999999999999915"/>
    <n v="-4.1000000000000014"/>
    <n v="3.1999999999999993"/>
    <n v="8.6999999999999993"/>
    <n v="0.29999999999999716"/>
    <n v="-4.9000000000000004"/>
    <n v="-5.1999999999999993"/>
    <n v="-3.5"/>
    <n v="-1.3000000000000007"/>
    <n v="4.3000000000000007"/>
    <n v="3.0999999999999943"/>
    <n v="0.80000000000000071"/>
    <n v="1.1999999999999993"/>
    <n v="-1.6999999999999993"/>
    <n v="-0.59999999999999964"/>
    <n v="0.29999999999999982"/>
    <n v="1.3000000000000007"/>
    <n v="-3.1999999999999993"/>
    <n v="-8.4"/>
    <n v="0"/>
    <n v="0"/>
    <n v="0"/>
    <n v="0"/>
    <n v="0"/>
    <n v="13"/>
    <n v="4"/>
    <n v="3"/>
    <n v="2.7999999999999972"/>
    <n v="8"/>
    <n v="8"/>
    <n v="14.399999999999999"/>
    <n v="-3"/>
    <n v="-1"/>
    <n v="-15"/>
    <n v="-5"/>
    <n v="11"/>
    <n v="6"/>
    <n v="8"/>
    <n v="3"/>
    <n v="-2"/>
    <n v="1"/>
    <n v="3"/>
    <n v="4"/>
    <n v="0"/>
    <n v="17"/>
    <s v="MIN"/>
    <x v="0"/>
    <n v="104"/>
    <n v="122"/>
    <n v="-18"/>
    <x v="1"/>
    <n v="-12"/>
    <x v="1"/>
    <x v="2"/>
    <x v="2"/>
    <x v="1"/>
  </r>
  <r>
    <s v="Train"/>
    <s v="DAL"/>
    <s v="UTA"/>
    <s v="24.02.2018"/>
    <s v="DALUTA24.02.2018"/>
    <s v="UTA"/>
    <s v="Team2"/>
    <s v="UTA"/>
    <s v="Team2"/>
    <n v="4.47"/>
    <n v="1.25"/>
    <n v="3.2199999999999998"/>
    <s v="DAL"/>
    <s v="Team1"/>
    <n v="0"/>
    <n v="0"/>
    <n v="2"/>
    <n v="0"/>
    <s v="UTA"/>
    <x v="0"/>
    <n v="83"/>
    <n v="114"/>
    <n v="-31"/>
    <n v="0.72540000000000004"/>
    <n v="0.19"/>
    <n v="0.81"/>
    <n v="0"/>
    <n v="-12"/>
    <n v="12"/>
    <n v="-0.20300000000000001"/>
    <n v="0"/>
    <n v="-1"/>
    <n v="0"/>
    <n v="2.0999999999999943"/>
    <n v="-1.1000000000000014"/>
    <n v="0.90000000000000036"/>
    <n v="3.3999999999999986"/>
    <n v="-1.1000000000000014"/>
    <n v="-1.8000000000000007"/>
    <n v="-1.5"/>
    <n v="-3"/>
    <n v="-0.89999999999999947"/>
    <n v="-0.79999999999999716"/>
    <n v="-1.7000000000000028"/>
    <n v="1.1999999999999993"/>
    <n v="-2.0999999999999996"/>
    <n v="-1.7000000000000011"/>
    <n v="-0.89999999999999991"/>
    <n v="-9.9999999999999645E-2"/>
    <n v="-0.20000000000000284"/>
    <n v="0.19999999999999929"/>
    <n v="-4.2"/>
    <n v="0"/>
    <n v="0"/>
    <n v="0"/>
    <n v="0"/>
    <n v="0"/>
    <n v="21"/>
    <n v="4"/>
    <n v="13"/>
    <n v="-1.5999999999999943"/>
    <n v="13"/>
    <n v="17"/>
    <n v="21.200000000000003"/>
    <n v="0"/>
    <n v="0"/>
    <n v="0"/>
    <n v="-5"/>
    <n v="-9"/>
    <n v="-14"/>
    <n v="10"/>
    <n v="-9"/>
    <n v="2"/>
    <n v="2"/>
    <n v="1"/>
    <n v="6"/>
    <n v="-3"/>
    <n v="-3"/>
    <s v="UTA"/>
    <x v="0"/>
    <n v="90"/>
    <n v="97"/>
    <n v="-7"/>
    <x v="3"/>
    <n v="-3"/>
    <x v="1"/>
    <x v="1"/>
    <x v="1"/>
    <x v="1"/>
  </r>
  <r>
    <s v="Train"/>
    <s v="POR"/>
    <s v="PHX"/>
    <s v="24.02.2018"/>
    <s v="PORPHX24.02.2018"/>
    <s v="PHX"/>
    <s v="Team2"/>
    <s v="POR"/>
    <s v="Team1"/>
    <n v="1.38"/>
    <n v="3.3"/>
    <n v="-1.92"/>
    <s v="PHX"/>
    <s v="Team2"/>
    <n v="0"/>
    <n v="0"/>
    <n v="0"/>
    <n v="0"/>
    <s v="POR"/>
    <x v="1"/>
    <n v="104"/>
    <n v="83"/>
    <n v="21"/>
    <n v="0.62570000000000003"/>
    <n v="0.71"/>
    <n v="0.29000000000000004"/>
    <n v="-1"/>
    <n v="15"/>
    <n v="-16"/>
    <n v="0.25900000000000006"/>
    <n v="0.19999999999999574"/>
    <n v="0.80000000000001137"/>
    <n v="0.80000000000000426"/>
    <n v="-0.60000000000000853"/>
    <n v="1.3999999999999986"/>
    <n v="1"/>
    <n v="-1"/>
    <n v="4.6999999999999957"/>
    <n v="-1.8999999999999986"/>
    <n v="-4"/>
    <n v="5.5"/>
    <n v="-1.1000000000000014"/>
    <n v="1.8999999999999986"/>
    <n v="0.89999999999999858"/>
    <n v="-1.8999999999999986"/>
    <n v="-1.5999999999999996"/>
    <n v="0.10000000000000053"/>
    <n v="0.69999999999999929"/>
    <n v="-0.5"/>
    <n v="-2.6999999999999993"/>
    <n v="-2.6999999999999993"/>
    <n v="10.4"/>
    <n v="0"/>
    <n v="1"/>
    <n v="-1"/>
    <n v="1"/>
    <n v="0"/>
    <n v="-17"/>
    <n v="-6"/>
    <n v="-16"/>
    <n v="1.0999999999999943"/>
    <n v="0"/>
    <n v="-7"/>
    <n v="8.5"/>
    <n v="-5"/>
    <n v="-17"/>
    <n v="34.800000000000004"/>
    <n v="-10"/>
    <n v="2"/>
    <n v="-8"/>
    <n v="-8"/>
    <n v="0"/>
    <n v="-1"/>
    <n v="0"/>
    <n v="-2"/>
    <n v="-5"/>
    <n v="-13"/>
    <n v="30"/>
    <s v="POR"/>
    <x v="1"/>
    <n v="106"/>
    <n v="104"/>
    <n v="2"/>
    <x v="3"/>
    <n v="3"/>
    <x v="2"/>
    <x v="1"/>
    <x v="1"/>
    <x v="1"/>
  </r>
  <r>
    <s v="Train"/>
    <s v="LAL"/>
    <s v="SAC"/>
    <s v="24.02.2018"/>
    <s v="LALSAC24.02.2018"/>
    <s v="SAC"/>
    <s v="Team2"/>
    <s v="LAL"/>
    <s v="Team1"/>
    <n v="1.85"/>
    <n v="2.0699999999999998"/>
    <n v="-0.21999999999999975"/>
    <s v="SAC"/>
    <s v="Team2"/>
    <n v="0"/>
    <n v="0"/>
    <n v="0"/>
    <n v="0"/>
    <s v="LAL"/>
    <x v="1"/>
    <n v="104"/>
    <n v="89"/>
    <n v="15"/>
    <n v="0.65439999999999998"/>
    <n v="0.65"/>
    <n v="0.35"/>
    <n v="0"/>
    <n v="6"/>
    <n v="-6"/>
    <n v="0.10399999999999998"/>
    <n v="0.5"/>
    <n v="8.7999999999999972"/>
    <n v="2.3999999999999986"/>
    <n v="4"/>
    <n v="0.70000000000000284"/>
    <n v="0.30000000000000071"/>
    <n v="4.4000000000000021"/>
    <n v="-4.8999999999999986"/>
    <n v="3.7000000000000011"/>
    <n v="5.9000000000000021"/>
    <n v="-2.7000000000000028"/>
    <n v="1.7999999999999989"/>
    <n v="4.2999999999999972"/>
    <n v="6.1000000000000014"/>
    <n v="2.4000000000000021"/>
    <n v="1.8000000000000007"/>
    <n v="-9.9999999999999645E-2"/>
    <n v="0.79999999999999982"/>
    <n v="1.1000000000000005"/>
    <n v="1.8000000000000007"/>
    <n v="2.6000000000000014"/>
    <n v="5.4"/>
    <n v="0"/>
    <n v="1"/>
    <n v="-1"/>
    <n v="1"/>
    <n v="0"/>
    <n v="17"/>
    <n v="6"/>
    <n v="2"/>
    <n v="5.3999999999999986"/>
    <n v="1"/>
    <n v="6"/>
    <n v="-5"/>
    <n v="4"/>
    <n v="5"/>
    <n v="1.7000000000000028"/>
    <n v="3"/>
    <n v="15"/>
    <n v="18"/>
    <n v="9"/>
    <n v="7"/>
    <n v="2"/>
    <n v="2"/>
    <n v="1"/>
    <n v="-3"/>
    <n v="3"/>
    <n v="25"/>
    <s v="LAL"/>
    <x v="1"/>
    <n v="113"/>
    <n v="108"/>
    <n v="5"/>
    <x v="3"/>
    <n v="-1"/>
    <x v="2"/>
    <x v="1"/>
    <x v="1"/>
    <x v="1"/>
  </r>
  <r>
    <s v="Train"/>
    <s v="DET"/>
    <s v="CHA"/>
    <s v="25.02.2018"/>
    <s v="DETCHA25.02.2018"/>
    <s v="CHA"/>
    <s v="Team2"/>
    <s v="CHA"/>
    <s v="Team2"/>
    <n v="2.54"/>
    <n v="1.58"/>
    <n v="0.96"/>
    <s v="DET"/>
    <s v="Team1"/>
    <n v="0"/>
    <n v="0"/>
    <n v="0"/>
    <n v="0"/>
    <s v="CHA"/>
    <x v="0"/>
    <n v="87"/>
    <n v="111"/>
    <n v="-24"/>
    <n v="0.69679999999999997"/>
    <n v="0.26"/>
    <n v="0.74"/>
    <n v="-1"/>
    <n v="2"/>
    <n v="-3"/>
    <n v="4.1999999999999982E-2"/>
    <n v="-0.19999999999999574"/>
    <n v="-3.1000000000000085"/>
    <n v="0.39999999999999858"/>
    <n v="-0.39999999999999147"/>
    <n v="0.70000000000000284"/>
    <n v="0.89999999999999858"/>
    <n v="2"/>
    <n v="0.69999999999999574"/>
    <n v="-4.8000000000000007"/>
    <n v="-6.9000000000000021"/>
    <n v="1"/>
    <n v="-0.40000000000000036"/>
    <n v="-2.3999999999999986"/>
    <n v="-2.8000000000000043"/>
    <n v="1.5999999999999979"/>
    <n v="0.90000000000000036"/>
    <n v="0.59999999999999964"/>
    <n v="-0.79999999999999982"/>
    <n v="0"/>
    <n v="0.80000000000000071"/>
    <n v="-4.1000000000000014"/>
    <n v="-0.19999999999999998"/>
    <n v="0"/>
    <n v="-1"/>
    <n v="1"/>
    <n v="-1"/>
    <n v="0"/>
    <n v="-24"/>
    <n v="-7"/>
    <n v="-5"/>
    <n v="-5.3999999999999986"/>
    <n v="-7"/>
    <n v="-6"/>
    <n v="-13.3"/>
    <n v="-3"/>
    <n v="1"/>
    <n v="-18.299999999999997"/>
    <n v="-1"/>
    <n v="5"/>
    <n v="4"/>
    <n v="-10"/>
    <n v="4"/>
    <n v="-3"/>
    <n v="-1"/>
    <n v="5"/>
    <n v="0"/>
    <n v="1"/>
    <n v="-29"/>
    <s v="CHA"/>
    <x v="0"/>
    <n v="98"/>
    <n v="114"/>
    <n v="-16"/>
    <x v="1"/>
    <n v="-4"/>
    <x v="1"/>
    <x v="2"/>
    <x v="2"/>
    <x v="1"/>
  </r>
  <r>
    <s v="Train"/>
    <s v="NOP"/>
    <s v="MIL"/>
    <s v="25.02.2018"/>
    <s v="NOPMIL25.02.2018"/>
    <s v="MIL"/>
    <s v="Team2"/>
    <s v="MIL"/>
    <s v="Team2"/>
    <n v="2.4900000000000002"/>
    <n v="1.61"/>
    <n v="0.88000000000000012"/>
    <s v="NOP"/>
    <s v="Team1"/>
    <n v="0"/>
    <n v="0"/>
    <n v="0"/>
    <n v="0"/>
    <s v="NOP"/>
    <x v="1"/>
    <n v="104"/>
    <n v="90"/>
    <n v="14"/>
    <n v="0.80149999999999999"/>
    <n v="0.64"/>
    <n v="0.36"/>
    <n v="0"/>
    <n v="-1"/>
    <n v="1"/>
    <n v="-1.6999999999999904E-2"/>
    <n v="0.60000000000000142"/>
    <n v="6.5999999999999943"/>
    <n v="3"/>
    <n v="5.5999999999999943"/>
    <n v="0.40000000000000568"/>
    <n v="2.0999999999999996"/>
    <n v="4.8000000000000007"/>
    <n v="1.1999999999999957"/>
    <n v="-1.4000000000000021"/>
    <n v="-1.3999999999999986"/>
    <n v="-1.2000000000000028"/>
    <n v="0.59999999999999964"/>
    <n v="3.7000000000000028"/>
    <n v="4.2000000000000028"/>
    <n v="3.8999999999999986"/>
    <n v="1.5999999999999996"/>
    <n v="-0.60000000000000053"/>
    <n v="0.20000000000000018"/>
    <n v="-0.10000000000000053"/>
    <n v="-2.3999999999999986"/>
    <n v="1.3999999999999986"/>
    <n v="0.2"/>
    <n v="0"/>
    <n v="0"/>
    <n v="0"/>
    <n v="0"/>
    <n v="0"/>
    <n v="2"/>
    <n v="5"/>
    <n v="18"/>
    <n v="-3.3999999999999986"/>
    <n v="-5"/>
    <n v="5"/>
    <n v="-24.2"/>
    <n v="-3"/>
    <n v="-3"/>
    <n v="-1.9000000000000057"/>
    <n v="0"/>
    <n v="5"/>
    <n v="5"/>
    <n v="6"/>
    <n v="-6"/>
    <n v="3"/>
    <n v="10"/>
    <n v="-3"/>
    <n v="-6"/>
    <n v="2"/>
    <n v="-2"/>
    <s v="NOP"/>
    <x v="1"/>
    <n v="123"/>
    <n v="121"/>
    <n v="2"/>
    <x v="3"/>
    <n v="-3"/>
    <x v="2"/>
    <x v="1"/>
    <x v="1"/>
    <x v="1"/>
  </r>
  <r>
    <s v="Train"/>
    <s v="SAS"/>
    <s v="CLE"/>
    <s v="25.02.2018"/>
    <s v="SASCLE25.02.2018"/>
    <s v="CLE"/>
    <s v="Team2"/>
    <s v="CLE"/>
    <s v="Team2"/>
    <n v="2.81"/>
    <n v="1.5"/>
    <n v="1.31"/>
    <s v="SAS"/>
    <s v="Team1"/>
    <n v="0"/>
    <n v="0"/>
    <n v="0"/>
    <n v="0"/>
    <s v="SAS"/>
    <x v="1"/>
    <n v="103"/>
    <n v="97"/>
    <n v="6"/>
    <n v="0.6784"/>
    <n v="0.56000000000000005"/>
    <n v="0.43999999999999995"/>
    <n v="2"/>
    <n v="0"/>
    <n v="2"/>
    <n v="-2.0000000000000018E-2"/>
    <n v="-0.20000000000000284"/>
    <n v="-8.1999999999999886"/>
    <n v="-1.0999999999999943"/>
    <n v="0.60000000000000853"/>
    <n v="-1.6000000000000014"/>
    <n v="-3.4000000000000004"/>
    <n v="-8.2999999999999972"/>
    <n v="-1"/>
    <n v="-2.6999999999999993"/>
    <n v="-3"/>
    <n v="-1.5"/>
    <n v="2.0999999999999996"/>
    <n v="0.5"/>
    <n v="2.5999999999999943"/>
    <n v="-0.70000000000000284"/>
    <n v="-0.59999999999999964"/>
    <n v="0.20000000000000018"/>
    <n v="1.6"/>
    <n v="-0.39999999999999947"/>
    <n v="-1.5"/>
    <n v="-1.5"/>
    <n v="2.5"/>
    <n v="0"/>
    <n v="-1"/>
    <n v="1"/>
    <n v="-1"/>
    <n v="0"/>
    <n v="7"/>
    <n v="3"/>
    <n v="-2"/>
    <n v="4.6000000000000014"/>
    <n v="-6"/>
    <n v="-13"/>
    <n v="-6.5999999999999979"/>
    <n v="7"/>
    <n v="17"/>
    <n v="-23.700000000000003"/>
    <n v="4"/>
    <n v="-12"/>
    <n v="-8"/>
    <n v="2"/>
    <n v="-11"/>
    <n v="-9"/>
    <n v="-5"/>
    <n v="-1"/>
    <n v="-3"/>
    <n v="2"/>
    <n v="-26"/>
    <s v="SAS"/>
    <x v="1"/>
    <n v="110"/>
    <n v="94"/>
    <n v="16"/>
    <x v="1"/>
    <n v="-2"/>
    <x v="2"/>
    <x v="1"/>
    <x v="1"/>
    <x v="2"/>
  </r>
  <r>
    <s v="Train"/>
    <s v="HOU"/>
    <s v="DEN"/>
    <s v="25.02.2018"/>
    <s v="HOUDEN25.02.2018"/>
    <s v="DEN"/>
    <s v="Team2"/>
    <s v="HOU"/>
    <s v="Team1"/>
    <n v="1.52"/>
    <n v="2.73"/>
    <n v="-1.21"/>
    <s v="DEN"/>
    <s v="Team2"/>
    <n v="0"/>
    <n v="0"/>
    <n v="0"/>
    <n v="0"/>
    <s v="HOU"/>
    <x v="1"/>
    <n v="103"/>
    <n v="96"/>
    <n v="7"/>
    <n v="0.72829999999999995"/>
    <n v="0.56999999999999995"/>
    <n v="0.43000000000000005"/>
    <n v="-1"/>
    <n v="12"/>
    <n v="-13"/>
    <n v="0.21699999999999997"/>
    <n v="-9.9999999999994316E-2"/>
    <n v="6.1000000000000085"/>
    <n v="-1.1999999999999957"/>
    <n v="-1.9000000000000057"/>
    <n v="-0.30000000000000426"/>
    <n v="4.4000000000000004"/>
    <n v="12.200000000000003"/>
    <n v="0"/>
    <n v="3.9000000000000021"/>
    <n v="4.1999999999999993"/>
    <n v="3"/>
    <n v="-2.2000000000000011"/>
    <n v="1.3999999999999986"/>
    <n v="-0.79999999999999716"/>
    <n v="-2.6000000000000014"/>
    <n v="-1.2999999999999989"/>
    <n v="0.89999999999999947"/>
    <n v="0.10000000000000053"/>
    <n v="-0.29999999999999982"/>
    <n v="1.5999999999999979"/>
    <n v="0.59999999999999787"/>
    <n v="7.8000000000000007"/>
    <n v="0"/>
    <n v="0"/>
    <n v="0"/>
    <n v="0"/>
    <n v="0"/>
    <n v="-2"/>
    <n v="-8"/>
    <n v="-15"/>
    <n v="-0.70000000000000284"/>
    <n v="2"/>
    <n v="6"/>
    <n v="-0.70000000000000284"/>
    <n v="12"/>
    <n v="11"/>
    <n v="13"/>
    <n v="-4"/>
    <n v="2"/>
    <n v="-2"/>
    <n v="-9"/>
    <n v="2"/>
    <n v="1"/>
    <n v="-1"/>
    <n v="-1"/>
    <n v="-10"/>
    <n v="2"/>
    <n v="15"/>
    <s v="HOU"/>
    <x v="1"/>
    <n v="119"/>
    <n v="114"/>
    <n v="5"/>
    <x v="3"/>
    <n v="2"/>
    <x v="1"/>
    <x v="1"/>
    <x v="1"/>
    <x v="1"/>
  </r>
  <r>
    <s v="Train"/>
    <s v="PHI"/>
    <s v="WAS"/>
    <s v="25.02.2018"/>
    <s v="PHIWAS25.02.2018"/>
    <s v="WAS"/>
    <s v="Team2"/>
    <s v="WAS"/>
    <s v="Team2"/>
    <n v="2.13"/>
    <n v="1.8"/>
    <n v="0.32999999999999985"/>
    <s v="WAS"/>
    <s v="Team2"/>
    <n v="0"/>
    <n v="0"/>
    <n v="0"/>
    <n v="0"/>
    <s v="PHI"/>
    <x v="1"/>
    <n v="103"/>
    <n v="89"/>
    <n v="14"/>
    <n v="0.70660000000000001"/>
    <n v="0.64"/>
    <n v="0.36"/>
    <n v="-2"/>
    <n v="-2"/>
    <n v="0"/>
    <n v="-1.4999999999999902E-2"/>
    <n v="0.10000000000000142"/>
    <n v="0.39999999999999147"/>
    <n v="-0.30000000000000426"/>
    <n v="-0.60000000000000853"/>
    <n v="-9.9999999999994316E-2"/>
    <n v="0.59999999999999964"/>
    <n v="2.1999999999999993"/>
    <n v="-0.69999999999999574"/>
    <n v="0.5"/>
    <n v="0.89999999999999858"/>
    <n v="-1"/>
    <n v="1.0999999999999996"/>
    <n v="2.8999999999999986"/>
    <n v="4"/>
    <n v="1.3000000000000007"/>
    <n v="3"/>
    <n v="9.9999999999999645E-2"/>
    <n v="0.5"/>
    <n v="0.79999999999999982"/>
    <n v="1"/>
    <n v="0.30000000000000071"/>
    <n v="0.40000000000000013"/>
    <n v="0"/>
    <n v="1"/>
    <n v="-1"/>
    <n v="1"/>
    <n v="0"/>
    <n v="11"/>
    <n v="2"/>
    <n v="0"/>
    <n v="2.5"/>
    <n v="0"/>
    <n v="2"/>
    <n v="-2.7000000000000028"/>
    <n v="7"/>
    <n v="10"/>
    <n v="-8.8999999999999915"/>
    <n v="3"/>
    <n v="6"/>
    <n v="9"/>
    <n v="6"/>
    <n v="0"/>
    <n v="2"/>
    <n v="3"/>
    <n v="0"/>
    <n v="-5"/>
    <n v="2"/>
    <n v="28"/>
    <s v="WAS"/>
    <x v="0"/>
    <n v="94"/>
    <n v="109"/>
    <n v="-15"/>
    <x v="3"/>
    <n v="-2"/>
    <x v="1"/>
    <x v="1"/>
    <x v="1"/>
    <x v="1"/>
  </r>
  <r>
    <s v="Train"/>
    <s v="CHA"/>
    <s v="PHI"/>
    <s v="02.03.2018"/>
    <s v="CHAPHI02.03.2018"/>
    <s v="PHI"/>
    <s v="Team2"/>
    <s v="PHI"/>
    <s v="Team2"/>
    <n v="2.38"/>
    <n v="1.65"/>
    <n v="0.73"/>
    <s v="CHA"/>
    <s v="Team1"/>
    <n v="0"/>
    <n v="0"/>
    <n v="0"/>
    <n v="0"/>
    <s v="PHI"/>
    <x v="0"/>
    <n v="84"/>
    <n v="105"/>
    <n v="-21"/>
    <n v="0.83099999999999996"/>
    <n v="0.28999999999999998"/>
    <n v="0.71"/>
    <n v="2"/>
    <n v="-5"/>
    <n v="7"/>
    <n v="-9.8000000000000032E-2"/>
    <n v="-9.9999999999994316E-2"/>
    <n v="-0.79999999999999716"/>
    <n v="-0.89999999999999858"/>
    <n v="1.3999999999999915"/>
    <n v="-1.7999999999999972"/>
    <n v="-0.40000000000000036"/>
    <n v="-1.8999999999999986"/>
    <n v="0.89999999999999858"/>
    <n v="1.5999999999999979"/>
    <n v="3"/>
    <n v="-2.4000000000000057"/>
    <n v="-0.79999999999999893"/>
    <n v="-0.69999999999999574"/>
    <n v="-1.5"/>
    <n v="-4.2000000000000028"/>
    <n v="-4.5"/>
    <n v="-1.3000000000000007"/>
    <n v="-0.20000000000000018"/>
    <n v="-0.40000000000000036"/>
    <n v="-4.6999999999999993"/>
    <n v="1.3999999999999986"/>
    <n v="-1.9"/>
    <n v="0"/>
    <n v="-1"/>
    <n v="1"/>
    <n v="-1"/>
    <n v="0"/>
    <n v="-2"/>
    <n v="2"/>
    <n v="1"/>
    <n v="1.8000000000000043"/>
    <n v="-1"/>
    <n v="-3"/>
    <n v="0"/>
    <n v="-5"/>
    <n v="-5"/>
    <n v="-7.6000000000000014"/>
    <n v="-5"/>
    <n v="-16"/>
    <n v="-21"/>
    <n v="2"/>
    <n v="-3"/>
    <n v="2"/>
    <n v="1"/>
    <n v="-2"/>
    <n v="-3"/>
    <n v="-1"/>
    <n v="-39"/>
    <s v="PHI"/>
    <x v="0"/>
    <n v="99"/>
    <n v="110"/>
    <n v="-11"/>
    <x v="1"/>
    <n v="-6"/>
    <x v="1"/>
    <x v="2"/>
    <x v="2"/>
    <x v="1"/>
  </r>
  <r>
    <s v="Train"/>
    <s v="DET"/>
    <s v="ORL"/>
    <s v="02.03.2018"/>
    <s v="DETORL02.03.2018"/>
    <s v="ORL"/>
    <s v="Team2"/>
    <s v="DET"/>
    <s v="Team1"/>
    <n v="1.7"/>
    <n v="2.29"/>
    <n v="-0.59000000000000008"/>
    <s v="ORL"/>
    <s v="Team2"/>
    <n v="0"/>
    <n v="0"/>
    <n v="0"/>
    <n v="0"/>
    <s v="ORL"/>
    <x v="0"/>
    <n v="95"/>
    <n v="101"/>
    <n v="-6"/>
    <n v="0.87509999999999999"/>
    <n v="0.44"/>
    <n v="0.56000000000000005"/>
    <n v="0"/>
    <n v="11"/>
    <n v="-11"/>
    <n v="0.18"/>
    <n v="0"/>
    <n v="-2.5"/>
    <n v="-0.60000000000000142"/>
    <n v="0.90000000000000568"/>
    <n v="-1.2000000000000028"/>
    <n v="0"/>
    <n v="-0.69999999999999929"/>
    <n v="1"/>
    <n v="-1.1999999999999993"/>
    <n v="-1.4000000000000021"/>
    <n v="-1"/>
    <n v="1.2999999999999989"/>
    <n v="0.60000000000000142"/>
    <n v="1.8999999999999986"/>
    <n v="-0.80000000000000071"/>
    <n v="-1"/>
    <n v="9.9999999999999645E-2"/>
    <n v="-1.0999999999999996"/>
    <n v="-9.9999999999999645E-2"/>
    <n v="-1"/>
    <n v="-0.89999999999999858"/>
    <n v="3.8999999999999995"/>
    <n v="0"/>
    <n v="1"/>
    <n v="-1"/>
    <n v="1"/>
    <n v="0"/>
    <n v="6"/>
    <n v="3"/>
    <n v="13"/>
    <n v="-3.3999999999999986"/>
    <n v="-4"/>
    <n v="-1"/>
    <n v="-12.299999999999997"/>
    <n v="4"/>
    <n v="-1"/>
    <n v="20.799999999999997"/>
    <n v="14"/>
    <n v="1"/>
    <n v="15"/>
    <n v="-1"/>
    <n v="-2"/>
    <n v="1"/>
    <n v="-2"/>
    <n v="-4"/>
    <n v="1"/>
    <n v="-2"/>
    <n v="36"/>
    <s v="ORL"/>
    <x v="0"/>
    <n v="106"/>
    <n v="115"/>
    <n v="-9"/>
    <x v="3"/>
    <n v="-1"/>
    <x v="1"/>
    <x v="1"/>
    <x v="1"/>
    <x v="2"/>
  </r>
  <r>
    <s v="Train"/>
    <s v="GSW"/>
    <s v="ATL"/>
    <s v="02.03.2018"/>
    <s v="GSWATL02.03.2018"/>
    <s v="ATL"/>
    <s v="Team2"/>
    <s v="GSW"/>
    <s v="Team1"/>
    <n v="1.0900000000000001"/>
    <n v="9.35"/>
    <n v="-8.26"/>
    <s v="ATL"/>
    <s v="Team2"/>
    <n v="0"/>
    <n v="0"/>
    <n v="0"/>
    <n v="0"/>
    <s v="ATL"/>
    <x v="0"/>
    <n v="91"/>
    <n v="106"/>
    <n v="-15"/>
    <n v="0.77969999999999995"/>
    <n v="0.35"/>
    <n v="0.65"/>
    <n v="0"/>
    <n v="29"/>
    <n v="-29"/>
    <n v="0.46800000000000003"/>
    <n v="0.10000000000000142"/>
    <n v="12.599999999999994"/>
    <n v="5.3999999999999986"/>
    <n v="-9.9999999999994316E-2"/>
    <n v="6.3000000000000043"/>
    <n v="1.0999999999999996"/>
    <n v="-0.30000000000000071"/>
    <n v="3.7999999999999972"/>
    <n v="0.80000000000000071"/>
    <n v="0.5"/>
    <n v="2"/>
    <n v="-1"/>
    <n v="4.1000000000000014"/>
    <n v="3.1000000000000014"/>
    <n v="6.8999999999999986"/>
    <n v="0.40000000000000036"/>
    <n v="0"/>
    <n v="3.5"/>
    <n v="-1.6999999999999997"/>
    <n v="0"/>
    <n v="-2.1000000000000014"/>
    <n v="13.1"/>
    <n v="0"/>
    <n v="0"/>
    <n v="0"/>
    <n v="0"/>
    <n v="0"/>
    <n v="2"/>
    <n v="-1"/>
    <n v="-16"/>
    <n v="8.3999999999999986"/>
    <n v="1"/>
    <n v="-5"/>
    <n v="10.700000000000003"/>
    <n v="3"/>
    <n v="3"/>
    <n v="1.7999999999999972"/>
    <n v="-12"/>
    <n v="-1"/>
    <n v="-13"/>
    <n v="3"/>
    <n v="-6"/>
    <n v="-3"/>
    <n v="-3"/>
    <n v="-2"/>
    <n v="-2"/>
    <n v="4"/>
    <n v="3"/>
    <s v="GSW"/>
    <x v="1"/>
    <n v="114"/>
    <n v="109"/>
    <n v="5"/>
    <x v="2"/>
    <n v="3"/>
    <x v="1"/>
    <x v="2"/>
    <x v="2"/>
    <x v="1"/>
  </r>
  <r>
    <s v="Train"/>
    <s v="DAL"/>
    <s v="CHI"/>
    <s v="02.03.2018"/>
    <s v="DALCHI02.03.2018"/>
    <s v="CHI"/>
    <s v="Team2"/>
    <s v="DAL"/>
    <s v="Team1"/>
    <n v="1.81"/>
    <n v="2.11"/>
    <n v="-0.29999999999999982"/>
    <s v="DAL"/>
    <s v="Team1"/>
    <n v="0"/>
    <n v="0"/>
    <n v="0"/>
    <n v="0"/>
    <s v="DAL"/>
    <x v="1"/>
    <n v="98"/>
    <n v="92"/>
    <n v="6"/>
    <n v="0.53259999999999996"/>
    <n v="0.56000000000000005"/>
    <n v="0.43999999999999995"/>
    <n v="1"/>
    <n v="-1"/>
    <n v="2"/>
    <n v="-2.200000000000002E-2"/>
    <n v="-0.39999999999999858"/>
    <n v="-1.2000000000000028"/>
    <n v="-0.89999999999999858"/>
    <n v="-3.7000000000000028"/>
    <n v="0.80000000000000426"/>
    <n v="0.90000000000000036"/>
    <n v="2.1000000000000014"/>
    <n v="0.5"/>
    <n v="-0.19999999999999929"/>
    <n v="-0.5"/>
    <n v="0.5"/>
    <n v="-1.6000000000000005"/>
    <n v="-2.8999999999999986"/>
    <n v="-4.3999999999999986"/>
    <n v="-0.89999999999999858"/>
    <n v="-1.4000000000000004"/>
    <n v="0.20000000000000018"/>
    <n v="0"/>
    <n v="-0.5"/>
    <n v="0.39999999999999858"/>
    <n v="2.5"/>
    <n v="3.6999999999999997"/>
    <n v="0"/>
    <n v="0"/>
    <n v="0"/>
    <n v="0"/>
    <n v="5"/>
    <n v="7"/>
    <n v="5"/>
    <n v="10"/>
    <n v="0.29999999999999716"/>
    <n v="4"/>
    <n v="12"/>
    <n v="-1.3999999999999986"/>
    <n v="-7"/>
    <n v="-6"/>
    <n v="-16.200000000000003"/>
    <n v="-3"/>
    <n v="-5"/>
    <n v="-8"/>
    <n v="4"/>
    <n v="-4"/>
    <n v="3"/>
    <n v="-4"/>
    <n v="-6"/>
    <n v="-1"/>
    <n v="10"/>
    <n v="14"/>
    <s v="CHI"/>
    <x v="0"/>
    <n v="100"/>
    <n v="108"/>
    <n v="-8"/>
    <x v="3"/>
    <n v="-2"/>
    <x v="1"/>
    <x v="1"/>
    <x v="1"/>
    <x v="1"/>
  </r>
  <r>
    <s v="Train"/>
    <s v="DEN"/>
    <s v="MEM"/>
    <s v="02.03.2018"/>
    <s v="DENMEM02.03.2018"/>
    <s v="MEM"/>
    <s v="Team2"/>
    <s v="DEN"/>
    <s v="Team1"/>
    <n v="1.31"/>
    <n v="3.87"/>
    <n v="-2.56"/>
    <s v="MEM"/>
    <s v="Team2"/>
    <n v="0"/>
    <n v="0"/>
    <n v="0"/>
    <n v="0"/>
    <s v="DEN"/>
    <x v="1"/>
    <n v="105"/>
    <n v="88"/>
    <n v="17"/>
    <n v="0.62390000000000001"/>
    <n v="0.67"/>
    <n v="0.32999999999999996"/>
    <n v="1"/>
    <n v="15"/>
    <n v="-14"/>
    <n v="0.24100000000000005"/>
    <n v="0.10000000000000142"/>
    <n v="9.5"/>
    <n v="4.2999999999999972"/>
    <n v="4.9000000000000057"/>
    <n v="2.4000000000000057"/>
    <n v="1.9000000000000004"/>
    <n v="4"/>
    <n v="1.6000000000000014"/>
    <n v="-0.89999999999999858"/>
    <n v="-0.10000000000000142"/>
    <n v="-3.8999999999999915"/>
    <n v="2.1000000000000014"/>
    <n v="1.5"/>
    <n v="3.6999999999999957"/>
    <n v="3.5"/>
    <n v="0.19999999999999929"/>
    <n v="0.60000000000000053"/>
    <n v="-0.39999999999999947"/>
    <n v="-0.29999999999999982"/>
    <n v="-5.2000000000000028"/>
    <n v="-0.5"/>
    <n v="5.5"/>
    <n v="0"/>
    <n v="0"/>
    <n v="0"/>
    <n v="0"/>
    <n v="0"/>
    <n v="18"/>
    <n v="10"/>
    <n v="0"/>
    <n v="11.5"/>
    <n v="-3"/>
    <n v="0"/>
    <n v="-9.6000000000000014"/>
    <n v="1"/>
    <n v="2"/>
    <n v="-2.0999999999999943"/>
    <n v="0"/>
    <n v="-7"/>
    <n v="-7"/>
    <n v="4"/>
    <n v="0"/>
    <n v="3"/>
    <n v="-1"/>
    <n v="1"/>
    <n v="-2"/>
    <n v="-3"/>
    <n v="6"/>
    <s v="DEN"/>
    <x v="1"/>
    <n v="108"/>
    <n v="102"/>
    <n v="6"/>
    <x v="3"/>
    <n v="-2"/>
    <x v="2"/>
    <x v="1"/>
    <x v="1"/>
    <x v="1"/>
  </r>
  <r>
    <s v="Train"/>
    <s v="IND"/>
    <s v="MIL"/>
    <s v="02.03.2018"/>
    <s v="INDMIL02.03.2018"/>
    <s v="MIL"/>
    <s v="Team2"/>
    <s v="MIL"/>
    <s v="Team2"/>
    <n v="2.4700000000000002"/>
    <n v="1.61"/>
    <n v="0.8600000000000001"/>
    <s v="IND"/>
    <s v="Team1"/>
    <n v="0"/>
    <n v="0"/>
    <n v="0"/>
    <n v="0"/>
    <s v="MIL"/>
    <x v="0"/>
    <n v="95"/>
    <n v="103"/>
    <n v="-8"/>
    <n v="0.66010000000000002"/>
    <n v="0.42"/>
    <n v="0.58000000000000007"/>
    <n v="0"/>
    <n v="1"/>
    <n v="-1"/>
    <n v="1.6000000000000014E-2"/>
    <n v="-9.9999999999994316E-2"/>
    <n v="1.8999999999999915"/>
    <n v="2.4000000000000057"/>
    <n v="4.5"/>
    <n v="0.29999999999999716"/>
    <n v="0.59999999999999964"/>
    <n v="0.19999999999999929"/>
    <n v="1.8999999999999986"/>
    <n v="-3.4000000000000021"/>
    <n v="-4.1999999999999993"/>
    <n v="-0.70000000000000284"/>
    <n v="1.1999999999999993"/>
    <n v="1.5"/>
    <n v="2.7999999999999972"/>
    <n v="0.19999999999999929"/>
    <n v="-0.30000000000000071"/>
    <n v="0"/>
    <n v="-1"/>
    <n v="0.79999999999999982"/>
    <n v="-2.8000000000000007"/>
    <n v="-1.2999999999999972"/>
    <n v="1.7999999999999998"/>
    <n v="0"/>
    <n v="0"/>
    <n v="0"/>
    <n v="0"/>
    <n v="0"/>
    <n v="15"/>
    <n v="10"/>
    <n v="17"/>
    <n v="3.8000000000000043"/>
    <n v="3"/>
    <n v="8"/>
    <n v="1.1000000000000014"/>
    <n v="-8"/>
    <n v="-8"/>
    <n v="-7.0999999999999943"/>
    <n v="5"/>
    <n v="3"/>
    <n v="8"/>
    <n v="5"/>
    <n v="11"/>
    <n v="6"/>
    <n v="2"/>
    <n v="11"/>
    <n v="0"/>
    <n v="3"/>
    <n v="18"/>
    <s v="IND"/>
    <x v="1"/>
    <n v="103"/>
    <n v="96"/>
    <n v="7"/>
    <x v="3"/>
    <n v="-4"/>
    <x v="2"/>
    <x v="1"/>
    <x v="1"/>
    <x v="1"/>
  </r>
  <r>
    <s v="Train"/>
    <s v="TOR"/>
    <s v="WAS"/>
    <s v="02.03.2018"/>
    <s v="TORWAS02.03.2018"/>
    <s v="WAS"/>
    <s v="Team2"/>
    <s v="TOR"/>
    <s v="Team1"/>
    <n v="1.61"/>
    <n v="2.48"/>
    <n v="-0.86999999999999988"/>
    <s v="WAS"/>
    <s v="Team2"/>
    <n v="0"/>
    <n v="0"/>
    <n v="0"/>
    <n v="0"/>
    <s v="TOR"/>
    <x v="1"/>
    <n v="109"/>
    <n v="87"/>
    <n v="22"/>
    <n v="0.85940000000000005"/>
    <n v="0.72"/>
    <n v="0.28000000000000003"/>
    <n v="-2"/>
    <n v="7"/>
    <n v="-9"/>
    <n v="0.13600000000000001"/>
    <n v="0"/>
    <n v="5"/>
    <n v="1.1999999999999957"/>
    <n v="1.6999999999999886"/>
    <n v="0.5"/>
    <n v="1.7999999999999989"/>
    <n v="5.8999999999999986"/>
    <n v="-1.2999999999999972"/>
    <n v="0.69999999999999929"/>
    <n v="9.9999999999997868E-2"/>
    <n v="2.9000000000000057"/>
    <n v="-0.40000000000000036"/>
    <n v="1"/>
    <n v="0.5"/>
    <n v="-1"/>
    <n v="-1.0999999999999996"/>
    <n v="9.9999999999999645E-2"/>
    <n v="1.5999999999999996"/>
    <n v="0.30000000000000071"/>
    <n v="0.39999999999999858"/>
    <n v="-0.39999999999999858"/>
    <n v="6.9999999999999991"/>
    <n v="0"/>
    <n v="1"/>
    <n v="-1"/>
    <n v="1"/>
    <n v="0"/>
    <n v="16"/>
    <n v="9"/>
    <n v="-7"/>
    <n v="14.200000000000003"/>
    <n v="1"/>
    <n v="-2"/>
    <n v="5.6000000000000014"/>
    <n v="-3"/>
    <n v="3"/>
    <n v="-23.200000000000003"/>
    <n v="-11"/>
    <n v="3"/>
    <n v="-8"/>
    <n v="8"/>
    <n v="-6"/>
    <n v="2"/>
    <n v="4"/>
    <n v="-6"/>
    <n v="-2"/>
    <n v="-2"/>
    <n v="21"/>
    <s v="TOR"/>
    <x v="1"/>
    <n v="100"/>
    <n v="90"/>
    <n v="10"/>
    <x v="2"/>
    <n v="1"/>
    <x v="1"/>
    <x v="2"/>
    <x v="2"/>
    <x v="1"/>
  </r>
  <r>
    <s v="Train"/>
    <s v="OKC"/>
    <s v="PHX"/>
    <s v="02.03.2018"/>
    <s v="OKCPHX02.03.2018"/>
    <s v="PHX"/>
    <s v="Team2"/>
    <s v="OKC"/>
    <s v="Team1"/>
    <n v="1.29"/>
    <n v="4.01"/>
    <n v="-2.7199999999999998"/>
    <s v="PHX"/>
    <s v="Team2"/>
    <n v="0"/>
    <n v="0"/>
    <n v="0"/>
    <n v="0"/>
    <s v="OKC"/>
    <x v="1"/>
    <n v="108"/>
    <n v="89"/>
    <n v="19"/>
    <n v="0.56259999999999999"/>
    <n v="0.69"/>
    <n v="0.31000000000000005"/>
    <n v="0"/>
    <n v="17"/>
    <n v="-17"/>
    <n v="0.26899999999999996"/>
    <n v="0.29999999999999716"/>
    <n v="2"/>
    <n v="1.4000000000000057"/>
    <n v="0.79999999999999716"/>
    <n v="1.1000000000000014"/>
    <n v="1.3000000000000007"/>
    <n v="2.1999999999999993"/>
    <n v="1.7999999999999972"/>
    <n v="-2"/>
    <n v="-1.4000000000000021"/>
    <n v="-3.8000000000000114"/>
    <n v="2"/>
    <n v="-1"/>
    <n v="0.89999999999999858"/>
    <n v="0.19999999999999929"/>
    <n v="-1.4000000000000004"/>
    <n v="2.2000000000000002"/>
    <n v="0.40000000000000036"/>
    <n v="-1.2000000000000002"/>
    <n v="-2.5"/>
    <n v="-0.69999999999999929"/>
    <n v="11.5"/>
    <n v="0"/>
    <n v="0"/>
    <n v="0"/>
    <n v="0"/>
    <n v="5"/>
    <n v="1"/>
    <n v="4"/>
    <n v="10"/>
    <n v="-0.59999999999999432"/>
    <n v="4"/>
    <n v="15"/>
    <n v="-0.80000000000000071"/>
    <n v="-11"/>
    <n v="-19"/>
    <n v="15.799999999999997"/>
    <n v="11"/>
    <n v="-2"/>
    <n v="9"/>
    <n v="0"/>
    <n v="6"/>
    <n v="-5"/>
    <n v="-4"/>
    <n v="-7"/>
    <n v="-4"/>
    <n v="-7"/>
    <n v="-7"/>
    <s v="OKC"/>
    <x v="1"/>
    <n v="124"/>
    <n v="116"/>
    <n v="8"/>
    <x v="2"/>
    <n v="4"/>
    <x v="1"/>
    <x v="2"/>
    <x v="2"/>
    <x v="1"/>
  </r>
  <r>
    <s v="Train"/>
    <s v="MIN"/>
    <s v="UTA"/>
    <s v="02.03.2018"/>
    <s v="MINUTA02.03.2018"/>
    <s v="UTA"/>
    <s v="Team2"/>
    <s v="UTA"/>
    <s v="Team2"/>
    <n v="3.55"/>
    <n v="1.35"/>
    <n v="2.1999999999999997"/>
    <s v="MIN"/>
    <s v="Team1"/>
    <n v="0"/>
    <n v="0"/>
    <n v="0"/>
    <n v="0"/>
    <s v="MIN"/>
    <x v="1"/>
    <n v="96"/>
    <n v="84"/>
    <n v="12"/>
    <n v="0.80710000000000004"/>
    <n v="0.62"/>
    <n v="0.38"/>
    <n v="4"/>
    <n v="7"/>
    <n v="-3"/>
    <n v="7.6999999999999957E-2"/>
    <n v="9.9999999999994316E-2"/>
    <n v="7.0999999999999943"/>
    <n v="3.3000000000000043"/>
    <n v="3"/>
    <n v="2.2999999999999972"/>
    <n v="-2.9000000000000004"/>
    <n v="-6.8999999999999986"/>
    <n v="-1.6000000000000014"/>
    <n v="3.2000000000000028"/>
    <n v="3.7999999999999972"/>
    <n v="0.90000000000000568"/>
    <n v="1.7000000000000011"/>
    <n v="-1.7999999999999972"/>
    <n v="-0.10000000000000142"/>
    <n v="1.3000000000000007"/>
    <n v="-2"/>
    <n v="-0.20000000000000107"/>
    <n v="-0.5"/>
    <n v="0"/>
    <n v="-1.7000000000000028"/>
    <n v="0.79999999999999716"/>
    <n v="1.5999999999999999"/>
    <n v="0"/>
    <n v="0"/>
    <n v="0"/>
    <n v="0"/>
    <n v="0"/>
    <n v="14"/>
    <n v="7"/>
    <n v="14"/>
    <n v="1"/>
    <n v="-3"/>
    <n v="-9"/>
    <n v="-4.1000000000000014"/>
    <n v="3"/>
    <n v="-1"/>
    <n v="17.799999999999997"/>
    <n v="2"/>
    <n v="8"/>
    <n v="10"/>
    <n v="-5"/>
    <n v="-7"/>
    <n v="-1"/>
    <n v="3"/>
    <n v="4"/>
    <n v="5"/>
    <n v="-3"/>
    <n v="2"/>
    <s v="UTA"/>
    <x v="0"/>
    <n v="108"/>
    <n v="116"/>
    <n v="-8"/>
    <x v="3"/>
    <n v="-2"/>
    <x v="1"/>
    <x v="1"/>
    <x v="1"/>
    <x v="1"/>
  </r>
  <r>
    <s v="Train"/>
    <s v="NYK"/>
    <s v="LAC"/>
    <s v="02.03.2018"/>
    <s v="NYKLAC02.03.2018"/>
    <s v="LAC"/>
    <s v="Team2"/>
    <s v="LAC"/>
    <s v="Team2"/>
    <n v="4.4000000000000004"/>
    <n v="1.26"/>
    <n v="3.1400000000000006"/>
    <s v="NYK"/>
    <s v="Team1"/>
    <n v="0"/>
    <n v="0"/>
    <n v="0"/>
    <n v="0"/>
    <s v="LAC"/>
    <x v="0"/>
    <n v="80"/>
    <n v="103"/>
    <n v="-23"/>
    <n v="0.60440000000000005"/>
    <n v="0.27"/>
    <n v="0.73"/>
    <n v="2"/>
    <n v="-8"/>
    <n v="10"/>
    <n v="-0.14600000000000002"/>
    <n v="0.29999999999999716"/>
    <n v="-4.3999999999999915"/>
    <n v="0.59999999999999432"/>
    <n v="1.7999999999999972"/>
    <n v="-0.30000000000000426"/>
    <n v="-2.2000000000000002"/>
    <n v="-6.1999999999999993"/>
    <n v="0"/>
    <n v="-3.3999999999999986"/>
    <n v="-5.3000000000000007"/>
    <n v="3.5"/>
    <n v="0.69999999999999929"/>
    <n v="-9.9999999999994316E-2"/>
    <n v="0.59999999999999432"/>
    <n v="0.69999999999999929"/>
    <n v="9.9999999999999645E-2"/>
    <n v="-1"/>
    <n v="0.5"/>
    <n v="-0.5"/>
    <n v="-9.9999999999997868E-2"/>
    <n v="-3.1999999999999993"/>
    <n v="-3.3"/>
    <n v="0"/>
    <n v="0"/>
    <n v="0"/>
    <n v="0"/>
    <n v="0"/>
    <n v="19"/>
    <n v="11"/>
    <n v="17"/>
    <n v="3.3999999999999986"/>
    <n v="3"/>
    <n v="2"/>
    <n v="9.6000000000000014"/>
    <n v="-6"/>
    <n v="-10"/>
    <n v="9.3999999999999915"/>
    <n v="6"/>
    <n v="-6"/>
    <n v="0"/>
    <n v="11"/>
    <n v="-4"/>
    <n v="1"/>
    <n v="1"/>
    <n v="0"/>
    <n v="-1"/>
    <n v="-8"/>
    <n v="-1"/>
    <s v="LAC"/>
    <x v="0"/>
    <n v="105"/>
    <n v="128"/>
    <n v="-23"/>
    <x v="1"/>
    <n v="-7"/>
    <x v="1"/>
    <x v="2"/>
    <x v="2"/>
    <x v="2"/>
  </r>
  <r>
    <s v="Train"/>
    <s v="ATL"/>
    <s v="TOR"/>
    <s v="06.03.2018"/>
    <s v="ATLTOR06.03.2018"/>
    <s v="TOR"/>
    <s v="Team2"/>
    <s v="TOR"/>
    <s v="Team2"/>
    <n v="7.51"/>
    <n v="1.1200000000000001"/>
    <n v="6.39"/>
    <s v="ATL"/>
    <s v="Team1"/>
    <n v="0"/>
    <n v="0"/>
    <n v="0"/>
    <n v="0"/>
    <s v="TOR"/>
    <x v="0"/>
    <n v="80"/>
    <n v="111"/>
    <n v="-31"/>
    <n v="0.5151"/>
    <n v="0.19"/>
    <n v="0.81"/>
    <n v="2"/>
    <n v="-25"/>
    <n v="27"/>
    <n v="-0.41299999999999998"/>
    <n v="-0.10000000000000142"/>
    <n v="-8.1000000000000085"/>
    <n v="-3"/>
    <n v="-2.2000000000000028"/>
    <n v="-2.4000000000000057"/>
    <n v="-0.59999999999999964"/>
    <n v="-2.3000000000000007"/>
    <n v="0.89999999999999858"/>
    <n v="-1.5"/>
    <n v="-1.8999999999999986"/>
    <n v="-0.5"/>
    <n v="-0.19999999999999929"/>
    <n v="-2.3000000000000007"/>
    <n v="-2.5"/>
    <n v="0"/>
    <n v="2.3000000000000007"/>
    <n v="-9.9999999999999645E-2"/>
    <n v="-1.5999999999999996"/>
    <n v="0.39999999999999947"/>
    <n v="-2.3000000000000007"/>
    <n v="0.69999999999999929"/>
    <n v="-13.1"/>
    <n v="0"/>
    <n v="0"/>
    <n v="0"/>
    <n v="0"/>
    <n v="0"/>
    <n v="10"/>
    <n v="8"/>
    <n v="11"/>
    <n v="3.5"/>
    <n v="5"/>
    <n v="-8"/>
    <n v="22.2"/>
    <n v="-11"/>
    <n v="-15"/>
    <n v="5.5"/>
    <n v="0"/>
    <n v="-1"/>
    <n v="-1"/>
    <n v="1"/>
    <n v="1"/>
    <n v="2"/>
    <n v="-3"/>
    <n v="2"/>
    <n v="-10"/>
    <n v="-2"/>
    <n v="-4"/>
    <s v="TOR"/>
    <x v="0"/>
    <n v="90"/>
    <n v="106"/>
    <n v="-16"/>
    <x v="1"/>
    <n v="-6"/>
    <x v="1"/>
    <x v="2"/>
    <x v="2"/>
    <x v="1"/>
  </r>
  <r>
    <s v="Train"/>
    <s v="MIA"/>
    <s v="WAS"/>
    <s v="06.03.2018"/>
    <s v="MIAWAS06.03.2018"/>
    <s v="WAS"/>
    <s v="Team2"/>
    <s v="WAS"/>
    <s v="Team2"/>
    <n v="2.5099999999999998"/>
    <n v="1.6"/>
    <n v="0.9099999999999997"/>
    <s v="MIA"/>
    <s v="Team1"/>
    <n v="0"/>
    <n v="0"/>
    <n v="0"/>
    <n v="0"/>
    <s v="WAS"/>
    <x v="0"/>
    <n v="91"/>
    <n v="100"/>
    <n v="-9"/>
    <n v="0.83609999999999995"/>
    <n v="0.41"/>
    <n v="0.59000000000000008"/>
    <n v="0"/>
    <n v="-2"/>
    <n v="2"/>
    <n v="-3.1999999999999917E-2"/>
    <n v="-9.9999999999994316E-2"/>
    <n v="-5.2000000000000028"/>
    <n v="-2"/>
    <n v="-2"/>
    <n v="-1.3000000000000043"/>
    <n v="1.0999999999999996"/>
    <n v="4"/>
    <n v="-1.2000000000000028"/>
    <n v="-2.1999999999999993"/>
    <n v="-2.5"/>
    <n v="-1.9000000000000057"/>
    <n v="-0.69999999999999929"/>
    <n v="0.70000000000000284"/>
    <n v="0"/>
    <n v="-2.5"/>
    <n v="0.29999999999999893"/>
    <n v="-0.59999999999999964"/>
    <n v="0.89999999999999947"/>
    <n v="0.10000000000000053"/>
    <n v="-1.8999999999999986"/>
    <n v="-1"/>
    <n v="-1.7"/>
    <n v="0"/>
    <n v="1"/>
    <n v="-1"/>
    <n v="1"/>
    <n v="0"/>
    <n v="30"/>
    <n v="12"/>
    <n v="9"/>
    <n v="8.8999999999999986"/>
    <n v="2"/>
    <n v="9"/>
    <n v="-3.7000000000000028"/>
    <n v="4"/>
    <n v="4"/>
    <n v="3.6999999999999886"/>
    <n v="6"/>
    <n v="3"/>
    <n v="9"/>
    <n v="12"/>
    <n v="-5"/>
    <n v="3"/>
    <n v="4"/>
    <n v="2"/>
    <n v="-7"/>
    <n v="2"/>
    <n v="25"/>
    <s v="WAS"/>
    <x v="0"/>
    <n v="113"/>
    <n v="117"/>
    <n v="-4"/>
    <x v="3"/>
    <n v="-1"/>
    <x v="1"/>
    <x v="1"/>
    <x v="1"/>
    <x v="1"/>
  </r>
  <r>
    <s v="Train"/>
    <s v="PHI"/>
    <s v="CHA"/>
    <s v="06.03.2018"/>
    <s v="PHICHA06.03.2018"/>
    <s v="CHA"/>
    <s v="Team2"/>
    <s v="PHI"/>
    <s v="Team1"/>
    <n v="1.85"/>
    <n v="2.0699999999999998"/>
    <n v="-0.21999999999999975"/>
    <s v="CHA"/>
    <s v="Team2"/>
    <n v="0"/>
    <n v="0"/>
    <n v="0"/>
    <n v="0"/>
    <s v="CHA"/>
    <x v="0"/>
    <n v="90"/>
    <n v="110"/>
    <n v="-20"/>
    <n v="0.6361"/>
    <n v="0.3"/>
    <n v="0.7"/>
    <n v="-2"/>
    <n v="6"/>
    <n v="-8"/>
    <n v="0.11000000000000004"/>
    <n v="9.9999999999994316E-2"/>
    <n v="1.0999999999999943"/>
    <n v="1.1000000000000014"/>
    <n v="-1.7000000000000028"/>
    <n v="2.2000000000000028"/>
    <n v="0.5"/>
    <n v="1.9000000000000021"/>
    <n v="-0.59999999999999432"/>
    <n v="-1.6999999999999993"/>
    <n v="-3.2000000000000028"/>
    <n v="2.5999999999999943"/>
    <n v="0.70000000000000107"/>
    <n v="0.60000000000000142"/>
    <n v="1.3000000000000043"/>
    <n v="4.3000000000000007"/>
    <n v="4.7000000000000011"/>
    <n v="1.0999999999999996"/>
    <n v="0.40000000000000036"/>
    <n v="0.29999999999999982"/>
    <n v="4.5999999999999979"/>
    <n v="-1.3000000000000007"/>
    <n v="2.1999999999999997"/>
    <n v="0"/>
    <n v="0"/>
    <n v="0"/>
    <n v="0"/>
    <n v="0"/>
    <n v="12"/>
    <n v="7"/>
    <n v="-15"/>
    <n v="18.100000000000001"/>
    <n v="9"/>
    <n v="7"/>
    <n v="26.2"/>
    <n v="-11"/>
    <n v="-13"/>
    <n v="-1.1000000000000085"/>
    <n v="-3"/>
    <n v="-11"/>
    <n v="-14"/>
    <n v="10"/>
    <n v="17"/>
    <n v="-3"/>
    <n v="5"/>
    <n v="-4"/>
    <n v="3"/>
    <n v="-4"/>
    <n v="-3"/>
    <s v="PHI"/>
    <x v="1"/>
    <n v="128"/>
    <n v="114"/>
    <n v="14"/>
    <x v="3"/>
    <n v="-3"/>
    <x v="2"/>
    <x v="1"/>
    <x v="1"/>
    <x v="1"/>
  </r>
  <r>
    <s v="Train"/>
    <s v="HOU"/>
    <s v="OKC"/>
    <s v="06.03.2018"/>
    <s v="HOUOKC06.03.2018"/>
    <s v="OKC"/>
    <s v="Team2"/>
    <s v="HOU"/>
    <s v="Team1"/>
    <n v="1.49"/>
    <n v="2.82"/>
    <n v="-1.3299999999999998"/>
    <s v="OKC"/>
    <s v="Team2"/>
    <n v="0"/>
    <n v="0"/>
    <n v="0"/>
    <n v="0"/>
    <s v="HOU"/>
    <x v="1"/>
    <n v="106"/>
    <n v="89"/>
    <n v="17"/>
    <n v="0.68379999999999996"/>
    <n v="0.67"/>
    <n v="0.32999999999999996"/>
    <n v="-3"/>
    <n v="12"/>
    <n v="-15"/>
    <n v="0.22100000000000009"/>
    <n v="-0.19999999999999574"/>
    <n v="7.4000000000000057"/>
    <n v="-0.79999999999999716"/>
    <n v="-3.5"/>
    <n v="1"/>
    <n v="5.0999999999999996"/>
    <n v="12.8"/>
    <n v="1.7000000000000028"/>
    <n v="3.8999999999999986"/>
    <n v="2.5"/>
    <n v="8.0999999999999943"/>
    <n v="-3.5"/>
    <n v="1.8999999999999986"/>
    <n v="-1.6000000000000014"/>
    <n v="0.60000000000000142"/>
    <n v="-0.19999999999999929"/>
    <n v="-9.9999999999999645E-2"/>
    <n v="-0.40000000000000036"/>
    <n v="-0.10000000000000053"/>
    <n v="-0.30000000000000071"/>
    <n v="-0.30000000000000071"/>
    <n v="6.0000000000000009"/>
    <n v="0"/>
    <n v="1"/>
    <n v="-1"/>
    <n v="1"/>
    <n v="0"/>
    <n v="23"/>
    <n v="-1"/>
    <n v="-4"/>
    <n v="0.79999999999999716"/>
    <n v="13"/>
    <n v="22"/>
    <n v="16.599999999999998"/>
    <n v="12"/>
    <n v="9"/>
    <n v="20"/>
    <n v="1"/>
    <n v="-1"/>
    <n v="0"/>
    <n v="6"/>
    <n v="-1"/>
    <n v="5"/>
    <n v="-1"/>
    <n v="-5"/>
    <n v="0"/>
    <n v="0"/>
    <n v="11"/>
    <s v="HOU"/>
    <x v="1"/>
    <n v="122"/>
    <n v="112"/>
    <n v="10"/>
    <x v="3"/>
    <n v="1"/>
    <x v="1"/>
    <x v="1"/>
    <x v="1"/>
    <x v="1"/>
  </r>
  <r>
    <s v="Train"/>
    <s v="DEN"/>
    <s v="DAL"/>
    <s v="06.03.2018"/>
    <s v="DENDAL06.03.2018"/>
    <s v="DAL"/>
    <s v="Team2"/>
    <s v="DEN"/>
    <s v="Team1"/>
    <n v="1.45"/>
    <n v="3"/>
    <n v="-1.55"/>
    <s v="DAL"/>
    <s v="Team2"/>
    <n v="0"/>
    <n v="0"/>
    <n v="0"/>
    <n v="0"/>
    <s v="DEN"/>
    <x v="1"/>
    <n v="110"/>
    <n v="93"/>
    <n v="17"/>
    <n v="0.73360000000000003"/>
    <n v="0.67"/>
    <n v="0.32999999999999996"/>
    <n v="-1"/>
    <n v="16"/>
    <n v="-17"/>
    <n v="0.25900000000000006"/>
    <n v="0"/>
    <n v="6.5"/>
    <n v="2.6000000000000014"/>
    <n v="1"/>
    <n v="2.3999999999999986"/>
    <n v="-0.60000000000000142"/>
    <n v="-2.1000000000000014"/>
    <n v="0.30000000000000426"/>
    <n v="2"/>
    <n v="2.8000000000000007"/>
    <n v="-0.59999999999999432"/>
    <n v="3.3"/>
    <n v="0.10000000000000142"/>
    <n v="3.5"/>
    <n v="2.0999999999999979"/>
    <n v="2.6999999999999993"/>
    <n v="0.80000000000000071"/>
    <n v="0.79999999999999982"/>
    <n v="0.5"/>
    <n v="-1"/>
    <n v="0"/>
    <n v="4"/>
    <n v="0"/>
    <n v="1"/>
    <n v="-1"/>
    <n v="1"/>
    <n v="0"/>
    <n v="17"/>
    <n v="7"/>
    <n v="-4"/>
    <n v="10.300000000000004"/>
    <n v="9"/>
    <n v="12"/>
    <n v="10.799999999999997"/>
    <n v="-6"/>
    <n v="-10"/>
    <n v="10.700000000000003"/>
    <n v="-4"/>
    <n v="-4"/>
    <n v="-8"/>
    <n v="10"/>
    <n v="-3"/>
    <n v="-1"/>
    <n v="1"/>
    <n v="-2"/>
    <n v="-1"/>
    <n v="-5"/>
    <n v="26"/>
    <s v="DAL"/>
    <x v="0"/>
    <n v="107"/>
    <n v="118"/>
    <n v="-11"/>
    <x v="3"/>
    <n v="0"/>
    <x v="2"/>
    <x v="1"/>
    <x v="1"/>
    <x v="1"/>
  </r>
  <r>
    <s v="Train"/>
    <s v="NYK"/>
    <s v="POR"/>
    <s v="06.03.2018"/>
    <s v="NYKPOR06.03.2018"/>
    <s v="POR"/>
    <s v="Team2"/>
    <s v="POR"/>
    <s v="Team2"/>
    <n v="4.74"/>
    <n v="1.23"/>
    <n v="3.5100000000000002"/>
    <s v="NYK"/>
    <s v="Team1"/>
    <n v="0"/>
    <n v="0"/>
    <n v="0"/>
    <n v="0"/>
    <s v="POR"/>
    <x v="0"/>
    <n v="84"/>
    <n v="119"/>
    <n v="-35"/>
    <n v="0.72899999999999998"/>
    <n v="0.15"/>
    <n v="0.85"/>
    <n v="0"/>
    <n v="-14"/>
    <n v="14"/>
    <n v="-0.21899999999999997"/>
    <n v="0.19999999999999574"/>
    <n v="-1.2000000000000028"/>
    <n v="1.1999999999999957"/>
    <n v="0.29999999999999716"/>
    <n v="1.1999999999999957"/>
    <n v="-2.2999999999999989"/>
    <n v="-4.8000000000000007"/>
    <n v="-2.3999999999999986"/>
    <n v="-1.1999999999999993"/>
    <n v="-1.2000000000000028"/>
    <n v="-0.90000000000000568"/>
    <n v="0.79999999999999893"/>
    <n v="-1.7999999999999972"/>
    <n v="-1"/>
    <n v="3.7999999999999972"/>
    <n v="1.1999999999999993"/>
    <n v="-0.20000000000000018"/>
    <n v="0.30000000000000071"/>
    <n v="-0.40000000000000036"/>
    <n v="0.69999999999999929"/>
    <n v="0"/>
    <n v="-4.8"/>
    <n v="0"/>
    <n v="-1"/>
    <n v="1"/>
    <n v="-1"/>
    <n v="0"/>
    <n v="-9"/>
    <n v="5"/>
    <n v="5"/>
    <n v="3.2999999999999972"/>
    <n v="-4"/>
    <n v="-2"/>
    <n v="-14.899999999999999"/>
    <n v="-15"/>
    <n v="-20"/>
    <n v="-1.5"/>
    <n v="8"/>
    <n v="-10"/>
    <n v="-2"/>
    <n v="2"/>
    <n v="-1"/>
    <n v="2"/>
    <n v="2"/>
    <n v="-2"/>
    <n v="-6"/>
    <n v="-6"/>
    <n v="-8"/>
    <s v="POR"/>
    <x v="0"/>
    <n v="87"/>
    <n v="111"/>
    <n v="-24"/>
    <x v="1"/>
    <n v="-4"/>
    <x v="1"/>
    <x v="2"/>
    <x v="2"/>
    <x v="1"/>
  </r>
  <r>
    <s v="Train"/>
    <s v="BKN"/>
    <s v="GSW"/>
    <s v="06.03.2018"/>
    <s v="BKNGSW06.03.2018"/>
    <s v="GSW"/>
    <s v="Team2"/>
    <s v="GSW"/>
    <s v="Team2"/>
    <n v="11.51"/>
    <n v="1.07"/>
    <n v="10.44"/>
    <s v="BKN"/>
    <s v="Team1"/>
    <n v="0"/>
    <n v="0"/>
    <n v="0"/>
    <n v="0"/>
    <s v="GSW"/>
    <x v="0"/>
    <n v="86"/>
    <n v="119"/>
    <n v="-33"/>
    <n v="0.86499999999999999"/>
    <n v="0.17"/>
    <n v="0.83"/>
    <n v="1"/>
    <n v="-29"/>
    <n v="30"/>
    <n v="-0.46500000000000002"/>
    <n v="0.29999999999999716"/>
    <n v="-10.299999999999997"/>
    <n v="-5.5"/>
    <n v="2.0999999999999943"/>
    <n v="-7.6000000000000014"/>
    <n v="0.5"/>
    <n v="5.4999999999999964"/>
    <n v="-4.8000000000000043"/>
    <n v="0.19999999999999929"/>
    <n v="1.3000000000000007"/>
    <n v="-3.7999999999999972"/>
    <n v="1.6999999999999993"/>
    <n v="-0.60000000000000142"/>
    <n v="1.1000000000000014"/>
    <n v="-7.3999999999999986"/>
    <n v="-0.5"/>
    <n v="-1.8999999999999995"/>
    <n v="-3.5999999999999996"/>
    <n v="2.2000000000000002"/>
    <n v="0.80000000000000071"/>
    <n v="1"/>
    <n v="-12.6"/>
    <n v="0"/>
    <n v="-1"/>
    <n v="1"/>
    <n v="-1"/>
    <n v="0"/>
    <n v="6"/>
    <n v="-2"/>
    <n v="13"/>
    <n v="-9.7000000000000028"/>
    <n v="8"/>
    <n v="14"/>
    <n v="6.7000000000000028"/>
    <n v="2"/>
    <n v="1"/>
    <n v="4.8999999999999915"/>
    <n v="11"/>
    <n v="-2"/>
    <n v="9"/>
    <n v="-3"/>
    <n v="-4"/>
    <n v="-4"/>
    <n v="-1"/>
    <n v="4"/>
    <n v="1"/>
    <n v="-1"/>
    <n v="-8"/>
    <s v="GSW"/>
    <x v="0"/>
    <n v="101"/>
    <n v="114"/>
    <n v="-13"/>
    <x v="1"/>
    <n v="-11"/>
    <x v="1"/>
    <x v="2"/>
    <x v="2"/>
    <x v="1"/>
  </r>
  <r>
    <s v="Train"/>
    <s v="NOP"/>
    <s v="LAC"/>
    <s v="06.03.2018"/>
    <s v="NOPLAC06.03.2018"/>
    <s v="LAC"/>
    <s v="Team2"/>
    <s v="LAC"/>
    <s v="Team2"/>
    <n v="2.15"/>
    <n v="1.79"/>
    <n v="0.35999999999999988"/>
    <s v="LAC"/>
    <s v="Team2"/>
    <n v="0"/>
    <n v="0"/>
    <n v="0"/>
    <n v="0"/>
    <s v="NOP"/>
    <x v="1"/>
    <n v="106"/>
    <n v="86"/>
    <n v="20"/>
    <n v="0.51329999999999998"/>
    <n v="0.7"/>
    <n v="0.30000000000000004"/>
    <n v="0"/>
    <n v="2"/>
    <n v="-2"/>
    <n v="3.2999999999999918E-2"/>
    <n v="0.79999999999999716"/>
    <n v="3.2000000000000028"/>
    <n v="2.5"/>
    <n v="2.6000000000000085"/>
    <n v="1.3999999999999986"/>
    <n v="0.59999999999999964"/>
    <n v="0.80000000000000071"/>
    <n v="1"/>
    <n v="-2.1999999999999993"/>
    <n v="-3.0999999999999979"/>
    <n v="0.29999999999999716"/>
    <n v="-1.2000000000000011"/>
    <n v="1.3000000000000043"/>
    <n v="0.19999999999999574"/>
    <n v="4"/>
    <n v="0.5"/>
    <n v="-0.20000000000000018"/>
    <n v="0.59999999999999964"/>
    <n v="-1.2000000000000002"/>
    <n v="-1"/>
    <n v="-1.1000000000000014"/>
    <n v="-0.40000000000000013"/>
    <n v="0"/>
    <n v="0"/>
    <n v="0"/>
    <n v="0"/>
    <n v="0"/>
    <n v="3"/>
    <n v="5"/>
    <n v="7"/>
    <n v="1.3999999999999986"/>
    <n v="2"/>
    <n v="-1"/>
    <n v="9.2000000000000028"/>
    <n v="-9"/>
    <n v="-9"/>
    <n v="-7.0999999999999943"/>
    <n v="-1"/>
    <n v="8"/>
    <n v="7"/>
    <n v="9"/>
    <n v="2"/>
    <n v="-3"/>
    <n v="-2"/>
    <n v="-2"/>
    <n v="1"/>
    <n v="-1"/>
    <n v="14"/>
    <s v="NOP"/>
    <x v="1"/>
    <n v="121"/>
    <n v="116"/>
    <n v="5"/>
    <x v="3"/>
    <n v="-5"/>
    <x v="2"/>
    <x v="1"/>
    <x v="1"/>
    <x v="1"/>
  </r>
  <r>
    <s v="Train"/>
    <s v="UTA"/>
    <s v="IND"/>
    <s v="07.03.2018"/>
    <s v="UTAIND07.03.2018"/>
    <s v="IND"/>
    <s v="Team2"/>
    <s v="UTA"/>
    <s v="Team1"/>
    <n v="1.84"/>
    <n v="2.06"/>
    <n v="-0.21999999999999997"/>
    <s v="IND"/>
    <s v="Team2"/>
    <n v="0"/>
    <n v="0"/>
    <n v="0"/>
    <n v="0"/>
    <s v="UTA"/>
    <x v="1"/>
    <n v="105"/>
    <n v="93"/>
    <n v="12"/>
    <n v="0.75749999999999995"/>
    <n v="0.62"/>
    <n v="0.38"/>
    <n v="0"/>
    <n v="-3"/>
    <n v="3"/>
    <n v="-4.6999999999999931E-2"/>
    <n v="0"/>
    <n v="-3.7000000000000028"/>
    <n v="-3.1999999999999957"/>
    <n v="-3.2000000000000028"/>
    <n v="-2"/>
    <n v="1.7000000000000011"/>
    <n v="4.6999999999999993"/>
    <n v="-0.40000000000000568"/>
    <n v="1.0999999999999996"/>
    <n v="0.89999999999999858"/>
    <n v="1.5999999999999943"/>
    <n v="-0.60000000000000142"/>
    <n v="0.70000000000000284"/>
    <n v="0.10000000000000142"/>
    <n v="-0.80000000000000071"/>
    <n v="0.90000000000000036"/>
    <n v="9.9999999999999645E-2"/>
    <n v="0.59999999999999964"/>
    <n v="-0.59999999999999964"/>
    <n v="0.80000000000000071"/>
    <n v="1.5"/>
    <n v="9.9999999999999867E-2"/>
    <n v="0"/>
    <n v="0"/>
    <n v="0"/>
    <n v="0"/>
    <n v="0"/>
    <n v="2"/>
    <n v="3"/>
    <n v="-4"/>
    <n v="6.3999999999999986"/>
    <n v="0"/>
    <n v="14"/>
    <n v="-26.5"/>
    <n v="-4"/>
    <n v="-3"/>
    <n v="-9.5"/>
    <n v="-2"/>
    <n v="13"/>
    <n v="11"/>
    <n v="5"/>
    <n v="1"/>
    <n v="-5"/>
    <n v="2"/>
    <n v="-3"/>
    <n v="7"/>
    <n v="3"/>
    <n v="11"/>
    <s v="UTA"/>
    <x v="1"/>
    <n v="104"/>
    <n v="84"/>
    <n v="20"/>
    <x v="3"/>
    <n v="-4"/>
    <x v="2"/>
    <x v="1"/>
    <x v="1"/>
    <x v="2"/>
  </r>
  <r>
    <s v="Train"/>
    <s v="HOU"/>
    <s v="MIL"/>
    <s v="07.03.2018"/>
    <s v="HOUMIL07.03.2018"/>
    <s v="MIL"/>
    <s v="Team2"/>
    <s v="HOU"/>
    <s v="Team1"/>
    <n v="1.42"/>
    <n v="3.1"/>
    <n v="-1.6800000000000002"/>
    <s v="MIL"/>
    <s v="Team2"/>
    <n v="0"/>
    <n v="0"/>
    <n v="0"/>
    <n v="0"/>
    <s v="HOU"/>
    <x v="1"/>
    <n v="110"/>
    <n v="88"/>
    <n v="22"/>
    <n v="0.7762"/>
    <n v="0.72"/>
    <n v="0.28000000000000003"/>
    <n v="-1"/>
    <n v="16"/>
    <n v="-17"/>
    <n v="0.26300000000000001"/>
    <n v="-9.9999999999994316E-2"/>
    <n v="9.3999999999999915"/>
    <n v="0.20000000000000284"/>
    <n v="2.6000000000000085"/>
    <n v="-1.2000000000000028"/>
    <n v="7"/>
    <n v="17.899999999999999"/>
    <n v="1.5"/>
    <n v="2.1000000000000014"/>
    <n v="2.1000000000000014"/>
    <n v="1.5"/>
    <n v="0.90000000000000036"/>
    <n v="2.9999999999999964"/>
    <n v="3.8999999999999986"/>
    <n v="-0.39999999999999858"/>
    <n v="9.9999999999999645E-2"/>
    <n v="0.30000000000000071"/>
    <n v="-0.80000000000000071"/>
    <n v="0.29999999999999982"/>
    <n v="-1.8000000000000007"/>
    <n v="0.90000000000000213"/>
    <n v="9.3000000000000007"/>
    <n v="0"/>
    <n v="1"/>
    <n v="-1"/>
    <n v="1"/>
    <n v="0"/>
    <n v="33"/>
    <n v="4"/>
    <n v="-4"/>
    <n v="8.0999999999999943"/>
    <n v="10"/>
    <n v="10"/>
    <n v="21.1"/>
    <n v="15"/>
    <n v="18"/>
    <n v="-2.2000000000000028"/>
    <n v="-1"/>
    <n v="-1"/>
    <n v="-2"/>
    <n v="10"/>
    <n v="3"/>
    <n v="3"/>
    <n v="0"/>
    <n v="-1"/>
    <n v="4"/>
    <n v="13"/>
    <n v="13"/>
    <s v="HOU"/>
    <x v="1"/>
    <n v="110"/>
    <n v="99"/>
    <n v="11"/>
    <x v="2"/>
    <n v="8"/>
    <x v="1"/>
    <x v="2"/>
    <x v="2"/>
    <x v="1"/>
  </r>
  <r>
    <s v="Train"/>
    <s v="MEM"/>
    <s v="CHI"/>
    <s v="07.03.2018"/>
    <s v="MEMCHI07.03.2018"/>
    <s v="CHI"/>
    <s v="Team2"/>
    <s v="CHI"/>
    <s v="Team2"/>
    <n v="2.4500000000000002"/>
    <n v="1.62"/>
    <n v="0.83000000000000007"/>
    <s v="MEM"/>
    <s v="Team1"/>
    <n v="0"/>
    <n v="0"/>
    <n v="0"/>
    <n v="0"/>
    <s v="CHI"/>
    <x v="0"/>
    <n v="78"/>
    <n v="103"/>
    <n v="-25"/>
    <n v="0.52439999999999998"/>
    <n v="0.25"/>
    <n v="0.75"/>
    <n v="0"/>
    <n v="-3"/>
    <n v="3"/>
    <n v="-4.7000000000000042E-2"/>
    <n v="-0.5"/>
    <n v="-4.1999999999999886"/>
    <n v="-2.5"/>
    <n v="-6.7999999999999972"/>
    <n v="0.5"/>
    <n v="-1.8000000000000007"/>
    <n v="-4.3000000000000007"/>
    <n v="-0.90000000000000568"/>
    <n v="2.5999999999999996"/>
    <n v="2.4000000000000021"/>
    <n v="3.5999999999999943"/>
    <n v="0"/>
    <n v="-4.1000000000000014"/>
    <n v="-4.0999999999999943"/>
    <n v="-2.0999999999999979"/>
    <n v="1.1999999999999993"/>
    <n v="0.29999999999999982"/>
    <n v="1.2000000000000002"/>
    <n v="0.39999999999999947"/>
    <n v="4.6000000000000014"/>
    <n v="3.1000000000000014"/>
    <n v="1.7000000000000002"/>
    <n v="0"/>
    <n v="0"/>
    <n v="0"/>
    <n v="0"/>
    <n v="0"/>
    <n v="9"/>
    <n v="10"/>
    <n v="-1"/>
    <n v="13"/>
    <n v="-4"/>
    <n v="-11"/>
    <n v="0"/>
    <n v="-7"/>
    <n v="-11"/>
    <n v="1.7000000000000028"/>
    <n v="-1"/>
    <n v="7"/>
    <n v="6"/>
    <n v="8"/>
    <n v="6"/>
    <n v="-6"/>
    <n v="4"/>
    <n v="0"/>
    <n v="6"/>
    <n v="-3"/>
    <n v="14"/>
    <s v="CHI"/>
    <x v="0"/>
    <n v="110"/>
    <n v="119"/>
    <n v="-9"/>
    <x v="1"/>
    <n v="-4"/>
    <x v="1"/>
    <x v="2"/>
    <x v="2"/>
    <x v="1"/>
  </r>
  <r>
    <s v="Train"/>
    <s v="TOR"/>
    <s v="DET"/>
    <s v="07.03.2018"/>
    <s v="TORDET07.03.2018"/>
    <s v="DET"/>
    <s v="Team2"/>
    <s v="TOR"/>
    <s v="Team1"/>
    <n v="1.47"/>
    <n v="2.89"/>
    <n v="-1.4200000000000002"/>
    <s v="DET"/>
    <s v="Team2"/>
    <n v="0"/>
    <n v="0"/>
    <n v="0"/>
    <n v="0"/>
    <s v="TOR"/>
    <x v="1"/>
    <n v="113"/>
    <n v="90"/>
    <n v="23"/>
    <n v="0.50729999999999997"/>
    <n v="0.73"/>
    <n v="0.27"/>
    <n v="-1"/>
    <n v="17"/>
    <n v="-18"/>
    <n v="0.27699999999999997"/>
    <n v="0"/>
    <n v="8.8999999999999915"/>
    <n v="2.3000000000000043"/>
    <n v="0.60000000000000853"/>
    <n v="2.2000000000000028"/>
    <n v="1.0999999999999996"/>
    <n v="4.2000000000000028"/>
    <n v="-1.5"/>
    <n v="3.4000000000000021"/>
    <n v="2.9000000000000021"/>
    <n v="5.4000000000000057"/>
    <n v="-0.70000000000000107"/>
    <n v="1.1000000000000014"/>
    <n v="0.39999999999999858"/>
    <n v="1.1999999999999993"/>
    <n v="-0.5"/>
    <n v="0.59999999999999964"/>
    <n v="2.4999999999999996"/>
    <n v="-9.9999999999999645E-2"/>
    <n v="3.3000000000000007"/>
    <n v="1.8000000000000007"/>
    <n v="10"/>
    <n v="0"/>
    <n v="1"/>
    <n v="-1"/>
    <n v="1"/>
    <n v="0"/>
    <n v="16"/>
    <n v="0"/>
    <n v="1"/>
    <n v="-0.5"/>
    <n v="-2"/>
    <n v="2"/>
    <n v="-7.4999999999999964"/>
    <n v="18"/>
    <n v="18"/>
    <n v="18.099999999999994"/>
    <n v="9"/>
    <n v="-4"/>
    <n v="5"/>
    <n v="8"/>
    <n v="0"/>
    <n v="3"/>
    <n v="2"/>
    <n v="4"/>
    <n v="-1"/>
    <n v="7"/>
    <n v="38"/>
    <s v="TOR"/>
    <x v="1"/>
    <n v="121"/>
    <n v="119"/>
    <n v="2"/>
    <x v="3"/>
    <n v="1"/>
    <x v="1"/>
    <x v="1"/>
    <x v="1"/>
    <x v="1"/>
  </r>
  <r>
    <s v="Train"/>
    <s v="NOP"/>
    <s v="SAC"/>
    <s v="07.03.2018"/>
    <s v="NOPSAC07.03.2018"/>
    <s v="SAC"/>
    <s v="Team2"/>
    <s v="NOP"/>
    <s v="Team1"/>
    <n v="1.44"/>
    <n v="3.01"/>
    <n v="-1.5699999999999998"/>
    <s v="SAC"/>
    <s v="Team2"/>
    <n v="0"/>
    <n v="0"/>
    <n v="0"/>
    <n v="0"/>
    <s v="NOP"/>
    <x v="1"/>
    <n v="111"/>
    <n v="88"/>
    <n v="23"/>
    <n v="0.66600000000000004"/>
    <n v="0.73"/>
    <n v="0.27"/>
    <n v="-1"/>
    <n v="17"/>
    <n v="-18"/>
    <n v="0.27399999999999997"/>
    <n v="0.69999999999999574"/>
    <n v="13.299999999999997"/>
    <n v="3.5"/>
    <n v="2.2000000000000028"/>
    <n v="2.9000000000000057"/>
    <n v="1.5999999999999996"/>
    <n v="5.6999999999999993"/>
    <n v="-2"/>
    <n v="4.5999999999999996"/>
    <n v="5.3000000000000007"/>
    <n v="3.1000000000000085"/>
    <n v="-0.70000000000000107"/>
    <n v="4.2999999999999972"/>
    <n v="3.6000000000000014"/>
    <n v="5.3000000000000007"/>
    <n v="1.0999999999999996"/>
    <n v="-0.40000000000000036"/>
    <n v="1.5"/>
    <n v="-0.5"/>
    <n v="-0.40000000000000213"/>
    <n v="3.6000000000000014"/>
    <n v="8.6"/>
    <n v="0"/>
    <n v="0"/>
    <n v="0"/>
    <n v="0"/>
    <n v="0"/>
    <n v="19"/>
    <n v="7"/>
    <n v="17"/>
    <n v="-0.59999999999999432"/>
    <n v="0"/>
    <n v="0"/>
    <n v="0"/>
    <n v="5"/>
    <n v="7"/>
    <n v="-11.099999999999994"/>
    <n v="2"/>
    <n v="11"/>
    <n v="13"/>
    <n v="18"/>
    <n v="-3"/>
    <n v="6"/>
    <n v="7"/>
    <n v="-5"/>
    <n v="2"/>
    <n v="-1"/>
    <n v="2"/>
    <s v="NOP"/>
    <x v="1"/>
    <n v="114"/>
    <n v="101"/>
    <n v="13"/>
    <x v="2"/>
    <n v="2"/>
    <x v="1"/>
    <x v="2"/>
    <x v="2"/>
    <x v="1"/>
  </r>
  <r>
    <s v="Train"/>
    <s v="CLE"/>
    <s v="DEN"/>
    <s v="07.03.2018"/>
    <s v="CLEDEN07.03.2018"/>
    <s v="DEN"/>
    <s v="Team2"/>
    <s v="DEN"/>
    <s v="Team2"/>
    <n v="2.38"/>
    <n v="1.65"/>
    <n v="0.73"/>
    <s v="DEN"/>
    <s v="Team2"/>
    <n v="0"/>
    <n v="0"/>
    <n v="0"/>
    <n v="0"/>
    <s v="DEN"/>
    <x v="0"/>
    <n v="89"/>
    <n v="106"/>
    <n v="-17"/>
    <n v="0.74299999999999999"/>
    <n v="0.33"/>
    <n v="0.66999999999999993"/>
    <n v="-1"/>
    <n v="2"/>
    <n v="-3"/>
    <n v="3.9999999999999925E-2"/>
    <n v="0"/>
    <n v="1.5"/>
    <n v="-0.5"/>
    <n v="-2"/>
    <n v="0.60000000000000142"/>
    <n v="0.70000000000000107"/>
    <n v="2.1000000000000014"/>
    <n v="-0.10000000000000142"/>
    <n v="1.5"/>
    <n v="1.3000000000000007"/>
    <n v="2.2000000000000028"/>
    <n v="-2.6999999999999993"/>
    <n v="0.79999999999999716"/>
    <n v="-1.8999999999999986"/>
    <n v="-1.0999999999999979"/>
    <n v="-1.0999999999999996"/>
    <n v="-0.90000000000000036"/>
    <n v="-0.90000000000000036"/>
    <n v="-0.70000000000000018"/>
    <n v="0.40000000000000213"/>
    <n v="0.60000000000000142"/>
    <n v="-0.60000000000000009"/>
    <n v="0"/>
    <n v="1"/>
    <n v="-1"/>
    <n v="1"/>
    <n v="0"/>
    <n v="5"/>
    <n v="5"/>
    <n v="-4"/>
    <n v="7.6000000000000014"/>
    <n v="1"/>
    <n v="-3"/>
    <n v="5.7999999999999972"/>
    <n v="-6"/>
    <n v="-9"/>
    <n v="5.5"/>
    <n v="0"/>
    <n v="4"/>
    <n v="4"/>
    <n v="6"/>
    <n v="0"/>
    <n v="3"/>
    <n v="-6"/>
    <n v="3"/>
    <n v="2"/>
    <n v="2"/>
    <n v="33"/>
    <s v="CLE"/>
    <x v="1"/>
    <n v="113"/>
    <n v="108"/>
    <n v="5"/>
    <x v="3"/>
    <n v="-7"/>
    <x v="2"/>
    <x v="1"/>
    <x v="1"/>
    <x v="1"/>
  </r>
  <r>
    <s v="Train"/>
    <s v="ORL"/>
    <s v="LAL"/>
    <s v="07.03.2018"/>
    <s v="ORLLAL07.03.2018"/>
    <s v="LAL"/>
    <s v="Team2"/>
    <s v="LAL"/>
    <s v="Team2"/>
    <n v="3.32"/>
    <n v="1.38"/>
    <n v="1.94"/>
    <s v="ORL"/>
    <s v="Team1"/>
    <n v="0"/>
    <n v="0"/>
    <n v="0"/>
    <n v="0"/>
    <s v="LAL"/>
    <x v="0"/>
    <n v="83"/>
    <n v="108"/>
    <n v="-25"/>
    <n v="0.77659999999999996"/>
    <n v="0.25"/>
    <n v="0.75"/>
    <n v="1"/>
    <n v="-8"/>
    <n v="9"/>
    <n v="-0.13100000000000001"/>
    <n v="-0.39999999999999858"/>
    <n v="-2.8999999999999915"/>
    <n v="-1.7000000000000028"/>
    <n v="-3.6000000000000085"/>
    <n v="-0.10000000000000142"/>
    <n v="0.80000000000000071"/>
    <n v="1"/>
    <n v="1.5"/>
    <n v="-0.19999999999999929"/>
    <n v="-2.1000000000000014"/>
    <n v="5.7999999999999972"/>
    <n v="-2.3000000000000007"/>
    <n v="-3"/>
    <n v="-5.2999999999999972"/>
    <n v="-0.30000000000000071"/>
    <n v="-1.2000000000000011"/>
    <n v="-0.59999999999999964"/>
    <n v="-0.10000000000000053"/>
    <n v="-0.70000000000000018"/>
    <n v="-1.9000000000000021"/>
    <n v="-1"/>
    <n v="-2.5999999999999996"/>
    <n v="0"/>
    <n v="0"/>
    <n v="0"/>
    <n v="0"/>
    <n v="0"/>
    <n v="-23"/>
    <n v="-5"/>
    <n v="-2"/>
    <n v="-5"/>
    <n v="0"/>
    <n v="-3"/>
    <n v="2.6999999999999993"/>
    <n v="-13"/>
    <n v="-17"/>
    <n v="1.1999999999999886"/>
    <n v="-1"/>
    <n v="-10"/>
    <n v="-11"/>
    <n v="-2"/>
    <n v="4"/>
    <n v="-2"/>
    <n v="-3"/>
    <n v="2"/>
    <n v="-5"/>
    <n v="-3"/>
    <n v="-9"/>
    <s v="LAL"/>
    <x v="0"/>
    <n v="107"/>
    <n v="108"/>
    <n v="-1"/>
    <x v="1"/>
    <n v="-6"/>
    <x v="2"/>
    <x v="2"/>
    <x v="1"/>
    <x v="1"/>
  </r>
  <r>
    <s v="Train"/>
    <s v="ATL"/>
    <s v="IND"/>
    <s v="09.03.2018"/>
    <s v="ATLIND09.03.2018"/>
    <s v="IND"/>
    <s v="Team2"/>
    <s v="IND"/>
    <s v="Team2"/>
    <n v="4.2699999999999996"/>
    <n v="1.26"/>
    <n v="3.01"/>
    <s v="ATL"/>
    <s v="Team1"/>
    <n v="0"/>
    <n v="0"/>
    <n v="0"/>
    <n v="0"/>
    <s v="IND"/>
    <x v="0"/>
    <n v="78"/>
    <n v="109"/>
    <n v="-31"/>
    <n v="0.65649999999999997"/>
    <n v="0.19"/>
    <n v="0.81"/>
    <n v="0"/>
    <n v="-17"/>
    <n v="17"/>
    <n v="-0.26099999999999995"/>
    <n v="-0.10000000000000142"/>
    <n v="-2.4000000000000057"/>
    <n v="-2.6999999999999957"/>
    <n v="-0.5"/>
    <n v="-2.8000000000000043"/>
    <n v="1.9000000000000004"/>
    <n v="5.6000000000000014"/>
    <n v="-0.5"/>
    <n v="0.99999999999999822"/>
    <n v="0.70000000000000284"/>
    <n v="1.8999999999999915"/>
    <n v="0"/>
    <n v="-1.3000000000000007"/>
    <n v="-1.2999999999999972"/>
    <n v="1.6000000000000014"/>
    <n v="2.0999999999999996"/>
    <n v="-0.5"/>
    <n v="0.20000000000000018"/>
    <n v="0.30000000000000071"/>
    <n v="1.0999999999999979"/>
    <n v="2.1000000000000014"/>
    <n v="-5.8"/>
    <n v="0"/>
    <n v="0"/>
    <n v="0"/>
    <n v="0"/>
    <n v="0"/>
    <n v="6"/>
    <n v="0"/>
    <n v="-8"/>
    <n v="3.8999999999999986"/>
    <n v="3"/>
    <n v="-2"/>
    <n v="15.600000000000001"/>
    <n v="3"/>
    <n v="4"/>
    <n v="-0.29999999999999716"/>
    <n v="-2"/>
    <n v="1"/>
    <n v="-1"/>
    <n v="10"/>
    <n v="10"/>
    <n v="-1"/>
    <n v="3"/>
    <n v="3"/>
    <n v="8"/>
    <n v="3"/>
    <n v="4"/>
    <s v="IND"/>
    <x v="0"/>
    <n v="87"/>
    <n v="112"/>
    <n v="-25"/>
    <x v="1"/>
    <n v="-6"/>
    <x v="1"/>
    <x v="2"/>
    <x v="2"/>
    <x v="1"/>
  </r>
  <r>
    <s v="Train"/>
    <s v="CHI"/>
    <s v="DET"/>
    <s v="09.03.2018"/>
    <s v="CHIDET09.03.2018"/>
    <s v="DET"/>
    <s v="Team2"/>
    <s v="DET"/>
    <s v="Team2"/>
    <n v="3.81"/>
    <n v="1.31"/>
    <n v="2.5"/>
    <s v="CHI"/>
    <s v="Team1"/>
    <n v="0"/>
    <n v="0"/>
    <n v="0"/>
    <n v="0"/>
    <s v="DET"/>
    <x v="0"/>
    <n v="88"/>
    <n v="104"/>
    <n v="-16"/>
    <n v="0.73680000000000001"/>
    <n v="0.34"/>
    <n v="0.65999999999999992"/>
    <n v="-1"/>
    <n v="-7"/>
    <n v="6"/>
    <n v="-0.10200000000000004"/>
    <n v="0.29999999999999716"/>
    <n v="0.30000000000001137"/>
    <n v="-0.10000000000000142"/>
    <n v="1.7000000000000028"/>
    <n v="-0.89999999999999858"/>
    <n v="0.30000000000000071"/>
    <n v="2.1000000000000014"/>
    <n v="-1.3000000000000043"/>
    <n v="0.10000000000000142"/>
    <n v="-0.40000000000000213"/>
    <n v="1.5"/>
    <n v="-1"/>
    <n v="2.3999999999999986"/>
    <n v="1.4000000000000057"/>
    <n v="0.79999999999999716"/>
    <n v="0.20000000000000107"/>
    <n v="-0.29999999999999982"/>
    <n v="0"/>
    <n v="-9.9999999999999645E-2"/>
    <n v="0.30000000000000071"/>
    <n v="-0.69999999999999929"/>
    <n v="-4.7"/>
    <n v="0"/>
    <n v="1"/>
    <n v="-1"/>
    <n v="1"/>
    <n v="-5"/>
    <n v="0"/>
    <n v="-2"/>
    <n v="-11"/>
    <n v="4.3000000000000043"/>
    <n v="-2"/>
    <n v="3"/>
    <n v="-12.100000000000001"/>
    <n v="6"/>
    <n v="9"/>
    <n v="-3.2999999999999972"/>
    <n v="0"/>
    <n v="-10"/>
    <n v="-10"/>
    <n v="-2"/>
    <n v="4"/>
    <n v="8"/>
    <n v="-6"/>
    <n v="-4"/>
    <n v="-1"/>
    <n v="6"/>
    <n v="11"/>
    <s v="DET"/>
    <x v="0"/>
    <n v="83"/>
    <n v="99"/>
    <n v="-16"/>
    <x v="3"/>
    <n v="-3"/>
    <x v="1"/>
    <x v="1"/>
    <x v="1"/>
    <x v="2"/>
  </r>
  <r>
    <s v="Train"/>
    <s v="HOU"/>
    <s v="TOR"/>
    <s v="09.03.2018"/>
    <s v="HOUTOR09.03.2018"/>
    <s v="TOR"/>
    <s v="Team2"/>
    <s v="HOU"/>
    <s v="Team1"/>
    <n v="1.68"/>
    <n v="2.33"/>
    <n v="-0.65000000000000013"/>
    <s v="TOR"/>
    <s v="Team2"/>
    <n v="0"/>
    <n v="0"/>
    <n v="0"/>
    <n v="0"/>
    <s v="HOU"/>
    <x v="1"/>
    <n v="101"/>
    <n v="88"/>
    <n v="13"/>
    <n v="0.66900000000000004"/>
    <n v="0.63"/>
    <n v="0.37"/>
    <n v="0"/>
    <n v="4"/>
    <n v="-4"/>
    <n v="6.3000000000000056E-2"/>
    <n v="-9.9999999999994316E-2"/>
    <n v="2"/>
    <n v="-2.2000000000000028"/>
    <n v="-3.5"/>
    <n v="-0.70000000000000284"/>
    <n v="3.9000000000000004"/>
    <n v="9.6000000000000014"/>
    <n v="1.4000000000000057"/>
    <n v="2.5"/>
    <n v="3.3999999999999986"/>
    <n v="-1"/>
    <n v="-0.5"/>
    <n v="0.39999999999999858"/>
    <n v="-0.10000000000000142"/>
    <n v="-2"/>
    <n v="1"/>
    <n v="0.60000000000000142"/>
    <n v="-1.5"/>
    <n v="-0.30000000000000071"/>
    <n v="-2.1999999999999993"/>
    <n v="0.69999999999999929"/>
    <n v="0.30000000000000071"/>
    <n v="0"/>
    <n v="0"/>
    <n v="0"/>
    <n v="0"/>
    <n v="-5"/>
    <n v="-11"/>
    <n v="-6"/>
    <n v="-19"/>
    <n v="3"/>
    <n v="2"/>
    <n v="0"/>
    <n v="5"/>
    <n v="-1"/>
    <n v="6"/>
    <n v="-23.799999999999997"/>
    <n v="1"/>
    <n v="-1"/>
    <n v="0"/>
    <n v="-11"/>
    <n v="6"/>
    <n v="0"/>
    <n v="-2"/>
    <n v="-4"/>
    <n v="1"/>
    <n v="-1"/>
    <n v="9"/>
    <s v="TOR"/>
    <x v="0"/>
    <n v="105"/>
    <n v="108"/>
    <n v="-3"/>
    <x v="3"/>
    <n v="1"/>
    <x v="2"/>
    <x v="1"/>
    <x v="1"/>
    <x v="1"/>
  </r>
  <r>
    <s v="Train"/>
    <s v="NYK"/>
    <s v="MIL"/>
    <s v="09.03.2018"/>
    <s v="NYKMIL09.03.2018"/>
    <s v="MIL"/>
    <s v="Team2"/>
    <s v="MIL"/>
    <s v="Team2"/>
    <n v="5.33"/>
    <n v="1.2"/>
    <n v="4.13"/>
    <s v="NYK"/>
    <s v="Team1"/>
    <n v="0"/>
    <n v="0"/>
    <n v="0"/>
    <n v="0"/>
    <s v="MIL"/>
    <x v="0"/>
    <n v="87"/>
    <n v="104"/>
    <n v="-17"/>
    <n v="0.73329999999999995"/>
    <n v="0.33"/>
    <n v="0.66999999999999993"/>
    <n v="0"/>
    <n v="-10"/>
    <n v="10"/>
    <n v="-0.15400000000000003"/>
    <n v="0.10000000000000142"/>
    <n v="-0.79999999999999716"/>
    <n v="1.5"/>
    <n v="5.2000000000000028"/>
    <n v="-1.1000000000000014"/>
    <n v="-0.79999999999999982"/>
    <n v="-2.4000000000000021"/>
    <n v="0.19999999999999574"/>
    <n v="-2.9000000000000004"/>
    <n v="-4"/>
    <n v="1.3000000000000114"/>
    <n v="2.4000000000000004"/>
    <n v="2.1999999999999993"/>
    <n v="4.6000000000000014"/>
    <n v="0.69999999999999929"/>
    <n v="1.1999999999999993"/>
    <n v="-1.7000000000000002"/>
    <n v="0.10000000000000053"/>
    <n v="0.5"/>
    <n v="-1.3000000000000007"/>
    <n v="-0.89999999999999858"/>
    <n v="-2.6"/>
    <n v="0"/>
    <n v="0"/>
    <n v="0"/>
    <n v="0"/>
    <n v="0"/>
    <n v="-12"/>
    <n v="-3"/>
    <n v="0"/>
    <n v="-3.5999999999999943"/>
    <n v="-2"/>
    <n v="-9"/>
    <n v="4.6999999999999957"/>
    <n v="-4"/>
    <n v="-4"/>
    <n v="-7"/>
    <n v="3"/>
    <n v="-2"/>
    <n v="1"/>
    <n v="0"/>
    <n v="0"/>
    <n v="-2"/>
    <n v="4"/>
    <n v="-1"/>
    <n v="-3"/>
    <n v="-6"/>
    <n v="-13"/>
    <s v="MIL"/>
    <x v="0"/>
    <n v="112"/>
    <n v="120"/>
    <n v="-8"/>
    <x v="1"/>
    <n v="-6"/>
    <x v="1"/>
    <x v="2"/>
    <x v="2"/>
    <x v="1"/>
  </r>
  <r>
    <s v="Train"/>
    <s v="UTA"/>
    <s v="MEM"/>
    <s v="09.03.2018"/>
    <s v="UTAMEM09.03.2018"/>
    <s v="MEM"/>
    <s v="Team2"/>
    <s v="UTA"/>
    <s v="Team1"/>
    <n v="1.23"/>
    <n v="4.8"/>
    <n v="-3.57"/>
    <s v="MEM"/>
    <s v="Team2"/>
    <n v="0"/>
    <n v="0"/>
    <n v="0"/>
    <n v="0"/>
    <s v="UTA"/>
    <x v="1"/>
    <n v="118"/>
    <n v="92"/>
    <n v="26"/>
    <n v="0.72919999999999996"/>
    <n v="0.76"/>
    <n v="0.24"/>
    <n v="1"/>
    <n v="17"/>
    <n v="-16"/>
    <n v="0.25700000000000001"/>
    <n v="0.10000000000000142"/>
    <n v="3.6000000000000085"/>
    <n v="1.3999999999999986"/>
    <n v="0.59999999999999432"/>
    <n v="1.3999999999999986"/>
    <n v="1.6000000000000014"/>
    <n v="3"/>
    <n v="2"/>
    <n v="-0.80000000000000071"/>
    <n v="-0.80000000000000071"/>
    <n v="-0.69999999999998863"/>
    <n v="-0.60000000000000142"/>
    <n v="2.4000000000000021"/>
    <n v="1.7999999999999972"/>
    <n v="0.10000000000000142"/>
    <n v="-0.5"/>
    <n v="1.1999999999999993"/>
    <n v="-0.20000000000000018"/>
    <n v="-0.79999999999999982"/>
    <n v="-4"/>
    <n v="-0.5"/>
    <n v="6.7"/>
    <n v="0"/>
    <n v="1"/>
    <n v="-1"/>
    <n v="1"/>
    <n v="0"/>
    <n v="-6"/>
    <n v="1"/>
    <n v="-2"/>
    <n v="2.5"/>
    <n v="1"/>
    <n v="2"/>
    <n v="1"/>
    <n v="-9"/>
    <n v="-9"/>
    <n v="-11.200000000000003"/>
    <n v="-2"/>
    <n v="11"/>
    <n v="9"/>
    <n v="6"/>
    <n v="-2"/>
    <n v="-3"/>
    <n v="2"/>
    <n v="2"/>
    <n v="-8"/>
    <n v="-5"/>
    <n v="29"/>
    <s v="UTA"/>
    <x v="1"/>
    <n v="95"/>
    <n v="78"/>
    <n v="17"/>
    <x v="2"/>
    <n v="6"/>
    <x v="1"/>
    <x v="2"/>
    <x v="2"/>
    <x v="1"/>
  </r>
  <r>
    <s v="Train"/>
    <s v="WAS"/>
    <s v="NOP"/>
    <s v="09.03.2018"/>
    <s v="WASNOP09.03.2018"/>
    <s v="NOP"/>
    <s v="Team2"/>
    <s v="WAS"/>
    <s v="Team1"/>
    <n v="1.7"/>
    <n v="2.29"/>
    <n v="-0.59000000000000008"/>
    <s v="NOP"/>
    <s v="Team2"/>
    <n v="0"/>
    <n v="0"/>
    <n v="0"/>
    <n v="0"/>
    <s v="WAS"/>
    <x v="1"/>
    <n v="100"/>
    <n v="94"/>
    <n v="6"/>
    <n v="0.86250000000000004"/>
    <n v="0.56000000000000005"/>
    <n v="0.43999999999999995"/>
    <n v="1"/>
    <n v="-1"/>
    <n v="2"/>
    <n v="-2.5000000000000022E-2"/>
    <n v="-0.5"/>
    <n v="-5.4000000000000057"/>
    <n v="-2.5"/>
    <n v="-2.2000000000000028"/>
    <n v="-1.6999999999999957"/>
    <n v="-0.69999999999999929"/>
    <n v="-2.6999999999999993"/>
    <n v="0.79999999999999716"/>
    <n v="0.30000000000000071"/>
    <n v="0.10000000000000142"/>
    <n v="0.70000000000000284"/>
    <n v="1.4000000000000004"/>
    <n v="-2.2999999999999972"/>
    <n v="-1"/>
    <n v="-2"/>
    <n v="-0.69999999999999929"/>
    <n v="0.20000000000000018"/>
    <n v="-1.1999999999999993"/>
    <n v="0.5"/>
    <n v="2.1999999999999993"/>
    <n v="-0.70000000000000284"/>
    <n v="0.60000000000000009"/>
    <n v="0"/>
    <n v="0"/>
    <n v="0"/>
    <n v="0"/>
    <n v="5"/>
    <n v="3"/>
    <n v="-7"/>
    <n v="-3"/>
    <n v="-6.6000000000000014"/>
    <n v="3"/>
    <n v="-2"/>
    <n v="16"/>
    <n v="14"/>
    <n v="18"/>
    <n v="-14.799999999999997"/>
    <n v="3"/>
    <n v="-2"/>
    <n v="1"/>
    <n v="-1"/>
    <n v="3"/>
    <n v="1"/>
    <n v="-4"/>
    <n v="-2"/>
    <n v="0"/>
    <n v="8"/>
    <n v="-9"/>
    <s v="WAS"/>
    <x v="1"/>
    <n v="116"/>
    <n v="97"/>
    <n v="19"/>
    <x v="1"/>
    <n v="-5"/>
    <x v="2"/>
    <x v="1"/>
    <x v="1"/>
    <x v="2"/>
  </r>
  <r>
    <s v="Train"/>
    <s v="LAL"/>
    <s v="DEN"/>
    <s v="09.03.2018"/>
    <s v="LALDEN09.03.2018"/>
    <s v="DEN"/>
    <s v="Team2"/>
    <s v="DEN"/>
    <s v="Team2"/>
    <n v="3.52"/>
    <n v="1.35"/>
    <n v="2.17"/>
    <s v="DEN"/>
    <s v="Team2"/>
    <n v="0"/>
    <n v="0"/>
    <n v="0"/>
    <n v="0"/>
    <s v="LAL"/>
    <x v="1"/>
    <n v="104"/>
    <n v="98"/>
    <n v="6"/>
    <n v="0.82120000000000004"/>
    <n v="0.56000000000000005"/>
    <n v="0.43999999999999995"/>
    <n v="-1"/>
    <n v="-6"/>
    <n v="5"/>
    <n v="-8.500000000000002E-2"/>
    <n v="0.29999999999999716"/>
    <n v="-0.29999999999999716"/>
    <n v="0.70000000000000284"/>
    <n v="2.9000000000000057"/>
    <n v="-0.79999999999999716"/>
    <n v="-1.2999999999999989"/>
    <n v="-2"/>
    <n v="-2.3000000000000043"/>
    <n v="-0.19999999999999929"/>
    <n v="1.4000000000000021"/>
    <n v="-5.7999999999999972"/>
    <n v="-0.29999999999999893"/>
    <n v="2.2999999999999972"/>
    <n v="2.0999999999999943"/>
    <n v="-0.80000000000000071"/>
    <n v="0.59999999999999964"/>
    <n v="0.19999999999999929"/>
    <n v="0.20000000000000018"/>
    <n v="0.79999999999999982"/>
    <n v="3.1000000000000014"/>
    <n v="0.29999999999999716"/>
    <n v="-2.4000000000000004"/>
    <n v="0"/>
    <n v="1"/>
    <n v="-1"/>
    <n v="1"/>
    <n v="0"/>
    <n v="0"/>
    <n v="1"/>
    <n v="2"/>
    <n v="0.10000000000000142"/>
    <n v="1"/>
    <n v="6"/>
    <n v="-3.7000000000000028"/>
    <n v="-3"/>
    <n v="-6"/>
    <n v="13.900000000000006"/>
    <n v="-7"/>
    <n v="-5"/>
    <n v="-12"/>
    <n v="5"/>
    <n v="-7"/>
    <n v="0"/>
    <n v="1"/>
    <n v="0"/>
    <n v="0"/>
    <n v="3"/>
    <n v="6"/>
    <s v="DEN"/>
    <x v="0"/>
    <n v="116"/>
    <n v="125"/>
    <n v="-9"/>
    <x v="3"/>
    <n v="-7"/>
    <x v="1"/>
    <x v="1"/>
    <x v="1"/>
    <x v="1"/>
  </r>
  <r>
    <s v="Train"/>
    <s v="GSW"/>
    <s v="POR"/>
    <s v="09.03.2018"/>
    <s v="GSWPOR09.03.2018"/>
    <s v="POR"/>
    <s v="Team2"/>
    <s v="GSW"/>
    <s v="Team1"/>
    <n v="1.95"/>
    <n v="1.95"/>
    <n v="0"/>
    <s v="POR"/>
    <s v="Team2"/>
    <n v="0"/>
    <n v="0"/>
    <n v="0"/>
    <n v="0"/>
    <s v="POR"/>
    <x v="0"/>
    <n v="83"/>
    <n v="108"/>
    <n v="-25"/>
    <n v="0.83079999999999998"/>
    <n v="0.25"/>
    <n v="0.75"/>
    <n v="0"/>
    <n v="12"/>
    <n v="-12"/>
    <n v="0.18500000000000005"/>
    <n v="0"/>
    <n v="10.700000000000003"/>
    <n v="4.5"/>
    <n v="-1.3000000000000114"/>
    <n v="5.8999999999999986"/>
    <n v="1.5"/>
    <n v="2.5"/>
    <n v="1.6000000000000014"/>
    <n v="0.19999999999999929"/>
    <n v="0"/>
    <n v="1.2000000000000028"/>
    <n v="-1.5"/>
    <n v="0.30000000000000426"/>
    <n v="-1.2000000000000028"/>
    <n v="11.399999999999999"/>
    <n v="1.8000000000000007"/>
    <n v="1.1999999999999993"/>
    <n v="2.8000000000000007"/>
    <n v="-1.7000000000000002"/>
    <n v="9.9999999999997868E-2"/>
    <n v="-0.5"/>
    <n v="6.3"/>
    <n v="0"/>
    <n v="0"/>
    <n v="0"/>
    <n v="0"/>
    <n v="0"/>
    <n v="-1"/>
    <n v="6"/>
    <n v="14"/>
    <n v="0"/>
    <n v="-12"/>
    <n v="-3"/>
    <n v="-33.900000000000006"/>
    <n v="-1"/>
    <n v="-1"/>
    <n v="-0.5"/>
    <n v="-3"/>
    <n v="1"/>
    <n v="-2"/>
    <n v="8"/>
    <n v="-10"/>
    <n v="2"/>
    <n v="8"/>
    <n v="-4"/>
    <n v="3"/>
    <n v="1"/>
    <n v="-21"/>
    <s v="POR"/>
    <x v="0"/>
    <n v="108"/>
    <n v="125"/>
    <n v="-17"/>
    <x v="2"/>
    <n v="2"/>
    <x v="2"/>
    <x v="1"/>
    <x v="1"/>
    <x v="1"/>
  </r>
  <r>
    <s v="Train"/>
    <s v="ORL"/>
    <s v="SAC"/>
    <s v="09.03.2018"/>
    <s v="ORLSAC09.03.2018"/>
    <s v="SAC"/>
    <s v="Team2"/>
    <s v="SAC"/>
    <s v="Team2"/>
    <n v="2.21"/>
    <n v="1.75"/>
    <n v="0.45999999999999996"/>
    <s v="ORL"/>
    <s v="Team1"/>
    <n v="0"/>
    <n v="0"/>
    <n v="0"/>
    <n v="0"/>
    <s v="ORL"/>
    <x v="1"/>
    <n v="99"/>
    <n v="91"/>
    <n v="8"/>
    <n v="0.61040000000000005"/>
    <n v="0.57999999999999996"/>
    <n v="0.42000000000000004"/>
    <n v="0"/>
    <n v="0"/>
    <n v="0"/>
    <n v="0"/>
    <n v="0"/>
    <n v="6.2000000000000028"/>
    <n v="0.5"/>
    <n v="-0.30000000000001137"/>
    <n v="0.80000000000000426"/>
    <n v="1.5999999999999996"/>
    <n v="5.6999999999999993"/>
    <n v="-2.2999999999999972"/>
    <n v="3.5999999999999996"/>
    <n v="4.2000000000000028"/>
    <n v="2.2000000000000028"/>
    <n v="-0.80000000000000071"/>
    <n v="1.7000000000000028"/>
    <n v="0.89999999999999858"/>
    <n v="2.4000000000000021"/>
    <n v="0.69999999999999929"/>
    <n v="-0.79999999999999893"/>
    <n v="0.70000000000000018"/>
    <n v="0.40000000000000036"/>
    <n v="0"/>
    <n v="1.5999999999999979"/>
    <n v="3.6000000000000005"/>
    <n v="0"/>
    <n v="0"/>
    <n v="0"/>
    <n v="0"/>
    <n v="0"/>
    <n v="6"/>
    <n v="3"/>
    <n v="-9"/>
    <n v="8.1000000000000014"/>
    <n v="3"/>
    <n v="0"/>
    <n v="10.799999999999997"/>
    <n v="-3"/>
    <n v="2"/>
    <n v="-24.500000000000007"/>
    <n v="-6"/>
    <n v="10"/>
    <n v="4"/>
    <n v="11"/>
    <n v="7"/>
    <n v="1"/>
    <n v="-1"/>
    <n v="-4"/>
    <n v="6"/>
    <n v="-6"/>
    <n v="12"/>
    <s v="SAC"/>
    <x v="0"/>
    <n v="88"/>
    <n v="94"/>
    <n v="-6"/>
    <x v="3"/>
    <n v="-3"/>
    <x v="1"/>
    <x v="1"/>
    <x v="1"/>
    <x v="1"/>
  </r>
  <r>
    <s v="Train"/>
    <s v="CLE"/>
    <s v="LAC"/>
    <s v="09.03.2018"/>
    <s v="CLELAC09.03.2018"/>
    <s v="LAC"/>
    <s v="Team2"/>
    <s v="CLE"/>
    <s v="Team1"/>
    <n v="1.93"/>
    <n v="1.97"/>
    <n v="-4.0000000000000036E-2"/>
    <s v="LAC"/>
    <s v="Team2"/>
    <n v="0"/>
    <n v="0"/>
    <n v="0"/>
    <n v="0"/>
    <s v="CLE"/>
    <x v="1"/>
    <n v="109"/>
    <n v="85"/>
    <n v="24"/>
    <n v="0.73780000000000001"/>
    <n v="0.74"/>
    <n v="0.26"/>
    <n v="1"/>
    <n v="4"/>
    <n v="-3"/>
    <n v="5.3999999999999937E-2"/>
    <n v="0.10000000000000142"/>
    <n v="0.89999999999999147"/>
    <n v="0.10000000000000142"/>
    <n v="-0.89999999999999147"/>
    <n v="0.60000000000000142"/>
    <n v="1.9000000000000004"/>
    <n v="4.1000000000000014"/>
    <n v="1.6000000000000014"/>
    <n v="-1.1999999999999993"/>
    <n v="-2.3999999999999986"/>
    <n v="2.5999999999999943"/>
    <n v="-1.5"/>
    <n v="-0.39999999999999858"/>
    <n v="-1.7999999999999972"/>
    <n v="1.2000000000000028"/>
    <n v="-0.80000000000000071"/>
    <n v="-0.80000000000000071"/>
    <n v="-1"/>
    <n v="-1.3000000000000007"/>
    <n v="-1.5"/>
    <n v="-1.5"/>
    <n v="-0.6"/>
    <n v="0"/>
    <n v="1"/>
    <n v="-1"/>
    <n v="1"/>
    <n v="0"/>
    <n v="-3"/>
    <n v="-2"/>
    <n v="-12"/>
    <n v="4.1000000000000014"/>
    <n v="6"/>
    <n v="2"/>
    <n v="18.899999999999999"/>
    <n v="-5"/>
    <n v="-8"/>
    <n v="1.2999999999999972"/>
    <n v="-3"/>
    <n v="-19"/>
    <n v="-22"/>
    <n v="0"/>
    <n v="-3"/>
    <n v="5"/>
    <n v="2"/>
    <n v="-10"/>
    <n v="1"/>
    <n v="-4"/>
    <n v="10"/>
    <s v="LAC"/>
    <x v="0"/>
    <n v="102"/>
    <n v="116"/>
    <n v="-14"/>
    <x v="3"/>
    <n v="-2"/>
    <x v="1"/>
    <x v="1"/>
    <x v="1"/>
    <x v="1"/>
  </r>
  <r>
    <s v="Train"/>
    <s v="PHX"/>
    <s v="CHA"/>
    <s v="10.03.2018"/>
    <s v="PHXCHA10.03.2018"/>
    <s v="CHA"/>
    <s v="Team2"/>
    <s v="CHA"/>
    <s v="Team2"/>
    <n v="8.31"/>
    <n v="1.1100000000000001"/>
    <n v="7.2"/>
    <s v="PHX"/>
    <s v="Team1"/>
    <n v="0"/>
    <n v="0"/>
    <n v="0"/>
    <n v="0"/>
    <s v="CHA"/>
    <x v="0"/>
    <n v="90"/>
    <n v="112"/>
    <n v="-22"/>
    <n v="0.66269999999999996"/>
    <n v="0.28000000000000003"/>
    <n v="0.72"/>
    <n v="1"/>
    <n v="-9"/>
    <n v="10"/>
    <n v="-0.14000000000000001"/>
    <n v="-0.10000000000000142"/>
    <n v="-2.1999999999999886"/>
    <n v="-0.10000000000000142"/>
    <n v="0.70000000000000284"/>
    <n v="-0.39999999999999858"/>
    <n v="-0.60000000000000142"/>
    <n v="0.80000000000000071"/>
    <n v="-3.3000000000000043"/>
    <n v="-1.5"/>
    <n v="-2.3000000000000007"/>
    <n v="1"/>
    <n v="0.5"/>
    <n v="-1.2999999999999972"/>
    <n v="-0.79999999999999716"/>
    <n v="-0.19999999999999929"/>
    <n v="3"/>
    <n v="-0.20000000000000018"/>
    <n v="0"/>
    <n v="0.70000000000000018"/>
    <n v="4.8000000000000007"/>
    <n v="-0.89999999999999858"/>
    <n v="-8.3000000000000007"/>
    <n v="0"/>
    <n v="0"/>
    <n v="0"/>
    <n v="0"/>
    <n v="0"/>
    <n v="-24"/>
    <n v="-10"/>
    <n v="7"/>
    <n v="-14.5"/>
    <n v="5"/>
    <n v="18"/>
    <n v="3.1999999999999993"/>
    <n v="-9"/>
    <n v="-12"/>
    <n v="5.6000000000000085"/>
    <n v="1"/>
    <n v="6"/>
    <n v="7"/>
    <n v="-4"/>
    <n v="2"/>
    <n v="4"/>
    <n v="-1"/>
    <n v="4"/>
    <n v="4"/>
    <n v="-7"/>
    <n v="-14"/>
    <s v="CHA"/>
    <x v="0"/>
    <n v="115"/>
    <n v="122"/>
    <n v="-7"/>
    <x v="3"/>
    <n v="-4"/>
    <x v="1"/>
    <x v="1"/>
    <x v="1"/>
    <x v="1"/>
  </r>
  <r>
    <s v="Train"/>
    <s v="WAS"/>
    <s v="MIA"/>
    <s v="10.03.2018"/>
    <s v="WASMIA10.03.2018"/>
    <s v="MIA"/>
    <s v="Team2"/>
    <s v="MIA"/>
    <s v="Team2"/>
    <n v="2.76"/>
    <n v="1.51"/>
    <n v="1.2499999999999998"/>
    <s v="WAS"/>
    <s v="Team1"/>
    <n v="0"/>
    <n v="0"/>
    <n v="0"/>
    <n v="0"/>
    <s v="MIA"/>
    <x v="0"/>
    <n v="90"/>
    <n v="106"/>
    <n v="-16"/>
    <n v="0.76659999999999995"/>
    <n v="0.34"/>
    <n v="0.65999999999999992"/>
    <n v="0"/>
    <n v="3"/>
    <n v="-3"/>
    <n v="4.599999999999993E-2"/>
    <n v="0.10000000000000142"/>
    <n v="5.2000000000000028"/>
    <n v="1.8999999999999986"/>
    <n v="1.7000000000000028"/>
    <n v="1.3999999999999986"/>
    <n v="-1"/>
    <n v="-4"/>
    <n v="1.5"/>
    <n v="2.3000000000000007"/>
    <n v="2.4000000000000021"/>
    <n v="2.2999999999999972"/>
    <n v="0.69999999999999929"/>
    <n v="-0.69999999999999574"/>
    <n v="0"/>
    <n v="2.6000000000000014"/>
    <n v="-0.19999999999999929"/>
    <n v="0.5"/>
    <n v="-0.89999999999999947"/>
    <n v="-0.10000000000000053"/>
    <n v="1.7000000000000028"/>
    <n v="1"/>
    <n v="1.9000000000000001"/>
    <n v="0"/>
    <n v="0"/>
    <n v="0"/>
    <n v="0"/>
    <n v="0"/>
    <n v="8"/>
    <n v="4"/>
    <n v="7"/>
    <n v="0.69999999999999574"/>
    <n v="-5"/>
    <n v="0"/>
    <n v="-19.199999999999996"/>
    <n v="5"/>
    <n v="2"/>
    <n v="19.399999999999999"/>
    <n v="4"/>
    <n v="-4"/>
    <n v="0"/>
    <n v="8"/>
    <n v="-4"/>
    <n v="0"/>
    <n v="-4"/>
    <n v="6"/>
    <n v="-4"/>
    <n v="-2"/>
    <n v="10"/>
    <s v="MIA"/>
    <x v="0"/>
    <n v="102"/>
    <n v="129"/>
    <n v="-27"/>
    <x v="3"/>
    <n v="1"/>
    <x v="2"/>
    <x v="1"/>
    <x v="1"/>
    <x v="2"/>
  </r>
  <r>
    <s v="Train"/>
    <s v="MEM"/>
    <s v="DAL"/>
    <s v="10.03.2018"/>
    <s v="MEMDAL10.03.2018"/>
    <s v="DAL"/>
    <s v="Team2"/>
    <s v="DAL"/>
    <s v="Team2"/>
    <n v="4.38"/>
    <n v="1.26"/>
    <n v="3.12"/>
    <s v="MEM"/>
    <s v="Team1"/>
    <n v="0"/>
    <n v="0"/>
    <n v="0"/>
    <n v="0"/>
    <s v="DAL"/>
    <x v="0"/>
    <n v="85"/>
    <n v="120"/>
    <n v="-35"/>
    <n v="0.64410000000000001"/>
    <n v="0.15"/>
    <n v="0.85"/>
    <n v="0"/>
    <n v="-2"/>
    <n v="2"/>
    <n v="-3.0999999999999972E-2"/>
    <n v="-0.10000000000000142"/>
    <n v="-3.6000000000000085"/>
    <n v="-1.7000000000000028"/>
    <n v="-3.2999999999999972"/>
    <n v="-0.30000000000000426"/>
    <n v="-2.8000000000000007"/>
    <n v="-6.1999999999999993"/>
    <n v="-1.8999999999999986"/>
    <n v="2.6000000000000014"/>
    <n v="2.6000000000000014"/>
    <n v="2.7000000000000028"/>
    <n v="1.5000000000000009"/>
    <n v="-1.5999999999999979"/>
    <n v="-0.10000000000000142"/>
    <n v="-1.3000000000000007"/>
    <n v="2.5"/>
    <n v="0.40000000000000036"/>
    <n v="1.2000000000000002"/>
    <n v="0.89999999999999947"/>
    <n v="4.2000000000000028"/>
    <n v="0.5"/>
    <n v="-2.2000000000000002"/>
    <n v="0"/>
    <n v="-1"/>
    <n v="1"/>
    <n v="-1"/>
    <n v="0"/>
    <n v="-40"/>
    <n v="-12"/>
    <n v="-7"/>
    <n v="-10.5"/>
    <n v="-9"/>
    <n v="-5"/>
    <n v="-28.3"/>
    <n v="-7"/>
    <n v="-9"/>
    <n v="-2.5"/>
    <n v="1"/>
    <n v="-13"/>
    <n v="-12"/>
    <n v="-8"/>
    <n v="-1"/>
    <n v="-4"/>
    <n v="2"/>
    <n v="0"/>
    <n v="2"/>
    <n v="1"/>
    <n v="-28"/>
    <s v="DAL"/>
    <x v="0"/>
    <n v="80"/>
    <n v="114"/>
    <n v="-34"/>
    <x v="1"/>
    <n v="-3"/>
    <x v="1"/>
    <x v="2"/>
    <x v="2"/>
    <x v="1"/>
  </r>
  <r>
    <s v="Train"/>
    <s v="SAS"/>
    <s v="OKC"/>
    <s v="10.03.2018"/>
    <s v="SASOKC10.03.2018"/>
    <s v="OKC"/>
    <s v="Team2"/>
    <s v="OKC"/>
    <s v="Team2"/>
    <n v="2.67"/>
    <n v="1.53"/>
    <n v="1.1399999999999999"/>
    <s v="SAS"/>
    <s v="Team1"/>
    <n v="0"/>
    <n v="0"/>
    <n v="0"/>
    <n v="0"/>
    <s v="OKC"/>
    <x v="0"/>
    <n v="89"/>
    <n v="113"/>
    <n v="-24"/>
    <n v="0.65669999999999995"/>
    <n v="0.26"/>
    <n v="0.74"/>
    <n v="-2"/>
    <n v="-1"/>
    <n v="-1"/>
    <n v="2.0000000000000018E-3"/>
    <n v="-0.39999999999999858"/>
    <n v="-4.3999999999999915"/>
    <n v="-1"/>
    <n v="-3"/>
    <n v="0.5"/>
    <n v="-1.8000000000000007"/>
    <n v="-5.5"/>
    <n v="0.39999999999999858"/>
    <n v="-0.59999999999999964"/>
    <n v="-2.8000000000000007"/>
    <n v="6.5999999999999943"/>
    <n v="-2.5"/>
    <n v="1.7000000000000028"/>
    <n v="-0.70000000000000284"/>
    <n v="1.7999999999999972"/>
    <n v="-0.79999999999999893"/>
    <n v="-1.4000000000000004"/>
    <n v="0.5"/>
    <n v="-0.90000000000000036"/>
    <n v="-3.3000000000000007"/>
    <n v="-1.5"/>
    <n v="-0.20000000000000018"/>
    <n v="0"/>
    <n v="-1"/>
    <n v="1"/>
    <n v="-1"/>
    <n v="0"/>
    <n v="-8"/>
    <n v="1"/>
    <n v="15"/>
    <n v="-7.2000000000000028"/>
    <n v="-7"/>
    <n v="-11"/>
    <n v="-12.099999999999998"/>
    <n v="-3"/>
    <n v="-9"/>
    <n v="16.599999999999994"/>
    <n v="4"/>
    <n v="-8"/>
    <n v="-4"/>
    <n v="8"/>
    <n v="-6"/>
    <n v="1"/>
    <n v="-8"/>
    <n v="8"/>
    <n v="0"/>
    <n v="-7"/>
    <n v="-31"/>
    <s v="OKC"/>
    <x v="0"/>
    <n v="94"/>
    <n v="104"/>
    <n v="-10"/>
    <x v="1"/>
    <n v="0"/>
    <x v="2"/>
    <x v="2"/>
    <x v="1"/>
    <x v="1"/>
  </r>
  <r>
    <s v="Train"/>
    <s v="ORL"/>
    <s v="LAC"/>
    <s v="10.03.2018"/>
    <s v="ORLLAC10.03.2018"/>
    <s v="LAC"/>
    <s v="Team2"/>
    <s v="LAC"/>
    <s v="Team2"/>
    <n v="7.04"/>
    <n v="1.1299999999999999"/>
    <n v="5.91"/>
    <s v="ORL"/>
    <s v="Team1"/>
    <n v="0"/>
    <n v="0"/>
    <n v="0"/>
    <n v="0"/>
    <s v="LAC"/>
    <x v="0"/>
    <n v="86"/>
    <n v="108"/>
    <n v="-22"/>
    <n v="0.627"/>
    <n v="0.28000000000000003"/>
    <n v="0.72"/>
    <n v="2"/>
    <n v="-15"/>
    <n v="17"/>
    <n v="-0.24400000000000005"/>
    <n v="0.10000000000000142"/>
    <n v="-4.0999999999999943"/>
    <n v="-0.80000000000000426"/>
    <n v="0.10000000000000853"/>
    <n v="-1"/>
    <n v="0.5"/>
    <n v="0.90000000000000213"/>
    <n v="0.69999999999999574"/>
    <n v="-3.1999999999999993"/>
    <n v="-4.3999999999999986"/>
    <n v="0.29999999999999716"/>
    <n v="-1.2000000000000011"/>
    <n v="-1.7000000000000028"/>
    <n v="-2.8999999999999986"/>
    <n v="1.1000000000000014"/>
    <n v="-0.10000000000000142"/>
    <n v="-0.5"/>
    <n v="0"/>
    <n v="-0.40000000000000036"/>
    <n v="-0.60000000000000142"/>
    <n v="-3.0999999999999979"/>
    <n v="-5.5"/>
    <n v="0"/>
    <n v="-1"/>
    <n v="1"/>
    <n v="-1"/>
    <n v="0"/>
    <n v="-28"/>
    <n v="-10"/>
    <n v="-11"/>
    <n v="-6"/>
    <n v="-2"/>
    <n v="1"/>
    <n v="-8.2999999999999972"/>
    <n v="-6"/>
    <n v="-14"/>
    <n v="18"/>
    <n v="-8"/>
    <n v="-10"/>
    <n v="-18"/>
    <n v="-8"/>
    <n v="0"/>
    <n v="1"/>
    <n v="1"/>
    <n v="-4"/>
    <n v="1"/>
    <n v="-7"/>
    <n v="-20"/>
    <s v="LAC"/>
    <x v="0"/>
    <n v="105"/>
    <n v="113"/>
    <n v="-8"/>
    <x v="1"/>
    <n v="-7"/>
    <x v="1"/>
    <x v="2"/>
    <x v="2"/>
    <x v="1"/>
  </r>
  <r>
    <s v="Train"/>
    <s v="MEM"/>
    <s v="PHI"/>
    <s v="21.03.2018"/>
    <s v="MEMPHI21.03.2018"/>
    <s v="PHI"/>
    <s v="Team2"/>
    <s v="PHI"/>
    <s v="Team2"/>
    <n v="8.44"/>
    <n v="1.1000000000000001"/>
    <n v="7.34"/>
    <s v="MEM"/>
    <s v="Team1"/>
    <n v="0"/>
    <n v="0"/>
    <n v="0"/>
    <n v="0"/>
    <s v="PHI"/>
    <x v="0"/>
    <n v="80"/>
    <n v="111"/>
    <n v="-31"/>
    <n v="0.57669999999999999"/>
    <n v="0.19"/>
    <n v="0.81"/>
    <n v="1"/>
    <n v="-21"/>
    <n v="22"/>
    <n v="-0.30299999999999994"/>
    <n v="-0.19999999999999574"/>
    <n v="-9.1000000000000085"/>
    <n v="-3.6000000000000014"/>
    <n v="-3"/>
    <n v="-2.5999999999999943"/>
    <n v="-1.6000000000000014"/>
    <n v="-3"/>
    <n v="-1.7000000000000028"/>
    <n v="-0.5"/>
    <n v="-1.6000000000000014"/>
    <n v="3.0999999999999943"/>
    <n v="-1.5"/>
    <n v="-4.5000000000000036"/>
    <n v="-6"/>
    <n v="-4.6000000000000014"/>
    <n v="-1.9999999999999982"/>
    <n v="-0.59999999999999964"/>
    <n v="0"/>
    <n v="0"/>
    <n v="1.3000000000000007"/>
    <n v="0"/>
    <n v="-8"/>
    <n v="0"/>
    <n v="-1"/>
    <n v="1"/>
    <n v="-1"/>
    <n v="0"/>
    <n v="-14"/>
    <n v="-6"/>
    <n v="15"/>
    <n v="-14.399999999999999"/>
    <n v="-2"/>
    <n v="-4"/>
    <n v="-2.2000000000000028"/>
    <n v="0"/>
    <n v="0"/>
    <n v="0"/>
    <n v="11"/>
    <n v="-2"/>
    <n v="9"/>
    <n v="-7"/>
    <n v="-1"/>
    <n v="-2"/>
    <n v="-2"/>
    <n v="2"/>
    <n v="-1"/>
    <n v="1"/>
    <n v="-28"/>
    <s v="PHI"/>
    <x v="0"/>
    <n v="105"/>
    <n v="119"/>
    <n v="-14"/>
    <x v="1"/>
    <n v="-9"/>
    <x v="1"/>
    <x v="2"/>
    <x v="2"/>
    <x v="1"/>
  </r>
  <r>
    <s v="Train"/>
    <s v="TOR"/>
    <s v="CLE"/>
    <s v="21.03.2018"/>
    <s v="TORCLE21.03.2018"/>
    <s v="CLE"/>
    <s v="Team2"/>
    <s v="TOR"/>
    <s v="Team1"/>
    <n v="1.82"/>
    <n v="2.11"/>
    <n v="-0.28999999999999981"/>
    <s v="TOR"/>
    <s v="Team1"/>
    <n v="0"/>
    <n v="0"/>
    <n v="0"/>
    <n v="0"/>
    <s v="TOR"/>
    <x v="1"/>
    <n v="105"/>
    <n v="86"/>
    <n v="19"/>
    <n v="0.84309999999999996"/>
    <n v="0.69"/>
    <n v="0.31000000000000005"/>
    <n v="1"/>
    <n v="11"/>
    <n v="-10"/>
    <n v="0.14400000000000002"/>
    <n v="0.19999999999999574"/>
    <n v="1.7000000000000028"/>
    <n v="1"/>
    <n v="3"/>
    <n v="-0.59999999999999432"/>
    <n v="-0.29999999999999893"/>
    <n v="0.29999999999999716"/>
    <n v="-1.2000000000000028"/>
    <n v="0.10000000000000142"/>
    <n v="-0.5"/>
    <n v="2"/>
    <n v="1.5999999999999996"/>
    <n v="0.29999999999999716"/>
    <n v="1.9000000000000057"/>
    <n v="0.5"/>
    <n v="-0.59999999999999964"/>
    <n v="0.90000000000000036"/>
    <n v="2"/>
    <n v="0.70000000000000018"/>
    <n v="2.9000000000000021"/>
    <n v="-0.40000000000000213"/>
    <n v="8"/>
    <n v="0"/>
    <n v="-1"/>
    <n v="1"/>
    <n v="-1"/>
    <n v="0"/>
    <n v="-3"/>
    <n v="0"/>
    <n v="9"/>
    <n v="-6.2999999999999972"/>
    <n v="0"/>
    <n v="10"/>
    <n v="-18.399999999999999"/>
    <n v="-3"/>
    <n v="-5"/>
    <n v="4.9000000000000057"/>
    <n v="6"/>
    <n v="-5"/>
    <n v="1"/>
    <n v="4"/>
    <n v="-2"/>
    <n v="0"/>
    <n v="2"/>
    <n v="-2"/>
    <n v="5"/>
    <n v="-5"/>
    <n v="-6"/>
    <s v="CLE"/>
    <x v="0"/>
    <n v="129"/>
    <n v="132"/>
    <n v="-3"/>
    <x v="3"/>
    <n v="3"/>
    <x v="2"/>
    <x v="1"/>
    <x v="1"/>
    <x v="1"/>
  </r>
  <r>
    <s v="Train"/>
    <s v="CHA"/>
    <s v="BKN"/>
    <s v="21.03.2018"/>
    <s v="CHABKN21.03.2018"/>
    <s v="BKN"/>
    <s v="Team2"/>
    <s v="CHA"/>
    <s v="Team1"/>
    <n v="1.91"/>
    <n v="1.99"/>
    <n v="-8.0000000000000071E-2"/>
    <s v="BKN"/>
    <s v="Team2"/>
    <n v="0"/>
    <n v="0"/>
    <n v="0"/>
    <n v="0"/>
    <s v="BKN"/>
    <x v="0"/>
    <n v="81"/>
    <n v="102"/>
    <n v="-21"/>
    <n v="0.87119999999999997"/>
    <n v="0.28999999999999998"/>
    <n v="0.71"/>
    <n v="0"/>
    <n v="8"/>
    <n v="-8"/>
    <n v="0.11199999999999999"/>
    <n v="-0.19999999999999574"/>
    <n v="0.89999999999999147"/>
    <n v="0.5"/>
    <n v="-0.20000000000000284"/>
    <n v="0.70000000000000284"/>
    <n v="-2.5999999999999996"/>
    <n v="-8.3000000000000007"/>
    <n v="1.1999999999999957"/>
    <n v="2.3000000000000007"/>
    <n v="4.3000000000000007"/>
    <n v="-3.5999999999999943"/>
    <n v="0"/>
    <n v="0.39999999999999858"/>
    <n v="0.40000000000000568"/>
    <n v="-1.8999999999999986"/>
    <n v="-2.8000000000000007"/>
    <n v="0.80000000000000071"/>
    <n v="0.19999999999999929"/>
    <n v="-0.5"/>
    <n v="-3.1999999999999993"/>
    <n v="2.8000000000000007"/>
    <n v="3.3"/>
    <n v="0"/>
    <n v="1"/>
    <n v="-1"/>
    <n v="1"/>
    <n v="0"/>
    <n v="6"/>
    <n v="-3"/>
    <n v="1"/>
    <n v="-3.6000000000000014"/>
    <n v="-10"/>
    <n v="-21"/>
    <n v="-16.3"/>
    <n v="22"/>
    <n v="26"/>
    <n v="9.8999999999999915"/>
    <n v="13"/>
    <n v="9"/>
    <n v="22"/>
    <n v="-4"/>
    <n v="0"/>
    <n v="-3"/>
    <n v="-9"/>
    <n v="9"/>
    <n v="-20"/>
    <n v="20"/>
    <n v="12"/>
    <s v="CHA"/>
    <x v="1"/>
    <n v="111"/>
    <n v="105"/>
    <n v="6"/>
    <x v="3"/>
    <n v="1"/>
    <x v="1"/>
    <x v="1"/>
    <x v="1"/>
    <x v="1"/>
  </r>
  <r>
    <s v="Train"/>
    <s v="NYK"/>
    <s v="MIA"/>
    <s v="21.03.2018"/>
    <s v="NYKMIA21.03.2018"/>
    <s v="MIA"/>
    <s v="Team2"/>
    <s v="MIA"/>
    <s v="Team2"/>
    <n v="5.35"/>
    <n v="1.19"/>
    <n v="4.16"/>
    <s v="NYK"/>
    <s v="Team1"/>
    <n v="0"/>
    <n v="0"/>
    <n v="0"/>
    <n v="0"/>
    <s v="MIA"/>
    <x v="0"/>
    <n v="82"/>
    <n v="118"/>
    <n v="-36"/>
    <n v="0.55920000000000003"/>
    <n v="0.14000000000000001"/>
    <n v="0.86"/>
    <n v="0"/>
    <n v="-13"/>
    <n v="13"/>
    <n v="-0.18100000000000005"/>
    <n v="-0.20000000000000284"/>
    <n v="1"/>
    <n v="1.7999999999999972"/>
    <n v="2.4000000000000057"/>
    <n v="0.69999999999999574"/>
    <n v="-3.2999999999999989"/>
    <n v="-8.1999999999999993"/>
    <n v="-1.3000000000000043"/>
    <n v="0.70000000000000107"/>
    <n v="-9.9999999999997868E-2"/>
    <n v="3.6999999999999886"/>
    <n v="1.2999999999999989"/>
    <n v="-0.29999999999999716"/>
    <n v="1.1000000000000014"/>
    <n v="0.19999999999999929"/>
    <n v="0.5"/>
    <n v="-0.70000000000000018"/>
    <n v="0"/>
    <n v="0.10000000000000053"/>
    <n v="0.29999999999999716"/>
    <n v="-0.40000000000000213"/>
    <n v="-3.8"/>
    <n v="0"/>
    <n v="-1"/>
    <n v="1"/>
    <n v="-1"/>
    <n v="0"/>
    <n v="-21"/>
    <n v="-6"/>
    <n v="8"/>
    <n v="-11.800000000000004"/>
    <n v="-5"/>
    <n v="-3"/>
    <n v="-11.800000000000004"/>
    <n v="-4"/>
    <n v="-7"/>
    <n v="9.5999999999999943"/>
    <n v="8"/>
    <n v="0"/>
    <n v="8"/>
    <n v="-10"/>
    <n v="7"/>
    <n v="-3"/>
    <n v="-1"/>
    <n v="1"/>
    <n v="-1"/>
    <n v="1"/>
    <n v="-42"/>
    <s v="MIA"/>
    <x v="0"/>
    <n v="98"/>
    <n v="119"/>
    <n v="-21"/>
    <x v="1"/>
    <n v="-9"/>
    <x v="1"/>
    <x v="2"/>
    <x v="2"/>
    <x v="1"/>
  </r>
  <r>
    <s v="Train"/>
    <s v="DEN"/>
    <s v="CHI"/>
    <s v="21.03.2018"/>
    <s v="DENCHI21.03.2018"/>
    <s v="CHI"/>
    <s v="Team2"/>
    <s v="DEN"/>
    <s v="Team1"/>
    <n v="1.21"/>
    <n v="4.99"/>
    <n v="-3.7800000000000002"/>
    <s v="CHI"/>
    <s v="Team2"/>
    <n v="0"/>
    <n v="0"/>
    <n v="0"/>
    <n v="0"/>
    <s v="DEN"/>
    <x v="1"/>
    <n v="99"/>
    <n v="95"/>
    <n v="4"/>
    <n v="0.58650000000000002"/>
    <n v="0.54"/>
    <n v="0.45999999999999996"/>
    <n v="1"/>
    <n v="15"/>
    <n v="-14"/>
    <n v="0.20400000000000001"/>
    <n v="-0.20000000000000284"/>
    <n v="6.2999999999999972"/>
    <n v="1.9000000000000057"/>
    <n v="-2.3999999999999915"/>
    <n v="3.3999999999999986"/>
    <n v="0.5"/>
    <n v="-9.9999999999997868E-2"/>
    <n v="1.7000000000000028"/>
    <n v="2.0999999999999979"/>
    <n v="2.7000000000000028"/>
    <n v="0.20000000000000284"/>
    <n v="1.5999999999999996"/>
    <n v="-1.8000000000000043"/>
    <n v="-0.30000000000000426"/>
    <n v="1.3999999999999986"/>
    <n v="1.5"/>
    <n v="0.40000000000000036"/>
    <n v="1"/>
    <n v="-9.9999999999999645E-2"/>
    <n v="-0.80000000000000071"/>
    <n v="2.8000000000000007"/>
    <n v="7.9"/>
    <n v="0"/>
    <n v="1"/>
    <n v="-1"/>
    <n v="1"/>
    <n v="0"/>
    <n v="33"/>
    <n v="12"/>
    <n v="-6"/>
    <n v="17.600000000000001"/>
    <n v="7"/>
    <n v="-3"/>
    <n v="22.9"/>
    <n v="2"/>
    <n v="2"/>
    <n v="2.7000000000000028"/>
    <n v="-1"/>
    <n v="12"/>
    <n v="11"/>
    <n v="5"/>
    <n v="4"/>
    <n v="-3"/>
    <n v="2"/>
    <n v="-2"/>
    <n v="-9"/>
    <n v="9"/>
    <n v="66"/>
    <s v="DEN"/>
    <x v="1"/>
    <n v="135"/>
    <n v="102"/>
    <n v="33"/>
    <x v="3"/>
    <n v="1"/>
    <x v="1"/>
    <x v="1"/>
    <x v="1"/>
    <x v="2"/>
  </r>
  <r>
    <s v="Train"/>
    <s v="IND"/>
    <s v="NOP"/>
    <s v="21.03.2018"/>
    <s v="INDNOP21.03.2018"/>
    <s v="NOP"/>
    <s v="Team2"/>
    <s v="NOP"/>
    <s v="Team2"/>
    <n v="2.0299999999999998"/>
    <n v="1.88"/>
    <n v="0.14999999999999991"/>
    <s v="IND"/>
    <s v="Team1"/>
    <n v="0"/>
    <n v="0"/>
    <n v="0"/>
    <n v="0"/>
    <s v="IND"/>
    <x v="1"/>
    <n v="106"/>
    <n v="84"/>
    <n v="22"/>
    <n v="0.78810000000000002"/>
    <n v="0.72"/>
    <n v="0.28000000000000003"/>
    <n v="0"/>
    <n v="-1"/>
    <n v="1"/>
    <n v="-1.4000000000000012E-2"/>
    <n v="-0.69999999999999574"/>
    <n v="-5.9000000000000057"/>
    <n v="-1.6999999999999957"/>
    <n v="-1.8000000000000114"/>
    <n v="-0.90000000000000568"/>
    <n v="-1.3000000000000007"/>
    <n v="-3.9000000000000021"/>
    <n v="0.60000000000000142"/>
    <n v="-1.3000000000000007"/>
    <n v="-1.7999999999999972"/>
    <n v="0.90000000000000568"/>
    <n v="0.90000000000000036"/>
    <n v="-2.6000000000000014"/>
    <n v="-1.7000000000000028"/>
    <n v="-4.5"/>
    <n v="-1.5"/>
    <n v="1.1000000000000005"/>
    <n v="-1.7000000000000002"/>
    <n v="0.90000000000000036"/>
    <n v="-0.30000000000000071"/>
    <n v="-2"/>
    <n v="0.7"/>
    <n v="0"/>
    <n v="-1"/>
    <n v="1"/>
    <n v="-1"/>
    <n v="0"/>
    <n v="-4"/>
    <n v="0"/>
    <n v="14"/>
    <n v="-6.3999999999999986"/>
    <n v="-1"/>
    <n v="-1"/>
    <n v="-2.9999999999999964"/>
    <n v="-3"/>
    <n v="-6"/>
    <n v="11.100000000000009"/>
    <n v="5"/>
    <n v="-7"/>
    <n v="-2"/>
    <n v="0"/>
    <n v="-5"/>
    <n v="9"/>
    <n v="-6"/>
    <n v="6"/>
    <n v="2"/>
    <n v="-2"/>
    <n v="-8"/>
    <s v="NOP"/>
    <x v="0"/>
    <n v="92"/>
    <n v="96"/>
    <n v="-4"/>
    <x v="1"/>
    <n v="-3"/>
    <x v="1"/>
    <x v="2"/>
    <x v="2"/>
    <x v="1"/>
  </r>
  <r>
    <s v="Train"/>
    <s v="LAC"/>
    <s v="MIL"/>
    <s v="21.03.2018"/>
    <s v="LACMIL21.03.2018"/>
    <s v="MIL"/>
    <s v="Team2"/>
    <s v="MIL"/>
    <s v="Team2"/>
    <n v="2.91"/>
    <n v="1.47"/>
    <n v="1.4400000000000002"/>
    <s v="LAC"/>
    <s v="Team1"/>
    <n v="0"/>
    <n v="0"/>
    <n v="0"/>
    <n v="0"/>
    <s v="MIL"/>
    <x v="0"/>
    <n v="85"/>
    <n v="110"/>
    <n v="-25"/>
    <n v="0.5292"/>
    <n v="0.25"/>
    <n v="0.75"/>
    <n v="0"/>
    <n v="1"/>
    <n v="-1"/>
    <n v="1.4000000000000012E-2"/>
    <n v="-0.19999999999999574"/>
    <n v="3.7000000000000028"/>
    <n v="0.90000000000000568"/>
    <n v="3.5"/>
    <n v="-0.89999999999999858"/>
    <n v="1.2000000000000011"/>
    <n v="3.2999999999999972"/>
    <n v="-0.10000000000000142"/>
    <n v="0.80000000000000071"/>
    <n v="1.6999999999999993"/>
    <n v="-2.3000000000000114"/>
    <n v="1.8000000000000007"/>
    <n v="2.8000000000000007"/>
    <n v="4.5"/>
    <n v="-0.5"/>
    <n v="0.69999999999999929"/>
    <n v="-0.79999999999999982"/>
    <n v="-0.70000000000000018"/>
    <n v="1.1000000000000005"/>
    <n v="-1.5"/>
    <n v="2.1999999999999993"/>
    <n v="1.3"/>
    <n v="0"/>
    <n v="1"/>
    <n v="-1"/>
    <n v="1"/>
    <n v="0"/>
    <n v="7"/>
    <n v="-5"/>
    <n v="-5"/>
    <n v="-2.6000000000000014"/>
    <n v="7"/>
    <n v="4"/>
    <n v="19.2"/>
    <n v="10"/>
    <n v="12"/>
    <n v="5.3000000000000114"/>
    <n v="8"/>
    <n v="6"/>
    <n v="14"/>
    <n v="-7"/>
    <n v="6"/>
    <n v="2"/>
    <n v="-2"/>
    <n v="2"/>
    <n v="-4"/>
    <n v="4"/>
    <n v="14"/>
    <s v="LAC"/>
    <x v="1"/>
    <n v="127"/>
    <n v="120"/>
    <n v="7"/>
    <x v="3"/>
    <n v="-2"/>
    <x v="2"/>
    <x v="1"/>
    <x v="1"/>
    <x v="1"/>
  </r>
  <r>
    <s v="Train"/>
    <s v="WAS"/>
    <s v="SAS"/>
    <s v="21.03.2018"/>
    <s v="WASSAS21.03.2018"/>
    <s v="SAS"/>
    <s v="Team2"/>
    <s v="SAS"/>
    <s v="Team2"/>
    <n v="2.93"/>
    <n v="1.46"/>
    <n v="1.4700000000000002"/>
    <s v="WAS"/>
    <s v="Team1"/>
    <n v="0"/>
    <n v="0"/>
    <n v="0"/>
    <n v="0"/>
    <s v="SAS"/>
    <x v="0"/>
    <n v="92"/>
    <n v="105"/>
    <n v="-13"/>
    <n v="0.67749999999999999"/>
    <n v="0.37"/>
    <n v="0.63"/>
    <n v="-1"/>
    <n v="-2"/>
    <n v="1"/>
    <n v="-2.0000000000000018E-2"/>
    <n v="0.5"/>
    <n v="5.2000000000000028"/>
    <n v="1.2000000000000028"/>
    <n v="0.59999999999999432"/>
    <n v="1"/>
    <n v="1.2000000000000011"/>
    <n v="2"/>
    <n v="2.1000000000000014"/>
    <n v="1.6000000000000014"/>
    <n v="2"/>
    <n v="-0.19999999999998863"/>
    <n v="-0.19999999999999929"/>
    <n v="-1.2000000000000028"/>
    <n v="-1.3999999999999986"/>
    <n v="2"/>
    <n v="1.0999999999999996"/>
    <n v="0.5"/>
    <n v="-1.4000000000000004"/>
    <n v="0.80000000000000027"/>
    <n v="4.3999999999999986"/>
    <n v="0.89999999999999858"/>
    <n v="-1.9999999999999998"/>
    <n v="0"/>
    <n v="-1"/>
    <n v="1"/>
    <n v="-1"/>
    <n v="0"/>
    <n v="-8"/>
    <n v="-4"/>
    <n v="4"/>
    <n v="-7.1999999999999957"/>
    <n v="1"/>
    <n v="2"/>
    <n v="1.6000000000000014"/>
    <n v="-1"/>
    <n v="-2"/>
    <n v="2.7999999999999972"/>
    <n v="-3"/>
    <n v="-4"/>
    <n v="-7"/>
    <n v="6"/>
    <n v="-1"/>
    <n v="4"/>
    <n v="-6"/>
    <n v="6"/>
    <n v="-1"/>
    <n v="1"/>
    <n v="-16"/>
    <s v="SAS"/>
    <x v="0"/>
    <n v="90"/>
    <n v="98"/>
    <n v="-8"/>
    <x v="1"/>
    <n v="-6"/>
    <x v="1"/>
    <x v="2"/>
    <x v="2"/>
    <x v="1"/>
  </r>
  <r>
    <s v="Train"/>
    <s v="MEM"/>
    <s v="CHA"/>
    <s v="22.03.2018"/>
    <s v="MEMCHA22.03.2018"/>
    <s v="CHA"/>
    <s v="Team2"/>
    <s v="CHA"/>
    <s v="Team2"/>
    <n v="4.9000000000000004"/>
    <n v="1.22"/>
    <n v="3.6800000000000006"/>
    <s v="MEM"/>
    <s v="Team1"/>
    <n v="0"/>
    <n v="0"/>
    <n v="0"/>
    <n v="0"/>
    <s v="CHA"/>
    <x v="0"/>
    <n v="81"/>
    <n v="114"/>
    <n v="-33"/>
    <n v="0.64149999999999996"/>
    <n v="0.17"/>
    <n v="0.83"/>
    <n v="-1"/>
    <n v="-13"/>
    <n v="12"/>
    <n v="-0.17399999999999999"/>
    <n v="-0.10000000000000142"/>
    <n v="-8.7000000000000028"/>
    <n v="-2.5"/>
    <n v="-4.3999999999999915"/>
    <n v="-0.5"/>
    <n v="-0.80000000000000071"/>
    <n v="-0.80000000000000071"/>
    <n v="-1.8000000000000043"/>
    <n v="-3.1000000000000014"/>
    <n v="-5.6000000000000014"/>
    <n v="4.8000000000000114"/>
    <n v="-0.69999999999999929"/>
    <n v="-4.0000000000000036"/>
    <n v="-4.5999999999999943"/>
    <n v="9.9999999999997868E-2"/>
    <n v="2.4000000000000004"/>
    <n v="0.29999999999999982"/>
    <n v="0.30000000000000071"/>
    <n v="0.10000000000000053"/>
    <n v="6"/>
    <n v="-2"/>
    <n v="-6.1"/>
    <n v="0"/>
    <n v="-1"/>
    <n v="1"/>
    <n v="-1"/>
    <n v="0"/>
    <n v="-61"/>
    <n v="-19"/>
    <n v="-14"/>
    <n v="-14.799999999999997"/>
    <n v="-15"/>
    <n v="-22"/>
    <n v="-25.3"/>
    <n v="-8"/>
    <n v="-6"/>
    <n v="-13.799999999999997"/>
    <n v="-2"/>
    <n v="-13"/>
    <n v="-15"/>
    <n v="-12"/>
    <n v="10"/>
    <n v="-6"/>
    <n v="3"/>
    <n v="-3"/>
    <n v="7"/>
    <n v="-7"/>
    <n v="-122"/>
    <s v="CHA"/>
    <x v="0"/>
    <n v="79"/>
    <n v="140"/>
    <n v="-61"/>
    <x v="1"/>
    <n v="-6"/>
    <x v="1"/>
    <x v="2"/>
    <x v="2"/>
    <x v="2"/>
  </r>
  <r>
    <s v="Train"/>
    <s v="PHI"/>
    <s v="ORL"/>
    <s v="22.03.2018"/>
    <s v="PHIORL22.03.2018"/>
    <s v="ORL"/>
    <s v="Team2"/>
    <s v="PHI"/>
    <s v="Team1"/>
    <n v="1.29"/>
    <n v="4.05"/>
    <n v="-2.76"/>
    <s v="ORL"/>
    <s v="Team2"/>
    <n v="0"/>
    <n v="0"/>
    <n v="0"/>
    <n v="0"/>
    <s v="PHI"/>
    <x v="1"/>
    <n v="115"/>
    <n v="89"/>
    <n v="26"/>
    <n v="0.60270000000000001"/>
    <n v="0.76"/>
    <n v="0.24"/>
    <n v="-1"/>
    <n v="20"/>
    <n v="-21"/>
    <n v="0.28499999999999998"/>
    <n v="0.19999999999999574"/>
    <n v="4.1000000000000085"/>
    <n v="0.89999999999999858"/>
    <n v="-9.9999999999994316E-2"/>
    <n v="1.0999999999999943"/>
    <n v="0.40000000000000036"/>
    <n v="0.19999999999999929"/>
    <n v="1"/>
    <n v="1.8000000000000007"/>
    <n v="2.5"/>
    <n v="-9.9999999999994316E-2"/>
    <n v="2.4000000000000004"/>
    <n v="3.3999999999999986"/>
    <n v="5.6999999999999957"/>
    <n v="2.8999999999999986"/>
    <n v="2.0999999999999979"/>
    <n v="0.29999999999999982"/>
    <n v="0.10000000000000053"/>
    <n v="9.9999999999999645E-2"/>
    <n v="2.5999999999999979"/>
    <n v="1.6999999999999993"/>
    <n v="7.8000000000000007"/>
    <n v="0"/>
    <n v="1"/>
    <n v="-1"/>
    <n v="1"/>
    <n v="0"/>
    <n v="20"/>
    <n v="5"/>
    <n v="-2"/>
    <n v="6.5"/>
    <n v="5"/>
    <n v="4"/>
    <n v="10.199999999999999"/>
    <n v="5"/>
    <n v="2"/>
    <n v="15.600000000000001"/>
    <n v="4"/>
    <n v="12"/>
    <n v="16"/>
    <n v="4"/>
    <n v="6"/>
    <n v="-3"/>
    <n v="2"/>
    <n v="-2"/>
    <n v="-4"/>
    <n v="4"/>
    <n v="40"/>
    <s v="PHI"/>
    <x v="1"/>
    <n v="118"/>
    <n v="98"/>
    <n v="20"/>
    <x v="3"/>
    <n v="2"/>
    <x v="1"/>
    <x v="1"/>
    <x v="1"/>
    <x v="1"/>
  </r>
  <r>
    <s v="Train"/>
    <s v="DET"/>
    <s v="HOU"/>
    <s v="22.03.2018"/>
    <s v="DETHOU22.03.2018"/>
    <s v="HOU"/>
    <s v="Team2"/>
    <s v="HOU"/>
    <s v="Team2"/>
    <n v="7.52"/>
    <n v="1.1200000000000001"/>
    <n v="6.3999999999999995"/>
    <s v="DET"/>
    <s v="Team1"/>
    <n v="0"/>
    <n v="0"/>
    <n v="0"/>
    <n v="0"/>
    <s v="HOU"/>
    <x v="0"/>
    <n v="81"/>
    <n v="107"/>
    <n v="-26"/>
    <n v="0.75860000000000005"/>
    <n v="0.24"/>
    <n v="0.76"/>
    <n v="0"/>
    <n v="-26"/>
    <n v="26"/>
    <n v="-0.36200000000000004"/>
    <n v="9.9999999999994316E-2"/>
    <n v="-10.700000000000003"/>
    <n v="-0.10000000000000142"/>
    <n v="2.5"/>
    <n v="-1.5"/>
    <n v="-4.9000000000000004"/>
    <n v="-13.5"/>
    <n v="0.39999999999999858"/>
    <n v="-5.7000000000000011"/>
    <n v="-6.1999999999999993"/>
    <n v="-3.9000000000000057"/>
    <n v="1.1000000000000014"/>
    <n v="-0.90000000000000568"/>
    <n v="0.10000000000000142"/>
    <n v="0.69999999999999929"/>
    <n v="-0.10000000000000142"/>
    <n v="-0.79999999999999982"/>
    <n v="-0.80000000000000027"/>
    <n v="0.5"/>
    <n v="-1.1999999999999993"/>
    <n v="-2.3000000000000007"/>
    <n v="-9.9"/>
    <n v="0"/>
    <n v="-1"/>
    <n v="1"/>
    <n v="-1"/>
    <n v="0"/>
    <n v="-4"/>
    <n v="5"/>
    <n v="-4"/>
    <n v="6.7000000000000028"/>
    <n v="-6"/>
    <n v="-13"/>
    <n v="-7.6999999999999993"/>
    <n v="-8"/>
    <n v="-10"/>
    <n v="-8.6999999999999957"/>
    <n v="4"/>
    <n v="10"/>
    <n v="14"/>
    <n v="3"/>
    <n v="4"/>
    <n v="0"/>
    <n v="2"/>
    <n v="-2"/>
    <n v="-2"/>
    <n v="2"/>
    <n v="-8"/>
    <s v="HOU"/>
    <x v="0"/>
    <n v="96"/>
    <n v="100"/>
    <n v="-4"/>
    <x v="1"/>
    <n v="-6"/>
    <x v="2"/>
    <x v="2"/>
    <x v="1"/>
    <x v="1"/>
  </r>
  <r>
    <s v="Train"/>
    <s v="LAL"/>
    <s v="NOP"/>
    <s v="22.03.2018"/>
    <s v="LALNOP22.03.2018"/>
    <s v="NOP"/>
    <s v="Team2"/>
    <s v="NOP"/>
    <s v="Team2"/>
    <n v="2.2799999999999998"/>
    <n v="1.71"/>
    <n v="0.56999999999999984"/>
    <s v="LAL"/>
    <s v="Team1"/>
    <n v="0"/>
    <n v="0"/>
    <n v="0"/>
    <n v="0"/>
    <s v="NOP"/>
    <x v="0"/>
    <n v="88"/>
    <n v="108"/>
    <n v="-20"/>
    <n v="0.6905"/>
    <n v="0.3"/>
    <n v="0.7"/>
    <n v="-2"/>
    <n v="-12"/>
    <n v="10"/>
    <n v="-0.15199999999999997"/>
    <n v="-0.29999999999999716"/>
    <n v="-3.1000000000000085"/>
    <n v="-1.3999999999999986"/>
    <n v="1"/>
    <n v="-2.0999999999999943"/>
    <n v="-0.19999999999999929"/>
    <n v="0.69999999999999929"/>
    <n v="-1.6000000000000014"/>
    <n v="-0.10000000000000142"/>
    <n v="1.7000000000000028"/>
    <n v="-6.2999999999999972"/>
    <n v="2.3000000000000007"/>
    <n v="0"/>
    <n v="2.2999999999999972"/>
    <n v="-2.6999999999999993"/>
    <n v="0.90000000000000036"/>
    <n v="0.20000000000000018"/>
    <n v="-1.1000000000000005"/>
    <n v="1.2999999999999998"/>
    <n v="2.1000000000000014"/>
    <n v="-0.30000000000000071"/>
    <n v="-2.2999999999999998"/>
    <n v="0"/>
    <n v="-1"/>
    <n v="1"/>
    <n v="-1"/>
    <n v="0"/>
    <n v="-3"/>
    <n v="-9"/>
    <n v="-8"/>
    <n v="-5.3000000000000043"/>
    <n v="11"/>
    <n v="15"/>
    <n v="18.600000000000001"/>
    <n v="4"/>
    <n v="6"/>
    <n v="-3.2000000000000028"/>
    <n v="-1"/>
    <n v="-1"/>
    <n v="-2"/>
    <n v="-9"/>
    <n v="6"/>
    <n v="-9"/>
    <n v="-1"/>
    <n v="1"/>
    <n v="1"/>
    <n v="-1"/>
    <n v="-6"/>
    <s v="NOP"/>
    <x v="0"/>
    <n v="125"/>
    <n v="128"/>
    <n v="-3"/>
    <x v="1"/>
    <n v="-5"/>
    <x v="2"/>
    <x v="2"/>
    <x v="1"/>
    <x v="1"/>
  </r>
  <r>
    <s v="Train"/>
    <s v="UTA"/>
    <s v="DAL"/>
    <s v="22.03.2018"/>
    <s v="UTADAL22.03.2018"/>
    <s v="DAL"/>
    <s v="Team2"/>
    <s v="UTA"/>
    <s v="Team1"/>
    <n v="1.24"/>
    <n v="4.54"/>
    <n v="-3.3"/>
    <s v="DAL"/>
    <s v="Team2"/>
    <n v="0"/>
    <n v="0"/>
    <n v="0"/>
    <n v="0"/>
    <s v="UTA"/>
    <x v="1"/>
    <n v="108"/>
    <n v="90"/>
    <n v="18"/>
    <n v="0.67290000000000005"/>
    <n v="0.68"/>
    <n v="0.31999999999999995"/>
    <n v="0"/>
    <n v="19"/>
    <n v="-19"/>
    <n v="0.26299999999999996"/>
    <n v="-0.19999999999999574"/>
    <n v="0.40000000000000568"/>
    <n v="-0.5"/>
    <n v="-2.7999999999999972"/>
    <n v="1"/>
    <n v="-0.89999999999999858"/>
    <n v="-2.6000000000000014"/>
    <n v="0"/>
    <n v="2.3000000000000007"/>
    <n v="2.4000000000000021"/>
    <n v="1.7999999999999972"/>
    <n v="0.80000000000000071"/>
    <n v="1.4000000000000057"/>
    <n v="2.1000000000000014"/>
    <n v="-0.80000000000000071"/>
    <n v="2.1999999999999993"/>
    <n v="1.7000000000000011"/>
    <n v="1.2999999999999998"/>
    <n v="0.20000000000000018"/>
    <n v="0.19999999999999929"/>
    <n v="0.5"/>
    <n v="5.8000000000000007"/>
    <n v="0"/>
    <n v="1"/>
    <n v="-1"/>
    <n v="1"/>
    <n v="0"/>
    <n v="7"/>
    <n v="4"/>
    <n v="2"/>
    <n v="3.5"/>
    <n v="-5"/>
    <n v="-3"/>
    <n v="-11.700000000000003"/>
    <n v="4"/>
    <n v="2"/>
    <n v="15.200000000000003"/>
    <n v="0"/>
    <n v="4"/>
    <n v="4"/>
    <n v="10"/>
    <n v="-4"/>
    <n v="6"/>
    <n v="-1"/>
    <n v="1"/>
    <n v="3"/>
    <n v="-3"/>
    <n v="14"/>
    <s v="UTA"/>
    <x v="1"/>
    <n v="119"/>
    <n v="112"/>
    <n v="7"/>
    <x v="3"/>
    <n v="3"/>
    <x v="1"/>
    <x v="1"/>
    <x v="1"/>
    <x v="1"/>
  </r>
  <r>
    <s v="Train"/>
    <s v="ATL"/>
    <s v="SAC"/>
    <s v="22.03.2018"/>
    <s v="ATLSAC22.03.2018"/>
    <s v="SAC"/>
    <s v="Team2"/>
    <s v="SAC"/>
    <s v="Team2"/>
    <n v="2.13"/>
    <n v="1.8"/>
    <n v="0.32999999999999985"/>
    <s v="SAC"/>
    <s v="Team2"/>
    <n v="0"/>
    <n v="0"/>
    <n v="0"/>
    <n v="0"/>
    <s v="SAC"/>
    <x v="0"/>
    <n v="79"/>
    <n v="110"/>
    <n v="-31"/>
    <n v="0.56000000000000005"/>
    <n v="0.19"/>
    <n v="0.81"/>
    <n v="-1"/>
    <n v="-3"/>
    <n v="2"/>
    <n v="-3.7000000000000033E-2"/>
    <n v="-0.10000000000000142"/>
    <n v="4.2999999999999972"/>
    <n v="-0.89999999999999858"/>
    <n v="-0.90000000000000568"/>
    <n v="-0.5"/>
    <n v="2"/>
    <n v="6.8000000000000007"/>
    <n v="-1.8000000000000043"/>
    <n v="3.9999999999999982"/>
    <n v="3.8999999999999986"/>
    <n v="5.7000000000000028"/>
    <n v="-0.30000000000000071"/>
    <n v="0.80000000000000071"/>
    <n v="0.5"/>
    <n v="2.1999999999999993"/>
    <n v="1.7999999999999989"/>
    <n v="-0.19999999999999929"/>
    <n v="9.9999999999999645E-2"/>
    <n v="0.90000000000000036"/>
    <n v="0"/>
    <n v="3.4000000000000021"/>
    <n v="2.0999999999999996"/>
    <n v="0"/>
    <n v="-1"/>
    <n v="1"/>
    <n v="-1"/>
    <n v="0"/>
    <n v="-15"/>
    <n v="-10"/>
    <n v="-9"/>
    <n v="-6.9000000000000057"/>
    <n v="2"/>
    <n v="15"/>
    <n v="-14.300000000000004"/>
    <n v="3"/>
    <n v="9"/>
    <n v="-33.299999999999997"/>
    <n v="-6"/>
    <n v="-5"/>
    <n v="-11"/>
    <n v="-9"/>
    <n v="0"/>
    <n v="-1"/>
    <n v="-7"/>
    <n v="7"/>
    <n v="-8"/>
    <n v="8"/>
    <n v="-30"/>
    <s v="SAC"/>
    <x v="0"/>
    <n v="90"/>
    <n v="105"/>
    <n v="-15"/>
    <x v="1"/>
    <n v="-1"/>
    <x v="1"/>
    <x v="2"/>
    <x v="2"/>
    <x v="1"/>
  </r>
  <r>
    <s v="Train"/>
    <s v="DEN"/>
    <s v="WAS"/>
    <s v="23.03.2018"/>
    <s v="DENWAS23.03.2018"/>
    <s v="WAS"/>
    <s v="Team2"/>
    <s v="WAS"/>
    <s v="Team2"/>
    <n v="2.0699999999999998"/>
    <n v="1.85"/>
    <n v="0.21999999999999975"/>
    <s v="DEN"/>
    <s v="Team1"/>
    <n v="0"/>
    <n v="0"/>
    <n v="0"/>
    <n v="0"/>
    <s v="WAS"/>
    <x v="0"/>
    <n v="85"/>
    <n v="110"/>
    <n v="-25"/>
    <n v="0.84470000000000001"/>
    <n v="0.25"/>
    <n v="0.75"/>
    <n v="1"/>
    <n v="-1"/>
    <n v="2"/>
    <n v="-2.0999999999999908E-2"/>
    <n v="-0.20000000000000284"/>
    <n v="2.5"/>
    <n v="0.60000000000000142"/>
    <n v="0.80000000000001137"/>
    <n v="0.30000000000000426"/>
    <n v="1.6999999999999993"/>
    <n v="4.5"/>
    <n v="-0.19999999999999574"/>
    <n v="-0.40000000000000213"/>
    <n v="-0.19999999999999929"/>
    <n v="-0.90000000000000568"/>
    <n v="1"/>
    <n v="0.39999999999999858"/>
    <n v="1.3999999999999986"/>
    <n v="0.10000000000000142"/>
    <n v="0.69999999999999929"/>
    <n v="-9.9999999999999645E-2"/>
    <n v="0.40000000000000036"/>
    <n v="0.20000000000000018"/>
    <n v="-2.8999999999999986"/>
    <n v="-9.9999999999997868E-2"/>
    <n v="0.19999999999999996"/>
    <n v="0"/>
    <n v="1"/>
    <n v="-1"/>
    <n v="1"/>
    <n v="0"/>
    <n v="45"/>
    <n v="16"/>
    <n v="0"/>
    <n v="19.199999999999996"/>
    <n v="12"/>
    <n v="10"/>
    <n v="25.1"/>
    <n v="1"/>
    <n v="0"/>
    <n v="6.2999999999999972"/>
    <n v="-1"/>
    <n v="11"/>
    <n v="10"/>
    <n v="7"/>
    <n v="5"/>
    <n v="-2"/>
    <n v="2"/>
    <n v="-6"/>
    <n v="-3"/>
    <n v="5"/>
    <n v="41"/>
    <s v="DEN"/>
    <x v="1"/>
    <n v="108"/>
    <n v="100"/>
    <n v="8"/>
    <x v="1"/>
    <n v="-1"/>
    <x v="2"/>
    <x v="1"/>
    <x v="1"/>
    <x v="1"/>
  </r>
  <r>
    <s v="Train"/>
    <s v="LAC"/>
    <s v="IND"/>
    <s v="23.03.2018"/>
    <s v="LACIND23.03.2018"/>
    <s v="IND"/>
    <s v="Team2"/>
    <s v="IND"/>
    <s v="Team2"/>
    <n v="2.6"/>
    <n v="1.56"/>
    <n v="1.04"/>
    <s v="LAC"/>
    <s v="Team1"/>
    <n v="0"/>
    <n v="0"/>
    <n v="0"/>
    <n v="0"/>
    <s v="IND"/>
    <x v="0"/>
    <n v="83"/>
    <n v="111"/>
    <n v="-28"/>
    <n v="0.53900000000000003"/>
    <n v="0.22"/>
    <n v="0.78"/>
    <n v="-1"/>
    <n v="-3"/>
    <n v="2"/>
    <n v="-3.3999999999999919E-2"/>
    <n v="0"/>
    <n v="3.9000000000000057"/>
    <n v="-0.5"/>
    <n v="-0.59999999999999432"/>
    <n v="-0.29999999999999716"/>
    <n v="0.90000000000000036"/>
    <n v="3.5"/>
    <n v="-1.7000000000000028"/>
    <n v="4.1000000000000014"/>
    <n v="5.8999999999999986"/>
    <n v="-2.3000000000000114"/>
    <n v="0.5"/>
    <n v="1.1000000000000014"/>
    <n v="1.6000000000000014"/>
    <n v="0.40000000000000213"/>
    <n v="1.1999999999999993"/>
    <n v="-1.0000000000000009"/>
    <n v="0.5"/>
    <n v="0.20000000000000018"/>
    <n v="1.2000000000000028"/>
    <n v="3.5999999999999979"/>
    <n v="-0.59999999999999987"/>
    <n v="0"/>
    <n v="1"/>
    <n v="-1"/>
    <n v="1"/>
    <n v="0"/>
    <n v="35"/>
    <n v="11"/>
    <n v="-7"/>
    <n v="15.699999999999996"/>
    <n v="8"/>
    <n v="8"/>
    <n v="18.2"/>
    <n v="5"/>
    <n v="11"/>
    <n v="-18.5"/>
    <n v="1"/>
    <n v="-2"/>
    <n v="-1"/>
    <n v="11"/>
    <n v="6"/>
    <n v="-1"/>
    <n v="-2"/>
    <n v="-6"/>
    <n v="-5"/>
    <n v="1"/>
    <n v="11"/>
    <s v="IND"/>
    <x v="0"/>
    <n v="104"/>
    <n v="109"/>
    <n v="-5"/>
    <x v="3"/>
    <n v="-1"/>
    <x v="1"/>
    <x v="1"/>
    <x v="1"/>
    <x v="1"/>
  </r>
  <r>
    <s v="Train"/>
    <s v="MIN"/>
    <s v="NYK"/>
    <s v="23.03.2018"/>
    <s v="MINNYK23.03.2018"/>
    <s v="NYK"/>
    <s v="Team2"/>
    <s v="MIN"/>
    <s v="Team1"/>
    <n v="1.4"/>
    <n v="3.25"/>
    <n v="-1.85"/>
    <s v="NYK"/>
    <s v="Team2"/>
    <n v="0"/>
    <n v="0"/>
    <n v="0"/>
    <n v="0"/>
    <s v="NYK"/>
    <x v="0"/>
    <n v="87"/>
    <n v="105"/>
    <n v="-18"/>
    <n v="0.88290000000000002"/>
    <n v="0.32"/>
    <n v="0.67999999999999994"/>
    <n v="0"/>
    <n v="15"/>
    <n v="-15"/>
    <n v="0.20799999999999996"/>
    <n v="0"/>
    <n v="5.7000000000000028"/>
    <n v="0.79999999999999716"/>
    <n v="-1.2999999999999972"/>
    <n v="1.7000000000000028"/>
    <n v="9.9999999999999645E-2"/>
    <n v="-0.5"/>
    <n v="1.1000000000000014"/>
    <n v="3.9999999999999982"/>
    <n v="4.5999999999999979"/>
    <n v="1.8000000000000114"/>
    <n v="-0.19999999999999929"/>
    <n v="-2.2000000000000028"/>
    <n v="-2.4000000000000057"/>
    <n v="-0.19999999999999929"/>
    <n v="-2.4000000000000004"/>
    <n v="1.6000000000000005"/>
    <n v="-1"/>
    <n v="0"/>
    <n v="-2.1999999999999993"/>
    <n v="1.9000000000000021"/>
    <n v="5.8"/>
    <n v="0"/>
    <n v="1"/>
    <n v="-1"/>
    <n v="1"/>
    <n v="0"/>
    <n v="25"/>
    <n v="6"/>
    <n v="-3"/>
    <n v="8.5"/>
    <n v="0"/>
    <n v="-6"/>
    <n v="7.7000000000000028"/>
    <n v="13"/>
    <n v="12"/>
    <n v="12.5"/>
    <n v="-7"/>
    <n v="7"/>
    <n v="0"/>
    <n v="2"/>
    <n v="-4"/>
    <n v="-1"/>
    <n v="5"/>
    <n v="3"/>
    <n v="5"/>
    <n v="5"/>
    <n v="35"/>
    <s v="MIN"/>
    <x v="1"/>
    <n v="108"/>
    <n v="104"/>
    <n v="4"/>
    <x v="3"/>
    <n v="4"/>
    <x v="1"/>
    <x v="1"/>
    <x v="1"/>
    <x v="1"/>
  </r>
  <r>
    <s v="Train"/>
    <s v="BKN"/>
    <s v="TOR"/>
    <s v="23.03.2018"/>
    <s v="BKNTOR23.03.2018"/>
    <s v="TOR"/>
    <s v="Team2"/>
    <s v="TOR"/>
    <s v="Team2"/>
    <n v="6.9"/>
    <n v="1.1399999999999999"/>
    <n v="5.7600000000000007"/>
    <s v="BKN"/>
    <s v="Team1"/>
    <n v="0"/>
    <n v="0"/>
    <n v="0"/>
    <n v="0"/>
    <s v="TOR"/>
    <x v="0"/>
    <n v="90"/>
    <n v="106"/>
    <n v="-16"/>
    <n v="0.60750000000000004"/>
    <n v="0.34"/>
    <n v="0.65999999999999992"/>
    <n v="0"/>
    <n v="-30"/>
    <n v="30"/>
    <n v="-0.41699999999999998"/>
    <n v="0.10000000000000142"/>
    <n v="-6.2999999999999972"/>
    <n v="-3.1999999999999957"/>
    <n v="-0.40000000000000568"/>
    <n v="-3.4000000000000057"/>
    <n v="0.59999999999999964"/>
    <n v="2.2000000000000028"/>
    <n v="-0.69999999999999574"/>
    <n v="-0.40000000000000213"/>
    <n v="0.19999999999999929"/>
    <n v="-2.5"/>
    <n v="0.19999999999999929"/>
    <n v="0.90000000000000568"/>
    <n v="1.0999999999999943"/>
    <n v="-0.90000000000000213"/>
    <n v="2"/>
    <n v="-1.8000000000000007"/>
    <n v="-1.5999999999999996"/>
    <n v="0.79999999999999982"/>
    <n v="-1"/>
    <n v="-0.39999999999999858"/>
    <n v="-12.5"/>
    <n v="0"/>
    <n v="0"/>
    <n v="0"/>
    <n v="0"/>
    <n v="0"/>
    <n v="-24"/>
    <n v="-8"/>
    <n v="5"/>
    <n v="-11.5"/>
    <n v="-2"/>
    <n v="3"/>
    <n v="-9"/>
    <n v="-6"/>
    <n v="-2"/>
    <n v="-20.299999999999997"/>
    <n v="0"/>
    <n v="13"/>
    <n v="13"/>
    <n v="-10"/>
    <n v="6"/>
    <n v="2"/>
    <n v="6"/>
    <n v="-2"/>
    <n v="13"/>
    <n v="-2"/>
    <n v="-3"/>
    <s v="TOR"/>
    <x v="0"/>
    <n v="112"/>
    <n v="116"/>
    <n v="-4"/>
    <x v="1"/>
    <n v="-6"/>
    <x v="2"/>
    <x v="2"/>
    <x v="1"/>
    <x v="1"/>
  </r>
  <r>
    <s v="Train"/>
    <s v="PHX"/>
    <s v="CLE"/>
    <s v="23.03.2018"/>
    <s v="PHXCLE23.03.2018"/>
    <s v="CLE"/>
    <s v="Team2"/>
    <s v="CLE"/>
    <s v="Team2"/>
    <n v="13.21"/>
    <n v="1.05"/>
    <n v="12.16"/>
    <s v="PHX"/>
    <s v="Team1"/>
    <n v="0"/>
    <n v="0"/>
    <n v="0"/>
    <n v="0"/>
    <s v="CLE"/>
    <x v="0"/>
    <n v="78"/>
    <n v="117"/>
    <n v="-39"/>
    <n v="0.66749999999999998"/>
    <n v="0.11"/>
    <n v="0.89"/>
    <n v="1"/>
    <n v="-23"/>
    <n v="24"/>
    <n v="-0.32799999999999996"/>
    <n v="0"/>
    <n v="-6.5999999999999943"/>
    <n v="-1.8999999999999986"/>
    <n v="2.8999999999999915"/>
    <n v="-3.7999999999999972"/>
    <n v="-2.7999999999999989"/>
    <n v="-5"/>
    <n v="-3.6000000000000014"/>
    <n v="0.10000000000000142"/>
    <n v="1.2999999999999972"/>
    <n v="-3.5999999999999943"/>
    <n v="2.1999999999999993"/>
    <n v="0.10000000000000142"/>
    <n v="2.3000000000000043"/>
    <n v="-2.5"/>
    <n v="1.9000000000000004"/>
    <n v="-0.20000000000000018"/>
    <n v="0.59999999999999964"/>
    <n v="1.9000000000000004"/>
    <n v="3.6000000000000014"/>
    <n v="0.79999999999999716"/>
    <n v="-10.1"/>
    <n v="0"/>
    <n v="-1"/>
    <n v="1"/>
    <n v="-1"/>
    <n v="0"/>
    <n v="-44"/>
    <n v="-13"/>
    <n v="12"/>
    <n v="-22.5"/>
    <n v="-8"/>
    <n v="10"/>
    <n v="-41.9"/>
    <n v="-10"/>
    <n v="-8"/>
    <n v="-17.099999999999994"/>
    <n v="8"/>
    <n v="8"/>
    <n v="16"/>
    <n v="-6"/>
    <n v="9"/>
    <n v="-2"/>
    <n v="4"/>
    <n v="9"/>
    <n v="-2"/>
    <n v="-7"/>
    <n v="-30"/>
    <s v="CLE"/>
    <x v="0"/>
    <n v="95"/>
    <n v="120"/>
    <n v="-25"/>
    <x v="1"/>
    <n v="-6"/>
    <x v="1"/>
    <x v="2"/>
    <x v="2"/>
    <x v="1"/>
  </r>
  <r>
    <s v="Train"/>
    <s v="MIA"/>
    <s v="OKC"/>
    <s v="23.03.2018"/>
    <s v="MIAOKC23.03.2018"/>
    <s v="OKC"/>
    <s v="Team2"/>
    <s v="OKC"/>
    <s v="Team2"/>
    <n v="3.27"/>
    <n v="1.39"/>
    <n v="1.8800000000000001"/>
    <s v="MIA"/>
    <s v="Team1"/>
    <n v="0"/>
    <n v="0"/>
    <n v="0"/>
    <n v="0"/>
    <s v="OKC"/>
    <x v="0"/>
    <n v="86"/>
    <n v="100"/>
    <n v="-14"/>
    <n v="0.62580000000000002"/>
    <n v="0.36"/>
    <n v="0.64"/>
    <n v="-1"/>
    <n v="-4"/>
    <n v="3"/>
    <n v="-4.6999999999999931E-2"/>
    <n v="0.20000000000000284"/>
    <n v="-4"/>
    <n v="-1.2999999999999972"/>
    <n v="-3.1000000000000085"/>
    <n v="0.10000000000000142"/>
    <n v="0.59999999999999964"/>
    <n v="1"/>
    <n v="0.80000000000000426"/>
    <n v="-2"/>
    <n v="-3.8000000000000007"/>
    <n v="3.8000000000000114"/>
    <n v="-3.0999999999999996"/>
    <n v="1.5"/>
    <n v="-1.6999999999999957"/>
    <n v="1.3000000000000007"/>
    <n v="0.30000000000000071"/>
    <n v="-1.5"/>
    <n v="0"/>
    <n v="0"/>
    <n v="0"/>
    <n v="-1.8999999999999986"/>
    <n v="-2.9"/>
    <n v="0"/>
    <n v="1"/>
    <n v="-1"/>
    <n v="1"/>
    <n v="0"/>
    <n v="20"/>
    <n v="10"/>
    <n v="-4"/>
    <n v="14.399999999999999"/>
    <n v="5"/>
    <n v="7"/>
    <n v="7.1000000000000014"/>
    <n v="-5"/>
    <n v="-10"/>
    <n v="8.2000000000000028"/>
    <n v="-3"/>
    <n v="-9"/>
    <n v="-12"/>
    <n v="12"/>
    <n v="-5"/>
    <n v="3"/>
    <n v="-4"/>
    <n v="-4"/>
    <n v="-3"/>
    <n v="-8"/>
    <n v="22"/>
    <s v="OKC"/>
    <x v="0"/>
    <n v="99"/>
    <n v="105"/>
    <n v="-6"/>
    <x v="3"/>
    <n v="-4"/>
    <x v="1"/>
    <x v="1"/>
    <x v="1"/>
    <x v="1"/>
  </r>
  <r>
    <s v="Train"/>
    <s v="MIL"/>
    <s v="CHI"/>
    <s v="23.03.2018"/>
    <s v="MILCHI23.03.2018"/>
    <s v="CHI"/>
    <s v="Team2"/>
    <s v="MIL"/>
    <s v="Team1"/>
    <n v="1.56"/>
    <n v="2.6"/>
    <n v="-1.04"/>
    <s v="CHI"/>
    <s v="Team2"/>
    <n v="0"/>
    <n v="0"/>
    <n v="0"/>
    <n v="0"/>
    <s v="CHI"/>
    <x v="0"/>
    <n v="92"/>
    <n v="104"/>
    <n v="-12"/>
    <n v="0.55479999999999996"/>
    <n v="0.38"/>
    <n v="0.62"/>
    <n v="0"/>
    <n v="13"/>
    <n v="-13"/>
    <n v="0.183"/>
    <n v="-0.20000000000000284"/>
    <n v="2.2999999999999972"/>
    <n v="0.5"/>
    <n v="-6.7999999999999972"/>
    <n v="4.1999999999999957"/>
    <n v="-2.3000000000000007"/>
    <n v="-6.2999999999999972"/>
    <n v="-0.10000000000000142"/>
    <n v="3.6999999999999993"/>
    <n v="4.4000000000000021"/>
    <n v="1.6000000000000085"/>
    <n v="-1.2000000000000011"/>
    <n v="-3.9000000000000021"/>
    <n v="-5.1000000000000014"/>
    <n v="-0.80000000000000071"/>
    <n v="0.30000000000000071"/>
    <n v="1.0999999999999996"/>
    <n v="1.7000000000000002"/>
    <n v="-0.70000000000000018"/>
    <n v="2.3000000000000007"/>
    <n v="2.5"/>
    <n v="5.9"/>
    <n v="0"/>
    <n v="0"/>
    <n v="0"/>
    <n v="0"/>
    <n v="0"/>
    <n v="18"/>
    <n v="11"/>
    <n v="2"/>
    <n v="11.100000000000001"/>
    <n v="-5"/>
    <n v="-12"/>
    <n v="-3.4000000000000021"/>
    <n v="1"/>
    <n v="3"/>
    <n v="-8"/>
    <n v="-1"/>
    <n v="0"/>
    <n v="-1"/>
    <n v="4"/>
    <n v="0"/>
    <n v="-2"/>
    <n v="1"/>
    <n v="-3"/>
    <n v="-2"/>
    <n v="3"/>
    <n v="26"/>
    <s v="MIL"/>
    <x v="1"/>
    <n v="118"/>
    <n v="105"/>
    <n v="13"/>
    <x v="3"/>
    <n v="2"/>
    <x v="1"/>
    <x v="1"/>
    <x v="1"/>
    <x v="1"/>
  </r>
  <r>
    <s v="Train"/>
    <s v="UTA"/>
    <s v="SAS"/>
    <s v="23.03.2018"/>
    <s v="UTASAS23.03.2018"/>
    <s v="SAS"/>
    <s v="Team2"/>
    <s v="SAS"/>
    <s v="Team2"/>
    <n v="2.38"/>
    <n v="1.65"/>
    <n v="0.73"/>
    <s v="UTA"/>
    <s v="Team1"/>
    <n v="0"/>
    <n v="0"/>
    <n v="0"/>
    <n v="0"/>
    <s v="SAS"/>
    <x v="0"/>
    <n v="94"/>
    <n v="99"/>
    <n v="-5"/>
    <n v="0.8085"/>
    <n v="0.45"/>
    <n v="0.55000000000000004"/>
    <n v="0"/>
    <n v="-1"/>
    <n v="1"/>
    <n v="-1.4000000000000012E-2"/>
    <n v="0.10000000000000142"/>
    <n v="1.1000000000000085"/>
    <n v="-1.1000000000000014"/>
    <n v="-2.2999999999999972"/>
    <n v="-9.9999999999994316E-2"/>
    <n v="2.2000000000000011"/>
    <n v="5.1999999999999993"/>
    <n v="1.2000000000000028"/>
    <n v="1.1000000000000014"/>
    <n v="1"/>
    <n v="1.2000000000000028"/>
    <n v="-1.2999999999999989"/>
    <n v="0.10000000000000142"/>
    <n v="-1.1999999999999957"/>
    <n v="-1"/>
    <n v="1.1999999999999993"/>
    <n v="1.3000000000000007"/>
    <n v="-0.70000000000000018"/>
    <n v="0.80000000000000027"/>
    <n v="2.5"/>
    <n v="1"/>
    <n v="-9.9999999999999645E-2"/>
    <n v="0"/>
    <n v="0"/>
    <n v="0"/>
    <n v="0"/>
    <n v="0"/>
    <n v="21"/>
    <n v="7"/>
    <n v="8"/>
    <n v="3.5"/>
    <n v="5"/>
    <n v="6"/>
    <n v="11"/>
    <n v="2"/>
    <n v="-2"/>
    <n v="21.599999999999994"/>
    <n v="-4"/>
    <n v="1"/>
    <n v="-3"/>
    <n v="11"/>
    <n v="-4"/>
    <n v="4"/>
    <n v="-4"/>
    <n v="3"/>
    <n v="2"/>
    <n v="0"/>
    <n v="-1"/>
    <s v="SAS"/>
    <x v="0"/>
    <n v="120"/>
    <n v="124"/>
    <n v="-4"/>
    <x v="1"/>
    <n v="-2"/>
    <x v="1"/>
    <x v="2"/>
    <x v="2"/>
    <x v="1"/>
  </r>
  <r>
    <s v="Train"/>
    <s v="BOS"/>
    <s v="POR"/>
    <s v="23.03.2018"/>
    <s v="BOSPOR23.03.2018"/>
    <s v="POR"/>
    <s v="Team2"/>
    <s v="POR"/>
    <s v="Team2"/>
    <n v="3.75"/>
    <n v="1.32"/>
    <n v="2.4299999999999997"/>
    <s v="BOS"/>
    <s v="Team1"/>
    <n v="0"/>
    <n v="0"/>
    <n v="0"/>
    <n v="0"/>
    <s v="POR"/>
    <x v="0"/>
    <n v="92"/>
    <n v="99"/>
    <n v="-7"/>
    <n v="0.71830000000000005"/>
    <n v="0.43"/>
    <n v="0.57000000000000006"/>
    <n v="0"/>
    <n v="4"/>
    <n v="-4"/>
    <n v="5.600000000000005E-2"/>
    <n v="0.19999999999999574"/>
    <n v="-1.7999999999999972"/>
    <n v="-0.80000000000000426"/>
    <n v="-1.1999999999999886"/>
    <n v="-0.39999999999999858"/>
    <n v="1.1999999999999993"/>
    <n v="3.6999999999999993"/>
    <n v="-0.70000000000000284"/>
    <n v="-1.3000000000000007"/>
    <n v="-0.79999999999999716"/>
    <n v="-3.3999999999999915"/>
    <n v="-0.69999999999999929"/>
    <n v="-0.10000000000000142"/>
    <n v="-0.79999999999999716"/>
    <n v="3"/>
    <n v="0.20000000000000107"/>
    <n v="0.40000000000000036"/>
    <n v="-0.39999999999999947"/>
    <n v="-0.59999999999999964"/>
    <n v="0.80000000000000071"/>
    <n v="-0.30000000000000071"/>
    <n v="1"/>
    <n v="0"/>
    <n v="1"/>
    <n v="-1"/>
    <n v="1"/>
    <n v="0"/>
    <n v="-11"/>
    <n v="-4"/>
    <n v="6"/>
    <n v="-8"/>
    <n v="2"/>
    <n v="8"/>
    <n v="-3.1999999999999957"/>
    <n v="-5"/>
    <n v="-11"/>
    <n v="19.700000000000003"/>
    <n v="1"/>
    <n v="7"/>
    <n v="8"/>
    <n v="2"/>
    <n v="11"/>
    <n v="0"/>
    <n v="-2"/>
    <n v="2"/>
    <n v="6"/>
    <n v="-3"/>
    <n v="5"/>
    <s v="BOS"/>
    <x v="1"/>
    <n v="105"/>
    <n v="100"/>
    <n v="5"/>
    <x v="3"/>
    <n v="0"/>
    <x v="2"/>
    <x v="1"/>
    <x v="1"/>
    <x v="1"/>
  </r>
  <r>
    <s v="Train"/>
    <s v="ATL"/>
    <s v="GSW"/>
    <s v="23.03.2018"/>
    <s v="ATLGSW23.03.2018"/>
    <s v="GSW"/>
    <s v="Team2"/>
    <s v="GSW"/>
    <s v="Team2"/>
    <n v="6.75"/>
    <n v="1.1399999999999999"/>
    <n v="5.61"/>
    <s v="ATL"/>
    <s v="Team1"/>
    <n v="0"/>
    <n v="0"/>
    <n v="0"/>
    <n v="0"/>
    <s v="GSW"/>
    <x v="0"/>
    <n v="78"/>
    <n v="109"/>
    <n v="-31"/>
    <n v="0.81079999999999997"/>
    <n v="0.19"/>
    <n v="0.81"/>
    <n v="1"/>
    <n v="-32"/>
    <n v="33"/>
    <n v="-0.45400000000000001"/>
    <n v="0"/>
    <n v="-11.100000000000009"/>
    <n v="-5"/>
    <n v="0.39999999999999147"/>
    <n v="-6"/>
    <n v="-0.5"/>
    <n v="1.1000000000000014"/>
    <n v="-2.8999999999999986"/>
    <n v="-0.70000000000000284"/>
    <n v="-0.40000000000000213"/>
    <n v="-1.8999999999999915"/>
    <n v="0.79999999999999893"/>
    <n v="-3.3999999999999986"/>
    <n v="-2.5"/>
    <n v="-6.1000000000000014"/>
    <n v="-9.9999999999999645E-2"/>
    <n v="-9.9999999999999645E-2"/>
    <n v="-3.4000000000000004"/>
    <n v="1.9"/>
    <n v="0"/>
    <n v="2.1999999999999993"/>
    <n v="-12.7"/>
    <n v="0"/>
    <n v="0"/>
    <n v="0"/>
    <n v="0"/>
    <n v="0"/>
    <n v="15"/>
    <n v="3"/>
    <n v="10"/>
    <n v="-1.2000000000000028"/>
    <n v="9"/>
    <n v="17"/>
    <n v="17.499999999999996"/>
    <n v="0"/>
    <n v="2"/>
    <n v="-8.2999999999999972"/>
    <n v="4"/>
    <n v="0"/>
    <n v="4"/>
    <n v="2"/>
    <n v="-1"/>
    <n v="0"/>
    <n v="-7"/>
    <n v="4"/>
    <n v="-14"/>
    <n v="-2"/>
    <n v="-1"/>
    <s v="GSW"/>
    <x v="0"/>
    <n v="94"/>
    <n v="106"/>
    <n v="-12"/>
    <x v="1"/>
    <n v="-8"/>
    <x v="1"/>
    <x v="2"/>
    <x v="2"/>
    <x v="1"/>
  </r>
  <r>
    <s v="Train"/>
    <s v="MIN"/>
    <s v="PHI"/>
    <s v="24.03.2018"/>
    <s v="MINPHI24.03.2018"/>
    <s v="PHI"/>
    <s v="Team2"/>
    <s v="PHI"/>
    <s v="Team2"/>
    <n v="4.1100000000000003"/>
    <n v="1.28"/>
    <n v="2.83"/>
    <s v="MIN"/>
    <s v="Team1"/>
    <n v="0"/>
    <n v="0"/>
    <n v="0"/>
    <n v="0"/>
    <s v="PHI"/>
    <x v="0"/>
    <n v="82"/>
    <n v="107"/>
    <n v="-25"/>
    <n v="0.72440000000000004"/>
    <n v="0.25"/>
    <n v="0.75"/>
    <n v="2"/>
    <n v="0"/>
    <n v="2"/>
    <n v="-1.5000000000000013E-2"/>
    <n v="0"/>
    <n v="1.5"/>
    <n v="1.1000000000000014"/>
    <n v="0.40000000000000568"/>
    <n v="1.1000000000000014"/>
    <n v="-2.8000000000000007"/>
    <n v="-7.1999999999999993"/>
    <n v="-0.89999999999999858"/>
    <n v="2.0999999999999979"/>
    <n v="1.1999999999999993"/>
    <n v="4.7000000000000028"/>
    <n v="-0.59999999999999964"/>
    <n v="-4.2999999999999972"/>
    <n v="-5"/>
    <n v="-3.6999999999999993"/>
    <n v="-4.2999999999999989"/>
    <n v="0.30000000000000071"/>
    <n v="-0.79999999999999982"/>
    <n v="-0.39999999999999947"/>
    <n v="-4.1000000000000014"/>
    <n v="9.9999999999997868E-2"/>
    <n v="-0.79999999999999982"/>
    <n v="0"/>
    <n v="-1"/>
    <n v="1"/>
    <n v="-1"/>
    <n v="0"/>
    <n v="-12"/>
    <n v="-5"/>
    <n v="9"/>
    <n v="-9.6000000000000014"/>
    <n v="-7"/>
    <n v="-14"/>
    <n v="-9"/>
    <n v="5"/>
    <n v="2"/>
    <n v="9.8000000000000043"/>
    <n v="6"/>
    <n v="-4"/>
    <n v="2"/>
    <n v="-14"/>
    <n v="-2"/>
    <n v="-2"/>
    <n v="-8"/>
    <n v="8"/>
    <n v="-2"/>
    <n v="2"/>
    <n v="-24"/>
    <s v="PHI"/>
    <x v="0"/>
    <n v="108"/>
    <n v="120"/>
    <n v="-12"/>
    <x v="1"/>
    <n v="-8"/>
    <x v="1"/>
    <x v="2"/>
    <x v="2"/>
    <x v="1"/>
  </r>
  <r>
    <s v="Train"/>
    <s v="CHI"/>
    <s v="DET"/>
    <s v="24.03.2018"/>
    <s v="CHIDET24.03.2018"/>
    <s v="DET"/>
    <s v="Team2"/>
    <s v="DET"/>
    <s v="Team2"/>
    <n v="9.35"/>
    <n v="1.0900000000000001"/>
    <n v="8.26"/>
    <s v="CHI"/>
    <s v="Team1"/>
    <n v="0"/>
    <n v="0"/>
    <n v="0"/>
    <n v="0"/>
    <s v="DET"/>
    <x v="0"/>
    <n v="86"/>
    <n v="102"/>
    <n v="-16"/>
    <n v="0.50519999999999998"/>
    <n v="0.34"/>
    <n v="0.65999999999999992"/>
    <n v="0"/>
    <n v="-8"/>
    <n v="8"/>
    <n v="-0.11099999999999999"/>
    <n v="0.20000000000000284"/>
    <n v="0.70000000000000284"/>
    <n v="0"/>
    <n v="2"/>
    <n v="-1"/>
    <n v="0.5"/>
    <n v="2.1999999999999993"/>
    <n v="-1.2999999999999972"/>
    <n v="0.30000000000000071"/>
    <n v="-0.10000000000000142"/>
    <n v="2"/>
    <n v="-0.80000000000000071"/>
    <n v="1.8000000000000043"/>
    <n v="1.1000000000000014"/>
    <n v="1.2000000000000028"/>
    <n v="0"/>
    <n v="-0.29999999999999982"/>
    <n v="-0.29999999999999982"/>
    <n v="0"/>
    <n v="0.79999999999999716"/>
    <n v="-0.79999999999999716"/>
    <n v="-5.4"/>
    <n v="0"/>
    <n v="0"/>
    <n v="0"/>
    <n v="0"/>
    <n v="-5"/>
    <n v="9"/>
    <n v="-4"/>
    <n v="-8"/>
    <n v="-0.70000000000000284"/>
    <n v="6"/>
    <n v="-12"/>
    <n v="30.400000000000002"/>
    <n v="11"/>
    <n v="5"/>
    <n v="35.699999999999996"/>
    <n v="1"/>
    <n v="-16"/>
    <n v="-15"/>
    <n v="-1"/>
    <n v="-2"/>
    <n v="-6"/>
    <n v="-3"/>
    <n v="4"/>
    <n v="4"/>
    <n v="1"/>
    <n v="-9"/>
    <s v="DET"/>
    <x v="0"/>
    <n v="95"/>
    <n v="117"/>
    <n v="-22"/>
    <x v="1"/>
    <n v="-6"/>
    <x v="1"/>
    <x v="2"/>
    <x v="2"/>
    <x v="2"/>
  </r>
  <r>
    <s v="Train"/>
    <s v="PHX"/>
    <s v="ORL"/>
    <s v="24.03.2018"/>
    <s v="PHXORL24.03.2018"/>
    <s v="ORL"/>
    <s v="Team2"/>
    <s v="ORL"/>
    <s v="Team2"/>
    <n v="3.78"/>
    <n v="1.32"/>
    <n v="2.46"/>
    <s v="PHX"/>
    <s v="Team1"/>
    <n v="0"/>
    <n v="0"/>
    <n v="0"/>
    <n v="0"/>
    <s v="ORL"/>
    <x v="0"/>
    <n v="82"/>
    <n v="104"/>
    <n v="-22"/>
    <n v="0.62939999999999996"/>
    <n v="0.28000000000000003"/>
    <n v="0.72"/>
    <n v="1"/>
    <n v="-2"/>
    <n v="3"/>
    <n v="-3.1999999999999973E-2"/>
    <n v="0"/>
    <n v="-0.29999999999999716"/>
    <n v="-0.70000000000000284"/>
    <n v="1.7000000000000028"/>
    <n v="-1.7000000000000028"/>
    <n v="-1.2000000000000011"/>
    <n v="-1.5999999999999979"/>
    <n v="-2.3999999999999986"/>
    <n v="2.4000000000000021"/>
    <n v="3.6999999999999993"/>
    <n v="-1.7000000000000028"/>
    <n v="1.9000000000000004"/>
    <n v="1.1000000000000014"/>
    <n v="2.8999999999999986"/>
    <n v="-2.1999999999999993"/>
    <n v="1"/>
    <n v="-0.90000000000000036"/>
    <n v="-0.20000000000000018"/>
    <n v="1"/>
    <n v="2.8999999999999986"/>
    <n v="2.3000000000000007"/>
    <n v="-5"/>
    <n v="0"/>
    <n v="0"/>
    <n v="0"/>
    <n v="0"/>
    <n v="0"/>
    <n v="-3"/>
    <n v="1"/>
    <n v="-4"/>
    <n v="3"/>
    <n v="-3"/>
    <n v="-5"/>
    <n v="-5.3000000000000007"/>
    <n v="-2"/>
    <n v="-2"/>
    <n v="-3.6000000000000014"/>
    <n v="0"/>
    <n v="-4"/>
    <n v="-4"/>
    <n v="-2"/>
    <n v="5"/>
    <n v="-1"/>
    <n v="1"/>
    <n v="-1"/>
    <n v="4"/>
    <n v="-1"/>
    <n v="-5"/>
    <s v="ORL"/>
    <x v="0"/>
    <n v="99"/>
    <n v="105"/>
    <n v="-6"/>
    <x v="3"/>
    <n v="-5"/>
    <x v="1"/>
    <x v="1"/>
    <x v="1"/>
    <x v="1"/>
  </r>
  <r>
    <s v="Train"/>
    <s v="LAL"/>
    <s v="MEM"/>
    <s v="24.03.2018"/>
    <s v="LALMEM24.03.2018"/>
    <s v="MEM"/>
    <s v="Team2"/>
    <s v="LAL"/>
    <s v="Team1"/>
    <n v="1.38"/>
    <n v="3.33"/>
    <n v="-1.9500000000000002"/>
    <s v="MEM"/>
    <s v="Team2"/>
    <n v="0"/>
    <n v="0"/>
    <n v="0"/>
    <n v="0"/>
    <s v="LAL"/>
    <x v="1"/>
    <n v="106"/>
    <n v="90"/>
    <n v="16"/>
    <n v="0.70640000000000003"/>
    <n v="0.66"/>
    <n v="0.33999999999999997"/>
    <n v="-1"/>
    <n v="12"/>
    <n v="-13"/>
    <n v="0.17299999999999999"/>
    <n v="0.39999999999999858"/>
    <n v="9.7999999999999972"/>
    <n v="4.8000000000000043"/>
    <n v="6.5999999999999943"/>
    <n v="2.1000000000000014"/>
    <n v="0.90000000000000036"/>
    <n v="2.6999999999999993"/>
    <n v="-0.29999999999999716"/>
    <n v="-0.60000000000000142"/>
    <n v="1.6000000000000014"/>
    <n v="-8.1000000000000085"/>
    <n v="1.4000000000000004"/>
    <n v="4.1999999999999993"/>
    <n v="5.5999999999999943"/>
    <n v="2.4000000000000021"/>
    <n v="0.90000000000000036"/>
    <n v="0.60000000000000053"/>
    <n v="-0.10000000000000053"/>
    <n v="0.39999999999999947"/>
    <n v="-2.3000000000000007"/>
    <n v="-0.30000000000000071"/>
    <n v="4.5"/>
    <n v="0"/>
    <n v="0"/>
    <n v="0"/>
    <n v="0"/>
    <n v="0"/>
    <n v="46"/>
    <n v="13"/>
    <n v="9"/>
    <n v="10.899999999999999"/>
    <n v="13"/>
    <n v="21"/>
    <n v="21.400000000000002"/>
    <n v="7"/>
    <n v="7"/>
    <n v="7.1999999999999886"/>
    <n v="-2"/>
    <n v="4"/>
    <n v="2"/>
    <n v="6"/>
    <n v="-3"/>
    <n v="0"/>
    <n v="-4"/>
    <n v="0"/>
    <n v="-4"/>
    <n v="2"/>
    <n v="58"/>
    <s v="LAL"/>
    <x v="1"/>
    <n v="100"/>
    <n v="93"/>
    <n v="7"/>
    <x v="3"/>
    <n v="3"/>
    <x v="1"/>
    <x v="1"/>
    <x v="1"/>
    <x v="1"/>
  </r>
  <r>
    <s v="Train"/>
    <s v="NOP"/>
    <s v="HOU"/>
    <s v="24.03.2018"/>
    <s v="NOPHOU24.03.2018"/>
    <s v="HOU"/>
    <s v="Team2"/>
    <s v="HOU"/>
    <s v="Team2"/>
    <n v="4.6500000000000004"/>
    <n v="1.24"/>
    <n v="3.41"/>
    <s v="NOP"/>
    <s v="Team1"/>
    <n v="0"/>
    <n v="0"/>
    <n v="0"/>
    <n v="0"/>
    <s v="HOU"/>
    <x v="0"/>
    <n v="92"/>
    <n v="103"/>
    <n v="-11"/>
    <n v="0.79920000000000002"/>
    <n v="0.39"/>
    <n v="0.61"/>
    <n v="1"/>
    <n v="-15"/>
    <n v="16"/>
    <n v="-0.21700000000000008"/>
    <n v="0.59999999999999432"/>
    <n v="-1.7999999999999972"/>
    <n v="3.6000000000000014"/>
    <n v="3.7000000000000028"/>
    <n v="2.0999999999999943"/>
    <n v="-5.2000000000000011"/>
    <n v="-13.900000000000002"/>
    <n v="-0.29999999999999716"/>
    <n v="-3.8000000000000007"/>
    <n v="-4.4000000000000021"/>
    <n v="-1.3000000000000114"/>
    <n v="-0.59999999999999964"/>
    <n v="1.1999999999999957"/>
    <n v="0.5"/>
    <n v="4.8000000000000007"/>
    <n v="1.0999999999999996"/>
    <n v="-0.79999999999999982"/>
    <n v="1.2000000000000002"/>
    <n v="-0.20000000000000018"/>
    <n v="-0.60000000000000142"/>
    <n v="-9.9999999999997868E-2"/>
    <n v="-8.1000000000000014"/>
    <n v="0"/>
    <n v="0"/>
    <n v="0"/>
    <n v="0"/>
    <n v="-5"/>
    <n v="28"/>
    <n v="17"/>
    <n v="-4"/>
    <n v="19.300000000000004"/>
    <n v="-6"/>
    <n v="-27"/>
    <n v="1.5"/>
    <n v="0"/>
    <n v="-6"/>
    <n v="17.5"/>
    <n v="-4"/>
    <n v="-6"/>
    <n v="-10"/>
    <n v="9"/>
    <n v="-3"/>
    <n v="4"/>
    <n v="1"/>
    <n v="-2"/>
    <n v="0"/>
    <n v="3"/>
    <n v="-1"/>
    <s v="HOU"/>
    <x v="0"/>
    <n v="91"/>
    <n v="114"/>
    <n v="-23"/>
    <x v="1"/>
    <n v="-4"/>
    <x v="1"/>
    <x v="2"/>
    <x v="2"/>
    <x v="2"/>
  </r>
  <r>
    <s v="Train"/>
    <s v="CHA"/>
    <s v="DAL"/>
    <s v="24.03.2018"/>
    <s v="CHADAL24.03.2018"/>
    <s v="DAL"/>
    <s v="Team2"/>
    <s v="CHA"/>
    <s v="Team1"/>
    <n v="1.71"/>
    <n v="2.27"/>
    <n v="-0.56000000000000005"/>
    <s v="DAL"/>
    <s v="Team2"/>
    <n v="0"/>
    <n v="0"/>
    <n v="0"/>
    <n v="0"/>
    <s v="DAL"/>
    <x v="0"/>
    <n v="94"/>
    <n v="103"/>
    <n v="-9"/>
    <n v="0.78210000000000002"/>
    <n v="0.41"/>
    <n v="0.59000000000000008"/>
    <n v="1"/>
    <n v="10"/>
    <n v="-9"/>
    <n v="0.13200000000000001"/>
    <n v="-9.9999999999994316E-2"/>
    <n v="4.7000000000000028"/>
    <n v="0.5"/>
    <n v="1.2999999999999972"/>
    <n v="-0.10000000000000142"/>
    <n v="-1.7999999999999989"/>
    <n v="-5.1000000000000014"/>
    <n v="0.20000000000000284"/>
    <n v="5.6000000000000014"/>
    <n v="8.2000000000000028"/>
    <n v="-2.9000000000000057"/>
    <n v="2.0999999999999996"/>
    <n v="2.4000000000000057"/>
    <n v="4.2999999999999972"/>
    <n v="-1.3999999999999986"/>
    <n v="9.9999999999999645E-2"/>
    <n v="-9.9999999999999645E-2"/>
    <n v="0.89999999999999947"/>
    <n v="0.59999999999999964"/>
    <n v="-1.6999999999999993"/>
    <n v="2.6000000000000014"/>
    <n v="2.6"/>
    <n v="0"/>
    <n v="1"/>
    <n v="-1"/>
    <n v="1"/>
    <n v="0"/>
    <n v="28"/>
    <n v="7"/>
    <n v="7"/>
    <n v="3.8999999999999986"/>
    <n v="2"/>
    <n v="8"/>
    <n v="-5.6000000000000014"/>
    <n v="12"/>
    <n v="13"/>
    <n v="6.6000000000000085"/>
    <n v="3"/>
    <n v="15"/>
    <n v="18"/>
    <n v="3"/>
    <n v="-6"/>
    <n v="5"/>
    <n v="-3"/>
    <n v="1"/>
    <n v="1"/>
    <n v="5"/>
    <n v="68"/>
    <s v="CHA"/>
    <x v="1"/>
    <n v="102"/>
    <n v="98"/>
    <n v="4"/>
    <x v="3"/>
    <n v="3"/>
    <x v="1"/>
    <x v="1"/>
    <x v="1"/>
    <x v="1"/>
  </r>
  <r>
    <s v="Train"/>
    <s v="CLE"/>
    <s v="BKN"/>
    <s v="25.03.2018"/>
    <s v="CLEBKN25.03.2018"/>
    <s v="BKN"/>
    <s v="Team2"/>
    <s v="CLE"/>
    <s v="Team1"/>
    <n v="1.35"/>
    <n v="3.52"/>
    <n v="-2.17"/>
    <s v="BKN"/>
    <s v="Team2"/>
    <n v="0"/>
    <n v="0"/>
    <n v="0"/>
    <n v="0"/>
    <s v="CLE"/>
    <x v="1"/>
    <n v="108"/>
    <n v="85"/>
    <n v="23"/>
    <n v="0.72560000000000002"/>
    <n v="0.73"/>
    <n v="0.27"/>
    <n v="-1"/>
    <n v="21"/>
    <n v="-22"/>
    <n v="0.29199999999999998"/>
    <n v="-0.29999999999999716"/>
    <n v="4.6999999999999886"/>
    <n v="2.3999999999999986"/>
    <n v="-2.3000000000000114"/>
    <n v="3.8999999999999986"/>
    <n v="-0.40000000000000036"/>
    <n v="-2.6000000000000014"/>
    <n v="1.6000000000000014"/>
    <n v="0.30000000000000071"/>
    <n v="0.10000000000000142"/>
    <n v="0.69999999999998863"/>
    <n v="-1.5999999999999996"/>
    <n v="-0.89999999999999858"/>
    <n v="-2.5"/>
    <n v="0.40000000000000213"/>
    <n v="-1.1999999999999993"/>
    <n v="0.90000000000000036"/>
    <n v="-0.5"/>
    <n v="-1.5"/>
    <n v="-2"/>
    <n v="0.80000000000000071"/>
    <n v="5"/>
    <n v="0"/>
    <n v="1"/>
    <n v="-1"/>
    <n v="1"/>
    <n v="0"/>
    <n v="7"/>
    <n v="6"/>
    <n v="4"/>
    <n v="4.8000000000000043"/>
    <n v="-5"/>
    <n v="-9"/>
    <n v="-3"/>
    <n v="0"/>
    <n v="0"/>
    <n v="0"/>
    <n v="4"/>
    <n v="7"/>
    <n v="11"/>
    <n v="-2"/>
    <n v="1"/>
    <n v="-2"/>
    <n v="-1"/>
    <n v="1"/>
    <n v="-2"/>
    <n v="2"/>
    <n v="14"/>
    <s v="CLE"/>
    <x v="1"/>
    <n v="121"/>
    <n v="114"/>
    <n v="7"/>
    <x v="2"/>
    <n v="3"/>
    <x v="1"/>
    <x v="2"/>
    <x v="2"/>
    <x v="1"/>
  </r>
  <r>
    <s v="Train"/>
    <s v="SAS"/>
    <s v="MIL"/>
    <s v="25.03.2018"/>
    <s v="SASMIL25.03.2018"/>
    <s v="MIL"/>
    <s v="Team2"/>
    <s v="SAS"/>
    <s v="Team1"/>
    <n v="1.83"/>
    <n v="2.09"/>
    <n v="-0.25999999999999979"/>
    <s v="MIL"/>
    <s v="Team2"/>
    <n v="0"/>
    <n v="0"/>
    <n v="0"/>
    <n v="0"/>
    <s v="MIL"/>
    <x v="0"/>
    <n v="94"/>
    <n v="103"/>
    <n v="-9"/>
    <n v="0.79910000000000003"/>
    <n v="0.41"/>
    <n v="0.59000000000000008"/>
    <n v="1"/>
    <n v="4"/>
    <n v="-3"/>
    <n v="4.6999999999999931E-2"/>
    <n v="-0.19999999999999574"/>
    <n v="-3.5999999999999943"/>
    <n v="-0.29999999999999716"/>
    <n v="3"/>
    <n v="-2.2000000000000028"/>
    <n v="-0.30000000000000071"/>
    <n v="-0.59999999999999787"/>
    <n v="-0.39999999999999858"/>
    <n v="-2.5999999999999979"/>
    <n v="-3.2000000000000028"/>
    <n v="-0.10000000000000853"/>
    <n v="2.1000000000000014"/>
    <n v="2.9000000000000021"/>
    <n v="5"/>
    <n v="-9.9999999999997868E-2"/>
    <n v="-0.40000000000000036"/>
    <n v="-1.0999999999999996"/>
    <n v="0.19999999999999929"/>
    <n v="-0.30000000000000027"/>
    <n v="-4.3999999999999986"/>
    <n v="-0.5"/>
    <n v="3.4000000000000004"/>
    <n v="0"/>
    <n v="-1"/>
    <n v="1"/>
    <n v="-1"/>
    <n v="0"/>
    <n v="-3"/>
    <n v="-1"/>
    <n v="6"/>
    <n v="-4.1999999999999957"/>
    <n v="-5"/>
    <n v="-10"/>
    <n v="-9.7999999999999972"/>
    <n v="4"/>
    <n v="3"/>
    <n v="8.7999999999999972"/>
    <n v="11"/>
    <n v="5"/>
    <n v="16"/>
    <n v="-11"/>
    <n v="2"/>
    <n v="-2"/>
    <n v="-4"/>
    <n v="4"/>
    <n v="-1"/>
    <n v="1"/>
    <n v="-6"/>
    <s v="MIL"/>
    <x v="0"/>
    <n v="103"/>
    <n v="106"/>
    <n v="-3"/>
    <x v="3"/>
    <n v="0"/>
    <x v="2"/>
    <x v="1"/>
    <x v="1"/>
    <x v="1"/>
  </r>
  <r>
    <s v="Train"/>
    <s v="MIA"/>
    <s v="IND"/>
    <s v="25.03.2018"/>
    <s v="MIAIND25.03.2018"/>
    <s v="IND"/>
    <s v="Team2"/>
    <s v="IND"/>
    <s v="Team2"/>
    <n v="2.38"/>
    <n v="1.65"/>
    <n v="0.73"/>
    <s v="MIA"/>
    <s v="Team1"/>
    <n v="0"/>
    <n v="0"/>
    <n v="0"/>
    <n v="0"/>
    <s v="IND"/>
    <x v="0"/>
    <n v="79"/>
    <n v="107"/>
    <n v="-28"/>
    <n v="0.60819999999999996"/>
    <n v="0.22"/>
    <n v="0.78"/>
    <n v="0"/>
    <n v="-4"/>
    <n v="4"/>
    <n v="-5.3999999999999937E-2"/>
    <n v="0.29999999999999716"/>
    <n v="-2.5"/>
    <n v="-2.0999999999999943"/>
    <n v="-1.4000000000000057"/>
    <n v="-1.6999999999999957"/>
    <n v="2.1999999999999993"/>
    <n v="6.3999999999999986"/>
    <n v="-0.5"/>
    <n v="-0.5"/>
    <n v="0.10000000000000142"/>
    <n v="-2.9000000000000057"/>
    <n v="-0.40000000000000036"/>
    <n v="0.89999999999999858"/>
    <n v="0.5"/>
    <n v="0.80000000000000071"/>
    <n v="1"/>
    <n v="-1.3000000000000007"/>
    <n v="0.89999999999999947"/>
    <n v="-0.5"/>
    <n v="1.3000000000000007"/>
    <n v="0.79999999999999716"/>
    <n v="-1.3"/>
    <n v="0"/>
    <n v="-1"/>
    <n v="1"/>
    <n v="-1"/>
    <n v="0"/>
    <n v="-6"/>
    <n v="-3"/>
    <n v="-4"/>
    <n v="-1.1999999999999957"/>
    <n v="6"/>
    <n v="12"/>
    <n v="5.2000000000000028"/>
    <n v="-6"/>
    <n v="-7"/>
    <n v="-2.4000000000000057"/>
    <n v="-3"/>
    <n v="-9"/>
    <n v="-12"/>
    <n v="6"/>
    <n v="0"/>
    <n v="-2"/>
    <n v="-4"/>
    <n v="4"/>
    <n v="3"/>
    <n v="-3"/>
    <n v="-12"/>
    <s v="IND"/>
    <x v="0"/>
    <n v="107"/>
    <n v="113"/>
    <n v="-6"/>
    <x v="1"/>
    <n v="-6"/>
    <x v="1"/>
    <x v="2"/>
    <x v="2"/>
    <x v="1"/>
  </r>
  <r>
    <s v="Train"/>
    <s v="BOS"/>
    <s v="SAC"/>
    <s v="25.03.2018"/>
    <s v="BOSSAC25.03.2018"/>
    <s v="SAC"/>
    <s v="Team2"/>
    <s v="BOS"/>
    <s v="Team1"/>
    <n v="1.38"/>
    <n v="3.36"/>
    <n v="-1.98"/>
    <s v="SAC"/>
    <s v="Team2"/>
    <n v="0"/>
    <n v="0"/>
    <n v="0"/>
    <n v="0"/>
    <s v="BOS"/>
    <x v="1"/>
    <n v="102"/>
    <n v="91"/>
    <n v="11"/>
    <n v="0.86570000000000003"/>
    <n v="0.61"/>
    <n v="0.39"/>
    <n v="-1"/>
    <n v="26"/>
    <n v="-27"/>
    <n v="0.36100000000000004"/>
    <n v="9.9999999999994316E-2"/>
    <n v="4.8999999999999915"/>
    <n v="-0.60000000000000142"/>
    <n v="-1.1000000000000085"/>
    <n v="-0.10000000000000142"/>
    <n v="2.5999999999999996"/>
    <n v="7.1000000000000014"/>
    <n v="-0.39999999999999858"/>
    <n v="3.5"/>
    <n v="3.9000000000000021"/>
    <n v="3"/>
    <n v="-0.20000000000000107"/>
    <n v="4.0999999999999979"/>
    <n v="3.7999999999999972"/>
    <n v="0.89999999999999858"/>
    <n v="0.19999999999999929"/>
    <n v="-0.89999999999999947"/>
    <n v="0.5"/>
    <n v="-0.19999999999999929"/>
    <n v="0.19999999999999929"/>
    <n v="1.6999999999999993"/>
    <n v="11.4"/>
    <n v="0"/>
    <n v="1"/>
    <n v="-1"/>
    <n v="1"/>
    <n v="0"/>
    <n v="11"/>
    <n v="2"/>
    <n v="-10"/>
    <n v="9.3000000000000043"/>
    <n v="5"/>
    <n v="-4"/>
    <n v="27.6"/>
    <n v="2"/>
    <n v="7"/>
    <n v="-29.400000000000006"/>
    <n v="-4"/>
    <n v="5"/>
    <n v="1"/>
    <n v="5"/>
    <n v="2"/>
    <n v="2"/>
    <n v="1"/>
    <n v="-1"/>
    <n v="-5"/>
    <n v="5"/>
    <n v="22"/>
    <s v="BOS"/>
    <x v="1"/>
    <n v="104"/>
    <n v="93"/>
    <n v="11"/>
    <x v="3"/>
    <n v="5"/>
    <x v="1"/>
    <x v="1"/>
    <x v="1"/>
    <x v="2"/>
  </r>
  <r>
    <s v="Train"/>
    <s v="NYK"/>
    <s v="WAS"/>
    <s v="25.03.2018"/>
    <s v="NYKWAS25.03.2018"/>
    <s v="WAS"/>
    <s v="Team2"/>
    <s v="WAS"/>
    <s v="Team2"/>
    <n v="6.29"/>
    <n v="1.1599999999999999"/>
    <n v="5.13"/>
    <s v="NYK"/>
    <s v="Team1"/>
    <n v="0"/>
    <n v="0"/>
    <n v="0"/>
    <n v="0"/>
    <s v="WAS"/>
    <x v="0"/>
    <n v="86"/>
    <n v="103"/>
    <n v="-17"/>
    <n v="0.61099999999999999"/>
    <n v="0.33"/>
    <n v="0.66999999999999993"/>
    <n v="1"/>
    <n v="-13"/>
    <n v="14"/>
    <n v="-0.18300000000000005"/>
    <n v="-0.20000000000000284"/>
    <n v="-2.7999999999999972"/>
    <n v="0.5"/>
    <n v="1.7999999999999972"/>
    <n v="-0.39999999999999858"/>
    <n v="-1.9000000000000004"/>
    <n v="-3.5"/>
    <n v="-2.5"/>
    <n v="-1.8999999999999986"/>
    <n v="-2.6999999999999993"/>
    <n v="1.2999999999999972"/>
    <n v="0.59999999999999964"/>
    <n v="0.60000000000000142"/>
    <n v="1.2000000000000028"/>
    <n v="-1.8999999999999986"/>
    <n v="0.40000000000000036"/>
    <n v="-1.0999999999999996"/>
    <n v="0.90000000000000036"/>
    <n v="0"/>
    <n v="-0.80000000000000071"/>
    <n v="-1.5"/>
    <n v="-4.4000000000000004"/>
    <n v="0"/>
    <n v="1"/>
    <n v="-1"/>
    <n v="1"/>
    <n v="0"/>
    <n v="4"/>
    <n v="4"/>
    <n v="1"/>
    <n v="4.1000000000000014"/>
    <n v="0"/>
    <n v="3"/>
    <n v="-4.3000000000000007"/>
    <n v="-4"/>
    <n v="-8"/>
    <n v="12.799999999999997"/>
    <n v="-4"/>
    <n v="2"/>
    <n v="-2"/>
    <n v="1"/>
    <n v="1"/>
    <n v="0"/>
    <n v="-1"/>
    <n v="1"/>
    <n v="3"/>
    <n v="-3"/>
    <n v="8"/>
    <s v="NYK"/>
    <x v="1"/>
    <n v="101"/>
    <n v="97"/>
    <n v="4"/>
    <x v="1"/>
    <n v="-6"/>
    <x v="2"/>
    <x v="1"/>
    <x v="1"/>
    <x v="1"/>
  </r>
  <r>
    <s v="Train"/>
    <s v="POR"/>
    <s v="OKC"/>
    <s v="25.03.2018"/>
    <s v="POROKC25.03.2018"/>
    <s v="OKC"/>
    <s v="Team2"/>
    <s v="OKC"/>
    <s v="Team2"/>
    <n v="2.5099999999999998"/>
    <n v="1.6"/>
    <n v="0.9099999999999997"/>
    <s v="POR"/>
    <s v="Team1"/>
    <n v="0"/>
    <n v="0"/>
    <n v="0"/>
    <n v="0"/>
    <s v="POR"/>
    <x v="1"/>
    <n v="98"/>
    <n v="97"/>
    <n v="1"/>
    <n v="0.72670000000000001"/>
    <n v="0.51"/>
    <n v="0.49"/>
    <n v="-2"/>
    <n v="1"/>
    <n v="-3"/>
    <n v="2.9000000000000026E-2"/>
    <n v="-9.9999999999994316E-2"/>
    <n v="-1.2999999999999972"/>
    <n v="-0.60000000000000142"/>
    <n v="-1.0999999999999943"/>
    <n v="-0.20000000000000284"/>
    <n v="0"/>
    <n v="-2"/>
    <n v="2.3999999999999986"/>
    <n v="0.10000000000000142"/>
    <n v="-2.5"/>
    <n v="8.6999999999999886"/>
    <n v="-2.3000000000000007"/>
    <n v="2.8999999999999986"/>
    <n v="0.60000000000000142"/>
    <n v="-1.9000000000000021"/>
    <n v="-0.5"/>
    <n v="-2.1000000000000005"/>
    <n v="0"/>
    <n v="0.5"/>
    <n v="-0.70000000000000284"/>
    <n v="-2"/>
    <n v="-0.40000000000000036"/>
    <n v="0"/>
    <n v="1"/>
    <n v="-1"/>
    <n v="1"/>
    <n v="0"/>
    <n v="3"/>
    <n v="5"/>
    <n v="6"/>
    <n v="2.7000000000000028"/>
    <n v="1"/>
    <n v="7"/>
    <n v="-3.1000000000000014"/>
    <n v="-8"/>
    <n v="-9"/>
    <n v="-3.1999999999999886"/>
    <n v="5"/>
    <n v="5"/>
    <n v="10"/>
    <n v="4"/>
    <n v="3"/>
    <n v="-1"/>
    <n v="2"/>
    <n v="-2"/>
    <n v="0"/>
    <n v="0"/>
    <n v="6"/>
    <s v="POR"/>
    <x v="1"/>
    <n v="108"/>
    <n v="105"/>
    <n v="3"/>
    <x v="1"/>
    <n v="-4"/>
    <x v="2"/>
    <x v="1"/>
    <x v="1"/>
    <x v="2"/>
  </r>
  <r>
    <s v="Train"/>
    <s v="ATL"/>
    <s v="HOU"/>
    <s v="25.03.2018"/>
    <s v="ATLHOU25.03.2018"/>
    <s v="HOU"/>
    <s v="Team2"/>
    <s v="HOU"/>
    <s v="Team2"/>
    <n v="11.77"/>
    <n v="1.06"/>
    <n v="10.709999999999999"/>
    <s v="ATL"/>
    <s v="Team1"/>
    <n v="0"/>
    <n v="0"/>
    <n v="0"/>
    <n v="0"/>
    <s v="HOU"/>
    <x v="0"/>
    <n v="78"/>
    <n v="114"/>
    <n v="-36"/>
    <n v="0.60609999999999997"/>
    <n v="0.14000000000000001"/>
    <n v="0.86"/>
    <n v="0"/>
    <n v="-39"/>
    <n v="39"/>
    <n v="-0.52700000000000014"/>
    <n v="-0.10000000000000142"/>
    <n v="-9.9000000000000057"/>
    <n v="-1"/>
    <n v="0.79999999999999716"/>
    <n v="-1.5"/>
    <n v="-4.4000000000000004"/>
    <n v="-11.599999999999998"/>
    <n v="-0.39999999999999858"/>
    <n v="-3.6999999999999993"/>
    <n v="-4.8999999999999986"/>
    <n v="0.5"/>
    <n v="0"/>
    <n v="-2.1000000000000014"/>
    <n v="-2.2000000000000028"/>
    <n v="1.8000000000000007"/>
    <n v="1.5999999999999996"/>
    <n v="-0.59999999999999964"/>
    <n v="-0.5"/>
    <n v="1"/>
    <n v="0"/>
    <n v="0.10000000000000142"/>
    <n v="-14.5"/>
    <n v="0"/>
    <n v="-1"/>
    <n v="1"/>
    <n v="-1"/>
    <n v="0"/>
    <n v="-19"/>
    <n v="-5"/>
    <n v="-2"/>
    <n v="-4.6000000000000014"/>
    <n v="-9"/>
    <n v="-12"/>
    <n v="-11"/>
    <n v="0"/>
    <n v="0"/>
    <n v="0"/>
    <n v="1"/>
    <n v="-1"/>
    <n v="0"/>
    <n v="-10"/>
    <n v="1"/>
    <n v="-2"/>
    <n v="-2"/>
    <n v="2"/>
    <n v="2"/>
    <n v="-2"/>
    <n v="-38"/>
    <s v="HOU"/>
    <x v="0"/>
    <n v="99"/>
    <n v="118"/>
    <n v="-19"/>
    <x v="1"/>
    <n v="-8"/>
    <x v="1"/>
    <x v="2"/>
    <x v="2"/>
    <x v="1"/>
  </r>
  <r>
    <s v="Train"/>
    <s v="SAS"/>
    <s v="WAS"/>
    <s v="27.03.2018"/>
    <s v="SASWAS27.03.2018"/>
    <s v="WAS"/>
    <s v="Team2"/>
    <s v="SAS"/>
    <s v="Team1"/>
    <n v="1.8"/>
    <n v="2.13"/>
    <n v="-0.32999999999999985"/>
    <s v="WAS"/>
    <s v="Team2"/>
    <n v="0"/>
    <n v="0"/>
    <n v="0"/>
    <n v="0"/>
    <s v="SAS"/>
    <x v="1"/>
    <n v="110"/>
    <n v="87"/>
    <n v="23"/>
    <n v="0.78129999999999999"/>
    <n v="0.73"/>
    <n v="0.27"/>
    <n v="1"/>
    <n v="2"/>
    <n v="-1"/>
    <n v="1.8999999999999906E-2"/>
    <n v="-0.39999999999999858"/>
    <n v="-4.5999999999999943"/>
    <n v="-1"/>
    <n v="-0.20000000000000284"/>
    <n v="-1.1000000000000014"/>
    <n v="-1.3000000000000007"/>
    <n v="-2.0999999999999979"/>
    <n v="-2.2000000000000028"/>
    <n v="-1.2000000000000011"/>
    <n v="-1.6999999999999993"/>
    <n v="0"/>
    <n v="0.30000000000000071"/>
    <n v="0.89999999999999858"/>
    <n v="1.1999999999999957"/>
    <n v="-2.2000000000000028"/>
    <n v="-1.1999999999999993"/>
    <n v="-0.40000000000000036"/>
    <n v="1.1999999999999993"/>
    <n v="-0.89999999999999991"/>
    <n v="-4.2999999999999972"/>
    <n v="-0.69999999999999929"/>
    <n v="1.9000000000000001"/>
    <n v="0"/>
    <n v="0"/>
    <n v="0"/>
    <n v="0"/>
    <n v="0"/>
    <n v="6"/>
    <n v="4"/>
    <n v="5"/>
    <n v="2.1000000000000014"/>
    <n v="-2"/>
    <n v="-2"/>
    <n v="-8.1000000000000014"/>
    <n v="0"/>
    <n v="-2"/>
    <n v="7.0999999999999943"/>
    <n v="6"/>
    <n v="1"/>
    <n v="7"/>
    <n v="-9"/>
    <n v="-2"/>
    <n v="-6"/>
    <n v="-5"/>
    <n v="0"/>
    <n v="1"/>
    <n v="-1"/>
    <n v="1"/>
    <s v="WAS"/>
    <x v="0"/>
    <n v="106"/>
    <n v="116"/>
    <n v="-10"/>
    <x v="3"/>
    <n v="2"/>
    <x v="2"/>
    <x v="1"/>
    <x v="1"/>
    <x v="1"/>
  </r>
  <r>
    <s v="Train"/>
    <s v="DEN"/>
    <s v="TOR"/>
    <s v="27.03.2018"/>
    <s v="DENTOR27.03.2018"/>
    <s v="TOR"/>
    <s v="Team2"/>
    <s v="TOR"/>
    <s v="Team2"/>
    <n v="4.18"/>
    <n v="1.27"/>
    <n v="2.9099999999999997"/>
    <s v="DEN"/>
    <s v="Team1"/>
    <n v="0"/>
    <n v="0"/>
    <n v="0"/>
    <n v="0"/>
    <s v="TOR"/>
    <x v="0"/>
    <n v="88"/>
    <n v="100"/>
    <n v="-12"/>
    <n v="0.72599999999999998"/>
    <n v="0.38"/>
    <n v="0.62"/>
    <n v="0"/>
    <n v="-15"/>
    <n v="15"/>
    <n v="-0.19999999999999996"/>
    <n v="0"/>
    <n v="-2.7999999999999972"/>
    <n v="-0.69999999999999574"/>
    <n v="-1.0999999999999943"/>
    <n v="-0.29999999999999716"/>
    <n v="-0.30000000000000071"/>
    <n v="-2"/>
    <n v="1.2999999999999972"/>
    <n v="-1"/>
    <n v="-0.29999999999999716"/>
    <n v="-3.2000000000000028"/>
    <n v="1.0999999999999996"/>
    <n v="-0.59999999999999432"/>
    <n v="0.5"/>
    <n v="0.80000000000000071"/>
    <n v="1.7999999999999989"/>
    <n v="0.10000000000000053"/>
    <n v="-1.2999999999999998"/>
    <n v="9.9999999999999645E-2"/>
    <n v="-3.1999999999999993"/>
    <n v="0.29999999999999716"/>
    <n v="-6.8999999999999995"/>
    <n v="0"/>
    <n v="0"/>
    <n v="0"/>
    <n v="0"/>
    <n v="0"/>
    <n v="-2"/>
    <n v="-5"/>
    <n v="-7"/>
    <n v="-2.2000000000000028"/>
    <n v="-5"/>
    <n v="-4"/>
    <n v="-10"/>
    <n v="13"/>
    <n v="20"/>
    <n v="4.6999999999999957"/>
    <n v="-4"/>
    <n v="-7"/>
    <n v="-11"/>
    <n v="3"/>
    <n v="0"/>
    <n v="7"/>
    <n v="1"/>
    <n v="2"/>
    <n v="-2"/>
    <n v="12"/>
    <n v="-8"/>
    <s v="TOR"/>
    <x v="0"/>
    <n v="110"/>
    <n v="114"/>
    <n v="-4"/>
    <x v="1"/>
    <n v="-5"/>
    <x v="2"/>
    <x v="2"/>
    <x v="1"/>
    <x v="1"/>
  </r>
  <r>
    <s v="Train"/>
    <s v="CHI"/>
    <s v="HOU"/>
    <s v="27.03.2018"/>
    <s v="CHIHOU27.03.2018"/>
    <s v="HOU"/>
    <s v="Team2"/>
    <s v="HOU"/>
    <s v="Team2"/>
    <n v="10.16"/>
    <n v="1.08"/>
    <n v="9.08"/>
    <s v="CHI"/>
    <s v="Team1"/>
    <n v="0"/>
    <n v="0"/>
    <n v="0"/>
    <n v="0"/>
    <s v="HOU"/>
    <x v="0"/>
    <n v="85"/>
    <n v="115"/>
    <n v="-30"/>
    <n v="0.83450000000000002"/>
    <n v="0.2"/>
    <n v="0.8"/>
    <n v="-1"/>
    <n v="-37"/>
    <n v="36"/>
    <n v="-0.48899999999999993"/>
    <n v="0.29999999999999716"/>
    <n v="-10.5"/>
    <n v="-0.39999999999999858"/>
    <n v="4.3000000000000114"/>
    <n v="-2.6000000000000014"/>
    <n v="-4.5999999999999996"/>
    <n v="-11.5"/>
    <n v="-1.2000000000000028"/>
    <n v="-5.1999999999999993"/>
    <n v="-6"/>
    <n v="-2.2000000000000028"/>
    <n v="0.5"/>
    <n v="0.60000000000000142"/>
    <n v="1.1000000000000014"/>
    <n v="1.8000000000000007"/>
    <n v="0"/>
    <n v="-1.1999999999999993"/>
    <n v="-1.1999999999999997"/>
    <n v="0.5"/>
    <n v="-0.30000000000000071"/>
    <n v="-3.1000000000000014"/>
    <n v="-16.5"/>
    <n v="0"/>
    <n v="-1"/>
    <n v="1"/>
    <n v="-1"/>
    <n v="0"/>
    <n v="-23"/>
    <n v="-5"/>
    <n v="7"/>
    <n v="-8.6999999999999957"/>
    <n v="-9"/>
    <n v="-17"/>
    <n v="-7.1000000000000014"/>
    <n v="-4"/>
    <n v="-2"/>
    <n v="-24.200000000000003"/>
    <n v="8"/>
    <n v="-9"/>
    <n v="-1"/>
    <n v="-1"/>
    <n v="1"/>
    <n v="3"/>
    <n v="-3"/>
    <n v="5"/>
    <n v="8"/>
    <n v="-3"/>
    <n v="-41"/>
    <s v="HOU"/>
    <x v="0"/>
    <n v="86"/>
    <n v="118"/>
    <n v="-32"/>
    <x v="1"/>
    <n v="-10"/>
    <x v="1"/>
    <x v="2"/>
    <x v="2"/>
    <x v="2"/>
  </r>
  <r>
    <s v="Train"/>
    <s v="CLE"/>
    <s v="MIA"/>
    <s v="27.03.2018"/>
    <s v="CLEMIA27.03.2018"/>
    <s v="MIA"/>
    <s v="Team2"/>
    <s v="CLE"/>
    <s v="Team1"/>
    <n v="1.83"/>
    <n v="2.09"/>
    <n v="-0.25999999999999979"/>
    <s v="MIA"/>
    <s v="Team2"/>
    <n v="0"/>
    <n v="0"/>
    <n v="0"/>
    <n v="0"/>
    <s v="MIA"/>
    <x v="0"/>
    <n v="97"/>
    <n v="110"/>
    <n v="-13"/>
    <n v="0.61670000000000003"/>
    <n v="0.37"/>
    <n v="0.63"/>
    <n v="-1"/>
    <n v="4"/>
    <n v="-5"/>
    <n v="6.1999999999999944E-2"/>
    <n v="-0.39999999999999858"/>
    <n v="7.2999999999999972"/>
    <n v="1.6999999999999957"/>
    <n v="-0.10000000000000853"/>
    <n v="2.1000000000000014"/>
    <n v="0.70000000000000107"/>
    <n v="1.5"/>
    <n v="0.5"/>
    <n v="3.3000000000000007"/>
    <n v="3.5"/>
    <n v="2.9000000000000057"/>
    <n v="-0.79999999999999893"/>
    <n v="-0.19999999999999574"/>
    <n v="-1"/>
    <n v="0.69999999999999929"/>
    <n v="-0.5"/>
    <n v="-0.59999999999999964"/>
    <n v="-1.3000000000000003"/>
    <n v="-0.39999999999999947"/>
    <n v="-1.2000000000000028"/>
    <n v="1.3999999999999986"/>
    <n v="0"/>
    <n v="0"/>
    <n v="1"/>
    <n v="-1"/>
    <n v="1"/>
    <n v="-5"/>
    <n v="14"/>
    <n v="3"/>
    <n v="1"/>
    <n v="2.8999999999999986"/>
    <n v="-2"/>
    <n v="-7"/>
    <n v="2.8999999999999986"/>
    <n v="10"/>
    <n v="12"/>
    <n v="2.2000000000000028"/>
    <n v="4"/>
    <n v="6"/>
    <n v="10"/>
    <n v="-7"/>
    <n v="-6"/>
    <n v="-5"/>
    <n v="-1"/>
    <n v="-4"/>
    <n v="1"/>
    <n v="6"/>
    <n v="13"/>
    <s v="MIA"/>
    <x v="0"/>
    <n v="79"/>
    <n v="98"/>
    <n v="-19"/>
    <x v="3"/>
    <n v="0"/>
    <x v="2"/>
    <x v="1"/>
    <x v="1"/>
    <x v="2"/>
  </r>
  <r>
    <s v="Train"/>
    <s v="POR"/>
    <s v="NOP"/>
    <s v="27.03.2018"/>
    <s v="PORNOP27.03.2018"/>
    <s v="NOP"/>
    <s v="Team2"/>
    <s v="POR"/>
    <s v="Team1"/>
    <n v="1.8"/>
    <n v="2.13"/>
    <n v="-0.32999999999999985"/>
    <s v="NOP"/>
    <s v="Team2"/>
    <n v="0"/>
    <n v="0"/>
    <n v="0"/>
    <n v="0"/>
    <s v="POR"/>
    <x v="1"/>
    <n v="103"/>
    <n v="89"/>
    <n v="14"/>
    <n v="0.85319999999999996"/>
    <n v="0.64"/>
    <n v="0.36"/>
    <n v="-1"/>
    <n v="3"/>
    <n v="-4"/>
    <n v="4.9000000000000044E-2"/>
    <n v="-0.5"/>
    <n v="-5.2000000000000028"/>
    <n v="-3.1000000000000014"/>
    <n v="-1.2999999999999972"/>
    <n v="-2.8000000000000043"/>
    <n v="0.30000000000000071"/>
    <n v="-0.20000000000000284"/>
    <n v="1.6000000000000014"/>
    <n v="0.59999999999999787"/>
    <n v="-9.9999999999997868E-2"/>
    <n v="2.8999999999999915"/>
    <n v="1.5"/>
    <n v="-0.29999999999999716"/>
    <n v="1.1999999999999957"/>
    <n v="-7"/>
    <n v="-1.5"/>
    <n v="-0.79999999999999982"/>
    <n v="-0.70000000000000018"/>
    <n v="0.79999999999999982"/>
    <n v="0.29999999999999716"/>
    <n v="-1.3000000000000007"/>
    <n v="2.4"/>
    <n v="0"/>
    <n v="1"/>
    <n v="-1"/>
    <n v="1"/>
    <n v="0"/>
    <n v="17"/>
    <n v="4"/>
    <n v="-6"/>
    <n v="7.1000000000000014"/>
    <n v="3"/>
    <n v="13"/>
    <n v="-2.1000000000000014"/>
    <n v="6"/>
    <n v="7"/>
    <n v="3.9000000000000057"/>
    <n v="6"/>
    <n v="-3"/>
    <n v="3"/>
    <n v="1"/>
    <n v="-2"/>
    <n v="-2"/>
    <n v="1"/>
    <n v="-3"/>
    <n v="5"/>
    <n v="2"/>
    <n v="26"/>
    <s v="POR"/>
    <x v="1"/>
    <n v="107"/>
    <n v="103"/>
    <n v="4"/>
    <x v="3"/>
    <n v="2"/>
    <x v="1"/>
    <x v="1"/>
    <x v="1"/>
    <x v="1"/>
  </r>
  <r>
    <s v="Train"/>
    <s v="DAL"/>
    <s v="SAC"/>
    <s v="27.03.2018"/>
    <s v="DALSAC27.03.2018"/>
    <s v="SAC"/>
    <s v="Team2"/>
    <s v="SAC"/>
    <s v="Team2"/>
    <n v="2.2999999999999998"/>
    <n v="1.69"/>
    <n v="0.60999999999999988"/>
    <s v="DAL"/>
    <s v="Team1"/>
    <n v="0"/>
    <n v="0"/>
    <n v="0"/>
    <n v="0"/>
    <s v="SAC"/>
    <x v="0"/>
    <n v="86"/>
    <n v="113"/>
    <n v="-27"/>
    <n v="0.55800000000000005"/>
    <n v="0.23"/>
    <n v="0.77"/>
    <n v="-1"/>
    <n v="-1"/>
    <n v="0"/>
    <n v="-9.000000000000008E-3"/>
    <n v="9.9999999999994316E-2"/>
    <n v="3.2999999999999972"/>
    <n v="-0.79999999999999716"/>
    <n v="-0.79999999999999716"/>
    <n v="-0.5"/>
    <n v="2.8000000000000007"/>
    <n v="8.3999999999999986"/>
    <n v="-1.5"/>
    <n v="2.1999999999999993"/>
    <n v="2.1999999999999993"/>
    <n v="2.7999999999999972"/>
    <n v="-1.5"/>
    <n v="1.8000000000000007"/>
    <n v="0.39999999999999858"/>
    <n v="1.1999999999999993"/>
    <n v="-1.4000000000000004"/>
    <n v="-0.90000000000000036"/>
    <n v="-0.40000000000000036"/>
    <n v="-0.20000000000000018"/>
    <n v="-0.59999999999999787"/>
    <n v="2.5999999999999979"/>
    <n v="4.9000000000000004"/>
    <n v="0"/>
    <n v="0"/>
    <n v="0"/>
    <n v="0"/>
    <n v="0"/>
    <n v="5"/>
    <n v="-2"/>
    <n v="9"/>
    <n v="-6.6999999999999957"/>
    <n v="5"/>
    <n v="15"/>
    <n v="2.4000000000000021"/>
    <n v="4"/>
    <n v="9"/>
    <n v="-26.299999999999997"/>
    <n v="-2"/>
    <n v="20"/>
    <n v="18"/>
    <n v="4"/>
    <n v="-2"/>
    <n v="3"/>
    <n v="5"/>
    <n v="2"/>
    <n v="6"/>
    <n v="3"/>
    <n v="7"/>
    <s v="DAL"/>
    <x v="1"/>
    <n v="103"/>
    <n v="97"/>
    <n v="6"/>
    <x v="1"/>
    <n v="-1"/>
    <x v="2"/>
    <x v="1"/>
    <x v="1"/>
    <x v="1"/>
  </r>
  <r>
    <s v="Train"/>
    <s v="IND"/>
    <s v="GSW"/>
    <s v="27.03.2018"/>
    <s v="INDGSW27.03.2018"/>
    <s v="GSW"/>
    <s v="Team2"/>
    <s v="IND"/>
    <s v="Team1"/>
    <n v="1.29"/>
    <n v="4.05"/>
    <n v="-2.76"/>
    <s v="GSW"/>
    <s v="Team2"/>
    <n v="0"/>
    <n v="0"/>
    <n v="0"/>
    <n v="0"/>
    <s v="GSW"/>
    <x v="0"/>
    <n v="95"/>
    <n v="101"/>
    <n v="-6"/>
    <n v="0.62760000000000005"/>
    <n v="0.44"/>
    <n v="0.56000000000000005"/>
    <n v="1"/>
    <n v="-10"/>
    <n v="11"/>
    <n v="-0.14300000000000002"/>
    <n v="0.10000000000000142"/>
    <n v="-8.4000000000000057"/>
    <n v="-2.1999999999999957"/>
    <n v="1"/>
    <n v="-3.1000000000000014"/>
    <n v="-2.4000000000000004"/>
    <n v="-4.7000000000000028"/>
    <n v="-2.4000000000000057"/>
    <n v="-1.7000000000000011"/>
    <n v="-1.2000000000000028"/>
    <n v="-3.3999999999999915"/>
    <n v="0.90000000000000036"/>
    <n v="-2.3999999999999986"/>
    <n v="-1.5"/>
    <n v="-7.6000000000000014"/>
    <n v="-2.0999999999999996"/>
    <n v="0.80000000000000071"/>
    <n v="-3.5"/>
    <n v="1.6"/>
    <n v="-1"/>
    <n v="0.10000000000000142"/>
    <n v="-5.3"/>
    <n v="0"/>
    <n v="1"/>
    <n v="-1"/>
    <n v="1"/>
    <n v="5"/>
    <n v="22"/>
    <n v="6"/>
    <n v="-1"/>
    <n v="7.1000000000000014"/>
    <n v="2"/>
    <n v="8"/>
    <n v="-5.2000000000000028"/>
    <n v="8"/>
    <n v="11"/>
    <n v="-9"/>
    <n v="-4"/>
    <n v="14"/>
    <n v="10"/>
    <n v="2"/>
    <n v="6"/>
    <n v="3"/>
    <n v="0"/>
    <n v="-5"/>
    <n v="-2"/>
    <n v="4"/>
    <n v="25"/>
    <s v="IND"/>
    <x v="1"/>
    <n v="92"/>
    <n v="81"/>
    <n v="11"/>
    <x v="3"/>
    <n v="0"/>
    <x v="2"/>
    <x v="1"/>
    <x v="1"/>
    <x v="1"/>
  </r>
  <r>
    <s v="Train"/>
    <s v="MIL"/>
    <s v="LAC"/>
    <s v="27.03.2018"/>
    <s v="MILLAC27.03.2018"/>
    <s v="LAC"/>
    <s v="Team2"/>
    <s v="LAC"/>
    <s v="Team2"/>
    <n v="2.35"/>
    <n v="1.67"/>
    <n v="0.68000000000000016"/>
    <s v="LAC"/>
    <s v="Team2"/>
    <n v="0"/>
    <n v="0"/>
    <n v="0"/>
    <n v="0"/>
    <s v="LAC"/>
    <x v="0"/>
    <n v="95"/>
    <n v="104"/>
    <n v="-9"/>
    <n v="0.85489999999999999"/>
    <n v="0.41"/>
    <n v="0.59000000000000008"/>
    <n v="0"/>
    <n v="-1"/>
    <n v="1"/>
    <n v="-1.4000000000000012E-2"/>
    <n v="0.19999999999999574"/>
    <n v="-3.5999999999999943"/>
    <n v="-0.89999999999999858"/>
    <n v="-3.2999999999999972"/>
    <n v="0.79999999999999716"/>
    <n v="-1.0999999999999996"/>
    <n v="-3.1000000000000014"/>
    <n v="-0.20000000000000284"/>
    <n v="-0.60000000000000142"/>
    <n v="-1.6999999999999993"/>
    <n v="2.3999999999999915"/>
    <n v="-1.7000000000000011"/>
    <n v="-2.5999999999999979"/>
    <n v="-4.3999999999999986"/>
    <n v="0.59999999999999787"/>
    <n v="-0.79999999999999893"/>
    <n v="0.79999999999999982"/>
    <n v="0.79999999999999982"/>
    <n v="-1.2999999999999998"/>
    <n v="1.2999999999999972"/>
    <n v="-2"/>
    <n v="-1.3"/>
    <n v="0"/>
    <n v="0"/>
    <n v="0"/>
    <n v="0"/>
    <n v="0"/>
    <n v="-11"/>
    <n v="-2"/>
    <n v="-9"/>
    <n v="2.5"/>
    <n v="1"/>
    <n v="9"/>
    <n v="-11.100000000000001"/>
    <n v="-8"/>
    <n v="-9"/>
    <n v="-5.5999999999999943"/>
    <n v="-3"/>
    <n v="-4"/>
    <n v="-7"/>
    <n v="10"/>
    <n v="1"/>
    <n v="-1"/>
    <n v="1"/>
    <n v="-4"/>
    <n v="2"/>
    <n v="-6"/>
    <n v="-8"/>
    <s v="LAC"/>
    <x v="0"/>
    <n v="98"/>
    <n v="105"/>
    <n v="-7"/>
    <x v="3"/>
    <n v="-2"/>
    <x v="1"/>
    <x v="1"/>
    <x v="1"/>
    <x v="1"/>
  </r>
  <r>
    <s v="Train"/>
    <s v="CLE"/>
    <s v="CHA"/>
    <s v="28.03.2018"/>
    <s v="CLECHA28.03.2018"/>
    <s v="CHA"/>
    <s v="Team2"/>
    <s v="CHA"/>
    <s v="Team2"/>
    <n v="2.12"/>
    <n v="1.81"/>
    <n v="0.31000000000000005"/>
    <s v="CHA"/>
    <s v="Team2"/>
    <n v="0"/>
    <n v="0"/>
    <n v="0"/>
    <n v="0"/>
    <s v="CHA"/>
    <x v="0"/>
    <n v="100"/>
    <n v="102"/>
    <n v="-2"/>
    <n v="0.64139999999999997"/>
    <n v="0.48"/>
    <n v="0.52"/>
    <n v="-1"/>
    <n v="10"/>
    <n v="-11"/>
    <n v="0.14199999999999996"/>
    <n v="-0.19999999999999574"/>
    <n v="2.7999999999999972"/>
    <n v="1.5"/>
    <n v="-2.4000000000000057"/>
    <n v="3"/>
    <n v="2"/>
    <n v="5.3999999999999986"/>
    <n v="0"/>
    <n v="-2.1000000000000014"/>
    <n v="-4"/>
    <n v="3.7999999999999972"/>
    <n v="-1.7999999999999989"/>
    <n v="-1.6999999999999957"/>
    <n v="-3.3999999999999986"/>
    <n v="2.1999999999999993"/>
    <n v="1.4000000000000004"/>
    <n v="0"/>
    <n v="-0.69999999999999973"/>
    <n v="-0.89999999999999947"/>
    <n v="1.3999999999999986"/>
    <n v="-1.9000000000000021"/>
    <n v="0.3"/>
    <n v="0"/>
    <n v="-1"/>
    <n v="1"/>
    <n v="-1"/>
    <n v="-5"/>
    <n v="-58"/>
    <n v="-20"/>
    <n v="-8"/>
    <n v="-18.299999999999997"/>
    <n v="-7"/>
    <n v="-2"/>
    <n v="-23.9"/>
    <n v="-11"/>
    <n v="-9"/>
    <n v="-17.299999999999997"/>
    <n v="1"/>
    <n v="-2"/>
    <n v="-1"/>
    <n v="-10"/>
    <n v="0"/>
    <n v="3"/>
    <n v="-3"/>
    <n v="8"/>
    <n v="6"/>
    <n v="-9"/>
    <n v="-28"/>
    <s v="CLE"/>
    <x v="1"/>
    <n v="118"/>
    <n v="105"/>
    <n v="13"/>
    <x v="3"/>
    <n v="-4"/>
    <x v="2"/>
    <x v="1"/>
    <x v="1"/>
    <x v="1"/>
  </r>
  <r>
    <s v="Train"/>
    <s v="BKN"/>
    <s v="ORL"/>
    <s v="28.03.2018"/>
    <s v="BKNORL28.03.2018"/>
    <s v="ORL"/>
    <s v="Team2"/>
    <s v="BKN"/>
    <s v="Team1"/>
    <n v="1.68"/>
    <n v="2.3199999999999998"/>
    <n v="-0.6399999999999999"/>
    <s v="ORL"/>
    <s v="Team2"/>
    <n v="0"/>
    <n v="0"/>
    <n v="0"/>
    <n v="0"/>
    <s v="ORL"/>
    <x v="0"/>
    <n v="91"/>
    <n v="104"/>
    <n v="-13"/>
    <n v="0.84589999999999999"/>
    <n v="0.37"/>
    <n v="0.63"/>
    <n v="1"/>
    <n v="1"/>
    <n v="0"/>
    <n v="1.0000000000000009E-2"/>
    <n v="0.29999999999999716"/>
    <n v="2.1000000000000085"/>
    <n v="-1"/>
    <n v="1.4000000000000057"/>
    <n v="-1.8000000000000043"/>
    <n v="1.9000000000000004"/>
    <n v="5.9000000000000021"/>
    <n v="-0.39999999999999858"/>
    <n v="2"/>
    <n v="2.3000000000000007"/>
    <n v="1.4000000000000057"/>
    <n v="1.3000000000000007"/>
    <n v="2.1000000000000014"/>
    <n v="3.3999999999999986"/>
    <n v="-0.19999999999999929"/>
    <n v="0.29999999999999893"/>
    <n v="-1.6000000000000005"/>
    <n v="-0.29999999999999982"/>
    <n v="0.59999999999999964"/>
    <n v="1.2999999999999972"/>
    <n v="0.89999999999999858"/>
    <n v="0.59999999999999964"/>
    <n v="0"/>
    <n v="-1"/>
    <n v="1"/>
    <n v="-1"/>
    <n v="0"/>
    <n v="9"/>
    <n v="1"/>
    <n v="-1"/>
    <n v="1.7999999999999972"/>
    <n v="6"/>
    <n v="7"/>
    <n v="9.1999999999999957"/>
    <n v="1"/>
    <n v="-1"/>
    <n v="6.7000000000000028"/>
    <n v="-7"/>
    <n v="-9"/>
    <n v="-16"/>
    <n v="-2"/>
    <n v="-10"/>
    <n v="-2"/>
    <n v="-5"/>
    <n v="0"/>
    <n v="5"/>
    <n v="-1"/>
    <n v="-13"/>
    <s v="BKN"/>
    <x v="1"/>
    <n v="111"/>
    <n v="104"/>
    <n v="7"/>
    <x v="1"/>
    <n v="-2"/>
    <x v="2"/>
    <x v="1"/>
    <x v="1"/>
    <x v="1"/>
  </r>
  <r>
    <s v="Train"/>
    <s v="NYK"/>
    <s v="PHI"/>
    <s v="28.03.2018"/>
    <s v="NYKPHI28.03.2018"/>
    <s v="PHI"/>
    <s v="Team2"/>
    <s v="PHI"/>
    <s v="Team2"/>
    <n v="9.8699999999999992"/>
    <n v="1.08"/>
    <n v="8.7899999999999991"/>
    <s v="NYK"/>
    <s v="Team1"/>
    <n v="0"/>
    <n v="0"/>
    <n v="0"/>
    <n v="0"/>
    <s v="PHI"/>
    <x v="0"/>
    <n v="86"/>
    <n v="112"/>
    <n v="-26"/>
    <n v="0.7863"/>
    <n v="0.24"/>
    <n v="0.76"/>
    <n v="2"/>
    <n v="-16"/>
    <n v="18"/>
    <n v="-0.22899999999999998"/>
    <n v="0.10000000000000142"/>
    <n v="-4.2000000000000028"/>
    <n v="0.60000000000000142"/>
    <n v="1.9000000000000057"/>
    <n v="-0.39999999999999858"/>
    <n v="-2.9000000000000004"/>
    <n v="-6.6999999999999993"/>
    <n v="-2"/>
    <n v="-2.4000000000000021"/>
    <n v="-4"/>
    <n v="3.2000000000000028"/>
    <n v="-0.40000000000000036"/>
    <n v="-2.3999999999999986"/>
    <n v="-2.7999999999999972"/>
    <n v="-3.3999999999999986"/>
    <n v="-2.0999999999999979"/>
    <n v="-1.0999999999999996"/>
    <n v="9.9999999999999645E-2"/>
    <n v="-0.39999999999999947"/>
    <n v="-1.7999999999999972"/>
    <n v="-2.1000000000000014"/>
    <n v="-6.6"/>
    <n v="0"/>
    <n v="-1"/>
    <n v="1"/>
    <n v="-1"/>
    <n v="5"/>
    <n v="5"/>
    <n v="8"/>
    <n v="14"/>
    <n v="0.89999999999999858"/>
    <n v="-4"/>
    <n v="1"/>
    <n v="-14.799999999999997"/>
    <n v="-7"/>
    <n v="-14"/>
    <n v="28"/>
    <n v="-3"/>
    <n v="-9"/>
    <n v="-12"/>
    <n v="-10"/>
    <n v="-7"/>
    <n v="0"/>
    <n v="-5"/>
    <n v="-3"/>
    <n v="-1"/>
    <n v="-9"/>
    <n v="-28"/>
    <s v="PHI"/>
    <x v="0"/>
    <n v="101"/>
    <n v="118"/>
    <n v="-17"/>
    <x v="1"/>
    <n v="-12"/>
    <x v="1"/>
    <x v="2"/>
    <x v="2"/>
    <x v="1"/>
  </r>
  <r>
    <s v="Train"/>
    <s v="ATL"/>
    <s v="MIN"/>
    <s v="28.03.2018"/>
    <s v="ATLMIN28.03.2018"/>
    <s v="MIN"/>
    <s v="Team2"/>
    <s v="MIN"/>
    <s v="Team2"/>
    <n v="8.67"/>
    <n v="1.1000000000000001"/>
    <n v="7.57"/>
    <s v="ATL"/>
    <s v="Team1"/>
    <n v="0"/>
    <n v="0"/>
    <n v="0"/>
    <n v="0"/>
    <s v="MIN"/>
    <x v="0"/>
    <n v="81"/>
    <n v="111"/>
    <n v="-30"/>
    <n v="0.64019999999999999"/>
    <n v="0.2"/>
    <n v="0.8"/>
    <n v="-1"/>
    <n v="-21"/>
    <n v="20"/>
    <n v="-0.27600000000000008"/>
    <n v="-0.19999999999999574"/>
    <n v="-6.1000000000000085"/>
    <n v="-2.8999999999999986"/>
    <n v="-0.5"/>
    <n v="-3.0999999999999943"/>
    <n v="3.0999999999999996"/>
    <n v="8.3999999999999986"/>
    <n v="0.40000000000000568"/>
    <n v="-3.5"/>
    <n v="-4"/>
    <n v="-1.4000000000000057"/>
    <n v="-1.2000000000000011"/>
    <n v="0.69999999999999574"/>
    <n v="-0.5"/>
    <n v="1"/>
    <n v="2.9000000000000004"/>
    <n v="-0.40000000000000036"/>
    <n v="0"/>
    <n v="0.79999999999999982"/>
    <n v="1.5"/>
    <n v="-0.39999999999999858"/>
    <n v="-7.5"/>
    <n v="0"/>
    <n v="0"/>
    <n v="0"/>
    <n v="0"/>
    <n v="0"/>
    <n v="6"/>
    <n v="6"/>
    <n v="9"/>
    <n v="2.5"/>
    <n v="3"/>
    <n v="16"/>
    <n v="-5.7999999999999972"/>
    <n v="-9"/>
    <n v="-13"/>
    <n v="11.700000000000003"/>
    <n v="0"/>
    <n v="8"/>
    <n v="8"/>
    <n v="-3"/>
    <n v="-3"/>
    <n v="-2"/>
    <n v="-4"/>
    <n v="0"/>
    <n v="-1"/>
    <n v="-11"/>
    <n v="-11"/>
    <s v="MIN"/>
    <x v="0"/>
    <n v="114"/>
    <n v="126"/>
    <n v="-12"/>
    <x v="1"/>
    <n v="-10"/>
    <x v="1"/>
    <x v="2"/>
    <x v="2"/>
    <x v="1"/>
  </r>
  <r>
    <s v="Train"/>
    <s v="POR"/>
    <s v="MEM"/>
    <s v="28.03.2018"/>
    <s v="PORMEM28.03.2018"/>
    <s v="MEM"/>
    <s v="Team2"/>
    <s v="POR"/>
    <s v="Team1"/>
    <n v="1.35"/>
    <n v="3.54"/>
    <n v="-2.19"/>
    <s v="MEM"/>
    <s v="Team2"/>
    <n v="0"/>
    <n v="0"/>
    <n v="0"/>
    <n v="0"/>
    <s v="POR"/>
    <x v="1"/>
    <n v="108"/>
    <n v="91"/>
    <n v="17"/>
    <n v="0.6976"/>
    <n v="0.67"/>
    <n v="0.32999999999999996"/>
    <n v="0"/>
    <n v="26"/>
    <n v="-26"/>
    <n v="0.35199999999999998"/>
    <n v="0.10000000000000142"/>
    <n v="7.3999999999999915"/>
    <n v="3"/>
    <n v="4.5"/>
    <n v="1.1999999999999957"/>
    <n v="1.3000000000000007"/>
    <n v="1.5999999999999979"/>
    <n v="2.7000000000000028"/>
    <n v="9.9999999999997868E-2"/>
    <n v="-0.29999999999999716"/>
    <n v="1.1999999999999886"/>
    <n v="0.69999999999999929"/>
    <n v="4.0000000000000036"/>
    <n v="4.7999999999999972"/>
    <n v="-2"/>
    <n v="-1.4000000000000004"/>
    <n v="-0.5"/>
    <n v="0.29999999999999982"/>
    <n v="-0.10000000000000053"/>
    <n v="-4.2000000000000028"/>
    <n v="-1.4000000000000021"/>
    <n v="8.6999999999999993"/>
    <n v="0"/>
    <n v="0"/>
    <n v="0"/>
    <n v="0"/>
    <n v="0"/>
    <n v="6"/>
    <n v="4"/>
    <n v="21"/>
    <n v="-5.7000000000000028"/>
    <n v="-5"/>
    <n v="1"/>
    <n v="-17.099999999999998"/>
    <n v="3"/>
    <n v="1"/>
    <n v="23.299999999999997"/>
    <n v="10"/>
    <n v="2"/>
    <n v="12"/>
    <n v="-5"/>
    <n v="-4"/>
    <n v="3"/>
    <n v="3"/>
    <n v="4"/>
    <n v="-6"/>
    <n v="4"/>
    <n v="-4"/>
    <s v="MEM"/>
    <x v="0"/>
    <n v="103"/>
    <n v="108"/>
    <n v="-5"/>
    <x v="3"/>
    <n v="4"/>
    <x v="2"/>
    <x v="1"/>
    <x v="1"/>
    <x v="1"/>
  </r>
  <r>
    <s v="Train"/>
    <s v="BOS"/>
    <s v="UTA"/>
    <s v="28.03.2018"/>
    <s v="BOSUTA28.03.2018"/>
    <s v="UTA"/>
    <s v="Team2"/>
    <s v="UTA"/>
    <s v="Team2"/>
    <n v="4.3"/>
    <n v="1.26"/>
    <n v="3.04"/>
    <s v="BOS"/>
    <s v="Team1"/>
    <n v="0"/>
    <n v="0"/>
    <n v="0"/>
    <n v="0"/>
    <s v="BOS"/>
    <x v="1"/>
    <n v="97"/>
    <n v="88"/>
    <n v="9"/>
    <n v="0.8931"/>
    <n v="0.59"/>
    <n v="0.41000000000000003"/>
    <n v="0"/>
    <n v="9"/>
    <n v="-9"/>
    <n v="0.121"/>
    <n v="9.9999999999994316E-2"/>
    <n v="0.70000000000000284"/>
    <n v="0.29999999999999716"/>
    <n v="2.1999999999999886"/>
    <n v="-0.79999999999999716"/>
    <n v="0.89999999999999858"/>
    <n v="1.6000000000000014"/>
    <n v="1.1999999999999957"/>
    <n v="-1"/>
    <n v="-0.89999999999999858"/>
    <n v="-1.5999999999999943"/>
    <n v="0.29999999999999893"/>
    <n v="1.1000000000000014"/>
    <n v="1.3999999999999986"/>
    <n v="0.5"/>
    <n v="-0.69999999999999929"/>
    <n v="-1.4999999999999991"/>
    <n v="-0.40000000000000036"/>
    <n v="-0.29999999999999982"/>
    <n v="0.5"/>
    <n v="-1.6000000000000014"/>
    <n v="0.79999999999999982"/>
    <n v="0"/>
    <n v="0"/>
    <n v="0"/>
    <n v="0"/>
    <n v="0"/>
    <n v="-8"/>
    <n v="-5"/>
    <n v="0"/>
    <n v="-5.7999999999999972"/>
    <n v="2"/>
    <n v="1"/>
    <n v="5.3999999999999986"/>
    <n v="0"/>
    <n v="-4"/>
    <n v="22.200000000000003"/>
    <n v="-1"/>
    <n v="-2"/>
    <n v="-3"/>
    <n v="-3"/>
    <n v="-1"/>
    <n v="4"/>
    <n v="-5"/>
    <n v="-2"/>
    <n v="3"/>
    <n v="-1"/>
    <n v="-11"/>
    <s v="BOS"/>
    <x v="1"/>
    <n v="97"/>
    <n v="94"/>
    <n v="3"/>
    <x v="3"/>
    <n v="0"/>
    <x v="2"/>
    <x v="1"/>
    <x v="1"/>
    <x v="1"/>
  </r>
  <r>
    <s v="Train"/>
    <s v="LAC"/>
    <s v="PHX"/>
    <s v="28.03.2018"/>
    <s v="LACPHX28.03.2018"/>
    <s v="PHX"/>
    <s v="Team2"/>
    <s v="LAC"/>
    <s v="Team1"/>
    <n v="1.1599999999999999"/>
    <n v="6.28"/>
    <n v="-5.12"/>
    <s v="PHX"/>
    <s v="Team2"/>
    <n v="0"/>
    <n v="0"/>
    <n v="0"/>
    <n v="0"/>
    <s v="LAC"/>
    <x v="1"/>
    <n v="105"/>
    <n v="89"/>
    <n v="16"/>
    <n v="0.67069999999999996"/>
    <n v="0.66"/>
    <n v="0.33999999999999997"/>
    <n v="-1"/>
    <n v="21"/>
    <n v="-22"/>
    <n v="0.28800000000000003"/>
    <n v="0"/>
    <n v="5.7000000000000028"/>
    <n v="2"/>
    <n v="-1.7000000000000028"/>
    <n v="3.2000000000000028"/>
    <n v="0.70000000000000107"/>
    <n v="0.10000000000000142"/>
    <n v="2.4000000000000057"/>
    <n v="1"/>
    <n v="1"/>
    <n v="1.3000000000000114"/>
    <n v="-0.59999999999999964"/>
    <n v="0.29999999999999716"/>
    <n v="-0.20000000000000284"/>
    <n v="1.1999999999999993"/>
    <n v="-1.1000000000000014"/>
    <n v="0.89999999999999947"/>
    <n v="0.10000000000000053"/>
    <n v="-0.5"/>
    <n v="-2.2999999999999972"/>
    <n v="0.80000000000000071"/>
    <n v="10.9"/>
    <n v="0"/>
    <n v="1"/>
    <n v="-1"/>
    <n v="1"/>
    <n v="0"/>
    <n v="11"/>
    <n v="4"/>
    <n v="5"/>
    <n v="2.1000000000000014"/>
    <n v="3"/>
    <n v="-7"/>
    <n v="19.300000000000004"/>
    <n v="0"/>
    <n v="-1"/>
    <n v="3"/>
    <n v="-3"/>
    <n v="-3"/>
    <n v="-6"/>
    <n v="5"/>
    <n v="-2"/>
    <n v="0"/>
    <n v="-1"/>
    <n v="8"/>
    <n v="5"/>
    <n v="-5"/>
    <n v="15"/>
    <s v="LAC"/>
    <x v="1"/>
    <n v="111"/>
    <n v="99"/>
    <n v="12"/>
    <x v="2"/>
    <n v="3"/>
    <x v="1"/>
    <x v="2"/>
    <x v="2"/>
    <x v="1"/>
  </r>
  <r>
    <s v="Train"/>
    <s v="DAL"/>
    <s v="LAL"/>
    <s v="28.03.2018"/>
    <s v="DALLAL28.03.2018"/>
    <s v="LAL"/>
    <s v="Team2"/>
    <s v="LAL"/>
    <s v="Team2"/>
    <n v="4.25"/>
    <n v="1.27"/>
    <n v="2.98"/>
    <s v="DAL"/>
    <s v="Team1"/>
    <n v="0"/>
    <n v="0"/>
    <n v="0"/>
    <n v="0"/>
    <s v="LAL"/>
    <x v="0"/>
    <n v="91"/>
    <n v="106"/>
    <n v="-15"/>
    <n v="0.72609999999999997"/>
    <n v="0.35"/>
    <n v="0.65"/>
    <n v="1"/>
    <n v="-9"/>
    <n v="10"/>
    <n v="-0.127"/>
    <n v="-0.20000000000000284"/>
    <n v="-5.7000000000000028"/>
    <n v="-2.7999999999999972"/>
    <n v="-3.4000000000000057"/>
    <n v="-1.3999999999999986"/>
    <n v="1.8000000000000007"/>
    <n v="3.2999999999999972"/>
    <n v="1.8999999999999986"/>
    <n v="-1.7999999999999989"/>
    <n v="-4.1000000000000014"/>
    <n v="5.8999999999999915"/>
    <n v="-2.8000000000000007"/>
    <n v="-2.2999999999999972"/>
    <n v="-5.1000000000000014"/>
    <n v="-1.1000000000000014"/>
    <n v="-3.2999999999999989"/>
    <n v="-0.70000000000000018"/>
    <n v="-1"/>
    <n v="-1.0999999999999996"/>
    <n v="-2"/>
    <n v="-0.5"/>
    <n v="-0.89999999999999991"/>
    <n v="0"/>
    <n v="1"/>
    <n v="-1"/>
    <n v="1"/>
    <n v="0"/>
    <n v="-3"/>
    <n v="-4"/>
    <n v="-5"/>
    <n v="-2.1000000000000014"/>
    <n v="8"/>
    <n v="17"/>
    <n v="8.8999999999999986"/>
    <n v="-3"/>
    <n v="0"/>
    <n v="-12"/>
    <n v="-2"/>
    <n v="-2"/>
    <n v="-4"/>
    <n v="-4"/>
    <n v="3"/>
    <n v="4"/>
    <n v="2"/>
    <n v="4"/>
    <n v="-3"/>
    <n v="-4"/>
    <n v="12"/>
    <s v="LAL"/>
    <x v="0"/>
    <n v="93"/>
    <n v="103"/>
    <n v="-10"/>
    <x v="3"/>
    <n v="-4"/>
    <x v="1"/>
    <x v="1"/>
    <x v="1"/>
    <x v="1"/>
  </r>
  <r>
    <s v="Train"/>
    <s v="WAS"/>
    <s v="DET"/>
    <s v="29.03.2018"/>
    <s v="WASDET29.03.2018"/>
    <s v="DET"/>
    <s v="Team2"/>
    <s v="WAS"/>
    <s v="Team1"/>
    <n v="1.75"/>
    <n v="2.2000000000000002"/>
    <n v="-0.45000000000000018"/>
    <s v="DET"/>
    <s v="Team2"/>
    <n v="0"/>
    <n v="0"/>
    <n v="0"/>
    <n v="0"/>
    <s v="DET"/>
    <x v="0"/>
    <n v="87"/>
    <n v="114"/>
    <n v="-27"/>
    <n v="0.6764"/>
    <n v="0.23"/>
    <n v="0.77"/>
    <n v="0"/>
    <n v="7"/>
    <n v="-7"/>
    <n v="9.5000000000000029E-2"/>
    <n v="0.20000000000000284"/>
    <n v="4"/>
    <n v="1.2000000000000028"/>
    <n v="-1.5"/>
    <n v="2.1999999999999957"/>
    <n v="-0.79999999999999893"/>
    <n v="-2.6000000000000014"/>
    <n v="0.5"/>
    <n v="2.5000000000000018"/>
    <n v="2.5999999999999979"/>
    <n v="2.7999999999999972"/>
    <n v="-0.30000000000000071"/>
    <n v="-0.39999999999999858"/>
    <n v="-0.60000000000000142"/>
    <n v="2.6000000000000014"/>
    <n v="0.90000000000000036"/>
    <n v="0.30000000000000071"/>
    <n v="0.50000000000000044"/>
    <n v="-0.20000000000000018"/>
    <n v="2.7999999999999972"/>
    <n v="1.8000000000000007"/>
    <n v="1.9"/>
    <n v="0"/>
    <n v="0"/>
    <n v="0"/>
    <n v="0"/>
    <n v="0"/>
    <n v="4"/>
    <n v="2"/>
    <n v="-15"/>
    <n v="10.100000000000001"/>
    <n v="-3"/>
    <n v="-9"/>
    <n v="2.3000000000000043"/>
    <n v="3"/>
    <n v="3"/>
    <n v="4.5"/>
    <n v="0"/>
    <n v="0"/>
    <n v="0"/>
    <n v="12"/>
    <n v="9"/>
    <n v="1"/>
    <n v="5"/>
    <n v="-2"/>
    <n v="1"/>
    <n v="-3"/>
    <n v="4"/>
    <s v="DET"/>
    <x v="0"/>
    <n v="92"/>
    <n v="103"/>
    <n v="-11"/>
    <x v="3"/>
    <n v="-2"/>
    <x v="1"/>
    <x v="1"/>
    <x v="1"/>
    <x v="1"/>
  </r>
  <r>
    <s v="Train"/>
    <s v="CHI"/>
    <s v="MIA"/>
    <s v="29.03.2018"/>
    <s v="CHIMIA29.03.2018"/>
    <s v="MIA"/>
    <s v="Team2"/>
    <s v="MIA"/>
    <s v="Team2"/>
    <n v="10.01"/>
    <n v="1.08"/>
    <n v="8.93"/>
    <s v="CHI"/>
    <s v="Team1"/>
    <n v="0"/>
    <n v="0"/>
    <n v="0"/>
    <n v="0"/>
    <s v="MIA"/>
    <x v="0"/>
    <n v="83"/>
    <n v="121"/>
    <n v="-38"/>
    <n v="0.67810000000000004"/>
    <n v="0.12"/>
    <n v="0.88"/>
    <n v="-1"/>
    <n v="-16"/>
    <n v="15"/>
    <n v="-0.20900000000000002"/>
    <n v="0"/>
    <n v="-0.20000000000000284"/>
    <n v="0"/>
    <n v="4.2000000000000028"/>
    <n v="-2"/>
    <n v="-0.29999999999999893"/>
    <n v="0.10000000000000142"/>
    <n v="-1"/>
    <n v="0"/>
    <n v="-0.30000000000000071"/>
    <n v="1.2000000000000028"/>
    <n v="0.40000000000000036"/>
    <n v="1.3000000000000043"/>
    <n v="1.7000000000000028"/>
    <n v="0.80000000000000071"/>
    <n v="-0.59999999999999964"/>
    <n v="-0.19999999999999929"/>
    <n v="-1.6"/>
    <n v="0.40000000000000036"/>
    <n v="-0.80000000000000071"/>
    <n v="-2"/>
    <n v="-7.6"/>
    <n v="0"/>
    <n v="-1"/>
    <n v="1"/>
    <n v="-1"/>
    <n v="0"/>
    <n v="-12"/>
    <n v="-3"/>
    <n v="11"/>
    <n v="-9.1999999999999957"/>
    <n v="-1"/>
    <n v="8"/>
    <n v="-9.3999999999999986"/>
    <n v="-5"/>
    <n v="-3"/>
    <n v="-16.200000000000003"/>
    <n v="4"/>
    <n v="3"/>
    <n v="7"/>
    <n v="-7"/>
    <n v="3"/>
    <n v="-2"/>
    <n v="-8"/>
    <n v="5"/>
    <n v="-1"/>
    <n v="-6"/>
    <n v="-51"/>
    <s v="MIA"/>
    <x v="0"/>
    <n v="92"/>
    <n v="103"/>
    <n v="-11"/>
    <x v="1"/>
    <n v="-14"/>
    <x v="2"/>
    <x v="2"/>
    <x v="1"/>
    <x v="1"/>
  </r>
  <r>
    <s v="Train"/>
    <s v="OKC"/>
    <s v="SAS"/>
    <s v="29.03.2018"/>
    <s v="OKCSAS29.03.2018"/>
    <s v="SAS"/>
    <s v="Team2"/>
    <s v="SAS"/>
    <s v="Team2"/>
    <n v="2.0699999999999998"/>
    <n v="1.85"/>
    <n v="0.21999999999999975"/>
    <s v="SAS"/>
    <s v="Team2"/>
    <n v="0"/>
    <n v="0"/>
    <n v="0"/>
    <n v="0"/>
    <s v="SAS"/>
    <x v="0"/>
    <n v="92"/>
    <n v="106"/>
    <n v="-14"/>
    <n v="0.80149999999999999"/>
    <n v="0.36"/>
    <n v="0.64"/>
    <n v="0"/>
    <n v="1"/>
    <n v="-1"/>
    <n v="1.4000000000000012E-2"/>
    <n v="0.19999999999999574"/>
    <n v="4.7999999999999972"/>
    <n v="0.79999999999999716"/>
    <n v="2.5"/>
    <n v="-0.29999999999999716"/>
    <n v="2"/>
    <n v="5.6999999999999993"/>
    <n v="-9.9999999999994316E-2"/>
    <n v="0.99999999999999822"/>
    <n v="3.1999999999999993"/>
    <n v="-5.8999999999999915"/>
    <n v="2.0999999999999996"/>
    <n v="-1.6000000000000014"/>
    <n v="0.5"/>
    <n v="-1.5999999999999979"/>
    <n v="0.79999999999999893"/>
    <n v="1.4000000000000004"/>
    <n v="-0.39999999999999947"/>
    <n v="0.69999999999999973"/>
    <n v="3"/>
    <n v="1.5999999999999979"/>
    <n v="0.10000000000000009"/>
    <n v="0"/>
    <n v="0"/>
    <n v="0"/>
    <n v="0"/>
    <n v="0"/>
    <n v="-1"/>
    <n v="-2"/>
    <n v="-3"/>
    <n v="-0.79999999999999716"/>
    <n v="-2"/>
    <n v="2"/>
    <n v="-10.399999999999999"/>
    <n v="5"/>
    <n v="-5"/>
    <n v="27.599999999999994"/>
    <n v="3"/>
    <n v="-1"/>
    <n v="2"/>
    <n v="-13"/>
    <n v="3"/>
    <n v="2"/>
    <n v="0"/>
    <n v="0"/>
    <n v="2"/>
    <n v="-8"/>
    <n v="7"/>
    <s v="SAS"/>
    <x v="0"/>
    <n v="99"/>
    <n v="103"/>
    <n v="-4"/>
    <x v="3"/>
    <n v="-4"/>
    <x v="1"/>
    <x v="1"/>
    <x v="1"/>
    <x v="1"/>
  </r>
  <r>
    <s v="Train"/>
    <s v="IND"/>
    <s v="SAC"/>
    <s v="29.03.2018"/>
    <s v="INDSAC29.03.2018"/>
    <s v="SAC"/>
    <s v="Team2"/>
    <s v="IND"/>
    <s v="Team1"/>
    <n v="1.29"/>
    <n v="4"/>
    <n v="-2.71"/>
    <s v="SAC"/>
    <s v="Team2"/>
    <n v="0"/>
    <n v="0"/>
    <n v="0"/>
    <n v="0"/>
    <s v="IND"/>
    <x v="1"/>
    <n v="107"/>
    <n v="90"/>
    <n v="17"/>
    <n v="0.80469999999999997"/>
    <n v="0.67"/>
    <n v="0.32999999999999996"/>
    <n v="0"/>
    <n v="20"/>
    <n v="-20"/>
    <n v="0.26699999999999996"/>
    <n v="0"/>
    <n v="6.1999999999999886"/>
    <n v="1.7000000000000028"/>
    <n v="-0.20000000000000284"/>
    <n v="2.0999999999999943"/>
    <n v="0"/>
    <n v="0.5"/>
    <n v="-1.1000000000000014"/>
    <n v="2.6999999999999993"/>
    <n v="2.5999999999999979"/>
    <n v="3.9000000000000057"/>
    <n v="0"/>
    <n v="1.5999999999999979"/>
    <n v="1.6999999999999957"/>
    <n v="0.5"/>
    <n v="-0.40000000000000036"/>
    <n v="0.80000000000000071"/>
    <n v="0"/>
    <n v="0.5"/>
    <n v="-1.0999999999999979"/>
    <n v="1.3000000000000007"/>
    <n v="9.1"/>
    <n v="0"/>
    <n v="1"/>
    <n v="-1"/>
    <n v="1"/>
    <n v="0"/>
    <n v="-5"/>
    <n v="1"/>
    <n v="-12"/>
    <n v="7.2000000000000028"/>
    <n v="0"/>
    <n v="-2"/>
    <n v="2.5"/>
    <n v="-7"/>
    <n v="-7"/>
    <n v="-12.200000000000003"/>
    <n v="-2"/>
    <n v="-5"/>
    <n v="-7"/>
    <n v="-3"/>
    <n v="2"/>
    <n v="4"/>
    <n v="-4"/>
    <n v="0"/>
    <n v="-8"/>
    <n v="0"/>
    <n v="17"/>
    <s v="IND"/>
    <x v="1"/>
    <n v="106"/>
    <n v="103"/>
    <n v="3"/>
    <x v="2"/>
    <n v="3"/>
    <x v="1"/>
    <x v="2"/>
    <x v="2"/>
    <x v="1"/>
  </r>
  <r>
    <s v="Train"/>
    <s v="MIL"/>
    <s v="GSW"/>
    <s v="29.03.2018"/>
    <s v="MILGSW29.03.2018"/>
    <s v="GSW"/>
    <s v="Team2"/>
    <s v="GSW"/>
    <s v="Team2"/>
    <n v="2.61"/>
    <n v="1.56"/>
    <n v="1.0499999999999998"/>
    <s v="MIL"/>
    <s v="Team1"/>
    <n v="0"/>
    <n v="0"/>
    <n v="0"/>
    <n v="0"/>
    <s v="MIL"/>
    <x v="1"/>
    <n v="94"/>
    <n v="91"/>
    <n v="3"/>
    <n v="0.76049999999999995"/>
    <n v="0.53"/>
    <n v="0.47"/>
    <n v="0"/>
    <n v="-15"/>
    <n v="15"/>
    <n v="-0.20299999999999996"/>
    <n v="0.19999999999999574"/>
    <n v="-8.0999999999999943"/>
    <n v="-3.5"/>
    <n v="-2.8999999999999915"/>
    <n v="-2.5"/>
    <n v="-2.5999999999999996"/>
    <n v="-4.4000000000000021"/>
    <n v="-3.7000000000000028"/>
    <n v="1.5999999999999979"/>
    <n v="3"/>
    <n v="-3.5"/>
    <n v="-0.40000000000000036"/>
    <n v="-4.0999999999999979"/>
    <n v="-4.5"/>
    <n v="-6.7000000000000028"/>
    <n v="-1.5999999999999996"/>
    <n v="0.59999999999999964"/>
    <n v="-2.2000000000000002"/>
    <n v="0.60000000000000009"/>
    <n v="1.5999999999999979"/>
    <n v="1.5"/>
    <n v="-7.3"/>
    <n v="0"/>
    <n v="0"/>
    <n v="0"/>
    <n v="0"/>
    <n v="0"/>
    <n v="17"/>
    <n v="3"/>
    <n v="-3"/>
    <n v="5.0999999999999943"/>
    <n v="1"/>
    <n v="6"/>
    <n v="-3.2999999999999972"/>
    <n v="10"/>
    <n v="14"/>
    <n v="2.8999999999999915"/>
    <n v="-9"/>
    <n v="2"/>
    <n v="-7"/>
    <n v="3"/>
    <n v="0"/>
    <n v="8"/>
    <n v="2"/>
    <n v="2"/>
    <n v="-3"/>
    <n v="9"/>
    <n v="4"/>
    <s v="MIL"/>
    <x v="1"/>
    <n v="116"/>
    <n v="107"/>
    <n v="9"/>
    <x v="1"/>
    <n v="-4"/>
    <x v="2"/>
    <x v="1"/>
    <x v="1"/>
    <x v="2"/>
  </r>
  <r>
    <s v="Test"/>
    <s v="CHI"/>
    <s v="ORL"/>
    <s v="30.03.2018"/>
    <s v="CHIORL30.03.2018"/>
    <s v="ORL"/>
    <s v="Team2"/>
    <s v="ORL"/>
    <s v="Team2"/>
    <n v="3.22"/>
    <n v="1.4"/>
    <n v="1.8200000000000003"/>
    <s v="CHI"/>
    <s v="Team1"/>
    <n v="0"/>
    <n v="0"/>
    <n v="0"/>
    <n v="0"/>
    <s v="ORL"/>
    <x v="0"/>
    <n v="95"/>
    <n v="98"/>
    <n v="-3"/>
    <n v="0.84640000000000004"/>
    <n v="0.47"/>
    <n v="0.53"/>
    <n v="1"/>
    <n v="2"/>
    <n v="-1"/>
    <n v="2.300000000000002E-2"/>
    <n v="0.39999999999999858"/>
    <n v="-1.2999999999999972"/>
    <n v="-0.39999999999999858"/>
    <n v="3.3000000000000114"/>
    <n v="-2.1000000000000014"/>
    <n v="0.40000000000000036"/>
    <n v="1.6999999999999993"/>
    <n v="-0.59999999999999432"/>
    <n v="-0.89999999999999858"/>
    <n v="-1.3000000000000007"/>
    <n v="0.20000000000000284"/>
    <n v="1"/>
    <n v="2.6000000000000014"/>
    <n v="3.5"/>
    <n v="0.10000000000000142"/>
    <n v="-1"/>
    <n v="-9.9999999999999645E-2"/>
    <n v="-1.1999999999999997"/>
    <n v="9.9999999999999645E-2"/>
    <n v="-0.30000000000000071"/>
    <n v="-1.5"/>
    <n v="-2.2999999999999998"/>
    <n v="0"/>
    <n v="0"/>
    <n v="0"/>
    <n v="0"/>
    <n v="0"/>
    <n v="-12"/>
    <n v="-7"/>
    <n v="-2"/>
    <n v="-6.7999999999999972"/>
    <n v="-5"/>
    <n v="-5"/>
    <n v="-12.399999999999999"/>
    <n v="7"/>
    <n v="10"/>
    <n v="-4.3999999999999915"/>
    <n v="3"/>
    <n v="3"/>
    <n v="6"/>
    <n v="-6"/>
    <n v="8"/>
    <n v="6"/>
    <n v="1"/>
    <n v="2"/>
    <n v="1"/>
    <n v="6"/>
    <n v="-4"/>
    <m/>
    <x v="0"/>
    <m/>
    <m/>
    <n v="0"/>
    <x v="3"/>
    <n v="-3"/>
    <x v="2"/>
    <x v="1"/>
    <x v="1"/>
    <x v="1"/>
  </r>
  <r>
    <s v="Test"/>
    <s v="PHI"/>
    <s v="ATL"/>
    <s v="30.03.2018"/>
    <s v="PHIATL30.03.2018"/>
    <s v="ATL"/>
    <s v="Team2"/>
    <s v="PHI"/>
    <s v="Team1"/>
    <n v="1.27"/>
    <n v="4.1900000000000004"/>
    <n v="-2.9200000000000004"/>
    <s v="ATL"/>
    <s v="Team2"/>
    <n v="0"/>
    <n v="0"/>
    <n v="0"/>
    <n v="0"/>
    <s v="PHI"/>
    <x v="1"/>
    <n v="111"/>
    <n v="96"/>
    <n v="15"/>
    <n v="0.77600000000000002"/>
    <n v="0.65"/>
    <n v="0.35"/>
    <n v="-1"/>
    <n v="23"/>
    <n v="-24"/>
    <n v="0.31499999999999995"/>
    <n v="0.19999999999999574"/>
    <n v="5.2000000000000028"/>
    <n v="2.1000000000000014"/>
    <n v="0.5"/>
    <n v="2.1000000000000014"/>
    <n v="-0.19999999999999929"/>
    <n v="-1.1999999999999993"/>
    <n v="0.5"/>
    <n v="1.3000000000000007"/>
    <n v="2.7999999999999972"/>
    <n v="-3.5999999999999943"/>
    <n v="1.9000000000000004"/>
    <n v="3.8000000000000043"/>
    <n v="5.7000000000000028"/>
    <n v="2.8999999999999986"/>
    <n v="1.2999999999999989"/>
    <n v="9.9999999999999645E-2"/>
    <n v="0.70000000000000018"/>
    <n v="-0.30000000000000071"/>
    <n v="2.6000000000000014"/>
    <n v="0.19999999999999929"/>
    <n v="8.9"/>
    <n v="0"/>
    <n v="1"/>
    <n v="-1"/>
    <n v="1"/>
    <n v="0"/>
    <n v="4"/>
    <n v="4"/>
    <n v="21"/>
    <n v="-7.3000000000000043"/>
    <n v="-4"/>
    <n v="4"/>
    <n v="-19.100000000000001"/>
    <n v="0"/>
    <n v="4"/>
    <n v="-12.199999999999989"/>
    <n v="10"/>
    <n v="11"/>
    <n v="21"/>
    <n v="8"/>
    <n v="-8"/>
    <n v="-1"/>
    <n v="1"/>
    <n v="4"/>
    <n v="-3"/>
    <n v="2"/>
    <n v="29"/>
    <m/>
    <x v="0"/>
    <m/>
    <m/>
    <n v="0"/>
    <x v="3"/>
    <n v="1"/>
    <x v="2"/>
    <x v="1"/>
    <x v="1"/>
    <x v="1"/>
  </r>
  <r>
    <s v="Test"/>
    <s v="DEN"/>
    <s v="OKC"/>
    <s v="30.03.2018"/>
    <s v="DENOKC30.03.2018"/>
    <s v="OKC"/>
    <s v="Team2"/>
    <s v="OKC"/>
    <s v="Team2"/>
    <n v="2.5"/>
    <n v="1.6"/>
    <n v="0.89999999999999991"/>
    <s v="DEN"/>
    <s v="Team1"/>
    <n v="0"/>
    <n v="0"/>
    <n v="0"/>
    <n v="0"/>
    <s v="OKC"/>
    <x v="0"/>
    <n v="84"/>
    <n v="109"/>
    <n v="-25"/>
    <n v="0.83220000000000005"/>
    <n v="0.25"/>
    <n v="0.75"/>
    <n v="-1"/>
    <n v="-4"/>
    <n v="3"/>
    <n v="-4.599999999999993E-2"/>
    <n v="0"/>
    <n v="2.6000000000000085"/>
    <n v="0.70000000000000284"/>
    <n v="-1.2999999999999972"/>
    <n v="1.5"/>
    <n v="1.0999999999999996"/>
    <n v="1.0999999999999979"/>
    <n v="2.2999999999999972"/>
    <n v="9.9999999999997868E-2"/>
    <n v="-1.5"/>
    <n v="5.2000000000000028"/>
    <n v="-1.5"/>
    <n v="0.80000000000000426"/>
    <n v="-0.69999999999999574"/>
    <n v="3.8000000000000007"/>
    <n v="1"/>
    <n v="-1.0999999999999996"/>
    <n v="-0.29999999999999982"/>
    <n v="0.40000000000000036"/>
    <n v="-1.6000000000000014"/>
    <n v="-0.80000000000000071"/>
    <n v="-1.9000000000000001"/>
    <n v="0"/>
    <n v="0"/>
    <n v="0"/>
    <n v="0"/>
    <n v="0"/>
    <n v="11"/>
    <n v="5"/>
    <n v="4"/>
    <n v="3.7000000000000028"/>
    <n v="2"/>
    <n v="0"/>
    <n v="6.5999999999999943"/>
    <n v="-1"/>
    <n v="-7"/>
    <n v="26.200000000000003"/>
    <n v="0"/>
    <n v="-3"/>
    <n v="-3"/>
    <n v="7"/>
    <n v="-2"/>
    <n v="-5"/>
    <n v="3"/>
    <n v="10"/>
    <n v="-7"/>
    <n v="0"/>
    <n v="0"/>
    <m/>
    <x v="0"/>
    <m/>
    <m/>
    <n v="0"/>
    <x v="1"/>
    <n v="-7"/>
    <x v="2"/>
    <x v="2"/>
    <x v="1"/>
    <x v="1"/>
  </r>
  <r>
    <s v="Test"/>
    <s v="NOP"/>
    <s v="CLE"/>
    <s v="30.03.2018"/>
    <s v="NOPCLE30.03.2018"/>
    <s v="CLE"/>
    <s v="Team2"/>
    <s v="CLE"/>
    <s v="Team2"/>
    <n v="2.62"/>
    <n v="1.56"/>
    <n v="1.06"/>
    <s v="NOP"/>
    <s v="Team1"/>
    <n v="0"/>
    <n v="0"/>
    <n v="0"/>
    <n v="0"/>
    <s v="CLE"/>
    <x v="0"/>
    <n v="100"/>
    <n v="102"/>
    <n v="-2"/>
    <n v="0.52429999999999999"/>
    <n v="0.48"/>
    <n v="0.52"/>
    <n v="0"/>
    <n v="-2"/>
    <n v="2"/>
    <n v="-2.7000000000000024E-2"/>
    <n v="0.60000000000000142"/>
    <n v="0.59999999999999432"/>
    <n v="2.1000000000000014"/>
    <n v="3.5"/>
    <n v="0.39999999999999858"/>
    <n v="-1.8000000000000007"/>
    <n v="-4.1999999999999957"/>
    <n v="-0.89999999999999858"/>
    <n v="-1.6999999999999993"/>
    <n v="-1.8000000000000007"/>
    <n v="-0.89999999999999147"/>
    <n v="0.19999999999999929"/>
    <n v="2"/>
    <n v="2.2000000000000028"/>
    <n v="2.8999999999999986"/>
    <n v="1.1999999999999993"/>
    <n v="0.70000000000000018"/>
    <n v="2.0000000000000004"/>
    <n v="0.20000000000000018"/>
    <n v="0.20000000000000284"/>
    <n v="-0.10000000000000142"/>
    <n v="-0.29999999999999993"/>
    <n v="0"/>
    <n v="-1"/>
    <n v="1"/>
    <n v="-1"/>
    <n v="0"/>
    <n v="-15"/>
    <n v="-2"/>
    <n v="1"/>
    <n v="-2.6999999999999957"/>
    <n v="-7"/>
    <n v="-4"/>
    <n v="-22.599999999999998"/>
    <n v="-4"/>
    <n v="-6"/>
    <n v="7.9000000000000057"/>
    <n v="0"/>
    <n v="16"/>
    <n v="16"/>
    <n v="6"/>
    <n v="10"/>
    <n v="-6"/>
    <n v="9"/>
    <n v="5"/>
    <n v="0"/>
    <n v="1"/>
    <n v="-17"/>
    <m/>
    <x v="0"/>
    <m/>
    <m/>
    <n v="0"/>
    <x v="3"/>
    <n v="-1"/>
    <x v="2"/>
    <x v="1"/>
    <x v="1"/>
    <x v="1"/>
  </r>
  <r>
    <s v="Test"/>
    <s v="PHX"/>
    <s v="HOU"/>
    <s v="30.03.2018"/>
    <s v="PHXHOU30.03.2018"/>
    <s v="HOU"/>
    <s v="Team2"/>
    <s v="HOU"/>
    <s v="Team2"/>
    <n v="17"/>
    <n v="1.02"/>
    <n v="15.98"/>
    <s v="PHX"/>
    <s v="Team1"/>
    <n v="0"/>
    <n v="0"/>
    <n v="0"/>
    <n v="0"/>
    <s v="HOU"/>
    <x v="0"/>
    <n v="86"/>
    <n v="114"/>
    <n v="-28"/>
    <n v="0.6855"/>
    <n v="0.22"/>
    <n v="0.78"/>
    <n v="1"/>
    <n v="-42"/>
    <n v="43"/>
    <n v="-0.56299999999999994"/>
    <n v="-0.10000000000000142"/>
    <n v="-9.7999999999999972"/>
    <n v="-0.80000000000000426"/>
    <n v="2.6000000000000085"/>
    <n v="-2.3000000000000043"/>
    <n v="-6.3000000000000007"/>
    <n v="-14.7"/>
    <n v="-3.2999999999999972"/>
    <n v="-2"/>
    <n v="-1.1000000000000014"/>
    <n v="-4.4000000000000057"/>
    <n v="1.3000000000000007"/>
    <n v="-1"/>
    <n v="0.29999999999999716"/>
    <n v="-0.80000000000000071"/>
    <n v="2"/>
    <n v="-1.5999999999999996"/>
    <n v="-0.20000000000000018"/>
    <n v="1.5"/>
    <n v="2.7999999999999972"/>
    <n v="0.69999999999999929"/>
    <n v="-19.3"/>
    <n v="0"/>
    <n v="-1"/>
    <n v="1"/>
    <n v="-1"/>
    <n v="0"/>
    <n v="-19"/>
    <n v="-3"/>
    <n v="-5"/>
    <n v="-0.89999999999999858"/>
    <n v="-8"/>
    <n v="-23"/>
    <n v="-2.2000000000000028"/>
    <n v="-5"/>
    <n v="-3"/>
    <n v="-13.5"/>
    <n v="0"/>
    <n v="-7"/>
    <n v="-7"/>
    <n v="-11"/>
    <n v="4"/>
    <n v="-2"/>
    <n v="-2"/>
    <n v="3"/>
    <n v="8"/>
    <n v="0"/>
    <n v="-44"/>
    <m/>
    <x v="0"/>
    <m/>
    <m/>
    <n v="0"/>
    <x v="1"/>
    <n v="-11"/>
    <x v="2"/>
    <x v="2"/>
    <x v="1"/>
    <x v="1"/>
  </r>
  <r>
    <s v="Test"/>
    <s v="MIN"/>
    <s v="DAL"/>
    <s v="30.03.2018"/>
    <s v="MINDAL30.03.2018"/>
    <s v="DAL"/>
    <s v="Team2"/>
    <s v="MIN"/>
    <s v="Team1"/>
    <n v="1.41"/>
    <n v="3.19"/>
    <n v="-1.78"/>
    <s v="DAL"/>
    <s v="Team2"/>
    <n v="0"/>
    <n v="0"/>
    <n v="0"/>
    <n v="0"/>
    <s v="MIN"/>
    <x v="1"/>
    <n v="103"/>
    <n v="91"/>
    <n v="12"/>
    <n v="0.7853"/>
    <n v="0.62"/>
    <n v="0.38"/>
    <n v="1"/>
    <n v="20"/>
    <n v="-19"/>
    <n v="0.25899999999999995"/>
    <n v="0"/>
    <n v="7.3000000000000114"/>
    <n v="3"/>
    <n v="0.29999999999999716"/>
    <n v="3.2999999999999972"/>
    <n v="-3.7000000000000011"/>
    <n v="-10.100000000000001"/>
    <n v="-0.29999999999999716"/>
    <n v="5.0000000000000018"/>
    <n v="5.3999999999999986"/>
    <n v="3.6000000000000085"/>
    <n v="2.3000000000000007"/>
    <n v="-1.5"/>
    <n v="0.69999999999999574"/>
    <n v="0.10000000000000142"/>
    <n v="0.19999999999999929"/>
    <n v="1.2000000000000011"/>
    <n v="0.40000000000000036"/>
    <n v="9.9999999999999645E-2"/>
    <n v="-1.1999999999999993"/>
    <n v="1.1000000000000014"/>
    <n v="4.8000000000000007"/>
    <n v="0"/>
    <n v="1"/>
    <n v="-1"/>
    <n v="1"/>
    <n v="0"/>
    <n v="33"/>
    <n v="15"/>
    <n v="6"/>
    <n v="14"/>
    <n v="0"/>
    <n v="-14"/>
    <n v="13.799999999999997"/>
    <n v="3"/>
    <n v="2"/>
    <n v="7.2999999999999972"/>
    <n v="1"/>
    <n v="-4"/>
    <n v="-3"/>
    <n v="16"/>
    <n v="2"/>
    <n v="-1"/>
    <n v="0"/>
    <n v="-3"/>
    <n v="-2"/>
    <n v="6"/>
    <n v="22"/>
    <m/>
    <x v="0"/>
    <m/>
    <m/>
    <n v="0"/>
    <x v="3"/>
    <n v="1"/>
    <x v="2"/>
    <x v="1"/>
    <x v="1"/>
    <x v="1"/>
  </r>
  <r>
    <s v="Test"/>
    <s v="MEM"/>
    <s v="UTA"/>
    <s v="30.03.2018"/>
    <s v="MEMUTA30.03.2018"/>
    <s v="UTA"/>
    <s v="Team2"/>
    <s v="UTA"/>
    <s v="Team2"/>
    <n v="12.75"/>
    <n v="1.06"/>
    <n v="11.69"/>
    <s v="MEM"/>
    <s v="Team1"/>
    <n v="0"/>
    <n v="0"/>
    <n v="0"/>
    <n v="0"/>
    <s v="UTA"/>
    <x v="0"/>
    <n v="92"/>
    <n v="102"/>
    <n v="-10"/>
    <n v="0.63990000000000002"/>
    <n v="0.4"/>
    <n v="0.6"/>
    <n v="0"/>
    <n v="-21"/>
    <n v="21"/>
    <n v="-0.28000000000000003"/>
    <n v="-0.10000000000000142"/>
    <n v="-4.5"/>
    <n v="-1.5"/>
    <n v="-0.39999999999999147"/>
    <n v="-1.5999999999999943"/>
    <n v="-1.5"/>
    <n v="-3.1999999999999993"/>
    <n v="-1.3999999999999986"/>
    <n v="0"/>
    <n v="9.9999999999997868E-2"/>
    <n v="-0.29999999999999716"/>
    <n v="0.59999999999999964"/>
    <n v="-2.9000000000000021"/>
    <n v="-2.2999999999999972"/>
    <n v="-0.60000000000000142"/>
    <n v="0.30000000000000071"/>
    <n v="-1.3999999999999995"/>
    <n v="-9.9999999999999645E-2"/>
    <n v="0.5"/>
    <n v="4.1000000000000014"/>
    <n v="0"/>
    <n v="-9.1"/>
    <n v="0"/>
    <n v="1"/>
    <n v="-1"/>
    <n v="1"/>
    <n v="0"/>
    <n v="14"/>
    <n v="7"/>
    <n v="2"/>
    <n v="7.2999999999999972"/>
    <n v="4"/>
    <n v="-8"/>
    <n v="24.7"/>
    <n v="-4"/>
    <n v="2"/>
    <n v="-24.5"/>
    <n v="-1"/>
    <n v="2"/>
    <n v="1"/>
    <n v="-2"/>
    <n v="-1"/>
    <n v="0"/>
    <n v="-4"/>
    <n v="6"/>
    <n v="6"/>
    <n v="2"/>
    <n v="8"/>
    <m/>
    <x v="0"/>
    <m/>
    <m/>
    <n v="0"/>
    <x v="3"/>
    <n v="-5"/>
    <x v="2"/>
    <x v="1"/>
    <x v="1"/>
    <x v="1"/>
  </r>
  <r>
    <s v="Test"/>
    <s v="LAC"/>
    <s v="POR"/>
    <s v="30.03.2018"/>
    <s v="LACPOR30.03.2018"/>
    <s v="POR"/>
    <s v="Team2"/>
    <s v="POR"/>
    <s v="Team2"/>
    <n v="3.31"/>
    <n v="1.38"/>
    <n v="1.9300000000000002"/>
    <s v="LAC"/>
    <s v="Team1"/>
    <n v="0"/>
    <n v="0"/>
    <n v="0"/>
    <n v="0"/>
    <s v="POR"/>
    <x v="0"/>
    <n v="94"/>
    <n v="102"/>
    <n v="-8"/>
    <n v="0.80610000000000004"/>
    <n v="0.42"/>
    <n v="0.58000000000000007"/>
    <n v="0"/>
    <n v="-5"/>
    <n v="5"/>
    <n v="-6.5999999999999948E-2"/>
    <n v="-0.20000000000000284"/>
    <n v="3.4000000000000057"/>
    <n v="1"/>
    <n v="-1.5"/>
    <n v="1.9000000000000057"/>
    <n v="-0.5"/>
    <n v="-0.29999999999999716"/>
    <n v="-1.5"/>
    <n v="2.1000000000000014"/>
    <n v="4"/>
    <n v="-4.5"/>
    <n v="-0.19999999999999929"/>
    <n v="-1.3000000000000043"/>
    <n v="-1.5"/>
    <n v="3"/>
    <n v="1.1999999999999993"/>
    <n v="0.79999999999999982"/>
    <n v="-0.5"/>
    <n v="0.30000000000000071"/>
    <n v="0.60000000000000142"/>
    <n v="2.6999999999999993"/>
    <n v="-1.5000000000000002"/>
    <n v="0"/>
    <n v="1"/>
    <n v="-1"/>
    <n v="1"/>
    <n v="0"/>
    <n v="8"/>
    <n v="5"/>
    <n v="1"/>
    <n v="5.6999999999999957"/>
    <n v="0"/>
    <n v="-13"/>
    <n v="20.400000000000002"/>
    <n v="-2"/>
    <n v="-5"/>
    <n v="4.7000000000000028"/>
    <n v="3"/>
    <n v="10"/>
    <n v="13"/>
    <n v="11"/>
    <n v="9"/>
    <n v="0"/>
    <n v="-4"/>
    <n v="2"/>
    <n v="-3"/>
    <n v="-4"/>
    <n v="17"/>
    <m/>
    <x v="0"/>
    <m/>
    <m/>
    <n v="0"/>
    <x v="3"/>
    <n v="-2"/>
    <x v="2"/>
    <x v="1"/>
    <x v="1"/>
    <x v="1"/>
  </r>
  <r>
    <s v="Test"/>
    <s v="MIL"/>
    <s v="LAL"/>
    <s v="30.03.2018"/>
    <s v="MILLAL30.03.2018"/>
    <s v="LAL"/>
    <s v="Team2"/>
    <s v="LAL"/>
    <s v="Team2"/>
    <n v="2.02"/>
    <n v="1.88"/>
    <n v="0.14000000000000012"/>
    <s v="LAL"/>
    <s v="Team2"/>
    <n v="0"/>
    <n v="0"/>
    <n v="0"/>
    <n v="0"/>
    <s v="LAL"/>
    <x v="0"/>
    <n v="94"/>
    <n v="100"/>
    <n v="-6"/>
    <n v="0.7843"/>
    <n v="0.44"/>
    <n v="0.56000000000000005"/>
    <n v="1"/>
    <n v="7"/>
    <n v="-6"/>
    <n v="8.7000000000000022E-2"/>
    <n v="-0.20000000000000284"/>
    <n v="-2.4000000000000057"/>
    <n v="-1.3999999999999986"/>
    <n v="-6.5999999999999943"/>
    <n v="1.8999999999999986"/>
    <n v="-1.1999999999999993"/>
    <n v="-4.3999999999999986"/>
    <n v="1.3000000000000043"/>
    <n v="1.8000000000000007"/>
    <n v="0.19999999999999929"/>
    <n v="7"/>
    <n v="-2.6000000000000014"/>
    <n v="-4.3000000000000007"/>
    <n v="-6.8999999999999986"/>
    <n v="-0.80000000000000071"/>
    <n v="-1.7999999999999989"/>
    <n v="0.89999999999999947"/>
    <n v="0.70000000000000018"/>
    <n v="-1.2000000000000002"/>
    <n v="0.10000000000000142"/>
    <n v="-0.39999999999999858"/>
    <n v="1.2"/>
    <n v="0"/>
    <n v="0"/>
    <n v="0"/>
    <n v="0"/>
    <n v="0"/>
    <n v="13"/>
    <n v="12"/>
    <n v="10"/>
    <n v="8.4000000000000057"/>
    <n v="2"/>
    <n v="-13"/>
    <n v="27.7"/>
    <n v="-13"/>
    <n v="-22"/>
    <n v="21.200000000000003"/>
    <n v="0"/>
    <n v="-13"/>
    <n v="-13"/>
    <n v="5"/>
    <n v="1"/>
    <n v="10"/>
    <n v="-2"/>
    <n v="6"/>
    <n v="1"/>
    <n v="-3"/>
    <n v="-1"/>
    <m/>
    <x v="0"/>
    <m/>
    <m/>
    <n v="0"/>
    <x v="3"/>
    <n v="-1"/>
    <x v="2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L error">
  <location ref="G124:H127" firstHeaderRow="1" firstDataRow="1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h="1" x="0"/>
        <item t="default"/>
      </items>
    </pivotField>
    <pivotField dataField="1" showAll="0"/>
    <pivotField showAll="0" defaultSubtotal="0"/>
    <pivotField showAll="0" defaultSubtotal="0"/>
  </pivotFields>
  <rowFields count="1">
    <field x="85"/>
  </rowFields>
  <rowItems count="3">
    <i>
      <x/>
    </i>
    <i>
      <x v="1"/>
    </i>
    <i t="grand">
      <x/>
    </i>
  </rowItems>
  <colItems count="1">
    <i/>
  </colItems>
  <dataFields count="1">
    <dataField name="Count of Error" fld="86" subtotal="count" showDataAs="percentOfCol" baseField="85" baseItem="1" numFmtId="10"/>
  </dataFields>
  <formats count="1">
    <format dxfId="190">
      <pivotArea collapsedLevelsAreSubtotals="1" fieldPosition="0">
        <references count="1">
          <reference field="8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116:R120" firstHeaderRow="1" firstDataRow="2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6">
        <item h="1" x="3"/>
        <item x="2"/>
        <item x="1"/>
        <item h="1" x="0"/>
        <item h="1" m="1" x="4"/>
        <item t="default"/>
      </items>
    </pivotField>
    <pivotField showAll="0"/>
    <pivotField axis="axisRow" showAll="0">
      <items count="4">
        <item x="1"/>
        <item x="2"/>
        <item h="1" x="0"/>
        <item t="default"/>
      </items>
    </pivotField>
    <pivotField dataField="1" showAll="0"/>
    <pivotField showAll="0" defaultSubtotal="0"/>
    <pivotField showAll="0" defaultSubtotal="0"/>
  </pivotFields>
  <rowFields count="1">
    <field x="85"/>
  </rowFields>
  <rowItems count="3">
    <i>
      <x/>
    </i>
    <i>
      <x v="1"/>
    </i>
    <i t="grand">
      <x/>
    </i>
  </rowItems>
  <colFields count="1">
    <field x="83"/>
  </colFields>
  <colItems count="3">
    <i>
      <x v="1"/>
    </i>
    <i>
      <x v="2"/>
    </i>
    <i t="grand">
      <x/>
    </i>
  </colItems>
  <dataFields count="1">
    <dataField name="Count of Error" fld="86" subtotal="count" showDataAs="percentOfCol" baseField="86" baseItem="0" numFmtId="10"/>
  </dataFields>
  <formats count="10">
    <format dxfId="200">
      <pivotArea collapsedLevelsAreSubtotals="1" fieldPosition="0">
        <references count="2">
          <reference field="83" count="2" selected="0">
            <x v="1"/>
            <x v="2"/>
          </reference>
          <reference field="85" count="1">
            <x v="1"/>
          </reference>
        </references>
      </pivotArea>
    </format>
    <format dxfId="199">
      <pivotArea collapsedLevelsAreSubtotals="1" fieldPosition="0">
        <references count="2">
          <reference field="83" count="1" selected="0">
            <x v="0"/>
          </reference>
          <reference field="85" count="1">
            <x v="0"/>
          </reference>
        </references>
      </pivotArea>
    </format>
    <format dxfId="198">
      <pivotArea collapsedLevelsAreSubtotals="1" fieldPosition="0">
        <references count="2">
          <reference field="83" count="1" selected="0">
            <x v="0"/>
          </reference>
          <reference field="85" count="1">
            <x v="1"/>
          </reference>
        </references>
      </pivotArea>
    </format>
    <format dxfId="197">
      <pivotArea collapsedLevelsAreSubtotals="1" fieldPosition="0">
        <references count="2">
          <reference field="83" count="2" selected="0">
            <x v="1"/>
            <x v="2"/>
          </reference>
          <reference field="85" count="1">
            <x v="0"/>
          </reference>
        </references>
      </pivotArea>
    </format>
    <format dxfId="196">
      <pivotArea type="all" dataOnly="0" outline="0" fieldPosition="0"/>
    </format>
    <format dxfId="195">
      <pivotArea outline="0" collapsedLevelsAreSubtotals="1" fieldPosition="0"/>
    </format>
    <format dxfId="194">
      <pivotArea dataOnly="0" labelOnly="1" fieldPosition="0">
        <references count="1">
          <reference field="85" count="0"/>
        </references>
      </pivotArea>
    </format>
    <format dxfId="193">
      <pivotArea dataOnly="0" labelOnly="1" grandRow="1" outline="0" fieldPosition="0"/>
    </format>
    <format dxfId="192">
      <pivotArea dataOnly="0" labelOnly="1" fieldPosition="0">
        <references count="1">
          <reference field="83" count="0"/>
        </references>
      </pivotArea>
    </format>
    <format dxfId="19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126:R130" firstHeaderRow="1" firstDataRow="2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6">
        <item h="1" x="3"/>
        <item x="2"/>
        <item x="1"/>
        <item m="1" x="4"/>
        <item h="1" x="0"/>
        <item t="default"/>
      </items>
    </pivotField>
    <pivotField showAll="0"/>
    <pivotField showAll="0"/>
    <pivotField dataField="1" showAll="0"/>
    <pivotField axis="axisRow" showAll="0" defaultSubtotal="0">
      <items count="3">
        <item x="2"/>
        <item x="1"/>
        <item h="1" x="0"/>
      </items>
    </pivotField>
    <pivotField showAll="0" defaultSubtotal="0"/>
  </pivotFields>
  <rowFields count="1">
    <field x="87"/>
  </rowFields>
  <rowItems count="3">
    <i>
      <x/>
    </i>
    <i>
      <x v="1"/>
    </i>
    <i t="grand">
      <x/>
    </i>
  </rowItems>
  <colFields count="1">
    <field x="83"/>
  </colFields>
  <colItems count="3">
    <i>
      <x v="1"/>
    </i>
    <i>
      <x v="2"/>
    </i>
    <i t="grand">
      <x/>
    </i>
  </colItems>
  <dataFields count="1">
    <dataField name="Count of Error" fld="86" subtotal="count" showDataAs="percentOfCol" baseField="19" baseItem="1" numFmtId="10"/>
  </dataFields>
  <formats count="3">
    <format dxfId="203">
      <pivotArea outline="0" fieldPosition="0">
        <references count="1">
          <reference field="4294967294" count="1">
            <x v="0"/>
          </reference>
        </references>
      </pivotArea>
    </format>
    <format dxfId="202">
      <pivotArea collapsedLevelsAreSubtotals="1" fieldPosition="0">
        <references count="2">
          <reference field="83" count="1" selected="0">
            <x v="1"/>
          </reference>
          <reference field="87" count="1">
            <x v="0"/>
          </reference>
        </references>
      </pivotArea>
    </format>
    <format dxfId="201">
      <pivotArea collapsedLevelsAreSubtotals="1" fieldPosition="0">
        <references count="2">
          <reference field="83" count="1" selected="0">
            <x v="2"/>
          </reference>
          <reference field="8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16:J120" firstHeaderRow="1" firstDataRow="2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h="1" x="0"/>
        <item t="default"/>
      </items>
    </pivotField>
    <pivotField axis="axisRow" dataField="1" showAll="0">
      <items count="4">
        <item x="2"/>
        <item x="1"/>
        <item h="1" x="0"/>
        <item t="default"/>
      </items>
    </pivotField>
    <pivotField showAll="0" defaultSubtotal="0"/>
    <pivotField showAll="0" defaultSubtotal="0"/>
  </pivotFields>
  <rowFields count="1">
    <field x="86"/>
  </rowFields>
  <rowItems count="3">
    <i>
      <x/>
    </i>
    <i>
      <x v="1"/>
    </i>
    <i t="grand">
      <x/>
    </i>
  </rowItems>
  <colFields count="1">
    <field x="85"/>
  </colFields>
  <colItems count="3">
    <i>
      <x/>
    </i>
    <i>
      <x v="1"/>
    </i>
    <i t="grand">
      <x/>
    </i>
  </colItems>
  <dataFields count="1">
    <dataField name="Count of Error" fld="86" subtotal="count" showDataAs="percentOfRow" baseField="86" baseItem="0" numFmtId="10"/>
  </dataFields>
  <formats count="2">
    <format dxfId="205">
      <pivotArea collapsedLevelsAreSubtotals="1" fieldPosition="0">
        <references count="2">
          <reference field="85" count="1" selected="0">
            <x v="0"/>
          </reference>
          <reference field="86" count="1">
            <x v="0"/>
          </reference>
        </references>
      </pivotArea>
    </format>
    <format dxfId="204">
      <pivotArea collapsedLevelsAreSubtotals="1" fieldPosition="0">
        <references count="2">
          <reference field="85" count="1" selected="0">
            <x v="1"/>
          </reference>
          <reference field="8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16:E120" firstHeaderRow="1" firstDataRow="2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2"/>
        <item x="1"/>
        <item h="1" x="0"/>
        <item h="1" m="1" x="4"/>
        <item t="default"/>
      </items>
    </pivotField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 defaultSubtotal="0"/>
    <pivotField showAll="0" defaultSubtotal="0"/>
  </pivotFields>
  <rowFields count="1">
    <field x="86"/>
  </rowFields>
  <rowItems count="3">
    <i>
      <x/>
    </i>
    <i>
      <x v="1"/>
    </i>
    <i t="grand">
      <x/>
    </i>
  </rowItems>
  <colFields count="1">
    <field x="83"/>
  </colFields>
  <colItems count="4">
    <i>
      <x/>
    </i>
    <i>
      <x v="1"/>
    </i>
    <i>
      <x v="2"/>
    </i>
    <i t="grand">
      <x/>
    </i>
  </colItems>
  <dataFields count="1">
    <dataField name="Count of Error" fld="86" subtotal="count" showDataAs="percentOfCol" baseField="86" baseItem="0" numFmtId="10"/>
  </dataFields>
  <formats count="2">
    <format dxfId="207">
      <pivotArea collapsedLevelsAreSubtotals="1" fieldPosition="0">
        <references count="2">
          <reference field="83" count="2" selected="0">
            <x v="1"/>
            <x v="2"/>
          </reference>
          <reference field="86" count="1">
            <x v="0"/>
          </reference>
        </references>
      </pivotArea>
    </format>
    <format dxfId="206">
      <pivotArea collapsedLevelsAreSubtotals="1" fieldPosition="0">
        <references count="2">
          <reference field="83" count="2" selected="0">
            <x v="1"/>
            <x v="2"/>
          </reference>
          <reference field="8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4:D128" firstHeaderRow="1" firstDataRow="2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79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Error" fld="86" subtotal="count" showDataAs="percentOfCol" baseField="19" baseItem="1" numFmtId="10"/>
  </dataFields>
  <formats count="3">
    <format dxfId="210">
      <pivotArea collapsedLevelsAreSubtotals="1" fieldPosition="0">
        <references count="2">
          <reference field="19" count="1">
            <x v="1"/>
          </reference>
          <reference field="79" count="1" selected="0">
            <x v="1"/>
          </reference>
        </references>
      </pivotArea>
    </format>
    <format dxfId="209">
      <pivotArea outline="0" fieldPosition="0">
        <references count="1">
          <reference field="4294967294" count="1">
            <x v="0"/>
          </reference>
        </references>
      </pivotArea>
    </format>
    <format dxfId="208">
      <pivotArea collapsedLevelsAreSubtotals="1" fieldPosition="0">
        <references count="2">
          <reference field="19" count="1">
            <x v="0"/>
          </reference>
          <reference field="79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Zcode RL error">
  <location ref="G130:H133" firstHeaderRow="1" firstDataRow="1" firstDataCol="1"/>
  <pivotFields count="8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3">
        <item x="2"/>
        <item x="1"/>
        <item h="1" x="0"/>
      </items>
    </pivotField>
  </pivotFields>
  <rowFields count="1">
    <field x="88"/>
  </rowFields>
  <rowItems count="3">
    <i>
      <x/>
    </i>
    <i>
      <x v="1"/>
    </i>
    <i t="grand">
      <x/>
    </i>
  </rowItems>
  <colItems count="1">
    <i/>
  </colItems>
  <dataFields count="1">
    <dataField name="Count of Error" fld="86" subtotal="count" showDataAs="percentOfCol" baseField="19" baseItem="1" numFmtId="10"/>
  </dataFields>
  <formats count="3">
    <format dxfId="213">
      <pivotArea outline="0" fieldPosition="0">
        <references count="1">
          <reference field="4294967294" count="1">
            <x v="0"/>
          </reference>
        </references>
      </pivotArea>
    </format>
    <format dxfId="212">
      <pivotArea collapsedLevelsAreSubtotals="1" fieldPosition="0">
        <references count="1">
          <reference field="88" count="1">
            <x v="0"/>
          </reference>
        </references>
      </pivotArea>
    </format>
    <format dxfId="211">
      <pivotArea collapsedLevelsAreSubtotals="1" fieldPosition="0">
        <references count="1">
          <reference field="8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1" displayName="Table1" ref="A1:CK543" totalsRowShown="0" headerRowDxfId="189" dataDxfId="188" tableBorderDxfId="187">
  <autoFilter ref="A1:CK543"/>
  <tableColumns count="89">
    <tableColumn id="1" name="DataType">
      <calculatedColumnFormula>IF(ISBLANK(Table1[[#This Row],[Gamewin]]),"Test","Train")</calculatedColumnFormula>
    </tableColumn>
    <tableColumn id="2" name="Team1" dataDxfId="186"/>
    <tableColumn id="3" name="Team2" dataDxfId="185"/>
    <tableColumn id="4" name="Date" dataDxfId="184"/>
    <tableColumn id="36" name="Index" dataDxfId="183">
      <calculatedColumnFormula>Table1[[#This Row],[Team1]]&amp;""&amp;Table1[[#This Row],[Team2]]&amp;""&amp;Table1[[#This Row],[Date]]</calculatedColumnFormula>
    </tableColumn>
    <tableColumn id="5" name="Home" dataDxfId="182">
      <calculatedColumnFormula>Raw!$C2</calculatedColumnFormula>
    </tableColumn>
    <tableColumn id="6" name="HomeTeam" dataDxfId="181">
      <calculatedColumnFormula>IF(Raw!$F2=Raw!$B2,"Team1","Team2")</calculatedColumnFormula>
    </tableColumn>
    <tableColumn id="7" name="Favorite" dataDxfId="180">
      <calculatedColumnFormula>IF(Table1[[#This Row],[Odd1]]&gt;Table1[[#This Row],[Odd2]],Table1[[#This Row],[Team2]],Table1[[#This Row],[Team1]])</calculatedColumnFormula>
    </tableColumn>
    <tableColumn id="8" name="FavoriteTeam" dataDxfId="179">
      <calculatedColumnFormula>IF(Raw!$H2=Raw!$B2,"Team1","Team2")</calculatedColumnFormula>
    </tableColumn>
    <tableColumn id="9" name="Odd1" dataDxfId="178"/>
    <tableColumn id="10" name="Odd2" dataDxfId="177"/>
    <tableColumn id="11" name="Odddiff" dataDxfId="176">
      <calculatedColumnFormula>Raw!$J2-Raw!$K2</calculatedColumnFormula>
    </tableColumn>
    <tableColumn id="12" name="Antipublic" dataDxfId="175"/>
    <tableColumn id="13" name="AntipublicTeam" dataDxfId="174">
      <calculatedColumnFormula>IF(Raw!$M2=Raw!$B2,"Team1", "Team2")</calculatedColumnFormula>
    </tableColumn>
    <tableColumn id="14" name="Sharpline1" dataDxfId="173"/>
    <tableColumn id="15" name="Smartmoney1" dataDxfId="172"/>
    <tableColumn id="16" name="Sharpline2" dataDxfId="171"/>
    <tableColumn id="17" name="Smartmoney2" dataDxfId="170"/>
    <tableColumn id="18" name="Winpred" dataDxfId="169"/>
    <tableColumn id="19" name="WinpredTeam" dataDxfId="168">
      <calculatedColumnFormula>IF(Raw!$S2=Raw!$B2,"Team1","Team2")</calculatedColumnFormula>
    </tableColumn>
    <tableColumn id="20" name="Scorepred1" dataDxfId="167"/>
    <tableColumn id="21" name="Scorepred2" dataDxfId="166"/>
    <tableColumn id="22" name="Scorepreddiff" dataDxfId="165">
      <calculatedColumnFormula>Raw!$U2-Raw!$V2</calculatedColumnFormula>
    </tableColumn>
    <tableColumn id="23" name="Scorepredconf" dataDxfId="164"/>
    <tableColumn id="30" name="Pred1" dataDxfId="163"/>
    <tableColumn id="29" name="Pred2" dataDxfId="162">
      <calculatedColumnFormula>1-Table1[[#This Row],[Pred1]]</calculatedColumnFormula>
    </tableColumn>
    <tableColumn id="57" name="GP_ALLdiff" dataDxfId="161">
      <calculatedColumnFormula>INDEX(Team_Stat!D:D,MATCH(Table1[[#This Row],[Team1]],Team_Stat!$A:$A,0))-INDEX(Team_Stat!D:D,MATCH(Table1[[#This Row],[Team2]],Team_Stat!$A:$A,0))</calculatedColumnFormula>
    </tableColumn>
    <tableColumn id="56" name="W_ALLdiff" dataDxfId="160">
      <calculatedColumnFormula>INDEX(Team_Stat!E:E,MATCH(Table1[[#This Row],[Team1]],Team_Stat!$A:$A,0))-INDEX(Team_Stat!E:E,MATCH(Table1[[#This Row],[Team2]],Team_Stat!$A:$A,0))</calculatedColumnFormula>
    </tableColumn>
    <tableColumn id="55" name="L_ALLdiff" dataDxfId="159">
      <calculatedColumnFormula>INDEX(Team_Stat!F:F,MATCH(Table1[[#This Row],[Team1]],Team_Stat!$A:$A,0))-INDEX(Team_Stat!F:F,MATCH(Table1[[#This Row],[Team2]],Team_Stat!$A:$A,0))</calculatedColumnFormula>
    </tableColumn>
    <tableColumn id="54" name="WINPER_ALLdiff" dataDxfId="158">
      <calculatedColumnFormula>INDEX(Team_Stat!G:G,MATCH(Table1[[#This Row],[Team1]],Team_Stat!$A:$A,0))-INDEX(Team_Stat!G:G,MATCH(Table1[[#This Row],[Team2]],Team_Stat!$A:$A,0))</calculatedColumnFormula>
    </tableColumn>
    <tableColumn id="53" name="MIN_ALLdiff" dataDxfId="157">
      <calculatedColumnFormula>INDEX(Team_Stat!H:H,MATCH(Table1[[#This Row],[Team1]],Team_Stat!$A:$A,0))-INDEX(Team_Stat!H:H,MATCH(Table1[[#This Row],[Team2]],Team_Stat!$A:$A,0))</calculatedColumnFormula>
    </tableColumn>
    <tableColumn id="31" name="PTS_ALLdiff" dataDxfId="156">
      <calculatedColumnFormula>INDEX(Team_Stat!I:I,MATCH(Table1[[#This Row],[Team1]],Team_Stat!$A:$A,0))-INDEX(Team_Stat!I:I,MATCH(Table1[[#This Row],[Team2]],Team_Stat!$A:$A,0))</calculatedColumnFormula>
    </tableColumn>
    <tableColumn id="32" name="FGM_ALLdiff" dataDxfId="155">
      <calculatedColumnFormula>INDEX(Team_Stat!J:J,MATCH(Table1[[#This Row],[Team1]],Team_Stat!$A:$A,0))-INDEX(Team_Stat!J:J,MATCH(Table1[[#This Row],[Team2]],Team_Stat!$A:$A,0))</calculatedColumnFormula>
    </tableColumn>
    <tableColumn id="40" name="FGA_ALLdiff" dataDxfId="154">
      <calculatedColumnFormula>INDEX(Team_Stat!K:K,MATCH(Table1[[#This Row],[Team1]],Team_Stat!$A:$A,0))-INDEX(Team_Stat!K:K,MATCH(Table1[[#This Row],[Team2]],Team_Stat!$A:$A,0))</calculatedColumnFormula>
    </tableColumn>
    <tableColumn id="39" name="FGPER_ALLdiff" dataDxfId="153">
      <calculatedColumnFormula>INDEX(Team_Stat!L:L,MATCH(Table1[[#This Row],[Team1]],Team_Stat!$A:$A,0))-INDEX(Team_Stat!L:L,MATCH(Table1[[#This Row],[Team2]],Team_Stat!$A:$A,0))</calculatedColumnFormula>
    </tableColumn>
    <tableColumn id="37" name="THREEPM_ALLdiff" dataDxfId="152">
      <calculatedColumnFormula>INDEX(Team_Stat!M:M,MATCH(Table1[[#This Row],[Team1]],Team_Stat!$A:$A,0))-INDEX(Team_Stat!M:M,MATCH(Table1[[#This Row],[Team2]],Team_Stat!$A:$A,0))</calculatedColumnFormula>
    </tableColumn>
    <tableColumn id="52" name="THREEPA_ALLdiff" dataDxfId="151">
      <calculatedColumnFormula>INDEX(Team_Stat!N:N,MATCH(Table1[[#This Row],[Team1]],Team_Stat!$A:$A,0))-INDEX(Team_Stat!N:N,MATCH(Table1[[#This Row],[Team2]],Team_Stat!$A:$A,0))</calculatedColumnFormula>
    </tableColumn>
    <tableColumn id="51" name="THREEPPER_ALLdiff" dataDxfId="150">
      <calculatedColumnFormula>INDEX(Team_Stat!O:O,MATCH(Table1[[#This Row],[Team1]],Team_Stat!$A:$A,0))-INDEX(Team_Stat!O:O,MATCH(Table1[[#This Row],[Team2]],Team_Stat!$A:$A,0))</calculatedColumnFormula>
    </tableColumn>
    <tableColumn id="50" name="FTM_ALLdiff" dataDxfId="149">
      <calculatedColumnFormula>INDEX(Team_Stat!P:P,MATCH(Table1[[#This Row],[Team1]],Team_Stat!$A:$A,0))-INDEX(Team_Stat!P:P,MATCH(Table1[[#This Row],[Team2]],Team_Stat!$A:$A,0))</calculatedColumnFormula>
    </tableColumn>
    <tableColumn id="49" name="FTA_ALLdiff" dataDxfId="148">
      <calculatedColumnFormula>INDEX(Team_Stat!Q:Q,MATCH(Table1[[#This Row],[Team1]],Team_Stat!$A:$A,0))-INDEX(Team_Stat!Q:Q,MATCH(Table1[[#This Row],[Team2]],Team_Stat!$A:$A,0))</calculatedColumnFormula>
    </tableColumn>
    <tableColumn id="48" name="FTPER_ALLdiff" dataDxfId="147">
      <calculatedColumnFormula>INDEX(Team_Stat!R:R,MATCH(Table1[[#This Row],[Team1]],Team_Stat!$A:$A,0))-INDEX(Team_Stat!R:R,MATCH(Table1[[#This Row],[Team2]],Team_Stat!$A:$A,0))</calculatedColumnFormula>
    </tableColumn>
    <tableColumn id="47" name="OREB_ALLdiff" dataDxfId="146">
      <calculatedColumnFormula>INDEX(Team_Stat!S:S,MATCH(Table1[[#This Row],[Team1]],Team_Stat!$A:$A,0))-INDEX(Team_Stat!S:S,MATCH(Table1[[#This Row],[Team2]],Team_Stat!$A:$A,0))</calculatedColumnFormula>
    </tableColumn>
    <tableColumn id="69" name="DREB_ALLdiff" dataDxfId="145">
      <calculatedColumnFormula>INDEX(Team_Stat!T:T,MATCH(Table1[[#This Row],[Team1]],Team_Stat!$A:$A,0))-INDEX(Team_Stat!T:T,MATCH(Table1[[#This Row],[Team2]],Team_Stat!$A:$A,0))</calculatedColumnFormula>
    </tableColumn>
    <tableColumn id="68" name="REB_ALLdiff" dataDxfId="144">
      <calculatedColumnFormula>INDEX(Team_Stat!U:U,MATCH(Table1[[#This Row],[Team1]],Team_Stat!$A:$A,0))-INDEX(Team_Stat!U:U,MATCH(Table1[[#This Row],[Team2]],Team_Stat!$A:$A,0))</calculatedColumnFormula>
    </tableColumn>
    <tableColumn id="67" name="AST_ALLdiff" dataDxfId="143">
      <calculatedColumnFormula>INDEX(Team_Stat!V:V,MATCH(Table1[[#This Row],[Team1]],Team_Stat!$A:$A,0))-INDEX(Team_Stat!V:V,MATCH(Table1[[#This Row],[Team2]],Team_Stat!$A:$A,0))</calculatedColumnFormula>
    </tableColumn>
    <tableColumn id="66" name="TOV_ALLdiff" dataDxfId="142">
      <calculatedColumnFormula>INDEX(Team_Stat!W:W,MATCH(Table1[[#This Row],[Team1]],Team_Stat!$A:$A,0))-INDEX(Team_Stat!W:W,MATCH(Table1[[#This Row],[Team2]],Team_Stat!$A:$A,0))</calculatedColumnFormula>
    </tableColumn>
    <tableColumn id="65" name="STL_ALLdiff" dataDxfId="141">
      <calculatedColumnFormula>INDEX(Team_Stat!X:X,MATCH(Table1[[#This Row],[Team1]],Team_Stat!$A:$A,0))-INDEX(Team_Stat!X:X,MATCH(Table1[[#This Row],[Team2]],Team_Stat!$A:$A,0))</calculatedColumnFormula>
    </tableColumn>
    <tableColumn id="64" name="BLK_ALLdiff" dataDxfId="140">
      <calculatedColumnFormula>INDEX(Team_Stat!Y:Y,MATCH(Table1[[#This Row],[Team1]],Team_Stat!$A:$A,0))-INDEX(Team_Stat!Y:Y,MATCH(Table1[[#This Row],[Team2]],Team_Stat!$A:$A,0))</calculatedColumnFormula>
    </tableColumn>
    <tableColumn id="63" name="BLKA_ALLdiff" dataDxfId="139">
      <calculatedColumnFormula>INDEX(Team_Stat!Z:Z,MATCH(Table1[[#This Row],[Team1]],Team_Stat!$A:$A,0))-INDEX(Team_Stat!Z:Z,MATCH(Table1[[#This Row],[Team2]],Team_Stat!$A:$A,0))</calculatedColumnFormula>
    </tableColumn>
    <tableColumn id="62" name="PF_ALLdiff" dataDxfId="138">
      <calculatedColumnFormula>INDEX(Team_Stat!AA:AA,MATCH(Table1[[#This Row],[Team1]],Team_Stat!$A:$A,0))-INDEX(Team_Stat!AA:AA,MATCH(Table1[[#This Row],[Team2]],Team_Stat!$A:$A,0))</calculatedColumnFormula>
    </tableColumn>
    <tableColumn id="61" name="PFD_ALLdiff" dataDxfId="137">
      <calculatedColumnFormula>INDEX(Team_Stat!AB:AB,MATCH(Table1[[#This Row],[Team1]],Team_Stat!$A:$A,0))-INDEX(Team_Stat!AB:AB,MATCH(Table1[[#This Row],[Team2]],Team_Stat!$A:$A,0))</calculatedColumnFormula>
    </tableColumn>
    <tableColumn id="60" name="PLUSMINUSdiff" dataDxfId="136">
      <calculatedColumnFormula>INDEX(Team_Stat!AC:AC,MATCH(Table1[[#This Row],[Team1]],Team_Stat!$A:$A,0))-INDEX(Team_Stat!AC:AC,MATCH(Table1[[#This Row],[Team2]],Team_Stat!$A:$A,0))</calculatedColumnFormula>
    </tableColumn>
    <tableColumn id="59" name="GP_LST1diff" dataDxfId="135">
      <calculatedColumnFormula>INDEX(Team_Stat!AD:AD,MATCH(Table1[[#This Row],[Team1]],Team_Stat!$A:$A,0))-INDEX(Team_Stat!AD:AD,MATCH(Table1[[#This Row],[Team2]],Team_Stat!$A:$A,0))</calculatedColumnFormula>
    </tableColumn>
    <tableColumn id="58" name="W_LST1diff" dataDxfId="134">
      <calculatedColumnFormula>INDEX(Team_Stat!AE:AE,MATCH(Table1[[#This Row],[Team1]],Team_Stat!$A:$A,0))-INDEX(Team_Stat!AE:AE,MATCH(Table1[[#This Row],[Team2]],Team_Stat!$A:$A,0))</calculatedColumnFormula>
    </tableColumn>
    <tableColumn id="46" name="L_LST1diff" dataDxfId="133">
      <calculatedColumnFormula>INDEX(Team_Stat!AF:AF,MATCH(Table1[[#This Row],[Team1]],Team_Stat!$A:$A,0))-INDEX(Team_Stat!AF:AF,MATCH(Table1[[#This Row],[Team2]],Team_Stat!$A:$A,0))</calculatedColumnFormula>
    </tableColumn>
    <tableColumn id="45" name="WINPER_LST1diff" dataDxfId="132">
      <calculatedColumnFormula>INDEX(Team_Stat!AG:AG,MATCH(Table1[[#This Row],[Team1]],Team_Stat!$A:$A,0))-INDEX(Team_Stat!AG:AG,MATCH(Table1[[#This Row],[Team2]],Team_Stat!$A:$A,0))</calculatedColumnFormula>
    </tableColumn>
    <tableColumn id="44" name="MIN_LST1diff" dataDxfId="131">
      <calculatedColumnFormula>INDEX(Team_Stat!AH:AH,MATCH(Table1[[#This Row],[Team1]],Team_Stat!$A:$A,0))-INDEX(Team_Stat!AH:AH,MATCH(Table1[[#This Row],[Team2]],Team_Stat!$A:$A,0))</calculatedColumnFormula>
    </tableColumn>
    <tableColumn id="43" name="PTS_LST1diff" dataDxfId="130">
      <calculatedColumnFormula>INDEX(Team_Stat!AI:AI,MATCH(Table1[[#This Row],[Team1]],Team_Stat!$A:$A,0))-INDEX(Team_Stat!AI:AI,MATCH(Table1[[#This Row],[Team2]],Team_Stat!$A:$A,0))</calculatedColumnFormula>
    </tableColumn>
    <tableColumn id="42" name="FGM_LST1diff" dataDxfId="129">
      <calculatedColumnFormula>INDEX(Team_Stat!AJ:AJ,MATCH(Table1[[#This Row],[Team1]],Team_Stat!$A:$A,0))-INDEX(Team_Stat!AJ:AJ,MATCH(Table1[[#This Row],[Team2]],Team_Stat!$A:$A,0))</calculatedColumnFormula>
    </tableColumn>
    <tableColumn id="41" name="FGA_LST1diff" dataDxfId="128">
      <calculatedColumnFormula>INDEX(Team_Stat!AK:AK,MATCH(Table1[[#This Row],[Team1]],Team_Stat!$A:$A,0))-INDEX(Team_Stat!AK:AK,MATCH(Table1[[#This Row],[Team2]],Team_Stat!$A:$A,0))</calculatedColumnFormula>
    </tableColumn>
    <tableColumn id="35" name="FGPER_LST1diff" dataDxfId="127">
      <calculatedColumnFormula>INDEX(Team_Stat!AL:AL,MATCH(Table1[[#This Row],[Team1]],Team_Stat!$A:$A,0))-INDEX(Team_Stat!AL:AL,MATCH(Table1[[#This Row],[Team2]],Team_Stat!$A:$A,0))</calculatedColumnFormula>
    </tableColumn>
    <tableColumn id="84" name="THREEPM_LST1diff" dataDxfId="126">
      <calculatedColumnFormula>INDEX(Team_Stat!AM:AM,MATCH(Table1[[#This Row],[Team1]],Team_Stat!$A:$A,0))-INDEX(Team_Stat!AM:AM,MATCH(Table1[[#This Row],[Team2]],Team_Stat!$A:$A,0))</calculatedColumnFormula>
    </tableColumn>
    <tableColumn id="83" name="THREEPA_LST1diff" dataDxfId="125">
      <calculatedColumnFormula>INDEX(Team_Stat!AN:AN,MATCH(Table1[[#This Row],[Team1]],Team_Stat!$A:$A,0))-INDEX(Team_Stat!AN:AN,MATCH(Table1[[#This Row],[Team2]],Team_Stat!$A:$A,0))</calculatedColumnFormula>
    </tableColumn>
    <tableColumn id="82" name="THREEPPER_LST1diff" dataDxfId="124">
      <calculatedColumnFormula>INDEX(Team_Stat!AO:AO,MATCH(Table1[[#This Row],[Team1]],Team_Stat!$A:$A,0))-INDEX(Team_Stat!AO:AO,MATCH(Table1[[#This Row],[Team2]],Team_Stat!$A:$A,0))</calculatedColumnFormula>
    </tableColumn>
    <tableColumn id="81" name="FTM_LST1diff" dataDxfId="123">
      <calculatedColumnFormula>INDEX(Team_Stat!AP:AP,MATCH(Table1[[#This Row],[Team1]],Team_Stat!$A:$A,0))-INDEX(Team_Stat!AP:AP,MATCH(Table1[[#This Row],[Team2]],Team_Stat!$A:$A,0))</calculatedColumnFormula>
    </tableColumn>
    <tableColumn id="80" name="FTA_LST1diff" dataDxfId="122">
      <calculatedColumnFormula>INDEX(Team_Stat!AQ:AQ,MATCH(Table1[[#This Row],[Team1]],Team_Stat!$A:$A,0))-INDEX(Team_Stat!AQ:AQ,MATCH(Table1[[#This Row],[Team2]],Team_Stat!$A:$A,0))</calculatedColumnFormula>
    </tableColumn>
    <tableColumn id="79" name="FTPER_LST1diff" dataDxfId="121">
      <calculatedColumnFormula>INDEX(Team_Stat!AR:AR,MATCH(Table1[[#This Row],[Team1]],Team_Stat!$A:$A,0))-INDEX(Team_Stat!AR:AR,MATCH(Table1[[#This Row],[Team2]],Team_Stat!$A:$A,0))</calculatedColumnFormula>
    </tableColumn>
    <tableColumn id="78" name="OREB_LST1diff" dataDxfId="120">
      <calculatedColumnFormula>INDEX(Team_Stat!AS:AS,MATCH(Table1[[#This Row],[Team1]],Team_Stat!$A:$A,0))-INDEX(Team_Stat!AS:AS,MATCH(Table1[[#This Row],[Team2]],Team_Stat!$A:$A,0))</calculatedColumnFormula>
    </tableColumn>
    <tableColumn id="77" name="DREB_LST1diff" dataDxfId="119">
      <calculatedColumnFormula>INDEX(Team_Stat!AT:AT,MATCH(Table1[[#This Row],[Team1]],Team_Stat!$A:$A,0))-INDEX(Team_Stat!AT:AT,MATCH(Table1[[#This Row],[Team2]],Team_Stat!$A:$A,0))</calculatedColumnFormula>
    </tableColumn>
    <tableColumn id="76" name="REB_LST1diff" dataDxfId="118">
      <calculatedColumnFormula>INDEX(Team_Stat!AU:AU,MATCH(Table1[[#This Row],[Team1]],Team_Stat!$A:$A,0))-INDEX(Team_Stat!AU:AU,MATCH(Table1[[#This Row],[Team2]],Team_Stat!$A:$A,0))</calculatedColumnFormula>
    </tableColumn>
    <tableColumn id="75" name="AST_LST1diff" dataDxfId="117">
      <calculatedColumnFormula>INDEX(Team_Stat!AV:AV,MATCH(Table1[[#This Row],[Team1]],Team_Stat!$A:$A,0))-INDEX(Team_Stat!AV:AV,MATCH(Table1[[#This Row],[Team2]],Team_Stat!$A:$A,0))</calculatedColumnFormula>
    </tableColumn>
    <tableColumn id="74" name="TOV_LST1diff" dataDxfId="116">
      <calculatedColumnFormula>INDEX(Team_Stat!AW:AW,MATCH(Table1[[#This Row],[Team1]],Team_Stat!$A:$A,0))-INDEX(Team_Stat!AW:AW,MATCH(Table1[[#This Row],[Team2]],Team_Stat!$A:$A,0))</calculatedColumnFormula>
    </tableColumn>
    <tableColumn id="73" name="STL_LST1diff" dataDxfId="115">
      <calculatedColumnFormula>INDEX(Team_Stat!AX:AX,MATCH(Table1[[#This Row],[Team1]],Team_Stat!$A:$A,0))-INDEX(Team_Stat!AX:AX,MATCH(Table1[[#This Row],[Team2]],Team_Stat!$A:$A,0))</calculatedColumnFormula>
    </tableColumn>
    <tableColumn id="72" name="BLK_LST1diff" dataDxfId="114">
      <calculatedColumnFormula>INDEX(Team_Stat!AY:AY,MATCH(Table1[[#This Row],[Team1]],Team_Stat!$A:$A,0))-INDEX(Team_Stat!AY:AY,MATCH(Table1[[#This Row],[Team2]],Team_Stat!$A:$A,0))</calculatedColumnFormula>
    </tableColumn>
    <tableColumn id="71" name="BLKA_LST1diff" dataDxfId="113">
      <calculatedColumnFormula>INDEX(Team_Stat!AZ:AZ,MATCH(Table1[[#This Row],[Team1]],Team_Stat!$A:$A,0))-INDEX(Team_Stat!AZ:AZ,MATCH(Table1[[#This Row],[Team2]],Team_Stat!$A:$A,0))</calculatedColumnFormula>
    </tableColumn>
    <tableColumn id="70" name="PF_LST1diff" dataDxfId="112">
      <calculatedColumnFormula>INDEX(Team_Stat!BA:BA,MATCH(Table1[[#This Row],[Team1]],Team_Stat!$A:$A,0))-INDEX(Team_Stat!BA:BA,MATCH(Table1[[#This Row],[Team2]],Team_Stat!$A:$A,0))</calculatedColumnFormula>
    </tableColumn>
    <tableColumn id="34" name="PFD_LST1diff" dataDxfId="111">
      <calculatedColumnFormula>INDEX(Team_Stat!BB:BB,MATCH(Table1[[#This Row],[Team1]],Team_Stat!$A:$A,0))-INDEX(Team_Stat!BB:BB,MATCH(Table1[[#This Row],[Team2]],Team_Stat!$A:$A,0))</calculatedColumnFormula>
    </tableColumn>
    <tableColumn id="85" name="PLUSMINUSLST1diff" dataDxfId="110">
      <calculatedColumnFormula>INDEX(Team_Stat!BC:BC,MATCH(Table1[[#This Row],[Team1]],Team_Stat!$A:$A,0))-INDEX(Team_Stat!BC:BC,MATCH(Table1[[#This Row],[Team2]],Team_Stat!$A:$A,0))</calculatedColumnFormula>
    </tableColumn>
    <tableColumn id="24" name="Gamewin" dataDxfId="109"/>
    <tableColumn id="25" name="GamewinTeam" dataDxfId="108">
      <calculatedColumnFormula>IF(Raw!$CA2=Raw!$B2,"Team1", "Team2")</calculatedColumnFormula>
    </tableColumn>
    <tableColumn id="26" name="Score1" dataDxfId="107"/>
    <tableColumn id="27" name="Score2" dataDxfId="106"/>
    <tableColumn id="28" name="Scorediff" dataDxfId="105">
      <calculatedColumnFormula>Raw!$CC2-Raw!$CD2</calculatedColumnFormula>
    </tableColumn>
    <tableColumn id="33" name="Bet.forecast" dataDxfId="104">
      <calculatedColumnFormula>INDEX(Pred!O:O, MATCH(Table1[[#This Row],[Index]],Pred!E:E,0))</calculatedColumnFormula>
    </tableColumn>
    <tableColumn id="86" name="Runline.forecast" dataDxfId="103">
      <calculatedColumnFormula>INDEX(Pred!P:P,MATCH(Table1[[#This Row],[Index]],Pred!E:E,0))</calculatedColumnFormula>
    </tableColumn>
    <tableColumn id="89" name="Runline.error" dataDxfId="102">
      <calculatedColumnFormula>IF(OR(SIGN(Table1[[#This Row],[Runline.forecast]])&lt;&gt;SIGN(Table1[[#This Row],[Scorediff]]), ABS(Table1[[#This Row],[Runline.forecast]])&gt;ABS(Table1[[#This Row],[Scorediff]])),1,0)</calculatedColumnFormula>
    </tableColumn>
    <tableColumn id="38" name="Error" dataDxfId="101">
      <calculatedColumnFormula>IF(Table1[[#This Row],[GamewinTeam]]=Table1[[#This Row],[Bet.forecast]],0,1)</calculatedColumnFormula>
    </tableColumn>
    <tableColumn id="87" name="Final.error" dataDxfId="100">
      <calculatedColumnFormula>IF(AND(Table1[[#This Row],[Runline.error]]=0,Table1[[#This Row],[Error]]=0),0,1)</calculatedColumnFormula>
    </tableColumn>
    <tableColumn id="88" name="zcode score prediction error" dataDxfId="99">
      <calculatedColumnFormula>IF(OR(SIGN(Table1[[#This Row],[Scorepreddiff]])&lt;&gt;SIGN(Table1[[#This Row],[Scorediff]]), ABS(Table1[[#This Row],[Scorepreddiff]])&gt;ABS(Table1[[#This Row],[Scorediff]])),1,0)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B1:AC31" totalsRowShown="0" headerRowDxfId="98" dataDxfId="96" headerRowBorderDxfId="97" tableBorderDxfId="95" totalsRowBorderDxfId="94">
  <autoFilter ref="B1:AC31"/>
  <tableColumns count="28">
    <tableColumn id="1" name="RANK" dataDxfId="93"/>
    <tableColumn id="2" name="TEAM" dataDxfId="92"/>
    <tableColumn id="3" name="GP" dataDxfId="91"/>
    <tableColumn id="4" name="W" dataDxfId="90"/>
    <tableColumn id="5" name="L" dataDxfId="89"/>
    <tableColumn id="6" name="WINPER" dataDxfId="88"/>
    <tableColumn id="7" name="MIN" dataDxfId="87"/>
    <tableColumn id="8" name="PTS" dataDxfId="86"/>
    <tableColumn id="9" name="FGM" dataDxfId="85"/>
    <tableColumn id="10" name="FGA" dataDxfId="84"/>
    <tableColumn id="11" name="FGPER" dataDxfId="83"/>
    <tableColumn id="12" name="THREEPM" dataDxfId="82"/>
    <tableColumn id="13" name="THREEPA" dataDxfId="81"/>
    <tableColumn id="14" name="THREEPPER" dataDxfId="80"/>
    <tableColumn id="15" name="FTM" dataDxfId="79"/>
    <tableColumn id="16" name="FTA" dataDxfId="78"/>
    <tableColumn id="17" name="FTPER" dataDxfId="77"/>
    <tableColumn id="18" name="OREB" dataDxfId="76"/>
    <tableColumn id="19" name="DREB" dataDxfId="75"/>
    <tableColumn id="20" name="REB" dataDxfId="74"/>
    <tableColumn id="21" name="AST" dataDxfId="73"/>
    <tableColumn id="22" name="TOV" dataDxfId="72"/>
    <tableColumn id="23" name="STL" dataDxfId="71"/>
    <tableColumn id="24" name="BLK" dataDxfId="70"/>
    <tableColumn id="25" name="BLKA" dataDxfId="69"/>
    <tableColumn id="26" name="PF" dataDxfId="68"/>
    <tableColumn id="27" name="PFD" dataDxfId="67"/>
    <tableColumn id="28" name="PLUSMINUS" dataDxfId="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48" displayName="Table48" ref="B1:AC31" totalsRowShown="0" headerRowDxfId="65" dataDxfId="63" headerRowBorderDxfId="64" tableBorderDxfId="62" totalsRowBorderDxfId="61">
  <autoFilter ref="B1:AC31"/>
  <tableColumns count="28">
    <tableColumn id="1" name="RANK" dataDxfId="60"/>
    <tableColumn id="2" name="TEAM" dataDxfId="59"/>
    <tableColumn id="3" name="GP" dataDxfId="58"/>
    <tableColumn id="4" name="W" dataDxfId="57"/>
    <tableColumn id="5" name="L" dataDxfId="56"/>
    <tableColumn id="6" name="WIN%" dataDxfId="55"/>
    <tableColumn id="7" name="MIN" dataDxfId="54"/>
    <tableColumn id="8" name="PTS" dataDxfId="53"/>
    <tableColumn id="9" name="FGM" dataDxfId="52"/>
    <tableColumn id="10" name="FGA" dataDxfId="51"/>
    <tableColumn id="11" name="FG%" dataDxfId="50"/>
    <tableColumn id="12" name="3PM" dataDxfId="49"/>
    <tableColumn id="13" name="3PA" dataDxfId="48"/>
    <tableColumn id="14" name="3P%" dataDxfId="47"/>
    <tableColumn id="15" name="FTM" dataDxfId="46"/>
    <tableColumn id="16" name="FTA" dataDxfId="45"/>
    <tableColumn id="17" name="FT%" dataDxfId="44"/>
    <tableColumn id="18" name="OREB" dataDxfId="43"/>
    <tableColumn id="19" name="DREB" dataDxfId="42"/>
    <tableColumn id="20" name="REB" dataDxfId="41"/>
    <tableColumn id="21" name="AST" dataDxfId="40"/>
    <tableColumn id="22" name="TOV" dataDxfId="39"/>
    <tableColumn id="23" name="STL" dataDxfId="38"/>
    <tableColumn id="24" name="BLK" dataDxfId="37"/>
    <tableColumn id="25" name="BLKA" dataDxfId="36"/>
    <tableColumn id="26" name="PF" dataDxfId="35"/>
    <tableColumn id="27" name="PFD" dataDxfId="34"/>
    <tableColumn id="28" name="+/-" dataDxfId="3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5" displayName="Table5" ref="A1:B31" totalsRowShown="0">
  <autoFilter ref="A1:B31"/>
  <tableColumns count="2">
    <tableColumn id="1" name="Team"/>
    <tableColumn id="2" name="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49" displayName="Table49" ref="B1:AC31" totalsRowShown="0" headerRowDxfId="32" dataDxfId="30" headerRowBorderDxfId="31" tableBorderDxfId="29" totalsRowBorderDxfId="28">
  <autoFilter ref="B1:AC31"/>
  <tableColumns count="28">
    <tableColumn id="1" name="RANK" dataDxfId="27"/>
    <tableColumn id="2" name="TEAM" dataDxfId="26"/>
    <tableColumn id="3" name="GP" dataDxfId="25"/>
    <tableColumn id="4" name="W" dataDxfId="24"/>
    <tableColumn id="5" name="L" dataDxfId="23"/>
    <tableColumn id="6" name="WIN%" dataDxfId="22"/>
    <tableColumn id="7" name="MIN" dataDxfId="21"/>
    <tableColumn id="8" name="PTS" dataDxfId="20"/>
    <tableColumn id="9" name="FGM" dataDxfId="19"/>
    <tableColumn id="10" name="FGA" dataDxfId="18"/>
    <tableColumn id="11" name="FG%" dataDxfId="17"/>
    <tableColumn id="12" name="3PM" dataDxfId="16"/>
    <tableColumn id="13" name="3PA" dataDxfId="15"/>
    <tableColumn id="14" name="3P%" dataDxfId="14"/>
    <tableColumn id="15" name="FTM" dataDxfId="13"/>
    <tableColumn id="16" name="FTA" dataDxfId="12"/>
    <tableColumn id="17" name="FT%" dataDxfId="11"/>
    <tableColumn id="18" name="OREB" dataDxfId="10"/>
    <tableColumn id="19" name="DREB" dataDxfId="9"/>
    <tableColumn id="20" name="REB" dataDxfId="8"/>
    <tableColumn id="21" name="AST" dataDxfId="7"/>
    <tableColumn id="22" name="TOV" dataDxfId="6"/>
    <tableColumn id="23" name="STL" dataDxfId="5"/>
    <tableColumn id="24" name="BLK" dataDxfId="4"/>
    <tableColumn id="25" name="BLKA" dataDxfId="3"/>
    <tableColumn id="26" name="PF" dataDxfId="2"/>
    <tableColumn id="27" name="PFD" dataDxfId="1"/>
    <tableColumn id="28" name="+/-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T139"/>
  <sheetViews>
    <sheetView topLeftCell="A108" zoomScale="85" zoomScaleNormal="85" workbookViewId="0">
      <selection activeCell="C131" sqref="C131"/>
    </sheetView>
  </sheetViews>
  <sheetFormatPr defaultRowHeight="15" x14ac:dyDescent="0.25"/>
  <cols>
    <col min="1" max="1" width="13.42578125" customWidth="1"/>
    <col min="2" max="2" width="16.28515625" customWidth="1"/>
    <col min="3" max="3" width="8.140625" customWidth="1"/>
    <col min="4" max="6" width="11.28515625" customWidth="1"/>
    <col min="7" max="7" width="13.42578125" customWidth="1"/>
    <col min="8" max="8" width="16.28515625" customWidth="1"/>
    <col min="9" max="9" width="7.140625" customWidth="1"/>
    <col min="10" max="11" width="11.28515625" customWidth="1"/>
    <col min="12" max="12" width="8.7109375" customWidth="1"/>
    <col min="13" max="14" width="8.140625" customWidth="1"/>
    <col min="15" max="15" width="13.42578125" customWidth="1"/>
    <col min="16" max="16" width="16.28515625" customWidth="1"/>
    <col min="17" max="17" width="8.140625" customWidth="1"/>
    <col min="18" max="19" width="11.28515625" customWidth="1"/>
    <col min="20" max="20" width="25.7109375" customWidth="1"/>
  </cols>
  <sheetData>
    <row r="8" spans="1:2" x14ac:dyDescent="0.25">
      <c r="A8" t="s">
        <v>296</v>
      </c>
      <c r="B8" t="s">
        <v>302</v>
      </c>
    </row>
    <row r="31" spans="1:16" x14ac:dyDescent="0.25">
      <c r="A31" s="3"/>
      <c r="B31" s="3"/>
      <c r="G31" s="3"/>
      <c r="H31" s="3"/>
      <c r="O31" s="3"/>
      <c r="P31" s="3"/>
    </row>
    <row r="32" spans="1:16" x14ac:dyDescent="0.25">
      <c r="A32" s="3"/>
      <c r="G32" s="3"/>
      <c r="O32" s="3"/>
    </row>
    <row r="33" spans="1:19" x14ac:dyDescent="0.25">
      <c r="A33" s="1"/>
      <c r="B33" s="4"/>
      <c r="C33" s="6"/>
      <c r="D33" s="6"/>
      <c r="E33" s="4"/>
      <c r="G33" s="1"/>
      <c r="H33" s="11"/>
      <c r="I33" s="4"/>
      <c r="J33" s="4"/>
      <c r="O33" s="1"/>
      <c r="P33" s="4"/>
      <c r="Q33" s="4"/>
      <c r="R33" s="4"/>
      <c r="S33" s="4"/>
    </row>
    <row r="34" spans="1:19" x14ac:dyDescent="0.25">
      <c r="A34" s="1"/>
      <c r="B34" s="4"/>
      <c r="C34" s="4"/>
      <c r="D34" s="4"/>
      <c r="E34" s="4"/>
      <c r="G34" s="1"/>
      <c r="H34" s="4"/>
      <c r="I34" s="5"/>
      <c r="J34" s="4"/>
      <c r="O34" s="1"/>
      <c r="P34" s="11"/>
      <c r="Q34" s="12"/>
      <c r="R34" s="12"/>
      <c r="S34" s="4"/>
    </row>
    <row r="35" spans="1:19" x14ac:dyDescent="0.25">
      <c r="A35" s="1"/>
      <c r="B35" s="4"/>
      <c r="C35" s="4"/>
      <c r="D35" s="4"/>
      <c r="E35" s="4"/>
      <c r="G35" s="1"/>
      <c r="H35" s="4"/>
      <c r="I35" s="4"/>
      <c r="J35" s="4"/>
      <c r="O35" s="1"/>
      <c r="P35" s="4"/>
      <c r="Q35" s="4"/>
      <c r="R35" s="4"/>
      <c r="S35" s="4"/>
    </row>
    <row r="36" spans="1:19" x14ac:dyDescent="0.25">
      <c r="A36" s="1"/>
      <c r="G36" s="1"/>
      <c r="O36" s="1"/>
    </row>
    <row r="39" spans="1:19" x14ac:dyDescent="0.25">
      <c r="A39" t="s">
        <v>323</v>
      </c>
    </row>
    <row r="40" spans="1:19" x14ac:dyDescent="0.25">
      <c r="A40" t="s">
        <v>324</v>
      </c>
    </row>
    <row r="41" spans="1:19" x14ac:dyDescent="0.25">
      <c r="A41" t="s">
        <v>325</v>
      </c>
    </row>
    <row r="42" spans="1:19" x14ac:dyDescent="0.25">
      <c r="A42" t="s">
        <v>326</v>
      </c>
    </row>
    <row r="54" spans="1:10" x14ac:dyDescent="0.25">
      <c r="A54" t="s">
        <v>340</v>
      </c>
    </row>
    <row r="61" spans="1:10" x14ac:dyDescent="0.25">
      <c r="C61" t="s">
        <v>329</v>
      </c>
      <c r="E61" t="s">
        <v>330</v>
      </c>
      <c r="H61" t="s">
        <v>331</v>
      </c>
      <c r="J61" t="s">
        <v>330</v>
      </c>
    </row>
    <row r="72" spans="1:1" x14ac:dyDescent="0.25">
      <c r="A72" t="s">
        <v>348</v>
      </c>
    </row>
    <row r="115" spans="1:20" x14ac:dyDescent="0.25">
      <c r="A115" t="s">
        <v>335</v>
      </c>
    </row>
    <row r="116" spans="1:20" x14ac:dyDescent="0.25">
      <c r="A116" s="3" t="s">
        <v>301</v>
      </c>
      <c r="B116" s="3" t="s">
        <v>298</v>
      </c>
      <c r="G116" s="3" t="s">
        <v>301</v>
      </c>
      <c r="H116" s="3" t="s">
        <v>298</v>
      </c>
      <c r="O116" s="8" t="s">
        <v>301</v>
      </c>
      <c r="P116" s="8" t="s">
        <v>298</v>
      </c>
      <c r="Q116" s="8"/>
      <c r="R116" s="8"/>
    </row>
    <row r="117" spans="1:20" x14ac:dyDescent="0.25">
      <c r="A117" s="3" t="s">
        <v>300</v>
      </c>
      <c r="B117" t="s">
        <v>279</v>
      </c>
      <c r="C117" t="s">
        <v>12</v>
      </c>
      <c r="D117" t="s">
        <v>13</v>
      </c>
      <c r="E117" t="s">
        <v>299</v>
      </c>
      <c r="F117" t="s">
        <v>304</v>
      </c>
      <c r="G117" s="3" t="s">
        <v>300</v>
      </c>
      <c r="H117">
        <v>0</v>
      </c>
      <c r="I117">
        <v>1</v>
      </c>
      <c r="J117" t="s">
        <v>299</v>
      </c>
      <c r="K117" s="2" t="s">
        <v>328</v>
      </c>
      <c r="O117" s="8" t="s">
        <v>300</v>
      </c>
      <c r="P117" s="8" t="s">
        <v>12</v>
      </c>
      <c r="Q117" s="8" t="s">
        <v>13</v>
      </c>
      <c r="R117" s="8" t="s">
        <v>299</v>
      </c>
      <c r="T117" t="s">
        <v>304</v>
      </c>
    </row>
    <row r="118" spans="1:20" x14ac:dyDescent="0.25">
      <c r="A118" s="1">
        <v>0</v>
      </c>
      <c r="B118" s="4">
        <v>0</v>
      </c>
      <c r="C118" s="7">
        <v>0.68181818181818177</v>
      </c>
      <c r="D118" s="7">
        <v>0.74850299401197606</v>
      </c>
      <c r="E118" s="4">
        <v>0.39719626168224298</v>
      </c>
      <c r="G118" s="1">
        <v>0</v>
      </c>
      <c r="H118" s="11">
        <v>0.7407407407407407</v>
      </c>
      <c r="I118" s="4">
        <v>0.25925925925925924</v>
      </c>
      <c r="J118" s="4">
        <v>1</v>
      </c>
      <c r="O118" s="9">
        <v>0</v>
      </c>
      <c r="P118" s="10">
        <v>0.58974358974358976</v>
      </c>
      <c r="Q118" s="10">
        <v>0.55339805825242716</v>
      </c>
      <c r="R118" s="10">
        <v>0.56338028169014087</v>
      </c>
      <c r="T118" t="s">
        <v>346</v>
      </c>
    </row>
    <row r="119" spans="1:20" x14ac:dyDescent="0.25">
      <c r="A119" s="1">
        <v>1</v>
      </c>
      <c r="B119" s="4">
        <v>1</v>
      </c>
      <c r="C119" s="4">
        <v>0.31818181818181818</v>
      </c>
      <c r="D119" s="4">
        <v>0.25149700598802394</v>
      </c>
      <c r="E119" s="4">
        <v>0.60280373831775702</v>
      </c>
      <c r="G119" s="1">
        <v>1</v>
      </c>
      <c r="H119" s="4">
        <v>0.37647058823529411</v>
      </c>
      <c r="I119" s="4">
        <v>0.62352941176470589</v>
      </c>
      <c r="J119" s="4">
        <v>1</v>
      </c>
      <c r="O119" s="9">
        <v>1</v>
      </c>
      <c r="P119" s="10">
        <v>0.41025641025641024</v>
      </c>
      <c r="Q119" s="10">
        <v>0.44660194174757284</v>
      </c>
      <c r="R119" s="10">
        <v>0.43661971830985913</v>
      </c>
      <c r="T119" t="s">
        <v>347</v>
      </c>
    </row>
    <row r="120" spans="1:20" x14ac:dyDescent="0.25">
      <c r="A120" s="1" t="s">
        <v>299</v>
      </c>
      <c r="B120" s="4">
        <v>1</v>
      </c>
      <c r="C120" s="4">
        <v>1</v>
      </c>
      <c r="D120" s="4">
        <v>1</v>
      </c>
      <c r="E120" s="4">
        <v>1</v>
      </c>
      <c r="G120" s="1" t="s">
        <v>299</v>
      </c>
      <c r="H120" s="4">
        <v>0.51798561151079137</v>
      </c>
      <c r="I120" s="4">
        <v>0.48201438848920863</v>
      </c>
      <c r="J120" s="4">
        <v>1</v>
      </c>
      <c r="O120" s="9" t="s">
        <v>299</v>
      </c>
      <c r="P120" s="10">
        <v>1</v>
      </c>
      <c r="Q120" s="10">
        <v>1</v>
      </c>
      <c r="R120" s="10">
        <v>1</v>
      </c>
    </row>
    <row r="121" spans="1:20" x14ac:dyDescent="0.25">
      <c r="A121" s="13" t="s">
        <v>327</v>
      </c>
      <c r="G121" s="13" t="s">
        <v>327</v>
      </c>
      <c r="O121" s="1" t="s">
        <v>328</v>
      </c>
    </row>
    <row r="122" spans="1:20" x14ac:dyDescent="0.25">
      <c r="A122" s="13" t="s">
        <v>332</v>
      </c>
      <c r="C122" s="4" t="str">
        <f>"average"&amp;""&amp;ROUND(AVERAGE(GETPIVOTDATA("Error",$A$116,"Bet.forecast","Team1","Error",0),GETPIVOTDATA("Error",$A$116,"Bet.forecast","Team2","Error",0)),2)</f>
        <v>average0.72</v>
      </c>
      <c r="Q122" s="4" t="str">
        <f>"average"&amp;""&amp;ROUND(AVERAGE(GETPIVOTDATA("Error",$O$116,"Bet.forecast","Team1","Runline.error",0),GETPIVOTDATA("Error",$O$116,"Bet.forecast","Team2","Runline.error",0)),2)</f>
        <v>average0.57</v>
      </c>
    </row>
    <row r="124" spans="1:20" x14ac:dyDescent="0.25">
      <c r="A124" s="3" t="s">
        <v>301</v>
      </c>
      <c r="B124" s="3" t="s">
        <v>298</v>
      </c>
      <c r="G124" s="3" t="s">
        <v>328</v>
      </c>
      <c r="H124" t="s">
        <v>301</v>
      </c>
    </row>
    <row r="125" spans="1:20" x14ac:dyDescent="0.25">
      <c r="A125" s="3" t="s">
        <v>300</v>
      </c>
      <c r="B125" t="s">
        <v>12</v>
      </c>
      <c r="C125" t="s">
        <v>13</v>
      </c>
      <c r="D125" t="s">
        <v>299</v>
      </c>
      <c r="E125" s="1" t="s">
        <v>337</v>
      </c>
      <c r="G125" s="1">
        <v>0</v>
      </c>
      <c r="H125" s="7">
        <v>0.51798561151079137</v>
      </c>
    </row>
    <row r="126" spans="1:20" x14ac:dyDescent="0.25">
      <c r="A126" s="1" t="s">
        <v>12</v>
      </c>
      <c r="B126" s="5">
        <v>0.57241379310344831</v>
      </c>
      <c r="C126" s="4">
        <v>0.28268551236749118</v>
      </c>
      <c r="D126" s="4">
        <v>0.38084112149532712</v>
      </c>
      <c r="G126" s="1">
        <v>1</v>
      </c>
      <c r="H126" s="4">
        <v>0.48201438848920863</v>
      </c>
      <c r="O126" s="3" t="s">
        <v>301</v>
      </c>
      <c r="P126" s="3" t="s">
        <v>298</v>
      </c>
    </row>
    <row r="127" spans="1:20" x14ac:dyDescent="0.25">
      <c r="A127" s="1" t="s">
        <v>13</v>
      </c>
      <c r="B127" s="4">
        <v>0.42758620689655175</v>
      </c>
      <c r="C127" s="5">
        <v>0.71731448763250882</v>
      </c>
      <c r="D127" s="4">
        <v>0.61915887850467288</v>
      </c>
      <c r="G127" s="1" t="s">
        <v>299</v>
      </c>
      <c r="H127" s="4">
        <v>1</v>
      </c>
      <c r="O127" s="3" t="s">
        <v>300</v>
      </c>
      <c r="P127" t="s">
        <v>12</v>
      </c>
      <c r="Q127" t="s">
        <v>13</v>
      </c>
      <c r="R127" t="s">
        <v>299</v>
      </c>
      <c r="T127" t="s">
        <v>343</v>
      </c>
    </row>
    <row r="128" spans="1:20" x14ac:dyDescent="0.25">
      <c r="A128" s="1" t="s">
        <v>299</v>
      </c>
      <c r="B128" s="4">
        <v>1</v>
      </c>
      <c r="C128" s="4">
        <v>1</v>
      </c>
      <c r="D128" s="4">
        <v>1</v>
      </c>
      <c r="O128" s="1">
        <v>0</v>
      </c>
      <c r="P128" s="5">
        <v>0.58974358974358976</v>
      </c>
      <c r="Q128" s="5">
        <v>0.55339805825242716</v>
      </c>
      <c r="R128" s="4">
        <v>0.56338028169014087</v>
      </c>
    </row>
    <row r="129" spans="1:18" x14ac:dyDescent="0.25">
      <c r="A129" s="1" t="s">
        <v>338</v>
      </c>
      <c r="O129" s="1">
        <v>1</v>
      </c>
      <c r="P129" s="4">
        <v>0.41025641025641024</v>
      </c>
      <c r="Q129" s="4">
        <v>0.44660194174757284</v>
      </c>
      <c r="R129" s="4">
        <v>0.43661971830985913</v>
      </c>
    </row>
    <row r="130" spans="1:18" x14ac:dyDescent="0.25">
      <c r="G130" s="3" t="s">
        <v>345</v>
      </c>
      <c r="H130" t="s">
        <v>301</v>
      </c>
      <c r="O130" s="1" t="s">
        <v>299</v>
      </c>
      <c r="P130" s="4">
        <v>1</v>
      </c>
      <c r="Q130" s="4">
        <v>1</v>
      </c>
      <c r="R130" s="4">
        <v>1</v>
      </c>
    </row>
    <row r="131" spans="1:18" x14ac:dyDescent="0.25">
      <c r="G131" s="1">
        <v>0</v>
      </c>
      <c r="H131" s="5">
        <v>0.12949640287769784</v>
      </c>
      <c r="O131" s="13" t="s">
        <v>342</v>
      </c>
    </row>
    <row r="132" spans="1:18" x14ac:dyDescent="0.25">
      <c r="G132" s="1">
        <v>1</v>
      </c>
      <c r="H132" s="4">
        <v>0.87050359712230219</v>
      </c>
    </row>
    <row r="133" spans="1:18" x14ac:dyDescent="0.25">
      <c r="G133" s="1" t="s">
        <v>299</v>
      </c>
      <c r="H133" s="4">
        <v>1</v>
      </c>
      <c r="O133" s="3"/>
    </row>
    <row r="135" spans="1:18" x14ac:dyDescent="0.25">
      <c r="O135" s="3"/>
      <c r="P135" s="3"/>
    </row>
    <row r="136" spans="1:18" x14ac:dyDescent="0.25">
      <c r="O136" s="3"/>
      <c r="P136" s="3"/>
      <c r="Q136" s="3"/>
      <c r="R136" s="3"/>
    </row>
    <row r="137" spans="1:18" x14ac:dyDescent="0.25">
      <c r="O137" s="1"/>
      <c r="P137" s="4"/>
      <c r="Q137" s="4"/>
      <c r="R137" s="4"/>
    </row>
    <row r="138" spans="1:18" x14ac:dyDescent="0.25">
      <c r="O138" s="1"/>
      <c r="P138" s="4"/>
      <c r="Q138" s="4"/>
      <c r="R138" s="4"/>
    </row>
    <row r="139" spans="1:18" x14ac:dyDescent="0.25">
      <c r="O139" s="1"/>
      <c r="P139" s="4"/>
      <c r="Q139" s="4"/>
      <c r="R139" s="4"/>
    </row>
  </sheetData>
  <pageMargins left="0.7" right="0.7" top="0.75" bottom="0.75" header="0.3" footer="0.3"/>
  <pageSetup paperSize="9" orientation="portrait" horizontalDpi="300" verticalDpi="300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K543"/>
  <sheetViews>
    <sheetView tabSelected="1" topLeftCell="A527" zoomScale="70" zoomScaleNormal="70" workbookViewId="0">
      <selection activeCell="B539" sqref="B539"/>
    </sheetView>
  </sheetViews>
  <sheetFormatPr defaultRowHeight="15" x14ac:dyDescent="0.25"/>
  <cols>
    <col min="1" max="1" width="11.42578125" customWidth="1"/>
    <col min="4" max="5" width="12" customWidth="1"/>
    <col min="7" max="7" width="13.28515625" customWidth="1"/>
    <col min="8" max="8" width="10.42578125" customWidth="1"/>
    <col min="9" max="9" width="15.28515625" customWidth="1"/>
    <col min="10" max="11" width="9.140625" customWidth="1"/>
    <col min="12" max="12" width="10" customWidth="1"/>
    <col min="13" max="13" width="12.28515625" customWidth="1"/>
    <col min="14" max="14" width="17.140625" customWidth="1"/>
    <col min="15" max="15" width="12.5703125" customWidth="1"/>
    <col min="16" max="16" width="15.42578125" customWidth="1"/>
    <col min="17" max="17" width="12.5703125" customWidth="1"/>
    <col min="18" max="18" width="15.42578125" customWidth="1"/>
    <col min="19" max="19" width="12.140625" customWidth="1"/>
    <col min="20" max="20" width="17" customWidth="1"/>
    <col min="21" max="21" width="9.140625" customWidth="1"/>
    <col min="22" max="22" width="13.28515625" customWidth="1"/>
    <col min="23" max="23" width="15.5703125" customWidth="1"/>
    <col min="24" max="78" width="11.140625" customWidth="1"/>
    <col min="79" max="79" width="11.7109375" customWidth="1"/>
    <col min="80" max="80" width="16.5703125" customWidth="1"/>
    <col min="83" max="83" width="11.140625" customWidth="1"/>
    <col min="84" max="86" width="14" customWidth="1"/>
  </cols>
  <sheetData>
    <row r="1" spans="1:89" x14ac:dyDescent="0.25">
      <c r="A1" s="36" t="s">
        <v>35</v>
      </c>
      <c r="B1" s="40" t="s">
        <v>12</v>
      </c>
      <c r="C1" s="44" t="s">
        <v>13</v>
      </c>
      <c r="D1" s="30" t="s">
        <v>14</v>
      </c>
      <c r="E1" s="44" t="s">
        <v>243</v>
      </c>
      <c r="F1" s="44" t="s">
        <v>15</v>
      </c>
      <c r="G1" s="44" t="s">
        <v>16</v>
      </c>
      <c r="H1" s="44" t="s">
        <v>17</v>
      </c>
      <c r="I1" s="44" t="s">
        <v>18</v>
      </c>
      <c r="J1" s="44" t="s">
        <v>21</v>
      </c>
      <c r="K1" s="44" t="s">
        <v>22</v>
      </c>
      <c r="L1" s="44" t="s">
        <v>23</v>
      </c>
      <c r="M1" s="44" t="s">
        <v>19</v>
      </c>
      <c r="N1" s="44" t="s">
        <v>20</v>
      </c>
      <c r="O1" s="44" t="s">
        <v>25</v>
      </c>
      <c r="P1" s="44" t="s">
        <v>24</v>
      </c>
      <c r="Q1" s="44" t="s">
        <v>26</v>
      </c>
      <c r="R1" s="44" t="s">
        <v>27</v>
      </c>
      <c r="S1" s="44" t="s">
        <v>90</v>
      </c>
      <c r="T1" s="44" t="s">
        <v>91</v>
      </c>
      <c r="U1" s="44" t="s">
        <v>86</v>
      </c>
      <c r="V1" s="44" t="s">
        <v>87</v>
      </c>
      <c r="W1" s="44" t="s">
        <v>88</v>
      </c>
      <c r="X1" s="44" t="s">
        <v>89</v>
      </c>
      <c r="Y1" s="44" t="s">
        <v>28</v>
      </c>
      <c r="Z1" s="44" t="s">
        <v>29</v>
      </c>
      <c r="AA1" t="s">
        <v>184</v>
      </c>
      <c r="AB1" t="s">
        <v>185</v>
      </c>
      <c r="AC1" t="s">
        <v>186</v>
      </c>
      <c r="AD1" t="s">
        <v>224</v>
      </c>
      <c r="AE1" t="s">
        <v>187</v>
      </c>
      <c r="AF1" t="s">
        <v>188</v>
      </c>
      <c r="AG1" t="s">
        <v>189</v>
      </c>
      <c r="AH1" t="s">
        <v>190</v>
      </c>
      <c r="AI1" t="s">
        <v>225</v>
      </c>
      <c r="AJ1" t="s">
        <v>230</v>
      </c>
      <c r="AK1" t="s">
        <v>231</v>
      </c>
      <c r="AL1" t="s">
        <v>232</v>
      </c>
      <c r="AM1" t="s">
        <v>191</v>
      </c>
      <c r="AN1" t="s">
        <v>192</v>
      </c>
      <c r="AO1" t="s">
        <v>226</v>
      </c>
      <c r="AP1" t="s">
        <v>193</v>
      </c>
      <c r="AQ1" t="s">
        <v>194</v>
      </c>
      <c r="AR1" t="s">
        <v>195</v>
      </c>
      <c r="AS1" t="s">
        <v>196</v>
      </c>
      <c r="AT1" t="s">
        <v>197</v>
      </c>
      <c r="AU1" t="s">
        <v>198</v>
      </c>
      <c r="AV1" t="s">
        <v>199</v>
      </c>
      <c r="AW1" t="s">
        <v>200</v>
      </c>
      <c r="AX1" t="s">
        <v>201</v>
      </c>
      <c r="AY1" t="s">
        <v>202</v>
      </c>
      <c r="AZ1" t="s">
        <v>203</v>
      </c>
      <c r="BA1" t="s">
        <v>204</v>
      </c>
      <c r="BB1" t="s">
        <v>205</v>
      </c>
      <c r="BC1" t="s">
        <v>206</v>
      </c>
      <c r="BD1" t="s">
        <v>227</v>
      </c>
      <c r="BE1" t="s">
        <v>207</v>
      </c>
      <c r="BF1" t="s">
        <v>208</v>
      </c>
      <c r="BG1" t="s">
        <v>209</v>
      </c>
      <c r="BH1" t="s">
        <v>210</v>
      </c>
      <c r="BI1" t="s">
        <v>228</v>
      </c>
      <c r="BJ1" t="s">
        <v>233</v>
      </c>
      <c r="BK1" t="s">
        <v>234</v>
      </c>
      <c r="BL1" t="s">
        <v>235</v>
      </c>
      <c r="BM1" t="s">
        <v>211</v>
      </c>
      <c r="BN1" t="s">
        <v>212</v>
      </c>
      <c r="BO1" t="s">
        <v>229</v>
      </c>
      <c r="BP1" t="s">
        <v>213</v>
      </c>
      <c r="BQ1" t="s">
        <v>214</v>
      </c>
      <c r="BR1" t="s">
        <v>215</v>
      </c>
      <c r="BS1" t="s">
        <v>216</v>
      </c>
      <c r="BT1" t="s">
        <v>217</v>
      </c>
      <c r="BU1" t="s">
        <v>218</v>
      </c>
      <c r="BV1" t="s">
        <v>219</v>
      </c>
      <c r="BW1" t="s">
        <v>220</v>
      </c>
      <c r="BX1" t="s">
        <v>221</v>
      </c>
      <c r="BY1" t="s">
        <v>222</v>
      </c>
      <c r="BZ1" t="s">
        <v>223</v>
      </c>
      <c r="CA1" s="44" t="s">
        <v>30</v>
      </c>
      <c r="CB1" s="44" t="s">
        <v>31</v>
      </c>
      <c r="CC1" s="44" t="s">
        <v>32</v>
      </c>
      <c r="CD1" s="44" t="s">
        <v>33</v>
      </c>
      <c r="CE1" s="44" t="s">
        <v>34</v>
      </c>
      <c r="CF1" s="36" t="s">
        <v>244</v>
      </c>
      <c r="CG1" s="36" t="s">
        <v>287</v>
      </c>
      <c r="CH1" s="36" t="s">
        <v>291</v>
      </c>
      <c r="CI1" s="36" t="s">
        <v>245</v>
      </c>
      <c r="CJ1" s="36" t="s">
        <v>341</v>
      </c>
      <c r="CK1" s="36" t="s">
        <v>344</v>
      </c>
    </row>
    <row r="2" spans="1:89" x14ac:dyDescent="0.25">
      <c r="A2" t="s">
        <v>286</v>
      </c>
      <c r="B2" s="37" t="s">
        <v>4</v>
      </c>
      <c r="C2" s="22" t="s">
        <v>83</v>
      </c>
      <c r="D2" s="38" t="s">
        <v>85</v>
      </c>
      <c r="E2" s="22" t="str">
        <f>Table1[[#This Row],[Team1]]&amp;""&amp;Table1[[#This Row],[Team2]]&amp;""&amp;Table1[[#This Row],[Date]]</f>
        <v>CLEWAS08.10.2017</v>
      </c>
      <c r="F2" s="22" t="str">
        <f>Raw!$C2</f>
        <v>WAS</v>
      </c>
      <c r="G2" s="22" t="str">
        <f>IF(Raw!$F2=Raw!$B2,"Team1","Team2")</f>
        <v>Team2</v>
      </c>
      <c r="H2" s="3" t="str">
        <f>IF(Table1[[#This Row],[Odd1]]&gt;Table1[[#This Row],[Odd2]],Table1[[#This Row],[Team2]],Table1[[#This Row],[Team1]])</f>
        <v>WAS</v>
      </c>
      <c r="I2" s="22" t="str">
        <f>IF(Raw!$H2=Raw!$B2,"Team1","Team2")</f>
        <v>Team2</v>
      </c>
      <c r="J2" s="22">
        <v>3.35</v>
      </c>
      <c r="K2" s="22">
        <v>1.35</v>
      </c>
      <c r="L2" s="22">
        <f>Raw!$J2-Raw!$K2</f>
        <v>2</v>
      </c>
      <c r="M2" s="22" t="s">
        <v>4</v>
      </c>
      <c r="N2" s="22" t="str">
        <f>IF(Raw!$M2=Raw!$B2,"Team1", "Team2")</f>
        <v>Team1</v>
      </c>
      <c r="O2" s="22">
        <v>0</v>
      </c>
      <c r="P2" s="22">
        <v>0</v>
      </c>
      <c r="Q2" s="22">
        <v>2</v>
      </c>
      <c r="R2" s="22">
        <v>0</v>
      </c>
      <c r="S2" s="22" t="s">
        <v>83</v>
      </c>
      <c r="T2" s="22" t="str">
        <f>IF(Raw!$S2=Raw!$B2,"Team1","Team2")</f>
        <v>Team2</v>
      </c>
      <c r="U2" s="22">
        <v>89</v>
      </c>
      <c r="V2" s="22">
        <v>111</v>
      </c>
      <c r="W2" s="22">
        <f>Raw!$U2-Raw!$V2</f>
        <v>-22</v>
      </c>
      <c r="X2" s="22">
        <v>0.58360000000000001</v>
      </c>
      <c r="Y2" s="22">
        <v>0.28000000000000003</v>
      </c>
      <c r="Z2" s="22">
        <f>1-Table1[[#This Row],[Pred1]]</f>
        <v>0.72</v>
      </c>
      <c r="AA2" s="22">
        <v>1</v>
      </c>
      <c r="AB2" s="22">
        <v>4</v>
      </c>
      <c r="AC2" s="22">
        <v>-3</v>
      </c>
      <c r="AD2" s="22">
        <v>0.1319999999999999</v>
      </c>
      <c r="AE2" s="22">
        <v>-0.19999999999999574</v>
      </c>
      <c r="AF2" s="22">
        <v>4.5</v>
      </c>
      <c r="AG2" s="22">
        <v>0.89999999999999858</v>
      </c>
      <c r="AH2" s="22">
        <v>-2</v>
      </c>
      <c r="AI2" s="22">
        <v>2.1999999999999957</v>
      </c>
      <c r="AJ2" s="22">
        <v>2.6999999999999993</v>
      </c>
      <c r="AK2" s="22">
        <v>7.1000000000000014</v>
      </c>
      <c r="AL2" s="22">
        <v>0.10000000000000142</v>
      </c>
      <c r="AM2" s="22">
        <v>0</v>
      </c>
      <c r="AN2" s="22">
        <v>-0.60000000000000142</v>
      </c>
      <c r="AO2" s="22">
        <v>2.2000000000000028</v>
      </c>
      <c r="AP2" s="22">
        <v>-1.5</v>
      </c>
      <c r="AQ2" s="22">
        <v>1.5</v>
      </c>
      <c r="AR2" s="22">
        <v>0.10000000000000142</v>
      </c>
      <c r="AS2" s="22">
        <v>1</v>
      </c>
      <c r="AT2" s="22">
        <v>0.79999999999999893</v>
      </c>
      <c r="AU2" s="22">
        <v>-1.2000000000000002</v>
      </c>
      <c r="AV2" s="22">
        <v>-0.40000000000000036</v>
      </c>
      <c r="AW2" s="22">
        <v>-0.90000000000000036</v>
      </c>
      <c r="AX2" s="22">
        <v>-2.5999999999999979</v>
      </c>
      <c r="AY2" s="22">
        <v>-9.9999999999997868E-2</v>
      </c>
      <c r="AZ2" s="22">
        <v>0.60000000000000009</v>
      </c>
      <c r="BA2" s="22">
        <v>0</v>
      </c>
      <c r="BB2" s="22">
        <v>-1</v>
      </c>
      <c r="BC2" s="22">
        <v>1</v>
      </c>
      <c r="BD2" s="22">
        <v>-1</v>
      </c>
      <c r="BE2" s="22">
        <v>0</v>
      </c>
      <c r="BF2" s="22">
        <v>-7</v>
      </c>
      <c r="BG2" s="22">
        <v>-4</v>
      </c>
      <c r="BH2" s="22">
        <v>5</v>
      </c>
      <c r="BI2" s="22">
        <v>-7.6000000000000014</v>
      </c>
      <c r="BJ2" s="22">
        <v>3</v>
      </c>
      <c r="BK2" s="22">
        <v>15</v>
      </c>
      <c r="BL2" s="22">
        <v>-7.5</v>
      </c>
      <c r="BM2" s="22">
        <v>-2</v>
      </c>
      <c r="BN2" s="22">
        <v>-3</v>
      </c>
      <c r="BO2" s="22">
        <v>1.2999999999999972</v>
      </c>
      <c r="BP2" s="22">
        <v>1</v>
      </c>
      <c r="BQ2" s="22">
        <v>5</v>
      </c>
      <c r="BR2" s="22">
        <v>6</v>
      </c>
      <c r="BS2" s="22">
        <v>-2</v>
      </c>
      <c r="BT2" s="22">
        <v>1</v>
      </c>
      <c r="BU2" s="22">
        <v>-2</v>
      </c>
      <c r="BV2" s="22">
        <v>0</v>
      </c>
      <c r="BW2" s="22">
        <v>-1</v>
      </c>
      <c r="BX2" s="22">
        <v>0</v>
      </c>
      <c r="BY2" s="22">
        <v>-2</v>
      </c>
      <c r="BZ2" s="22">
        <v>-14</v>
      </c>
      <c r="CA2" s="32" t="s">
        <v>83</v>
      </c>
      <c r="CB2" s="32" t="str">
        <f>IF(Raw!$CA2=Raw!$B2,"Team1", "Team2")</f>
        <v>Team2</v>
      </c>
      <c r="CC2" s="32">
        <v>94</v>
      </c>
      <c r="CD2" s="32">
        <v>102</v>
      </c>
      <c r="CE2" s="32">
        <f>Raw!$CC2-Raw!$CD2</f>
        <v>-8</v>
      </c>
      <c r="CF2" s="32"/>
      <c r="CG2" s="32"/>
      <c r="CH2" s="32"/>
      <c r="CI2" s="32"/>
      <c r="CJ2" s="32"/>
      <c r="CK2" s="32"/>
    </row>
    <row r="3" spans="1:89" x14ac:dyDescent="0.25">
      <c r="A3" t="s">
        <v>286</v>
      </c>
      <c r="B3" s="16" t="s">
        <v>47</v>
      </c>
      <c r="C3" s="18" t="s">
        <v>78</v>
      </c>
      <c r="D3" s="19" t="s">
        <v>85</v>
      </c>
      <c r="E3" s="18" t="str">
        <f>Table1[[#This Row],[Team1]]&amp;""&amp;Table1[[#This Row],[Team2]]&amp;""&amp;Table1[[#This Row],[Date]]</f>
        <v>DENSAS08.10.2017</v>
      </c>
      <c r="F3" s="18" t="str">
        <f>Raw!$C3</f>
        <v>SAS</v>
      </c>
      <c r="G3" s="18" t="str">
        <f>IF(Raw!$F3=Raw!$B3,"Team1","Team2")</f>
        <v>Team2</v>
      </c>
      <c r="H3" s="3" t="str">
        <f>IF(Table1[[#This Row],[Odd1]]&gt;Table1[[#This Row],[Odd2]],Table1[[#This Row],[Team2]],Table1[[#This Row],[Team1]])</f>
        <v>DEN</v>
      </c>
      <c r="I3" s="18" t="str">
        <f>IF(Raw!$H3=Raw!$B3,"Team1","Team2")</f>
        <v>Team1</v>
      </c>
      <c r="J3" s="18">
        <v>1.9</v>
      </c>
      <c r="K3" s="18">
        <v>1.95</v>
      </c>
      <c r="L3" s="18">
        <f>Raw!$J3-Raw!$K3</f>
        <v>-5.0000000000000044E-2</v>
      </c>
      <c r="M3" s="18" t="s">
        <v>47</v>
      </c>
      <c r="N3" s="18" t="str">
        <f>IF(Raw!$M3=Raw!$B3,"Team1", "Team2")</f>
        <v>Team1</v>
      </c>
      <c r="O3" s="18">
        <v>2</v>
      </c>
      <c r="P3" s="18">
        <v>0</v>
      </c>
      <c r="Q3" s="18">
        <v>0</v>
      </c>
      <c r="R3" s="18">
        <v>0</v>
      </c>
      <c r="S3" s="18" t="s">
        <v>47</v>
      </c>
      <c r="T3" s="18" t="str">
        <f>IF(Raw!$S3=Raw!$B3,"Team1","Team2")</f>
        <v>Team1</v>
      </c>
      <c r="U3" s="18">
        <v>109</v>
      </c>
      <c r="V3" s="18">
        <v>91</v>
      </c>
      <c r="W3" s="18">
        <f>Raw!$U3-Raw!$V3</f>
        <v>18</v>
      </c>
      <c r="X3" s="18">
        <v>0.63600000000000001</v>
      </c>
      <c r="Y3" s="18">
        <v>0.68</v>
      </c>
      <c r="Z3" s="22">
        <f>1-Table1[[#This Row],[Pred1]]</f>
        <v>0.31999999999999995</v>
      </c>
      <c r="AA3" s="18">
        <v>-1</v>
      </c>
      <c r="AB3" s="18">
        <v>-4</v>
      </c>
      <c r="AC3" s="18">
        <v>3</v>
      </c>
      <c r="AD3" s="18">
        <v>-0.1319999999999999</v>
      </c>
      <c r="AE3" s="18">
        <v>0</v>
      </c>
      <c r="AF3" s="18">
        <v>5.5999999999999943</v>
      </c>
      <c r="AG3" s="22">
        <v>1.6000000000000014</v>
      </c>
      <c r="AH3" s="22">
        <v>2.9000000000000057</v>
      </c>
      <c r="AI3" s="22">
        <v>0.39999999999999858</v>
      </c>
      <c r="AJ3" s="22">
        <v>1.8000000000000007</v>
      </c>
      <c r="AK3" s="22">
        <v>4.6999999999999993</v>
      </c>
      <c r="AL3" s="22">
        <v>9.9999999999994316E-2</v>
      </c>
      <c r="AM3" s="22">
        <v>0.5</v>
      </c>
      <c r="AN3" s="22">
        <v>2.3999999999999986</v>
      </c>
      <c r="AO3" s="22">
        <v>-6.2000000000000028</v>
      </c>
      <c r="AP3" s="22">
        <v>1.4000000000000004</v>
      </c>
      <c r="AQ3" s="22">
        <v>-1</v>
      </c>
      <c r="AR3" s="22">
        <v>0.39999999999999858</v>
      </c>
      <c r="AS3" s="22">
        <v>0.10000000000000142</v>
      </c>
      <c r="AT3" s="22">
        <v>1.1999999999999993</v>
      </c>
      <c r="AU3" s="22">
        <v>0.40000000000000036</v>
      </c>
      <c r="AV3" s="22">
        <v>-1.5</v>
      </c>
      <c r="AW3" s="22">
        <v>0.89999999999999991</v>
      </c>
      <c r="AX3" s="22">
        <v>0.30000000000000071</v>
      </c>
      <c r="AY3" s="22">
        <v>1.3000000000000007</v>
      </c>
      <c r="AZ3" s="22">
        <v>-3.9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-2</v>
      </c>
      <c r="BG3" s="22">
        <v>4</v>
      </c>
      <c r="BH3" s="22">
        <v>4</v>
      </c>
      <c r="BI3" s="22">
        <v>2.5</v>
      </c>
      <c r="BJ3" s="22">
        <v>-2</v>
      </c>
      <c r="BK3" s="22">
        <v>-6</v>
      </c>
      <c r="BL3" s="22">
        <v>-1</v>
      </c>
      <c r="BM3" s="22">
        <v>-8</v>
      </c>
      <c r="BN3" s="22">
        <v>-8</v>
      </c>
      <c r="BO3" s="22">
        <v>-6.2000000000000028</v>
      </c>
      <c r="BP3" s="22">
        <v>-8</v>
      </c>
      <c r="BQ3" s="22">
        <v>6</v>
      </c>
      <c r="BR3" s="22">
        <v>-2</v>
      </c>
      <c r="BS3" s="22">
        <v>5</v>
      </c>
      <c r="BT3" s="22">
        <v>0</v>
      </c>
      <c r="BU3" s="22">
        <v>1</v>
      </c>
      <c r="BV3" s="22">
        <v>4</v>
      </c>
      <c r="BW3" s="22">
        <v>7</v>
      </c>
      <c r="BX3" s="22">
        <v>6</v>
      </c>
      <c r="BY3" s="22">
        <v>-5</v>
      </c>
      <c r="BZ3" s="22">
        <v>11</v>
      </c>
      <c r="CA3" s="21" t="s">
        <v>78</v>
      </c>
      <c r="CB3" s="21" t="str">
        <f>IF(Raw!$CA3=Raw!$B3,"Team1", "Team2")</f>
        <v>Team2</v>
      </c>
      <c r="CC3" s="21">
        <v>100</v>
      </c>
      <c r="CD3" s="21">
        <v>122</v>
      </c>
      <c r="CE3" s="21">
        <f>Raw!$CC3-Raw!$CD3</f>
        <v>-22</v>
      </c>
      <c r="CF3" s="32"/>
      <c r="CG3" s="32"/>
      <c r="CH3" s="32"/>
      <c r="CI3" s="32"/>
      <c r="CJ3" s="32"/>
      <c r="CK3" s="32"/>
    </row>
    <row r="4" spans="1:89" x14ac:dyDescent="0.25">
      <c r="A4" t="s">
        <v>286</v>
      </c>
      <c r="B4" s="35" t="s">
        <v>63</v>
      </c>
      <c r="C4" s="20" t="s">
        <v>42</v>
      </c>
      <c r="D4" s="34" t="s">
        <v>85</v>
      </c>
      <c r="E4" s="20" t="str">
        <f>Table1[[#This Row],[Team1]]&amp;""&amp;Table1[[#This Row],[Team2]]&amp;""&amp;Table1[[#This Row],[Date]]</f>
        <v>NOPCHI08.10.2017</v>
      </c>
      <c r="F4" s="20" t="str">
        <f>Raw!$C4</f>
        <v>CHI</v>
      </c>
      <c r="G4" s="20" t="str">
        <f>IF(Raw!$F4=Raw!$B4,"Team1","Team2")</f>
        <v>Team2</v>
      </c>
      <c r="H4" s="3" t="str">
        <f>IF(Table1[[#This Row],[Odd1]]&gt;Table1[[#This Row],[Odd2]],Table1[[#This Row],[Team2]],Table1[[#This Row],[Team1]])</f>
        <v>NOP</v>
      </c>
      <c r="I4" s="20" t="str">
        <f>IF(Raw!$H4=Raw!$B4,"Team1","Team2")</f>
        <v>Team1</v>
      </c>
      <c r="J4" s="20">
        <v>1.61</v>
      </c>
      <c r="K4" s="20">
        <v>2.4</v>
      </c>
      <c r="L4" s="20">
        <f>Raw!$J4-Raw!$K4</f>
        <v>-0.78999999999999981</v>
      </c>
      <c r="M4" s="20" t="s">
        <v>42</v>
      </c>
      <c r="N4" s="20" t="str">
        <f>IF(Raw!$M4=Raw!$B4,"Team1", "Team2")</f>
        <v>Team2</v>
      </c>
      <c r="O4" s="20">
        <v>0</v>
      </c>
      <c r="P4" s="20">
        <v>0</v>
      </c>
      <c r="Q4" s="20">
        <v>0</v>
      </c>
      <c r="R4" s="20">
        <v>0</v>
      </c>
      <c r="S4" s="20" t="s">
        <v>42</v>
      </c>
      <c r="T4" s="20" t="str">
        <f>IF(Raw!$S4=Raw!$B4,"Team1","Team2")</f>
        <v>Team2</v>
      </c>
      <c r="U4" s="20">
        <v>78</v>
      </c>
      <c r="V4" s="20">
        <v>107</v>
      </c>
      <c r="W4" s="20">
        <f>Raw!$U4-Raw!$V4</f>
        <v>-29</v>
      </c>
      <c r="X4" s="20">
        <v>0.58599999999999997</v>
      </c>
      <c r="Y4" s="20">
        <v>0.21</v>
      </c>
      <c r="Z4" s="22">
        <f>1-Table1[[#This Row],[Pred1]]</f>
        <v>0.79</v>
      </c>
      <c r="AA4" s="20">
        <v>2</v>
      </c>
      <c r="AB4" s="20">
        <v>9</v>
      </c>
      <c r="AC4" s="20">
        <v>-7</v>
      </c>
      <c r="AD4" s="20">
        <v>0.33299999999999996</v>
      </c>
      <c r="AE4" s="20">
        <v>0</v>
      </c>
      <c r="AF4" s="20">
        <v>12.800000000000011</v>
      </c>
      <c r="AG4" s="22">
        <v>4.4000000000000057</v>
      </c>
      <c r="AH4" s="22">
        <v>-2.2999999999999972</v>
      </c>
      <c r="AI4" s="22">
        <v>6.2000000000000028</v>
      </c>
      <c r="AJ4" s="22">
        <v>0.30000000000000071</v>
      </c>
      <c r="AK4" s="22">
        <v>-0.89999999999999858</v>
      </c>
      <c r="AL4" s="22">
        <v>1.8999999999999986</v>
      </c>
      <c r="AM4" s="22">
        <v>3.7000000000000011</v>
      </c>
      <c r="AN4" s="22">
        <v>4.8999999999999986</v>
      </c>
      <c r="AO4" s="22">
        <v>0.20000000000000284</v>
      </c>
      <c r="AP4" s="22">
        <v>-0.80000000000000071</v>
      </c>
      <c r="AQ4" s="22">
        <v>-0.20000000000000284</v>
      </c>
      <c r="AR4" s="22">
        <v>-1</v>
      </c>
      <c r="AS4" s="22">
        <v>4</v>
      </c>
      <c r="AT4" s="22">
        <v>1.7999999999999989</v>
      </c>
      <c r="AU4" s="22">
        <v>0.90000000000000036</v>
      </c>
      <c r="AV4" s="22">
        <v>0.90000000000000036</v>
      </c>
      <c r="AW4" s="22">
        <v>-0.20000000000000018</v>
      </c>
      <c r="AX4" s="22">
        <v>0.80000000000000071</v>
      </c>
      <c r="AY4" s="22">
        <v>4.5</v>
      </c>
      <c r="AZ4" s="22">
        <v>9.4</v>
      </c>
      <c r="BA4" s="22">
        <v>0</v>
      </c>
      <c r="BB4" s="22">
        <v>-1</v>
      </c>
      <c r="BC4" s="22">
        <v>1</v>
      </c>
      <c r="BD4" s="22">
        <v>-1</v>
      </c>
      <c r="BE4" s="22">
        <v>0</v>
      </c>
      <c r="BF4" s="22">
        <v>-10</v>
      </c>
      <c r="BG4" s="22">
        <v>-7</v>
      </c>
      <c r="BH4" s="22">
        <v>-10</v>
      </c>
      <c r="BI4" s="22">
        <v>-2.3999999999999986</v>
      </c>
      <c r="BJ4" s="22">
        <v>4</v>
      </c>
      <c r="BK4" s="22">
        <v>10</v>
      </c>
      <c r="BL4" s="22">
        <v>2.4000000000000057</v>
      </c>
      <c r="BM4" s="22">
        <v>0</v>
      </c>
      <c r="BN4" s="22">
        <v>-3</v>
      </c>
      <c r="BO4" s="22">
        <v>12.200000000000003</v>
      </c>
      <c r="BP4" s="22">
        <v>1</v>
      </c>
      <c r="BQ4" s="22">
        <v>-22</v>
      </c>
      <c r="BR4" s="22">
        <v>-21</v>
      </c>
      <c r="BS4" s="22">
        <v>-4</v>
      </c>
      <c r="BT4" s="22">
        <v>3</v>
      </c>
      <c r="BU4" s="22">
        <v>2</v>
      </c>
      <c r="BV4" s="22">
        <v>-4</v>
      </c>
      <c r="BW4" s="22">
        <v>-7</v>
      </c>
      <c r="BX4" s="22">
        <v>-15</v>
      </c>
      <c r="BY4" s="22">
        <v>0</v>
      </c>
      <c r="BZ4" s="22">
        <v>-15</v>
      </c>
      <c r="CA4" s="21" t="s">
        <v>63</v>
      </c>
      <c r="CB4" s="21" t="str">
        <f>IF(Raw!$CA4=Raw!$B4,"Team1", "Team2")</f>
        <v>Team1</v>
      </c>
      <c r="CC4" s="21">
        <v>108</v>
      </c>
      <c r="CD4" s="21">
        <v>95</v>
      </c>
      <c r="CE4" s="21">
        <f>Raw!$CC4-Raw!$CD4</f>
        <v>13</v>
      </c>
      <c r="CF4" s="32"/>
      <c r="CG4" s="32"/>
      <c r="CH4" s="32"/>
      <c r="CI4" s="32"/>
      <c r="CJ4" s="32"/>
      <c r="CK4" s="32"/>
    </row>
    <row r="5" spans="1:89" x14ac:dyDescent="0.25">
      <c r="A5" t="s">
        <v>286</v>
      </c>
      <c r="B5" s="16" t="s">
        <v>53</v>
      </c>
      <c r="C5" s="18" t="s">
        <v>5</v>
      </c>
      <c r="D5" s="19" t="s">
        <v>92</v>
      </c>
      <c r="E5" s="18" t="str">
        <f>Table1[[#This Row],[Team1]]&amp;""&amp;Table1[[#This Row],[Team2]]&amp;""&amp;Table1[[#This Row],[Date]]</f>
        <v>INDDET09.10.2017</v>
      </c>
      <c r="F5" s="18" t="str">
        <f>Raw!$C5</f>
        <v>DET</v>
      </c>
      <c r="G5" s="18" t="str">
        <f>IF(Raw!$F5=Raw!$B5,"Team1","Team2")</f>
        <v>Team2</v>
      </c>
      <c r="H5" s="3" t="str">
        <f>IF(Table1[[#This Row],[Odd1]]&gt;Table1[[#This Row],[Odd2]],Table1[[#This Row],[Team2]],Table1[[#This Row],[Team1]])</f>
        <v>DET</v>
      </c>
      <c r="I5" s="18" t="str">
        <f>IF(Raw!$H5=Raw!$B5,"Team1","Team2")</f>
        <v>Team2</v>
      </c>
      <c r="J5" s="18">
        <v>3.28</v>
      </c>
      <c r="K5" s="18">
        <v>1.36</v>
      </c>
      <c r="L5" s="18">
        <f>Raw!$J5-Raw!$K5</f>
        <v>1.9199999999999997</v>
      </c>
      <c r="M5" s="18" t="s">
        <v>53</v>
      </c>
      <c r="N5" s="18" t="str">
        <f>IF(Raw!$M5=Raw!$B5,"Team1", "Team2")</f>
        <v>Team1</v>
      </c>
      <c r="O5" s="18">
        <v>0</v>
      </c>
      <c r="P5" s="18">
        <v>0</v>
      </c>
      <c r="Q5" s="18">
        <v>1</v>
      </c>
      <c r="R5" s="18">
        <v>0</v>
      </c>
      <c r="S5" s="18" t="s">
        <v>53</v>
      </c>
      <c r="T5" s="18" t="str">
        <f>IF(Raw!$S5=Raw!$B5,"Team1","Team2")</f>
        <v>Team1</v>
      </c>
      <c r="U5" s="18">
        <v>105</v>
      </c>
      <c r="V5" s="18">
        <v>87</v>
      </c>
      <c r="W5" s="18">
        <f>Raw!$U5-Raw!$V5</f>
        <v>18</v>
      </c>
      <c r="X5" s="18">
        <v>0.67600000000000005</v>
      </c>
      <c r="Y5" s="18">
        <v>0.68</v>
      </c>
      <c r="Z5" s="22">
        <f>1-Table1[[#This Row],[Pred1]]</f>
        <v>0.31999999999999995</v>
      </c>
      <c r="AA5" s="18">
        <v>1</v>
      </c>
      <c r="AB5" s="18">
        <v>1</v>
      </c>
      <c r="AC5" s="18">
        <v>0</v>
      </c>
      <c r="AD5" s="18">
        <v>1.6999999999999904E-2</v>
      </c>
      <c r="AE5" s="18">
        <v>0</v>
      </c>
      <c r="AF5" s="18">
        <v>4.2999999999999972</v>
      </c>
      <c r="AG5" s="22">
        <v>2.1000000000000014</v>
      </c>
      <c r="AH5" s="22">
        <v>0.39999999999999147</v>
      </c>
      <c r="AI5" s="22">
        <v>2.1999999999999957</v>
      </c>
      <c r="AJ5" s="22">
        <v>-0.80000000000000071</v>
      </c>
      <c r="AK5" s="22">
        <v>-3.1000000000000014</v>
      </c>
      <c r="AL5" s="22">
        <v>1.6000000000000014</v>
      </c>
      <c r="AM5" s="22">
        <v>0.89999999999999858</v>
      </c>
      <c r="AN5" s="22">
        <v>0.40000000000000213</v>
      </c>
      <c r="AO5" s="22">
        <v>3</v>
      </c>
      <c r="AP5" s="22">
        <v>-1.5</v>
      </c>
      <c r="AQ5" s="22">
        <v>1.8000000000000007</v>
      </c>
      <c r="AR5" s="22">
        <v>0.30000000000000426</v>
      </c>
      <c r="AS5" s="22">
        <v>1</v>
      </c>
      <c r="AT5" s="22">
        <v>-0.40000000000000036</v>
      </c>
      <c r="AU5" s="22">
        <v>9.9999999999999645E-2</v>
      </c>
      <c r="AV5" s="22">
        <v>1.2999999999999998</v>
      </c>
      <c r="AW5" s="22">
        <v>0</v>
      </c>
      <c r="AX5" s="22">
        <v>-1.1000000000000014</v>
      </c>
      <c r="AY5" s="22">
        <v>-0.80000000000000071</v>
      </c>
      <c r="AZ5" s="22">
        <v>-0.19999999999999996</v>
      </c>
      <c r="BA5" s="22">
        <v>0</v>
      </c>
      <c r="BB5" s="22">
        <v>1</v>
      </c>
      <c r="BC5" s="22">
        <v>-1</v>
      </c>
      <c r="BD5" s="22">
        <v>1</v>
      </c>
      <c r="BE5" s="22">
        <v>0</v>
      </c>
      <c r="BF5" s="22">
        <v>8</v>
      </c>
      <c r="BG5" s="22">
        <v>0</v>
      </c>
      <c r="BH5" s="22">
        <v>-6</v>
      </c>
      <c r="BI5" s="22">
        <v>2.9000000000000057</v>
      </c>
      <c r="BJ5" s="22">
        <v>3</v>
      </c>
      <c r="BK5" s="22">
        <v>12</v>
      </c>
      <c r="BL5" s="22">
        <v>-5.8999999999999986</v>
      </c>
      <c r="BM5" s="22">
        <v>5</v>
      </c>
      <c r="BN5" s="22">
        <v>5</v>
      </c>
      <c r="BO5" s="22">
        <v>9.8999999999999986</v>
      </c>
      <c r="BP5" s="22">
        <v>-3</v>
      </c>
      <c r="BQ5" s="22">
        <v>4</v>
      </c>
      <c r="BR5" s="22">
        <v>1</v>
      </c>
      <c r="BS5" s="22">
        <v>1</v>
      </c>
      <c r="BT5" s="22">
        <v>-3</v>
      </c>
      <c r="BU5" s="22">
        <v>-2</v>
      </c>
      <c r="BV5" s="22">
        <v>2</v>
      </c>
      <c r="BW5" s="22">
        <v>-11</v>
      </c>
      <c r="BX5" s="22">
        <v>2</v>
      </c>
      <c r="BY5" s="22">
        <v>4</v>
      </c>
      <c r="BZ5" s="22">
        <v>8</v>
      </c>
      <c r="CA5" s="21" t="s">
        <v>5</v>
      </c>
      <c r="CB5" s="21" t="str">
        <f>IF(Raw!$CA5=Raw!$B5,"Team1", "Team2")</f>
        <v>Team2</v>
      </c>
      <c r="CC5" s="21">
        <v>97</v>
      </c>
      <c r="CD5" s="21">
        <v>107</v>
      </c>
      <c r="CE5" s="21">
        <f>Raw!$CC5-Raw!$CD5</f>
        <v>-10</v>
      </c>
      <c r="CF5" s="32"/>
      <c r="CG5" s="32"/>
      <c r="CH5" s="32"/>
      <c r="CI5" s="32"/>
      <c r="CJ5" s="32"/>
      <c r="CK5" s="32"/>
    </row>
    <row r="6" spans="1:89" x14ac:dyDescent="0.25">
      <c r="A6" t="s">
        <v>286</v>
      </c>
      <c r="B6" s="16" t="s">
        <v>40</v>
      </c>
      <c r="C6" s="18" t="s">
        <v>7</v>
      </c>
      <c r="D6" s="19" t="s">
        <v>92</v>
      </c>
      <c r="E6" s="18" t="str">
        <f>Table1[[#This Row],[Team1]]&amp;""&amp;Table1[[#This Row],[Team2]]&amp;""&amp;Table1[[#This Row],[Date]]</f>
        <v>CHAMIA09.10.2017</v>
      </c>
      <c r="F6" s="20" t="str">
        <f>Raw!$C6</f>
        <v>MIA</v>
      </c>
      <c r="G6" s="20" t="str">
        <f>IF(Raw!$F6=Raw!$B6,"Team1","Team2")</f>
        <v>Team2</v>
      </c>
      <c r="H6" s="3" t="str">
        <f>IF(Table1[[#This Row],[Odd1]]&gt;Table1[[#This Row],[Odd2]],Table1[[#This Row],[Team2]],Table1[[#This Row],[Team1]])</f>
        <v>MIA</v>
      </c>
      <c r="I6" s="20" t="str">
        <f>IF(Raw!$H6=Raw!$B6,"Team1","Team2")</f>
        <v>Team2</v>
      </c>
      <c r="J6" s="20">
        <v>2.54</v>
      </c>
      <c r="K6" s="20">
        <v>1.55</v>
      </c>
      <c r="L6" s="20">
        <f>Raw!$J6-Raw!$K6</f>
        <v>0.99</v>
      </c>
      <c r="M6" s="20" t="s">
        <v>40</v>
      </c>
      <c r="N6" s="20" t="str">
        <f>IF(Raw!$M6=Raw!$B6,"Team1", "Team2")</f>
        <v>Team1</v>
      </c>
      <c r="O6" s="20">
        <v>0</v>
      </c>
      <c r="P6" s="20">
        <v>0</v>
      </c>
      <c r="Q6" s="20">
        <v>0</v>
      </c>
      <c r="R6" s="20">
        <v>0</v>
      </c>
      <c r="S6" s="20" t="s">
        <v>7</v>
      </c>
      <c r="T6" s="20" t="str">
        <f>IF(Raw!$S6=Raw!$B6,"Team1","Team2")</f>
        <v>Team2</v>
      </c>
      <c r="U6" s="20">
        <v>72</v>
      </c>
      <c r="V6" s="20">
        <v>114</v>
      </c>
      <c r="W6" s="20">
        <f>Raw!$U6-Raw!$V6</f>
        <v>-42</v>
      </c>
      <c r="X6" s="20">
        <v>0.67659999999999998</v>
      </c>
      <c r="Y6" s="20">
        <v>0.08</v>
      </c>
      <c r="Z6" s="22">
        <f>1-Table1[[#This Row],[Pred1]]</f>
        <v>0.92</v>
      </c>
      <c r="AA6" s="20">
        <v>0</v>
      </c>
      <c r="AB6" s="20">
        <v>-2</v>
      </c>
      <c r="AC6" s="20">
        <v>2</v>
      </c>
      <c r="AD6" s="20">
        <v>-8.3000000000000018E-2</v>
      </c>
      <c r="AE6" s="20">
        <v>0.19999999999999574</v>
      </c>
      <c r="AF6" s="20">
        <v>4.7000000000000028</v>
      </c>
      <c r="AG6" s="22">
        <v>0.39999999999999858</v>
      </c>
      <c r="AH6" s="22">
        <v>3.4000000000000057</v>
      </c>
      <c r="AI6" s="22">
        <v>-1.2999999999999972</v>
      </c>
      <c r="AJ6" s="22">
        <v>-3.1999999999999993</v>
      </c>
      <c r="AK6" s="22">
        <v>-7.3000000000000007</v>
      </c>
      <c r="AL6" s="22">
        <v>-1.8000000000000043</v>
      </c>
      <c r="AM6" s="22">
        <v>6.9</v>
      </c>
      <c r="AN6" s="22">
        <v>10.5</v>
      </c>
      <c r="AO6" s="22">
        <v>-4</v>
      </c>
      <c r="AP6" s="22">
        <v>2.3000000000000007</v>
      </c>
      <c r="AQ6" s="22">
        <v>3.3999999999999986</v>
      </c>
      <c r="AR6" s="22">
        <v>5.6000000000000014</v>
      </c>
      <c r="AS6" s="22">
        <v>-0.80000000000000071</v>
      </c>
      <c r="AT6" s="22">
        <v>-2.8000000000000007</v>
      </c>
      <c r="AU6" s="22">
        <v>-1.3000000000000007</v>
      </c>
      <c r="AV6" s="22">
        <v>-9.9999999999999645E-2</v>
      </c>
      <c r="AW6" s="22">
        <v>0.29999999999999982</v>
      </c>
      <c r="AX6" s="22">
        <v>-1.8000000000000007</v>
      </c>
      <c r="AY6" s="22">
        <v>5.1000000000000014</v>
      </c>
      <c r="AZ6" s="22">
        <v>2.2000000000000002</v>
      </c>
      <c r="BA6" s="22">
        <v>0</v>
      </c>
      <c r="BB6" s="22">
        <v>0</v>
      </c>
      <c r="BC6" s="22">
        <v>0</v>
      </c>
      <c r="BD6" s="22">
        <v>0</v>
      </c>
      <c r="BE6" s="22">
        <v>5</v>
      </c>
      <c r="BF6" s="22">
        <v>6</v>
      </c>
      <c r="BG6" s="22">
        <v>1</v>
      </c>
      <c r="BH6" s="22">
        <v>28</v>
      </c>
      <c r="BI6" s="22">
        <v>-14.200000000000003</v>
      </c>
      <c r="BJ6" s="22">
        <v>-8</v>
      </c>
      <c r="BK6" s="22">
        <v>-5</v>
      </c>
      <c r="BL6" s="22">
        <v>-18.399999999999999</v>
      </c>
      <c r="BM6" s="22">
        <v>12</v>
      </c>
      <c r="BN6" s="22">
        <v>17</v>
      </c>
      <c r="BO6" s="22">
        <v>-2.5999999999999943</v>
      </c>
      <c r="BP6" s="22">
        <v>3</v>
      </c>
      <c r="BQ6" s="22">
        <v>18</v>
      </c>
      <c r="BR6" s="22">
        <v>21</v>
      </c>
      <c r="BS6" s="22">
        <v>-6</v>
      </c>
      <c r="BT6" s="22">
        <v>-8</v>
      </c>
      <c r="BU6" s="22">
        <v>0</v>
      </c>
      <c r="BV6" s="22">
        <v>7</v>
      </c>
      <c r="BW6" s="22">
        <v>0</v>
      </c>
      <c r="BX6" s="22">
        <v>4</v>
      </c>
      <c r="BY6" s="22">
        <v>15</v>
      </c>
      <c r="BZ6" s="22">
        <v>4</v>
      </c>
      <c r="CA6" s="21" t="s">
        <v>7</v>
      </c>
      <c r="CB6" s="21" t="str">
        <f>IF(Raw!$CA6=Raw!$B6,"Team1", "Team2")</f>
        <v>Team2</v>
      </c>
      <c r="CC6" s="21">
        <v>106</v>
      </c>
      <c r="CD6" s="21">
        <v>109</v>
      </c>
      <c r="CE6" s="21">
        <f>Raw!$CC6-Raw!$CD6</f>
        <v>-3</v>
      </c>
      <c r="CF6" s="32"/>
      <c r="CG6" s="32"/>
      <c r="CH6" s="32"/>
      <c r="CI6" s="32"/>
      <c r="CJ6" s="32"/>
      <c r="CK6" s="32"/>
    </row>
    <row r="7" spans="1:89" x14ac:dyDescent="0.25">
      <c r="A7" t="s">
        <v>286</v>
      </c>
      <c r="B7" s="16" t="s">
        <v>58</v>
      </c>
      <c r="C7" s="18" t="s">
        <v>2</v>
      </c>
      <c r="D7" s="19" t="s">
        <v>92</v>
      </c>
      <c r="E7" s="18" t="str">
        <f>Table1[[#This Row],[Team1]]&amp;""&amp;Table1[[#This Row],[Team2]]&amp;""&amp;Table1[[#This Row],[Date]]</f>
        <v>MEMATL09.10.2017</v>
      </c>
      <c r="F7" s="18" t="str">
        <f>Raw!$C7</f>
        <v>ATL</v>
      </c>
      <c r="G7" s="18" t="str">
        <f>IF(Raw!$F7=Raw!$B7,"Team1","Team2")</f>
        <v>Team2</v>
      </c>
      <c r="H7" s="3" t="str">
        <f>IF(Table1[[#This Row],[Odd1]]&gt;Table1[[#This Row],[Odd2]],Table1[[#This Row],[Team2]],Table1[[#This Row],[Team1]])</f>
        <v>MEM</v>
      </c>
      <c r="I7" s="18" t="str">
        <f>IF(Raw!$H7=Raw!$B7,"Team1","Team2")</f>
        <v>Team1</v>
      </c>
      <c r="J7" s="18">
        <v>1.79</v>
      </c>
      <c r="K7" s="18">
        <v>2.09</v>
      </c>
      <c r="L7" s="18">
        <f>Raw!$J7-Raw!$K7</f>
        <v>-0.29999999999999982</v>
      </c>
      <c r="M7" s="18" t="s">
        <v>2</v>
      </c>
      <c r="N7" s="18" t="str">
        <f>IF(Raw!$M7=Raw!$B7,"Team1", "Team2")</f>
        <v>Team2</v>
      </c>
      <c r="O7" s="18">
        <v>0</v>
      </c>
      <c r="P7" s="18">
        <v>0</v>
      </c>
      <c r="Q7" s="18">
        <v>0</v>
      </c>
      <c r="R7" s="18">
        <v>0</v>
      </c>
      <c r="S7" s="18" t="s">
        <v>2</v>
      </c>
      <c r="T7" s="18" t="str">
        <f>IF(Raw!$S7=Raw!$B7,"Team1","Team2")</f>
        <v>Team2</v>
      </c>
      <c r="U7" s="18">
        <v>96</v>
      </c>
      <c r="V7" s="18">
        <v>108</v>
      </c>
      <c r="W7" s="18">
        <f>Raw!$U7-Raw!$V7</f>
        <v>-12</v>
      </c>
      <c r="X7" s="18">
        <v>0.86199999999999999</v>
      </c>
      <c r="Y7" s="18">
        <v>0.38</v>
      </c>
      <c r="Z7" s="22">
        <f>1-Table1[[#This Row],[Pred1]]</f>
        <v>0.62</v>
      </c>
      <c r="AA7" s="18">
        <v>1</v>
      </c>
      <c r="AB7" s="18">
        <v>3</v>
      </c>
      <c r="AC7" s="18">
        <v>-2</v>
      </c>
      <c r="AD7" s="18">
        <v>0.11200000000000002</v>
      </c>
      <c r="AE7" s="18">
        <v>-0.20000000000000284</v>
      </c>
      <c r="AF7" s="18">
        <v>-4.7000000000000028</v>
      </c>
      <c r="AG7" s="22">
        <v>-3.0999999999999943</v>
      </c>
      <c r="AH7" s="22">
        <v>-6.0999999999999943</v>
      </c>
      <c r="AI7" s="22">
        <v>-0.40000000000000568</v>
      </c>
      <c r="AJ7" s="22">
        <v>-1.4000000000000004</v>
      </c>
      <c r="AK7" s="22">
        <v>-0.89999999999999858</v>
      </c>
      <c r="AL7" s="22">
        <v>-3.7999999999999972</v>
      </c>
      <c r="AM7" s="22">
        <v>2.5999999999999979</v>
      </c>
      <c r="AN7" s="22">
        <v>3.1999999999999993</v>
      </c>
      <c r="AO7" s="22">
        <v>0.90000000000000568</v>
      </c>
      <c r="AP7" s="22">
        <v>-1.5999999999999996</v>
      </c>
      <c r="AQ7" s="22">
        <v>-0.30000000000000071</v>
      </c>
      <c r="AR7" s="22">
        <v>-1.8999999999999986</v>
      </c>
      <c r="AS7" s="22">
        <v>-1.8000000000000007</v>
      </c>
      <c r="AT7" s="22">
        <v>-1.6999999999999993</v>
      </c>
      <c r="AU7" s="22">
        <v>-1.7000000000000002</v>
      </c>
      <c r="AV7" s="22">
        <v>1.7000000000000002</v>
      </c>
      <c r="AW7" s="22">
        <v>0</v>
      </c>
      <c r="AX7" s="22">
        <v>2.3000000000000007</v>
      </c>
      <c r="AY7" s="22">
        <v>0.60000000000000142</v>
      </c>
      <c r="AZ7" s="22">
        <v>2.2999999999999998</v>
      </c>
      <c r="BA7" s="22">
        <v>0</v>
      </c>
      <c r="BB7" s="22">
        <v>0</v>
      </c>
      <c r="BC7" s="22">
        <v>0</v>
      </c>
      <c r="BD7" s="22">
        <v>0</v>
      </c>
      <c r="BE7" s="22">
        <v>-5</v>
      </c>
      <c r="BF7" s="22">
        <v>1</v>
      </c>
      <c r="BG7" s="22">
        <v>1</v>
      </c>
      <c r="BH7" s="22">
        <v>-11</v>
      </c>
      <c r="BI7" s="22">
        <v>7</v>
      </c>
      <c r="BJ7" s="22">
        <v>-2</v>
      </c>
      <c r="BK7" s="22">
        <v>0</v>
      </c>
      <c r="BL7" s="22">
        <v>-7.4000000000000057</v>
      </c>
      <c r="BM7" s="22">
        <v>1</v>
      </c>
      <c r="BN7" s="22">
        <v>2</v>
      </c>
      <c r="BO7" s="22">
        <v>-2.2999999999999972</v>
      </c>
      <c r="BP7" s="22">
        <v>0</v>
      </c>
      <c r="BQ7" s="22">
        <v>-14</v>
      </c>
      <c r="BR7" s="22">
        <v>-14</v>
      </c>
      <c r="BS7" s="22">
        <v>-1</v>
      </c>
      <c r="BT7" s="22">
        <v>-2</v>
      </c>
      <c r="BU7" s="22">
        <v>1</v>
      </c>
      <c r="BV7" s="22">
        <v>0</v>
      </c>
      <c r="BW7" s="22">
        <v>-4</v>
      </c>
      <c r="BX7" s="22">
        <v>9</v>
      </c>
      <c r="BY7" s="22">
        <v>0</v>
      </c>
      <c r="BZ7" s="22">
        <v>-5</v>
      </c>
      <c r="CA7" s="39" t="s">
        <v>2</v>
      </c>
      <c r="CB7" s="39" t="str">
        <f>IF(Raw!$CA7=Raw!$B7,"Team1", "Team2")</f>
        <v>Team2</v>
      </c>
      <c r="CC7" s="39">
        <v>88</v>
      </c>
      <c r="CD7" s="39">
        <v>100</v>
      </c>
      <c r="CE7" s="39">
        <f>Raw!$CC7-Raw!$CD7</f>
        <v>-12</v>
      </c>
      <c r="CF7" s="32"/>
      <c r="CG7" s="32"/>
      <c r="CH7" s="32"/>
      <c r="CI7" s="32"/>
      <c r="CJ7" s="32"/>
      <c r="CK7" s="32"/>
    </row>
    <row r="8" spans="1:89" x14ac:dyDescent="0.25">
      <c r="A8" t="s">
        <v>286</v>
      </c>
      <c r="B8" s="35" t="s">
        <v>10</v>
      </c>
      <c r="C8" s="20" t="s">
        <v>3</v>
      </c>
      <c r="D8" s="19" t="s">
        <v>92</v>
      </c>
      <c r="E8" s="18" t="str">
        <f>Table1[[#This Row],[Team1]]&amp;""&amp;Table1[[#This Row],[Team2]]&amp;""&amp;Table1[[#This Row],[Date]]</f>
        <v>PHIBOS09.10.2017</v>
      </c>
      <c r="F8" s="20" t="str">
        <f>Raw!$C8</f>
        <v>BOS</v>
      </c>
      <c r="G8" s="20" t="str">
        <f>IF(Raw!$F8=Raw!$B8,"Team1","Team2")</f>
        <v>Team2</v>
      </c>
      <c r="H8" s="3" t="str">
        <f>IF(Table1[[#This Row],[Odd1]]&gt;Table1[[#This Row],[Odd2]],Table1[[#This Row],[Team2]],Table1[[#This Row],[Team1]])</f>
        <v>BOS</v>
      </c>
      <c r="I8" s="20" t="str">
        <f>IF(Raw!$H8=Raw!$B8,"Team1","Team2")</f>
        <v>Team2</v>
      </c>
      <c r="J8" s="20">
        <v>2.65</v>
      </c>
      <c r="K8" s="20">
        <v>1.51</v>
      </c>
      <c r="L8" s="20">
        <f>Raw!$J8-Raw!$K8</f>
        <v>1.1399999999999999</v>
      </c>
      <c r="M8" s="20" t="s">
        <v>10</v>
      </c>
      <c r="N8" s="20" t="str">
        <f>IF(Raw!$M8=Raw!$B8,"Team1", "Team2")</f>
        <v>Team1</v>
      </c>
      <c r="O8" s="20">
        <v>2</v>
      </c>
      <c r="P8" s="20">
        <v>1</v>
      </c>
      <c r="Q8" s="20">
        <v>2</v>
      </c>
      <c r="R8" s="20">
        <v>0</v>
      </c>
      <c r="S8" s="20" t="s">
        <v>3</v>
      </c>
      <c r="T8" s="20" t="str">
        <f>IF(Raw!$S8=Raw!$B8,"Team1","Team2")</f>
        <v>Team2</v>
      </c>
      <c r="U8" s="20">
        <v>85</v>
      </c>
      <c r="V8" s="20">
        <v>117</v>
      </c>
      <c r="W8" s="20">
        <f>Raw!$U8-Raw!$V8</f>
        <v>-32</v>
      </c>
      <c r="X8" s="20">
        <v>0.73660000000000003</v>
      </c>
      <c r="Y8" s="20">
        <v>0.18</v>
      </c>
      <c r="Z8" s="22">
        <f>1-Table1[[#This Row],[Pred1]]</f>
        <v>0.82000000000000006</v>
      </c>
      <c r="AA8" s="20">
        <v>-3</v>
      </c>
      <c r="AB8" s="20">
        <v>-9</v>
      </c>
      <c r="AC8" s="20">
        <v>6</v>
      </c>
      <c r="AD8" s="20">
        <v>-0.27299999999999991</v>
      </c>
      <c r="AE8" s="20">
        <v>-0.20000000000000284</v>
      </c>
      <c r="AF8" s="20">
        <v>3.5999999999999943</v>
      </c>
      <c r="AG8" s="22">
        <v>2.3999999999999986</v>
      </c>
      <c r="AH8" s="22">
        <v>4.0999999999999943</v>
      </c>
      <c r="AI8" s="22">
        <v>0.60000000000000142</v>
      </c>
      <c r="AJ8" s="22">
        <v>-0.80000000000000071</v>
      </c>
      <c r="AK8" s="22">
        <v>-1.3999999999999986</v>
      </c>
      <c r="AL8" s="22">
        <v>-1.1000000000000014</v>
      </c>
      <c r="AM8" s="22">
        <v>-0.39999999999999858</v>
      </c>
      <c r="AN8" s="22">
        <v>0.90000000000000213</v>
      </c>
      <c r="AO8" s="22">
        <v>-4.2999999999999972</v>
      </c>
      <c r="AP8" s="22">
        <v>2.6999999999999993</v>
      </c>
      <c r="AQ8" s="22">
        <v>1.5</v>
      </c>
      <c r="AR8" s="22">
        <v>4</v>
      </c>
      <c r="AS8" s="22">
        <v>3.3000000000000007</v>
      </c>
      <c r="AT8" s="22">
        <v>3.1999999999999993</v>
      </c>
      <c r="AU8" s="22">
        <v>0.19999999999999929</v>
      </c>
      <c r="AV8" s="22">
        <v>0.79999999999999982</v>
      </c>
      <c r="AW8" s="22">
        <v>1.5999999999999996</v>
      </c>
      <c r="AX8" s="22">
        <v>4.1999999999999993</v>
      </c>
      <c r="AY8" s="22">
        <v>1.6999999999999993</v>
      </c>
      <c r="AZ8" s="22">
        <v>-6.9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2</v>
      </c>
      <c r="BG8" s="22">
        <v>1</v>
      </c>
      <c r="BH8" s="22">
        <v>-2</v>
      </c>
      <c r="BI8" s="22">
        <v>2.3000000000000043</v>
      </c>
      <c r="BJ8" s="22">
        <v>-1</v>
      </c>
      <c r="BK8" s="22">
        <v>-12</v>
      </c>
      <c r="BL8" s="22">
        <v>9.6000000000000014</v>
      </c>
      <c r="BM8" s="22">
        <v>1</v>
      </c>
      <c r="BN8" s="22">
        <v>4</v>
      </c>
      <c r="BO8" s="22">
        <v>-12</v>
      </c>
      <c r="BP8" s="22">
        <v>-4</v>
      </c>
      <c r="BQ8" s="22">
        <v>9</v>
      </c>
      <c r="BR8" s="22">
        <v>5</v>
      </c>
      <c r="BS8" s="22">
        <v>15</v>
      </c>
      <c r="BT8" s="22">
        <v>4</v>
      </c>
      <c r="BU8" s="22">
        <v>-7</v>
      </c>
      <c r="BV8" s="22">
        <v>13</v>
      </c>
      <c r="BW8" s="22">
        <v>4</v>
      </c>
      <c r="BX8" s="22">
        <v>5</v>
      </c>
      <c r="BY8" s="22">
        <v>10</v>
      </c>
      <c r="BZ8" s="22">
        <v>0</v>
      </c>
      <c r="CA8" s="39" t="s">
        <v>3</v>
      </c>
      <c r="CB8" s="39" t="str">
        <f>IF(Raw!$CA8=Raw!$B8,"Team1", "Team2")</f>
        <v>Team2</v>
      </c>
      <c r="CC8" s="39">
        <v>96</v>
      </c>
      <c r="CD8" s="39">
        <v>113</v>
      </c>
      <c r="CE8" s="39">
        <f>Raw!$CC8-Raw!$CD8</f>
        <v>-17</v>
      </c>
      <c r="CF8" s="32"/>
      <c r="CG8" s="32"/>
      <c r="CH8" s="32"/>
      <c r="CI8" s="32"/>
      <c r="CJ8" s="32"/>
      <c r="CK8" s="32"/>
    </row>
    <row r="9" spans="1:89" x14ac:dyDescent="0.25">
      <c r="A9" t="s">
        <v>286</v>
      </c>
      <c r="B9" s="16" t="s">
        <v>74</v>
      </c>
      <c r="C9" s="18" t="s">
        <v>76</v>
      </c>
      <c r="D9" s="19" t="s">
        <v>92</v>
      </c>
      <c r="E9" s="18" t="str">
        <f>Table1[[#This Row],[Team1]]&amp;""&amp;Table1[[#This Row],[Team2]]&amp;""&amp;Table1[[#This Row],[Date]]</f>
        <v>PORSAC09.10.2017</v>
      </c>
      <c r="F9" s="18" t="str">
        <f>Raw!$C9</f>
        <v>SAC</v>
      </c>
      <c r="G9" s="18" t="str">
        <f>IF(Raw!$F9=Raw!$B9,"Team1","Team2")</f>
        <v>Team2</v>
      </c>
      <c r="H9" s="3" t="str">
        <f>IF(Table1[[#This Row],[Odd1]]&gt;Table1[[#This Row],[Odd2]],Table1[[#This Row],[Team2]],Table1[[#This Row],[Team1]])</f>
        <v>POR</v>
      </c>
      <c r="I9" s="18" t="str">
        <f>IF(Raw!$H9=Raw!$B9,"Team1","Team2")</f>
        <v>Team1</v>
      </c>
      <c r="J9" s="18">
        <v>1.4</v>
      </c>
      <c r="K9" s="18">
        <v>3.08</v>
      </c>
      <c r="L9" s="18">
        <f>Raw!$J9-Raw!$K9</f>
        <v>-1.6800000000000002</v>
      </c>
      <c r="M9" s="18" t="s">
        <v>76</v>
      </c>
      <c r="N9" s="18" t="str">
        <f>IF(Raw!$M9=Raw!$B9,"Team1", "Team2")</f>
        <v>Team2</v>
      </c>
      <c r="O9" s="18">
        <v>4</v>
      </c>
      <c r="P9" s="18">
        <v>0</v>
      </c>
      <c r="Q9" s="18">
        <v>0</v>
      </c>
      <c r="R9" s="18">
        <v>0</v>
      </c>
      <c r="S9" s="18" t="s">
        <v>76</v>
      </c>
      <c r="T9" s="18" t="str">
        <f>IF(Raw!$S9=Raw!$B9,"Team1","Team2")</f>
        <v>Team2</v>
      </c>
      <c r="U9" s="18">
        <v>83</v>
      </c>
      <c r="V9" s="18">
        <v>109</v>
      </c>
      <c r="W9" s="18">
        <f>Raw!$U9-Raw!$V9</f>
        <v>-26</v>
      </c>
      <c r="X9" s="18">
        <v>0.68920000000000003</v>
      </c>
      <c r="Y9" s="18">
        <v>0.24</v>
      </c>
      <c r="Z9" s="22">
        <f>1-Table1[[#This Row],[Pred1]]</f>
        <v>0.76</v>
      </c>
      <c r="AA9" s="18">
        <v>-1</v>
      </c>
      <c r="AB9" s="18">
        <v>5</v>
      </c>
      <c r="AC9" s="18">
        <v>-6</v>
      </c>
      <c r="AD9" s="18">
        <v>0.22200000000000003</v>
      </c>
      <c r="AE9" s="18">
        <v>0</v>
      </c>
      <c r="AF9" s="18">
        <v>6.3999999999999915</v>
      </c>
      <c r="AG9" s="22">
        <v>-0.29999999999999716</v>
      </c>
      <c r="AH9" s="22">
        <v>0.70000000000000284</v>
      </c>
      <c r="AI9" s="22">
        <v>-0.60000000000000142</v>
      </c>
      <c r="AJ9" s="22">
        <v>0.79999999999999893</v>
      </c>
      <c r="AK9" s="22">
        <v>2.5</v>
      </c>
      <c r="AL9" s="22">
        <v>-0.70000000000000284</v>
      </c>
      <c r="AM9" s="22">
        <v>6.1</v>
      </c>
      <c r="AN9" s="22">
        <v>5.8000000000000007</v>
      </c>
      <c r="AO9" s="22">
        <v>7.7999999999999972</v>
      </c>
      <c r="AP9" s="22">
        <v>1.2000000000000011</v>
      </c>
      <c r="AQ9" s="22">
        <v>6</v>
      </c>
      <c r="AR9" s="22">
        <v>7.2999999999999972</v>
      </c>
      <c r="AS9" s="22">
        <v>-2.4000000000000021</v>
      </c>
      <c r="AT9" s="22">
        <v>0.19999999999999929</v>
      </c>
      <c r="AU9" s="22">
        <v>-1.9000000000000004</v>
      </c>
      <c r="AV9" s="22">
        <v>1.2999999999999998</v>
      </c>
      <c r="AW9" s="22">
        <v>1.7000000000000002</v>
      </c>
      <c r="AX9" s="22">
        <v>-0.19999999999999929</v>
      </c>
      <c r="AY9" s="22">
        <v>1.9000000000000021</v>
      </c>
      <c r="AZ9" s="22">
        <v>11.7</v>
      </c>
      <c r="BA9" s="22">
        <v>0</v>
      </c>
      <c r="BB9" s="22">
        <v>-1</v>
      </c>
      <c r="BC9" s="22">
        <v>1</v>
      </c>
      <c r="BD9" s="22">
        <v>-1</v>
      </c>
      <c r="BE9" s="22">
        <v>-5</v>
      </c>
      <c r="BF9" s="22">
        <v>-24</v>
      </c>
      <c r="BG9" s="22">
        <v>-15</v>
      </c>
      <c r="BH9" s="22">
        <v>-19</v>
      </c>
      <c r="BI9" s="22">
        <v>-7.5</v>
      </c>
      <c r="BJ9" s="22">
        <v>-1</v>
      </c>
      <c r="BK9" s="22">
        <v>-3</v>
      </c>
      <c r="BL9" s="22">
        <v>1.1000000000000014</v>
      </c>
      <c r="BM9" s="22">
        <v>7</v>
      </c>
      <c r="BN9" s="22">
        <v>7</v>
      </c>
      <c r="BO9" s="22">
        <v>11.900000000000006</v>
      </c>
      <c r="BP9" s="22">
        <v>-4</v>
      </c>
      <c r="BQ9" s="22">
        <v>-1</v>
      </c>
      <c r="BR9" s="22">
        <v>-5</v>
      </c>
      <c r="BS9" s="22">
        <v>-3</v>
      </c>
      <c r="BT9" s="22">
        <v>-1</v>
      </c>
      <c r="BU9" s="22">
        <v>-10</v>
      </c>
      <c r="BV9" s="22">
        <v>1</v>
      </c>
      <c r="BW9" s="22">
        <v>3</v>
      </c>
      <c r="BX9" s="22">
        <v>-1</v>
      </c>
      <c r="BY9" s="22">
        <v>8</v>
      </c>
      <c r="BZ9" s="22">
        <v>-21</v>
      </c>
      <c r="CA9" s="39" t="s">
        <v>74</v>
      </c>
      <c r="CB9" s="39" t="str">
        <f>IF(Raw!$CA9=Raw!$B9,"Team1", "Team2")</f>
        <v>Team1</v>
      </c>
      <c r="CC9" s="39">
        <v>97</v>
      </c>
      <c r="CD9" s="39">
        <v>83</v>
      </c>
      <c r="CE9" s="39">
        <f>Raw!$CC9-Raw!$CD9</f>
        <v>14</v>
      </c>
      <c r="CF9" s="32"/>
      <c r="CG9" s="32"/>
      <c r="CH9" s="32"/>
      <c r="CI9" s="32"/>
      <c r="CJ9" s="32"/>
      <c r="CK9" s="32"/>
    </row>
    <row r="10" spans="1:89" x14ac:dyDescent="0.25">
      <c r="A10" t="s">
        <v>286</v>
      </c>
      <c r="B10" s="35" t="s">
        <v>81</v>
      </c>
      <c r="C10" s="20" t="s">
        <v>72</v>
      </c>
      <c r="D10" s="34" t="s">
        <v>92</v>
      </c>
      <c r="E10" s="20" t="str">
        <f>Table1[[#This Row],[Team1]]&amp;""&amp;Table1[[#This Row],[Team2]]&amp;""&amp;Table1[[#This Row],[Date]]</f>
        <v>UTAPHX09.10.2017</v>
      </c>
      <c r="F10" s="20" t="str">
        <f>Raw!$C10</f>
        <v>PHX</v>
      </c>
      <c r="G10" s="20" t="str">
        <f>IF(Raw!$F10=Raw!$B10,"Team1","Team2")</f>
        <v>Team2</v>
      </c>
      <c r="H10" s="3" t="str">
        <f>IF(Table1[[#This Row],[Odd1]]&gt;Table1[[#This Row],[Odd2]],Table1[[#This Row],[Team2]],Table1[[#This Row],[Team1]])</f>
        <v>PHX</v>
      </c>
      <c r="I10" s="20" t="str">
        <f>IF(Raw!$H10=Raw!$B10,"Team1","Team2")</f>
        <v>Team2</v>
      </c>
      <c r="J10" s="20">
        <v>2.69</v>
      </c>
      <c r="K10" s="20">
        <v>1.5</v>
      </c>
      <c r="L10" s="20">
        <f>Raw!$J10-Raw!$K10</f>
        <v>1.19</v>
      </c>
      <c r="M10" s="20" t="s">
        <v>81</v>
      </c>
      <c r="N10" s="20" t="str">
        <f>IF(Raw!$M10=Raw!$B10,"Team1", "Team2")</f>
        <v>Team1</v>
      </c>
      <c r="O10" s="20">
        <v>4</v>
      </c>
      <c r="P10" s="20">
        <v>1</v>
      </c>
      <c r="Q10" s="20">
        <v>2</v>
      </c>
      <c r="R10" s="20">
        <v>0</v>
      </c>
      <c r="S10" s="20" t="s">
        <v>72</v>
      </c>
      <c r="T10" s="20" t="str">
        <f>IF(Raw!$S10=Raw!$B10,"Team1","Team2")</f>
        <v>Team2</v>
      </c>
      <c r="U10" s="20">
        <v>84</v>
      </c>
      <c r="V10" s="20">
        <v>111</v>
      </c>
      <c r="W10" s="20">
        <f>Raw!$U10-Raw!$V10</f>
        <v>-27</v>
      </c>
      <c r="X10" s="20">
        <v>0.80389999999999995</v>
      </c>
      <c r="Y10" s="20">
        <v>0.23</v>
      </c>
      <c r="Z10" s="22">
        <f>1-Table1[[#This Row],[Pred1]]</f>
        <v>0.77</v>
      </c>
      <c r="AA10" s="20">
        <v>-1</v>
      </c>
      <c r="AB10" s="20">
        <v>4</v>
      </c>
      <c r="AC10" s="20">
        <v>-5</v>
      </c>
      <c r="AD10" s="20">
        <v>0.16699999999999998</v>
      </c>
      <c r="AE10" s="20">
        <v>0</v>
      </c>
      <c r="AF10" s="20">
        <v>-4.0999999999999943</v>
      </c>
      <c r="AG10" s="22">
        <v>-2.1999999999999957</v>
      </c>
      <c r="AH10" s="22">
        <v>-6.4000000000000057</v>
      </c>
      <c r="AI10" s="22">
        <v>0.79999999999999716</v>
      </c>
      <c r="AJ10" s="22">
        <v>3.2000000000000011</v>
      </c>
      <c r="AK10" s="22">
        <v>5</v>
      </c>
      <c r="AL10" s="22">
        <v>5.1000000000000014</v>
      </c>
      <c r="AM10" s="22">
        <v>-3</v>
      </c>
      <c r="AN10" s="22">
        <v>-5.7000000000000028</v>
      </c>
      <c r="AO10" s="22">
        <v>6.4000000000000057</v>
      </c>
      <c r="AP10" s="22">
        <v>-2.7000000000000011</v>
      </c>
      <c r="AQ10" s="22">
        <v>-3.1000000000000014</v>
      </c>
      <c r="AR10" s="22">
        <v>-5.7999999999999972</v>
      </c>
      <c r="AS10" s="22">
        <v>1.5</v>
      </c>
      <c r="AT10" s="22">
        <v>-1.2999999999999989</v>
      </c>
      <c r="AU10" s="22">
        <v>2.6000000000000005</v>
      </c>
      <c r="AV10" s="22">
        <v>0.20000000000000018</v>
      </c>
      <c r="AW10" s="22">
        <v>-0.5</v>
      </c>
      <c r="AX10" s="22">
        <v>-1.8999999999999986</v>
      </c>
      <c r="AY10" s="22">
        <v>-2.6000000000000014</v>
      </c>
      <c r="AZ10" s="22">
        <v>12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2</v>
      </c>
      <c r="BG10" s="22">
        <v>-2</v>
      </c>
      <c r="BH10" s="22">
        <v>-1</v>
      </c>
      <c r="BI10" s="22">
        <v>-2</v>
      </c>
      <c r="BJ10" s="22">
        <v>4</v>
      </c>
      <c r="BK10" s="22">
        <v>7</v>
      </c>
      <c r="BL10" s="22">
        <v>6.3000000000000043</v>
      </c>
      <c r="BM10" s="22">
        <v>2</v>
      </c>
      <c r="BN10" s="22">
        <v>-1</v>
      </c>
      <c r="BO10" s="22">
        <v>10.099999999999994</v>
      </c>
      <c r="BP10" s="22">
        <v>-6</v>
      </c>
      <c r="BQ10" s="22">
        <v>-4</v>
      </c>
      <c r="BR10" s="22">
        <v>-10</v>
      </c>
      <c r="BS10" s="22">
        <v>-5</v>
      </c>
      <c r="BT10" s="22">
        <v>-1</v>
      </c>
      <c r="BU10" s="22">
        <v>5</v>
      </c>
      <c r="BV10" s="22">
        <v>0</v>
      </c>
      <c r="BW10" s="22">
        <v>1</v>
      </c>
      <c r="BX10" s="22">
        <v>0</v>
      </c>
      <c r="BY10" s="22">
        <v>2</v>
      </c>
      <c r="BZ10" s="22">
        <v>-1</v>
      </c>
      <c r="CA10" s="39" t="s">
        <v>81</v>
      </c>
      <c r="CB10" s="39" t="str">
        <f>IF(Raw!$CA10=Raw!$B10,"Team1", "Team2")</f>
        <v>Team1</v>
      </c>
      <c r="CC10" s="39">
        <v>120</v>
      </c>
      <c r="CD10" s="39">
        <v>102</v>
      </c>
      <c r="CE10" s="39">
        <f>Raw!$CC10-Raw!$CD10</f>
        <v>18</v>
      </c>
      <c r="CF10" s="32"/>
      <c r="CG10" s="32"/>
      <c r="CH10" s="32"/>
      <c r="CI10" s="32"/>
      <c r="CJ10" s="32"/>
      <c r="CK10" s="32"/>
    </row>
    <row r="11" spans="1:89" x14ac:dyDescent="0.25">
      <c r="A11" t="s">
        <v>286</v>
      </c>
      <c r="B11" s="16" t="s">
        <v>5</v>
      </c>
      <c r="C11" s="18" t="s">
        <v>11</v>
      </c>
      <c r="D11" s="19" t="s">
        <v>93</v>
      </c>
      <c r="E11" s="18" t="str">
        <f>Table1[[#This Row],[Team1]]&amp;""&amp;Table1[[#This Row],[Team2]]&amp;""&amp;Table1[[#This Row],[Date]]</f>
        <v>DETTOR10.10.2017</v>
      </c>
      <c r="F11" s="18" t="str">
        <f>Raw!$C11</f>
        <v>TOR</v>
      </c>
      <c r="G11" s="18" t="str">
        <f>IF(Raw!$F11=Raw!$B11,"Team1","Team2")</f>
        <v>Team2</v>
      </c>
      <c r="H11" s="3" t="str">
        <f>IF(Table1[[#This Row],[Odd1]]&gt;Table1[[#This Row],[Odd2]],Table1[[#This Row],[Team2]],Table1[[#This Row],[Team1]])</f>
        <v>TOR</v>
      </c>
      <c r="I11" s="18" t="str">
        <f>IF(Raw!$H11=Raw!$B11,"Team1","Team2")</f>
        <v>Team2</v>
      </c>
      <c r="J11" s="18">
        <v>2.89</v>
      </c>
      <c r="K11" s="18">
        <v>1.44</v>
      </c>
      <c r="L11" s="18">
        <f>Raw!$J11-Raw!$K11</f>
        <v>1.4500000000000002</v>
      </c>
      <c r="M11" s="18" t="s">
        <v>5</v>
      </c>
      <c r="N11" s="18" t="str">
        <f>IF(Raw!$M11=Raw!$B11,"Team1", "Team2")</f>
        <v>Team1</v>
      </c>
      <c r="O11" s="18">
        <v>4</v>
      </c>
      <c r="P11" s="18">
        <v>1</v>
      </c>
      <c r="Q11" s="18">
        <v>2</v>
      </c>
      <c r="R11" s="18">
        <v>0</v>
      </c>
      <c r="S11" s="18" t="s">
        <v>5</v>
      </c>
      <c r="T11" s="18" t="str">
        <f>IF(Raw!$S11=Raw!$B11,"Team1","Team2")</f>
        <v>Team1</v>
      </c>
      <c r="U11" s="18">
        <v>101</v>
      </c>
      <c r="V11" s="18">
        <v>100</v>
      </c>
      <c r="W11" s="18">
        <f>Raw!$U11-Raw!$V11</f>
        <v>1</v>
      </c>
      <c r="X11" s="18">
        <v>0.8337</v>
      </c>
      <c r="Y11" s="18">
        <v>0.51</v>
      </c>
      <c r="Z11" s="22">
        <f>1-Table1[[#This Row],[Pred1]]</f>
        <v>0.49</v>
      </c>
      <c r="AA11" s="18">
        <v>2</v>
      </c>
      <c r="AB11" s="18">
        <v>-2</v>
      </c>
      <c r="AC11" s="18">
        <v>4</v>
      </c>
      <c r="AD11" s="18">
        <v>-0.1359999999999999</v>
      </c>
      <c r="AE11" s="18">
        <v>0</v>
      </c>
      <c r="AF11" s="18">
        <v>-7.7000000000000028</v>
      </c>
      <c r="AG11" s="22">
        <v>-1.8999999999999986</v>
      </c>
      <c r="AH11" s="22">
        <v>1.7000000000000028</v>
      </c>
      <c r="AI11" s="22">
        <v>-3.1000000000000014</v>
      </c>
      <c r="AJ11" s="22">
        <v>-0.40000000000000036</v>
      </c>
      <c r="AK11" s="22">
        <v>-2.8999999999999986</v>
      </c>
      <c r="AL11" s="22">
        <v>2.1999999999999957</v>
      </c>
      <c r="AM11" s="22">
        <v>-3.5</v>
      </c>
      <c r="AN11" s="22">
        <v>-3.2000000000000028</v>
      </c>
      <c r="AO11" s="22">
        <v>-5.0999999999999943</v>
      </c>
      <c r="AP11" s="22">
        <v>1.7999999999999989</v>
      </c>
      <c r="AQ11" s="22">
        <v>-0.80000000000000071</v>
      </c>
      <c r="AR11" s="22">
        <v>1</v>
      </c>
      <c r="AS11" s="22">
        <v>-1.3000000000000007</v>
      </c>
      <c r="AT11" s="22">
        <v>0.19999999999999929</v>
      </c>
      <c r="AU11" s="22">
        <v>-0.5</v>
      </c>
      <c r="AV11" s="22">
        <v>-2.2999999999999998</v>
      </c>
      <c r="AW11" s="22">
        <v>1.2999999999999998</v>
      </c>
      <c r="AX11" s="22">
        <v>-3</v>
      </c>
      <c r="AY11" s="22">
        <v>-0.90000000000000213</v>
      </c>
      <c r="AZ11" s="22">
        <v>-6.1</v>
      </c>
      <c r="BA11" s="22">
        <v>0</v>
      </c>
      <c r="BB11" s="22">
        <v>-1</v>
      </c>
      <c r="BC11" s="22">
        <v>1</v>
      </c>
      <c r="BD11" s="22">
        <v>-1</v>
      </c>
      <c r="BE11" s="22">
        <v>0</v>
      </c>
      <c r="BF11" s="22">
        <v>-18</v>
      </c>
      <c r="BG11" s="22">
        <v>1</v>
      </c>
      <c r="BH11" s="22">
        <v>14</v>
      </c>
      <c r="BI11" s="22">
        <v>-6.1000000000000014</v>
      </c>
      <c r="BJ11" s="22">
        <v>-1</v>
      </c>
      <c r="BK11" s="22">
        <v>-4</v>
      </c>
      <c r="BL11" s="22">
        <v>2.5</v>
      </c>
      <c r="BM11" s="22">
        <v>-19</v>
      </c>
      <c r="BN11" s="22">
        <v>-14</v>
      </c>
      <c r="BO11" s="22">
        <v>-35.300000000000004</v>
      </c>
      <c r="BP11" s="22">
        <v>5</v>
      </c>
      <c r="BQ11" s="22">
        <v>8</v>
      </c>
      <c r="BR11" s="22">
        <v>13</v>
      </c>
      <c r="BS11" s="22">
        <v>-1</v>
      </c>
      <c r="BT11" s="22">
        <v>2</v>
      </c>
      <c r="BU11" s="22">
        <v>0</v>
      </c>
      <c r="BV11" s="22">
        <v>-1</v>
      </c>
      <c r="BW11" s="22">
        <v>12</v>
      </c>
      <c r="BX11" s="22">
        <v>-6</v>
      </c>
      <c r="BY11" s="22">
        <v>-6</v>
      </c>
      <c r="BZ11" s="22">
        <v>-13</v>
      </c>
      <c r="CA11" s="21" t="s">
        <v>11</v>
      </c>
      <c r="CB11" s="21" t="str">
        <f>IF(Raw!$CA11=Raw!$B11,"Team1", "Team2")</f>
        <v>Team2</v>
      </c>
      <c r="CC11" s="21">
        <v>94</v>
      </c>
      <c r="CD11" s="21">
        <v>116</v>
      </c>
      <c r="CE11" s="21">
        <f>Raw!$CC11-Raw!$CD11</f>
        <v>-22</v>
      </c>
      <c r="CF11" s="32"/>
      <c r="CG11" s="32"/>
      <c r="CH11" s="32"/>
      <c r="CI11" s="32"/>
      <c r="CJ11" s="32"/>
      <c r="CK11" s="32"/>
    </row>
    <row r="12" spans="1:89" x14ac:dyDescent="0.25">
      <c r="A12" t="s">
        <v>286</v>
      </c>
      <c r="B12" s="14" t="s">
        <v>42</v>
      </c>
      <c r="C12" s="31" t="s">
        <v>4</v>
      </c>
      <c r="D12" s="41" t="s">
        <v>93</v>
      </c>
      <c r="E12" s="31" t="str">
        <f>Table1[[#This Row],[Team1]]&amp;""&amp;Table1[[#This Row],[Team2]]&amp;""&amp;Table1[[#This Row],[Date]]</f>
        <v>CHICLE10.10.2017</v>
      </c>
      <c r="F12" s="31" t="str">
        <f>Raw!$C12</f>
        <v>CLE</v>
      </c>
      <c r="G12" s="31" t="str">
        <f>IF(Raw!$F12=Raw!$B12,"Team1","Team2")</f>
        <v>Team2</v>
      </c>
      <c r="H12" s="3" t="str">
        <f>IF(Table1[[#This Row],[Odd1]]&gt;Table1[[#This Row],[Odd2]],Table1[[#This Row],[Team2]],Table1[[#This Row],[Team1]])</f>
        <v>CLE</v>
      </c>
      <c r="I12" s="31" t="str">
        <f>IF(Raw!$H12=Raw!$B12,"Team1","Team2")</f>
        <v>Team2</v>
      </c>
      <c r="J12" s="31">
        <v>4.05</v>
      </c>
      <c r="K12" s="31">
        <v>1.26</v>
      </c>
      <c r="L12" s="31">
        <f>Raw!$J12-Raw!$K12</f>
        <v>2.79</v>
      </c>
      <c r="M12" s="31" t="s">
        <v>42</v>
      </c>
      <c r="N12" s="31" t="str">
        <f>IF(Raw!$M12=Raw!$B12,"Team1", "Team2")</f>
        <v>Team1</v>
      </c>
      <c r="O12" s="31">
        <v>0</v>
      </c>
      <c r="P12" s="31">
        <v>0</v>
      </c>
      <c r="Q12" s="31">
        <v>0</v>
      </c>
      <c r="R12" s="31">
        <v>0</v>
      </c>
      <c r="S12" s="31" t="s">
        <v>42</v>
      </c>
      <c r="T12" s="31" t="str">
        <f>IF(Raw!$S12=Raw!$B12,"Team1","Team2")</f>
        <v>Team1</v>
      </c>
      <c r="U12" s="31">
        <v>104</v>
      </c>
      <c r="V12" s="31">
        <v>90</v>
      </c>
      <c r="W12" s="31">
        <f>Raw!$U12-Raw!$V12</f>
        <v>14</v>
      </c>
      <c r="X12" s="31">
        <v>0.56479999999999997</v>
      </c>
      <c r="Y12" s="31">
        <v>0.64</v>
      </c>
      <c r="Z12" s="22">
        <f>1-Table1[[#This Row],[Pred1]]</f>
        <v>0.36</v>
      </c>
      <c r="AA12" s="31">
        <v>-2</v>
      </c>
      <c r="AB12" s="31">
        <v>-14</v>
      </c>
      <c r="AC12" s="31">
        <v>12</v>
      </c>
      <c r="AD12" s="31">
        <v>-0.52499999999999991</v>
      </c>
      <c r="AE12" s="31">
        <v>0.19999999999999574</v>
      </c>
      <c r="AF12" s="31">
        <v>-14.100000000000009</v>
      </c>
      <c r="AG12" s="22">
        <v>-3.1000000000000014</v>
      </c>
      <c r="AH12" s="22">
        <v>4.7000000000000028</v>
      </c>
      <c r="AI12" s="22">
        <v>-6</v>
      </c>
      <c r="AJ12" s="22">
        <v>-1.4000000000000004</v>
      </c>
      <c r="AK12" s="22">
        <v>-1.6000000000000014</v>
      </c>
      <c r="AL12" s="22">
        <v>-2.5</v>
      </c>
      <c r="AM12" s="22">
        <v>-6.4999999999999982</v>
      </c>
      <c r="AN12" s="22">
        <v>-6.8999999999999986</v>
      </c>
      <c r="AO12" s="22">
        <v>-6.1000000000000085</v>
      </c>
      <c r="AP12" s="22">
        <v>1.1999999999999993</v>
      </c>
      <c r="AQ12" s="22">
        <v>1</v>
      </c>
      <c r="AR12" s="22">
        <v>2</v>
      </c>
      <c r="AS12" s="22">
        <v>-0.89999999999999858</v>
      </c>
      <c r="AT12" s="22">
        <v>-0.29999999999999893</v>
      </c>
      <c r="AU12" s="22">
        <v>-0.20000000000000018</v>
      </c>
      <c r="AV12" s="22">
        <v>-0.5</v>
      </c>
      <c r="AW12" s="22">
        <v>0.40000000000000036</v>
      </c>
      <c r="AX12" s="22">
        <v>-0.10000000000000142</v>
      </c>
      <c r="AY12" s="22">
        <v>-5.6000000000000014</v>
      </c>
      <c r="AZ12" s="22">
        <v>-13.600000000000001</v>
      </c>
      <c r="BA12" s="22">
        <v>0</v>
      </c>
      <c r="BB12" s="22">
        <v>1</v>
      </c>
      <c r="BC12" s="22">
        <v>-1</v>
      </c>
      <c r="BD12" s="22">
        <v>1</v>
      </c>
      <c r="BE12" s="22">
        <v>5</v>
      </c>
      <c r="BF12" s="22">
        <v>17</v>
      </c>
      <c r="BG12" s="22">
        <v>11</v>
      </c>
      <c r="BH12" s="22">
        <v>13</v>
      </c>
      <c r="BI12" s="22">
        <v>5.5</v>
      </c>
      <c r="BJ12" s="22">
        <v>-5</v>
      </c>
      <c r="BK12" s="22">
        <v>-18</v>
      </c>
      <c r="BL12" s="22">
        <v>2.6999999999999957</v>
      </c>
      <c r="BM12" s="22">
        <v>0</v>
      </c>
      <c r="BN12" s="22">
        <v>0</v>
      </c>
      <c r="BO12" s="22">
        <v>0</v>
      </c>
      <c r="BP12" s="22">
        <v>-3</v>
      </c>
      <c r="BQ12" s="22">
        <v>15</v>
      </c>
      <c r="BR12" s="22">
        <v>12</v>
      </c>
      <c r="BS12" s="22">
        <v>0</v>
      </c>
      <c r="BT12" s="22">
        <v>2</v>
      </c>
      <c r="BU12" s="22">
        <v>1</v>
      </c>
      <c r="BV12" s="22">
        <v>3</v>
      </c>
      <c r="BW12" s="22">
        <v>7</v>
      </c>
      <c r="BX12" s="22">
        <v>6</v>
      </c>
      <c r="BY12" s="22">
        <v>2</v>
      </c>
      <c r="BZ12" s="22">
        <v>12</v>
      </c>
      <c r="CA12" s="39" t="s">
        <v>42</v>
      </c>
      <c r="CB12" s="39" t="str">
        <f>IF(Raw!$CA12=Raw!$B12,"Team1", "Team2")</f>
        <v>Team1</v>
      </c>
      <c r="CC12" s="39">
        <v>108</v>
      </c>
      <c r="CD12" s="39">
        <v>94</v>
      </c>
      <c r="CE12" s="39">
        <f>Raw!$CC12-Raw!$CD12</f>
        <v>14</v>
      </c>
      <c r="CF12" s="32"/>
      <c r="CG12" s="32"/>
      <c r="CH12" s="32"/>
      <c r="CI12" s="32"/>
      <c r="CJ12" s="32"/>
      <c r="CK12" s="32"/>
    </row>
    <row r="13" spans="1:89" x14ac:dyDescent="0.25">
      <c r="A13" t="s">
        <v>286</v>
      </c>
      <c r="B13" s="33" t="s">
        <v>10</v>
      </c>
      <c r="C13" s="15" t="s">
        <v>11</v>
      </c>
      <c r="D13" s="42" t="s">
        <v>94</v>
      </c>
      <c r="E13" s="15" t="str">
        <f>Table1[[#This Row],[Team1]]&amp;""&amp;Table1[[#This Row],[Team2]]&amp;""&amp;Table1[[#This Row],[Date]]</f>
        <v>PHITOR21.10.2017</v>
      </c>
      <c r="F13" s="15" t="str">
        <f>Raw!$C13</f>
        <v>TOR</v>
      </c>
      <c r="G13" s="15" t="str">
        <f>IF(Raw!$F13=Raw!$B13,"Team1","Team2")</f>
        <v>Team2</v>
      </c>
      <c r="H13" s="3" t="str">
        <f>IF(Table1[[#This Row],[Odd1]]&gt;Table1[[#This Row],[Odd2]],Table1[[#This Row],[Team2]],Table1[[#This Row],[Team1]])</f>
        <v>TOR</v>
      </c>
      <c r="I13" s="15" t="str">
        <f>IF(Raw!$H13=Raw!$B13,"Team1","Team2")</f>
        <v>Team2</v>
      </c>
      <c r="J13" s="15">
        <v>4.6900000000000004</v>
      </c>
      <c r="K13" s="15">
        <v>1.23</v>
      </c>
      <c r="L13" s="15">
        <f>Raw!$J13-Raw!$K13</f>
        <v>3.4600000000000004</v>
      </c>
      <c r="M13" s="15" t="s">
        <v>10</v>
      </c>
      <c r="N13" s="15" t="str">
        <f>IF(Raw!$M13=Raw!$B13,"Team1", "Team2")</f>
        <v>Team1</v>
      </c>
      <c r="O13" s="15">
        <v>3</v>
      </c>
      <c r="P13" s="15">
        <v>1</v>
      </c>
      <c r="Q13" s="15">
        <v>6</v>
      </c>
      <c r="R13" s="15">
        <v>0</v>
      </c>
      <c r="S13" s="15" t="s">
        <v>11</v>
      </c>
      <c r="T13" s="15" t="str">
        <f>IF(Raw!$S13=Raw!$B13,"Team1","Team2")</f>
        <v>Team2</v>
      </c>
      <c r="U13" s="15">
        <v>95</v>
      </c>
      <c r="V13" s="15">
        <v>114</v>
      </c>
      <c r="W13" s="15">
        <f>Raw!$U13-Raw!$V13</f>
        <v>-19</v>
      </c>
      <c r="X13" s="15">
        <v>0.63239999999999996</v>
      </c>
      <c r="Y13" s="15">
        <v>0.31</v>
      </c>
      <c r="Z13" s="22">
        <f>1-Table1[[#This Row],[Pred1]]</f>
        <v>0.69</v>
      </c>
      <c r="AA13" s="15">
        <v>1</v>
      </c>
      <c r="AB13" s="15">
        <v>-3</v>
      </c>
      <c r="AC13" s="15">
        <v>4</v>
      </c>
      <c r="AD13" s="15">
        <v>-0.15399999999999991</v>
      </c>
      <c r="AE13" s="15">
        <v>0</v>
      </c>
      <c r="AF13" s="15">
        <v>-3.7000000000000028</v>
      </c>
      <c r="AG13" s="22">
        <v>-1.2999999999999972</v>
      </c>
      <c r="AH13" s="22">
        <v>3.0999999999999943</v>
      </c>
      <c r="AI13" s="22">
        <v>-3.1000000000000014</v>
      </c>
      <c r="AJ13" s="22">
        <v>-0.80000000000000071</v>
      </c>
      <c r="AK13" s="22">
        <v>-2.3999999999999986</v>
      </c>
      <c r="AL13" s="22">
        <v>9.9999999999994316E-2</v>
      </c>
      <c r="AM13" s="22">
        <v>-0.5</v>
      </c>
      <c r="AN13" s="22">
        <v>1.1999999999999993</v>
      </c>
      <c r="AO13" s="22">
        <v>-5.7999999999999972</v>
      </c>
      <c r="AP13" s="22">
        <v>3.1999999999999993</v>
      </c>
      <c r="AQ13" s="22">
        <v>4.6000000000000014</v>
      </c>
      <c r="AR13" s="22">
        <v>7.7000000000000028</v>
      </c>
      <c r="AS13" s="22">
        <v>2.1999999999999993</v>
      </c>
      <c r="AT13" s="22">
        <v>2.9999999999999982</v>
      </c>
      <c r="AU13" s="22">
        <v>-0.20000000000000107</v>
      </c>
      <c r="AV13" s="22">
        <v>-0.29999999999999982</v>
      </c>
      <c r="AW13" s="22">
        <v>1.5999999999999996</v>
      </c>
      <c r="AX13" s="22">
        <v>1.2999999999999972</v>
      </c>
      <c r="AY13" s="22">
        <v>1.6999999999999993</v>
      </c>
      <c r="AZ13" s="22">
        <v>-7.5</v>
      </c>
      <c r="BA13" s="22">
        <v>0</v>
      </c>
      <c r="BB13" s="22">
        <v>-1</v>
      </c>
      <c r="BC13" s="22">
        <v>1</v>
      </c>
      <c r="BD13" s="22">
        <v>-1</v>
      </c>
      <c r="BE13" s="22">
        <v>0</v>
      </c>
      <c r="BF13" s="22">
        <v>-12</v>
      </c>
      <c r="BG13" s="22">
        <v>2</v>
      </c>
      <c r="BH13" s="22">
        <v>3</v>
      </c>
      <c r="BI13" s="22">
        <v>0.70000000000000284</v>
      </c>
      <c r="BJ13" s="22">
        <v>-3</v>
      </c>
      <c r="BK13" s="22">
        <v>-5</v>
      </c>
      <c r="BL13" s="22">
        <v>-3.3999999999999986</v>
      </c>
      <c r="BM13" s="22">
        <v>-13</v>
      </c>
      <c r="BN13" s="22">
        <v>-12</v>
      </c>
      <c r="BO13" s="22">
        <v>-11.700000000000003</v>
      </c>
      <c r="BP13" s="22">
        <v>-3</v>
      </c>
      <c r="BQ13" s="22">
        <v>11</v>
      </c>
      <c r="BR13" s="22">
        <v>8</v>
      </c>
      <c r="BS13" s="22">
        <v>8</v>
      </c>
      <c r="BT13" s="22">
        <v>7</v>
      </c>
      <c r="BU13" s="22">
        <v>-5</v>
      </c>
      <c r="BV13" s="22">
        <v>10</v>
      </c>
      <c r="BW13" s="22">
        <v>4</v>
      </c>
      <c r="BX13" s="22">
        <v>4</v>
      </c>
      <c r="BY13" s="22">
        <v>-1</v>
      </c>
      <c r="BZ13" s="22">
        <v>-12</v>
      </c>
      <c r="CA13" s="39" t="s">
        <v>11</v>
      </c>
      <c r="CB13" s="39" t="str">
        <f>IF(Raw!$CA13=Raw!$B13,"Team1", "Team2")</f>
        <v>Team2</v>
      </c>
      <c r="CC13" s="39">
        <v>94</v>
      </c>
      <c r="CD13" s="39">
        <v>128</v>
      </c>
      <c r="CE13" s="39">
        <f>Raw!$CC13-Raw!$CD13</f>
        <v>-34</v>
      </c>
      <c r="CF13" s="32"/>
      <c r="CG13" s="32"/>
      <c r="CH13" s="32"/>
      <c r="CI13" s="32"/>
      <c r="CJ13" s="32"/>
      <c r="CK13" s="32"/>
    </row>
    <row r="14" spans="1:89" x14ac:dyDescent="0.25">
      <c r="A14" t="s">
        <v>286</v>
      </c>
      <c r="B14" s="14" t="s">
        <v>50</v>
      </c>
      <c r="C14" s="31" t="s">
        <v>58</v>
      </c>
      <c r="D14" s="41" t="s">
        <v>94</v>
      </c>
      <c r="E14" s="31" t="str">
        <f>Table1[[#This Row],[Team1]]&amp;""&amp;Table1[[#This Row],[Team2]]&amp;""&amp;Table1[[#This Row],[Date]]</f>
        <v>GSWMEM21.10.2017</v>
      </c>
      <c r="F14" s="31" t="str">
        <f>Raw!$C14</f>
        <v>MEM</v>
      </c>
      <c r="G14" s="31" t="str">
        <f>IF(Raw!$F14=Raw!$B14,"Team1","Team2")</f>
        <v>Team2</v>
      </c>
      <c r="H14" s="3" t="str">
        <f>IF(Table1[[#This Row],[Odd1]]&gt;Table1[[#This Row],[Odd2]],Table1[[#This Row],[Team2]],Table1[[#This Row],[Team1]])</f>
        <v>GSW</v>
      </c>
      <c r="I14" s="31" t="str">
        <f>IF(Raw!$H14=Raw!$B14,"Team1","Team2")</f>
        <v>Team1</v>
      </c>
      <c r="J14" s="31">
        <v>1.26</v>
      </c>
      <c r="K14" s="31">
        <v>4.34</v>
      </c>
      <c r="L14" s="31">
        <f>Raw!$J14-Raw!$K14</f>
        <v>-3.08</v>
      </c>
      <c r="M14" s="31" t="s">
        <v>50</v>
      </c>
      <c r="N14" s="31" t="str">
        <f>IF(Raw!$M14=Raw!$B14,"Team1", "Team2")</f>
        <v>Team1</v>
      </c>
      <c r="O14" s="31">
        <v>0</v>
      </c>
      <c r="P14" s="31">
        <v>0</v>
      </c>
      <c r="Q14" s="31">
        <v>1</v>
      </c>
      <c r="R14" s="31">
        <v>1</v>
      </c>
      <c r="S14" s="31" t="s">
        <v>58</v>
      </c>
      <c r="T14" s="31" t="str">
        <f>IF(Raw!$S14=Raw!$B14,"Team1","Team2")</f>
        <v>Team2</v>
      </c>
      <c r="U14" s="31">
        <v>103</v>
      </c>
      <c r="V14" s="31">
        <v>104</v>
      </c>
      <c r="W14" s="31">
        <f>Raw!$U14-Raw!$V14</f>
        <v>-1</v>
      </c>
      <c r="X14" s="31">
        <v>0.7762</v>
      </c>
      <c r="Y14" s="31">
        <v>0.49</v>
      </c>
      <c r="Z14" s="22">
        <f>1-Table1[[#This Row],[Pred1]]</f>
        <v>0.51</v>
      </c>
      <c r="AA14" s="31">
        <v>2</v>
      </c>
      <c r="AB14" s="31">
        <v>13</v>
      </c>
      <c r="AC14" s="31">
        <v>-11</v>
      </c>
      <c r="AD14" s="31">
        <v>0.45800000000000002</v>
      </c>
      <c r="AE14" s="31">
        <v>0.20000000000000284</v>
      </c>
      <c r="AF14" s="31">
        <v>19.100000000000009</v>
      </c>
      <c r="AG14" s="22">
        <v>8.2999999999999972</v>
      </c>
      <c r="AH14" s="22">
        <v>6.2999999999999972</v>
      </c>
      <c r="AI14" s="22">
        <v>6.4000000000000057</v>
      </c>
      <c r="AJ14" s="22">
        <v>3.2000000000000011</v>
      </c>
      <c r="AK14" s="22">
        <v>4.1999999999999993</v>
      </c>
      <c r="AL14" s="22">
        <v>5.6999999999999957</v>
      </c>
      <c r="AM14" s="22">
        <v>-0.59999999999999787</v>
      </c>
      <c r="AN14" s="22">
        <v>-1.0999999999999979</v>
      </c>
      <c r="AO14" s="22">
        <v>1.0999999999999943</v>
      </c>
      <c r="AP14" s="22">
        <v>0.80000000000000071</v>
      </c>
      <c r="AQ14" s="22">
        <v>5.5</v>
      </c>
      <c r="AR14" s="22">
        <v>6.2999999999999972</v>
      </c>
      <c r="AS14" s="22">
        <v>9.8000000000000007</v>
      </c>
      <c r="AT14" s="22">
        <v>2</v>
      </c>
      <c r="AU14" s="22">
        <v>1.3999999999999995</v>
      </c>
      <c r="AV14" s="22">
        <v>3.2999999999999989</v>
      </c>
      <c r="AW14" s="22">
        <v>-1.2000000000000002</v>
      </c>
      <c r="AX14" s="22">
        <v>-2.1000000000000014</v>
      </c>
      <c r="AY14" s="22">
        <v>-2.6999999999999993</v>
      </c>
      <c r="AZ14" s="22">
        <v>14.6</v>
      </c>
      <c r="BA14" s="22">
        <v>0</v>
      </c>
      <c r="BB14" s="22">
        <v>1</v>
      </c>
      <c r="BC14" s="22">
        <v>-1</v>
      </c>
      <c r="BD14" s="22">
        <v>1</v>
      </c>
      <c r="BE14" s="22">
        <v>0</v>
      </c>
      <c r="BF14" s="22">
        <v>-5</v>
      </c>
      <c r="BG14" s="22">
        <v>-2</v>
      </c>
      <c r="BH14" s="22">
        <v>-1</v>
      </c>
      <c r="BI14" s="22">
        <v>-1.8999999999999986</v>
      </c>
      <c r="BJ14" s="22">
        <v>-2</v>
      </c>
      <c r="BK14" s="22">
        <v>-1</v>
      </c>
      <c r="BL14" s="22">
        <v>-6.3999999999999986</v>
      </c>
      <c r="BM14" s="22">
        <v>1</v>
      </c>
      <c r="BN14" s="22">
        <v>0</v>
      </c>
      <c r="BO14" s="22">
        <v>4.5999999999999943</v>
      </c>
      <c r="BP14" s="22">
        <v>-6</v>
      </c>
      <c r="BQ14" s="22">
        <v>16</v>
      </c>
      <c r="BR14" s="22">
        <v>10</v>
      </c>
      <c r="BS14" s="22">
        <v>5</v>
      </c>
      <c r="BT14" s="22">
        <v>-3</v>
      </c>
      <c r="BU14" s="22">
        <v>-3</v>
      </c>
      <c r="BV14" s="22">
        <v>12</v>
      </c>
      <c r="BW14" s="22">
        <v>-1</v>
      </c>
      <c r="BX14" s="22">
        <v>-6</v>
      </c>
      <c r="BY14" s="22">
        <v>-6</v>
      </c>
      <c r="BZ14" s="22">
        <v>13</v>
      </c>
      <c r="CA14" s="39" t="s">
        <v>58</v>
      </c>
      <c r="CB14" s="39" t="str">
        <f>IF(Raw!$CA14=Raw!$B14,"Team1", "Team2")</f>
        <v>Team2</v>
      </c>
      <c r="CC14" s="39">
        <v>101</v>
      </c>
      <c r="CD14" s="39">
        <v>111</v>
      </c>
      <c r="CE14" s="39">
        <f>Raw!$CC14-Raw!$CD14</f>
        <v>-10</v>
      </c>
      <c r="CF14" s="32"/>
      <c r="CG14" s="32"/>
      <c r="CH14" s="32"/>
      <c r="CI14" s="32"/>
      <c r="CJ14" s="32"/>
      <c r="CK14" s="32"/>
    </row>
    <row r="15" spans="1:89" x14ac:dyDescent="0.25">
      <c r="A15" t="s">
        <v>286</v>
      </c>
      <c r="B15" s="33" t="s">
        <v>53</v>
      </c>
      <c r="C15" s="15" t="s">
        <v>7</v>
      </c>
      <c r="D15" s="42" t="s">
        <v>94</v>
      </c>
      <c r="E15" s="15" t="str">
        <f>Table1[[#This Row],[Team1]]&amp;""&amp;Table1[[#This Row],[Team2]]&amp;""&amp;Table1[[#This Row],[Date]]</f>
        <v>INDMIA21.10.2017</v>
      </c>
      <c r="F15" s="15" t="str">
        <f>Raw!$C15</f>
        <v>MIA</v>
      </c>
      <c r="G15" s="15" t="str">
        <f>IF(Raw!$F15=Raw!$B15,"Team1","Team2")</f>
        <v>Team2</v>
      </c>
      <c r="H15" s="3" t="str">
        <f>IF(Table1[[#This Row],[Odd1]]&gt;Table1[[#This Row],[Odd2]],Table1[[#This Row],[Team2]],Table1[[#This Row],[Team1]])</f>
        <v>MIA</v>
      </c>
      <c r="I15" s="15" t="str">
        <f>IF(Raw!$H15=Raw!$B15,"Team1","Team2")</f>
        <v>Team2</v>
      </c>
      <c r="J15" s="15">
        <v>4.62</v>
      </c>
      <c r="K15" s="15">
        <v>1.24</v>
      </c>
      <c r="L15" s="15">
        <f>Raw!$J15-Raw!$K15</f>
        <v>3.38</v>
      </c>
      <c r="M15" s="15" t="s">
        <v>7</v>
      </c>
      <c r="N15" s="15" t="str">
        <f>IF(Raw!$M15=Raw!$B15,"Team1", "Team2")</f>
        <v>Team2</v>
      </c>
      <c r="O15" s="15">
        <v>0</v>
      </c>
      <c r="P15" s="15">
        <v>0</v>
      </c>
      <c r="Q15" s="15">
        <v>2</v>
      </c>
      <c r="R15" s="15">
        <v>0</v>
      </c>
      <c r="S15" s="15" t="s">
        <v>7</v>
      </c>
      <c r="T15" s="15" t="str">
        <f>IF(Raw!$S15=Raw!$B15,"Team1","Team2")</f>
        <v>Team2</v>
      </c>
      <c r="U15" s="15">
        <v>97</v>
      </c>
      <c r="V15" s="15">
        <v>108</v>
      </c>
      <c r="W15" s="15">
        <f>Raw!$U15-Raw!$V15</f>
        <v>-11</v>
      </c>
      <c r="X15" s="15">
        <v>0.78180000000000005</v>
      </c>
      <c r="Y15" s="15">
        <v>0.39</v>
      </c>
      <c r="Z15" s="22">
        <f>1-Table1[[#This Row],[Pred1]]</f>
        <v>0.61</v>
      </c>
      <c r="AA15" s="15">
        <v>2</v>
      </c>
      <c r="AB15" s="15">
        <v>4</v>
      </c>
      <c r="AC15" s="15">
        <v>-2</v>
      </c>
      <c r="AD15" s="15">
        <v>0.11899999999999994</v>
      </c>
      <c r="AE15" s="15">
        <v>-0.20000000000000284</v>
      </c>
      <c r="AF15" s="15">
        <v>8.0999999999999943</v>
      </c>
      <c r="AG15" s="22">
        <v>4.3999999999999986</v>
      </c>
      <c r="AH15" s="22">
        <v>4.2000000000000028</v>
      </c>
      <c r="AI15" s="22">
        <v>2.8999999999999986</v>
      </c>
      <c r="AJ15" s="22">
        <v>-1.8000000000000007</v>
      </c>
      <c r="AK15" s="22">
        <v>-6.7000000000000028</v>
      </c>
      <c r="AL15" s="22">
        <v>2.7999999999999972</v>
      </c>
      <c r="AM15" s="22">
        <v>1.0999999999999996</v>
      </c>
      <c r="AN15" s="22">
        <v>1.5</v>
      </c>
      <c r="AO15" s="22">
        <v>-0.29999999999999716</v>
      </c>
      <c r="AP15" s="22">
        <v>1.0999999999999996</v>
      </c>
      <c r="AQ15" s="22">
        <v>0.10000000000000142</v>
      </c>
      <c r="AR15" s="22">
        <v>1.2000000000000028</v>
      </c>
      <c r="AS15" s="22">
        <v>2.0999999999999979</v>
      </c>
      <c r="AT15" s="22">
        <v>-2.1000000000000014</v>
      </c>
      <c r="AU15" s="22">
        <v>0.59999999999999964</v>
      </c>
      <c r="AV15" s="22">
        <v>-0.29999999999999982</v>
      </c>
      <c r="AW15" s="22">
        <v>0.79999999999999982</v>
      </c>
      <c r="AX15" s="22">
        <v>-2.1000000000000014</v>
      </c>
      <c r="AY15" s="22">
        <v>-0.30000000000000071</v>
      </c>
      <c r="AZ15" s="22">
        <v>5.2</v>
      </c>
      <c r="BA15" s="22">
        <v>0</v>
      </c>
      <c r="BB15" s="22">
        <v>1</v>
      </c>
      <c r="BC15" s="22">
        <v>-1</v>
      </c>
      <c r="BD15" s="22">
        <v>1</v>
      </c>
      <c r="BE15" s="22">
        <v>0</v>
      </c>
      <c r="BF15" s="22">
        <v>1</v>
      </c>
      <c r="BG15" s="22">
        <v>-1</v>
      </c>
      <c r="BH15" s="22">
        <v>14</v>
      </c>
      <c r="BI15" s="22">
        <v>-10</v>
      </c>
      <c r="BJ15" s="22">
        <v>-3</v>
      </c>
      <c r="BK15" s="22">
        <v>5</v>
      </c>
      <c r="BL15" s="22">
        <v>-14.399999999999999</v>
      </c>
      <c r="BM15" s="22">
        <v>6</v>
      </c>
      <c r="BN15" s="22">
        <v>12</v>
      </c>
      <c r="BO15" s="22">
        <v>-12.5</v>
      </c>
      <c r="BP15" s="22">
        <v>6</v>
      </c>
      <c r="BQ15" s="22">
        <v>15</v>
      </c>
      <c r="BR15" s="22">
        <v>21</v>
      </c>
      <c r="BS15" s="22">
        <v>-7</v>
      </c>
      <c r="BT15" s="22">
        <v>-9</v>
      </c>
      <c r="BU15" s="22">
        <v>-1</v>
      </c>
      <c r="BV15" s="22">
        <v>0</v>
      </c>
      <c r="BW15" s="22">
        <v>-3</v>
      </c>
      <c r="BX15" s="22">
        <v>2</v>
      </c>
      <c r="BY15" s="22">
        <v>9</v>
      </c>
      <c r="BZ15" s="22">
        <v>16</v>
      </c>
      <c r="CA15" s="39" t="s">
        <v>7</v>
      </c>
      <c r="CB15" s="39" t="str">
        <f>IF(Raw!$CA15=Raw!$B15,"Team1", "Team2")</f>
        <v>Team2</v>
      </c>
      <c r="CC15" s="39">
        <v>108</v>
      </c>
      <c r="CD15" s="39">
        <v>112</v>
      </c>
      <c r="CE15" s="39">
        <f>Raw!$CC15-Raw!$CD15</f>
        <v>-4</v>
      </c>
      <c r="CF15" s="32"/>
      <c r="CG15" s="32"/>
      <c r="CH15" s="32"/>
      <c r="CI15" s="32"/>
      <c r="CJ15" s="32"/>
      <c r="CK15" s="32"/>
    </row>
    <row r="16" spans="1:89" x14ac:dyDescent="0.25">
      <c r="A16" t="s">
        <v>286</v>
      </c>
      <c r="B16" s="35" t="s">
        <v>45</v>
      </c>
      <c r="C16" s="20" t="s">
        <v>6</v>
      </c>
      <c r="D16" s="34" t="s">
        <v>94</v>
      </c>
      <c r="E16" s="20" t="str">
        <f>Table1[[#This Row],[Team1]]&amp;""&amp;Table1[[#This Row],[Team2]]&amp;""&amp;Table1[[#This Row],[Date]]</f>
        <v>DALHOU21.10.2017</v>
      </c>
      <c r="F16" s="20" t="str">
        <f>Raw!$C16</f>
        <v>HOU</v>
      </c>
      <c r="G16" s="20" t="str">
        <f>IF(Raw!$F16=Raw!$B16,"Team1","Team2")</f>
        <v>Team2</v>
      </c>
      <c r="H16" s="3" t="str">
        <f>IF(Table1[[#This Row],[Odd1]]&gt;Table1[[#This Row],[Odd2]],Table1[[#This Row],[Team2]],Table1[[#This Row],[Team1]])</f>
        <v>HOU</v>
      </c>
      <c r="I16" s="20" t="str">
        <f>IF(Raw!$H16=Raw!$B16,"Team1","Team2")</f>
        <v>Team2</v>
      </c>
      <c r="J16" s="20">
        <v>7.84</v>
      </c>
      <c r="K16" s="20">
        <v>1.1100000000000001</v>
      </c>
      <c r="L16" s="20">
        <f>Raw!$J16-Raw!$K16</f>
        <v>6.7299999999999995</v>
      </c>
      <c r="M16" s="20" t="s">
        <v>45</v>
      </c>
      <c r="N16" s="20" t="str">
        <f>IF(Raw!$M16=Raw!$B16,"Team1", "Team2")</f>
        <v>Team1</v>
      </c>
      <c r="O16" s="20">
        <v>4</v>
      </c>
      <c r="P16" s="20">
        <v>1</v>
      </c>
      <c r="Q16" s="20">
        <v>2</v>
      </c>
      <c r="R16" s="20">
        <v>0</v>
      </c>
      <c r="S16" s="20" t="s">
        <v>6</v>
      </c>
      <c r="T16" s="20" t="str">
        <f>IF(Raw!$S16=Raw!$B16,"Team1","Team2")</f>
        <v>Team2</v>
      </c>
      <c r="U16" s="20">
        <v>88</v>
      </c>
      <c r="V16" s="20">
        <v>108</v>
      </c>
      <c r="W16" s="20">
        <f>Raw!$U16-Raw!$V16</f>
        <v>-20</v>
      </c>
      <c r="X16" s="20">
        <v>0.52110000000000001</v>
      </c>
      <c r="Y16" s="20">
        <v>0.3</v>
      </c>
      <c r="Z16" s="22">
        <f>1-Table1[[#This Row],[Pred1]]</f>
        <v>0.7</v>
      </c>
      <c r="AA16" s="20">
        <v>3</v>
      </c>
      <c r="AB16" s="20">
        <v>-12</v>
      </c>
      <c r="AC16" s="20">
        <v>15</v>
      </c>
      <c r="AD16" s="20">
        <v>-0.55699999999999994</v>
      </c>
      <c r="AE16" s="20">
        <v>0.20000000000000284</v>
      </c>
      <c r="AF16" s="20">
        <v>-13.599999999999994</v>
      </c>
      <c r="AG16" s="22">
        <v>-2.3000000000000043</v>
      </c>
      <c r="AH16" s="22">
        <v>0.5</v>
      </c>
      <c r="AI16" s="22">
        <v>-2.8999999999999986</v>
      </c>
      <c r="AJ16" s="22">
        <v>-4.5</v>
      </c>
      <c r="AK16" s="22">
        <v>-11.799999999999997</v>
      </c>
      <c r="AL16" s="22">
        <v>-0.59999999999999432</v>
      </c>
      <c r="AM16" s="22">
        <v>-4.6999999999999993</v>
      </c>
      <c r="AN16" s="22">
        <v>-4.8999999999999986</v>
      </c>
      <c r="AO16" s="22">
        <v>-3.5999999999999943</v>
      </c>
      <c r="AP16" s="22">
        <v>-1.2000000000000011</v>
      </c>
      <c r="AQ16" s="22">
        <v>-1.5</v>
      </c>
      <c r="AR16" s="22">
        <v>-2.6999999999999957</v>
      </c>
      <c r="AS16" s="22">
        <v>-1.6999999999999993</v>
      </c>
      <c r="AT16" s="22">
        <v>-2.4000000000000021</v>
      </c>
      <c r="AU16" s="22">
        <v>-2.4999999999999991</v>
      </c>
      <c r="AV16" s="22">
        <v>-1.3000000000000003</v>
      </c>
      <c r="AW16" s="22">
        <v>0</v>
      </c>
      <c r="AX16" s="22">
        <v>-1.0999999999999979</v>
      </c>
      <c r="AY16" s="22">
        <v>-0.19999999999999929</v>
      </c>
      <c r="AZ16" s="22">
        <v>-14.600000000000001</v>
      </c>
      <c r="BA16" s="22">
        <v>0</v>
      </c>
      <c r="BB16" s="22">
        <v>-1</v>
      </c>
      <c r="BC16" s="22">
        <v>1</v>
      </c>
      <c r="BD16" s="22">
        <v>-1</v>
      </c>
      <c r="BE16" s="22">
        <v>0</v>
      </c>
      <c r="BF16" s="22">
        <v>-10</v>
      </c>
      <c r="BG16" s="22">
        <v>-3</v>
      </c>
      <c r="BH16" s="22">
        <v>-6</v>
      </c>
      <c r="BI16" s="22">
        <v>-0.19999999999999574</v>
      </c>
      <c r="BJ16" s="22">
        <v>-8</v>
      </c>
      <c r="BK16" s="22">
        <v>-18</v>
      </c>
      <c r="BL16" s="22">
        <v>-1.1999999999999957</v>
      </c>
      <c r="BM16" s="22">
        <v>4</v>
      </c>
      <c r="BN16" s="22">
        <v>2</v>
      </c>
      <c r="BO16" s="22">
        <v>9.5999999999999943</v>
      </c>
      <c r="BP16" s="22">
        <v>-4</v>
      </c>
      <c r="BQ16" s="22">
        <v>-6</v>
      </c>
      <c r="BR16" s="22">
        <v>-10</v>
      </c>
      <c r="BS16" s="22">
        <v>-4</v>
      </c>
      <c r="BT16" s="22">
        <v>-5</v>
      </c>
      <c r="BU16" s="22">
        <v>-4</v>
      </c>
      <c r="BV16" s="22">
        <v>-3</v>
      </c>
      <c r="BW16" s="22">
        <v>1</v>
      </c>
      <c r="BX16" s="22">
        <v>-3</v>
      </c>
      <c r="BY16" s="22">
        <v>3</v>
      </c>
      <c r="BZ16" s="22">
        <v>-18</v>
      </c>
      <c r="CA16" s="21" t="s">
        <v>6</v>
      </c>
      <c r="CB16" s="21" t="str">
        <f>IF(Raw!$CA16=Raw!$B16,"Team1", "Team2")</f>
        <v>Team2</v>
      </c>
      <c r="CC16" s="21">
        <v>91</v>
      </c>
      <c r="CD16" s="21">
        <v>107</v>
      </c>
      <c r="CE16" s="21">
        <f>Raw!$CC16-Raw!$CD16</f>
        <v>-16</v>
      </c>
      <c r="CF16" s="32"/>
      <c r="CG16" s="32"/>
      <c r="CH16" s="32"/>
      <c r="CI16" s="32"/>
      <c r="CJ16" s="32"/>
      <c r="CK16" s="32"/>
    </row>
    <row r="17" spans="1:89" x14ac:dyDescent="0.25">
      <c r="A17" t="s">
        <v>286</v>
      </c>
      <c r="B17" s="33" t="s">
        <v>78</v>
      </c>
      <c r="C17" s="15" t="s">
        <v>42</v>
      </c>
      <c r="D17" s="42" t="s">
        <v>94</v>
      </c>
      <c r="E17" s="15" t="str">
        <f>Table1[[#This Row],[Team1]]&amp;""&amp;Table1[[#This Row],[Team2]]&amp;""&amp;Table1[[#This Row],[Date]]</f>
        <v>SASCHI21.10.2017</v>
      </c>
      <c r="F17" s="15" t="str">
        <f>Raw!$C17</f>
        <v>CHI</v>
      </c>
      <c r="G17" s="15" t="str">
        <f>IF(Raw!$F17=Raw!$B17,"Team1","Team2")</f>
        <v>Team2</v>
      </c>
      <c r="H17" s="3" t="str">
        <f>IF(Table1[[#This Row],[Odd1]]&gt;Table1[[#This Row],[Odd2]],Table1[[#This Row],[Team2]],Table1[[#This Row],[Team1]])</f>
        <v>SAS</v>
      </c>
      <c r="I17" s="15" t="str">
        <f>IF(Raw!$H17=Raw!$B17,"Team1","Team2")</f>
        <v>Team1</v>
      </c>
      <c r="J17" s="15">
        <v>1.2</v>
      </c>
      <c r="K17" s="15">
        <v>5.23</v>
      </c>
      <c r="L17" s="15">
        <f>Raw!$J17-Raw!$K17</f>
        <v>-4.03</v>
      </c>
      <c r="M17" s="15" t="s">
        <v>42</v>
      </c>
      <c r="N17" s="15" t="str">
        <f>IF(Raw!$M17=Raw!$B17,"Team1", "Team2")</f>
        <v>Team2</v>
      </c>
      <c r="O17" s="15">
        <v>2</v>
      </c>
      <c r="P17" s="15">
        <v>0</v>
      </c>
      <c r="Q17" s="15">
        <v>0</v>
      </c>
      <c r="R17" s="15">
        <v>0</v>
      </c>
      <c r="S17" s="15" t="s">
        <v>78</v>
      </c>
      <c r="T17" s="15" t="str">
        <f>IF(Raw!$S17=Raw!$B17,"Team1","Team2")</f>
        <v>Team1</v>
      </c>
      <c r="U17" s="15">
        <v>109</v>
      </c>
      <c r="V17" s="15">
        <v>89</v>
      </c>
      <c r="W17" s="15">
        <f>Raw!$U17-Raw!$V17</f>
        <v>20</v>
      </c>
      <c r="X17" s="15">
        <v>0.81189999999999996</v>
      </c>
      <c r="Y17" s="15">
        <v>0.7</v>
      </c>
      <c r="Z17" s="22">
        <f>1-Table1[[#This Row],[Pred1]]</f>
        <v>0.30000000000000004</v>
      </c>
      <c r="AA17" s="15">
        <v>2</v>
      </c>
      <c r="AB17" s="15">
        <v>14</v>
      </c>
      <c r="AC17" s="15">
        <v>-12</v>
      </c>
      <c r="AD17" s="15">
        <v>0.52499999999999991</v>
      </c>
      <c r="AE17" s="15">
        <v>-0.39999999999999858</v>
      </c>
      <c r="AF17" s="15">
        <v>4.8000000000000114</v>
      </c>
      <c r="AG17" s="22">
        <v>1.2000000000000028</v>
      </c>
      <c r="AH17" s="22">
        <v>-4.7000000000000028</v>
      </c>
      <c r="AI17" s="22">
        <v>3.7000000000000028</v>
      </c>
      <c r="AJ17" s="22">
        <v>-1.4000000000000004</v>
      </c>
      <c r="AK17" s="22">
        <v>-5.8999999999999986</v>
      </c>
      <c r="AL17" s="22">
        <v>2.5</v>
      </c>
      <c r="AM17" s="22">
        <v>3.7999999999999989</v>
      </c>
      <c r="AN17" s="22">
        <v>4</v>
      </c>
      <c r="AO17" s="22">
        <v>4.5</v>
      </c>
      <c r="AP17" s="22">
        <v>0.90000000000000036</v>
      </c>
      <c r="AQ17" s="22">
        <v>-1.2000000000000028</v>
      </c>
      <c r="AR17" s="22">
        <v>-0.20000000000000284</v>
      </c>
      <c r="AS17" s="22">
        <v>1</v>
      </c>
      <c r="AT17" s="22">
        <v>-9.9999999999999645E-2</v>
      </c>
      <c r="AU17" s="22">
        <v>0.90000000000000036</v>
      </c>
      <c r="AV17" s="22">
        <v>2.5999999999999996</v>
      </c>
      <c r="AW17" s="22">
        <v>-0.60000000000000009</v>
      </c>
      <c r="AX17" s="22">
        <v>-1.6999999999999993</v>
      </c>
      <c r="AY17" s="22">
        <v>3.6999999999999993</v>
      </c>
      <c r="AZ17" s="22">
        <v>14.3</v>
      </c>
      <c r="BA17" s="22">
        <v>0</v>
      </c>
      <c r="BB17" s="22">
        <v>0</v>
      </c>
      <c r="BC17" s="22">
        <v>0</v>
      </c>
      <c r="BD17" s="22">
        <v>0</v>
      </c>
      <c r="BE17" s="22">
        <v>-5</v>
      </c>
      <c r="BF17" s="22">
        <v>-14</v>
      </c>
      <c r="BG17" s="22">
        <v>-10</v>
      </c>
      <c r="BH17" s="22">
        <v>-18</v>
      </c>
      <c r="BI17" s="22">
        <v>-1.6000000000000014</v>
      </c>
      <c r="BJ17" s="22">
        <v>2</v>
      </c>
      <c r="BK17" s="22">
        <v>9</v>
      </c>
      <c r="BL17" s="22">
        <v>-3.6999999999999957</v>
      </c>
      <c r="BM17" s="22">
        <v>4</v>
      </c>
      <c r="BN17" s="22">
        <v>2</v>
      </c>
      <c r="BO17" s="22">
        <v>10.200000000000003</v>
      </c>
      <c r="BP17" s="22">
        <v>8</v>
      </c>
      <c r="BQ17" s="22">
        <v>-18</v>
      </c>
      <c r="BR17" s="22">
        <v>-10</v>
      </c>
      <c r="BS17" s="22">
        <v>-7</v>
      </c>
      <c r="BT17" s="22">
        <v>-1</v>
      </c>
      <c r="BU17" s="22">
        <v>1</v>
      </c>
      <c r="BV17" s="22">
        <v>-4</v>
      </c>
      <c r="BW17" s="22">
        <v>-11</v>
      </c>
      <c r="BX17" s="22">
        <v>-15</v>
      </c>
      <c r="BY17" s="22">
        <v>1</v>
      </c>
      <c r="BZ17" s="22">
        <v>-5</v>
      </c>
      <c r="CA17" s="39" t="s">
        <v>78</v>
      </c>
      <c r="CB17" s="39" t="str">
        <f>IF(Raw!$CA17=Raw!$B17,"Team1", "Team2")</f>
        <v>Team1</v>
      </c>
      <c r="CC17" s="39">
        <v>87</v>
      </c>
      <c r="CD17" s="39">
        <v>77</v>
      </c>
      <c r="CE17" s="39">
        <f>Raw!$CC17-Raw!$CD17</f>
        <v>10</v>
      </c>
      <c r="CF17" s="32"/>
      <c r="CG17" s="32"/>
      <c r="CH17" s="32"/>
      <c r="CI17" s="32"/>
      <c r="CJ17" s="32"/>
      <c r="CK17" s="32"/>
    </row>
    <row r="18" spans="1:89" x14ac:dyDescent="0.25">
      <c r="A18" t="s">
        <v>286</v>
      </c>
      <c r="B18" s="14" t="s">
        <v>74</v>
      </c>
      <c r="C18" s="31" t="s">
        <v>8</v>
      </c>
      <c r="D18" s="41" t="s">
        <v>94</v>
      </c>
      <c r="E18" s="31" t="str">
        <f>Table1[[#This Row],[Team1]]&amp;""&amp;Table1[[#This Row],[Team2]]&amp;""&amp;Table1[[#This Row],[Date]]</f>
        <v>PORMIL21.10.2017</v>
      </c>
      <c r="F18" s="31" t="str">
        <f>Raw!$C18</f>
        <v>MIL</v>
      </c>
      <c r="G18" s="31" t="str">
        <f>IF(Raw!$F18=Raw!$B18,"Team1","Team2")</f>
        <v>Team2</v>
      </c>
      <c r="H18" s="3" t="str">
        <f>IF(Table1[[#This Row],[Odd1]]&gt;Table1[[#This Row],[Odd2]],Table1[[#This Row],[Team2]],Table1[[#This Row],[Team1]])</f>
        <v>MIL</v>
      </c>
      <c r="I18" s="31" t="str">
        <f>IF(Raw!$H18=Raw!$B18,"Team1","Team2")</f>
        <v>Team2</v>
      </c>
      <c r="J18" s="31">
        <v>2.33</v>
      </c>
      <c r="K18" s="31">
        <v>1.68</v>
      </c>
      <c r="L18" s="31">
        <f>Raw!$J18-Raw!$K18</f>
        <v>0.65000000000000013</v>
      </c>
      <c r="M18" s="31" t="s">
        <v>74</v>
      </c>
      <c r="N18" s="31" t="str">
        <f>IF(Raw!$M18=Raw!$B18,"Team1", "Team2")</f>
        <v>Team1</v>
      </c>
      <c r="O18" s="31">
        <v>0</v>
      </c>
      <c r="P18" s="31">
        <v>0</v>
      </c>
      <c r="Q18" s="31">
        <v>0</v>
      </c>
      <c r="R18" s="31">
        <v>0</v>
      </c>
      <c r="S18" s="31" t="s">
        <v>74</v>
      </c>
      <c r="T18" s="31" t="str">
        <f>IF(Raw!$S18=Raw!$B18,"Team1","Team2")</f>
        <v>Team1</v>
      </c>
      <c r="U18" s="31">
        <v>109</v>
      </c>
      <c r="V18" s="31">
        <v>82</v>
      </c>
      <c r="W18" s="31">
        <f>Raw!$U18-Raw!$V18</f>
        <v>27</v>
      </c>
      <c r="X18" s="31">
        <v>0.59079999999999999</v>
      </c>
      <c r="Y18" s="31">
        <v>0.77</v>
      </c>
      <c r="Z18" s="22">
        <f>1-Table1[[#This Row],[Pred1]]</f>
        <v>0.22999999999999998</v>
      </c>
      <c r="AA18" s="31">
        <v>0</v>
      </c>
      <c r="AB18" s="31">
        <v>-1</v>
      </c>
      <c r="AC18" s="31">
        <v>1</v>
      </c>
      <c r="AD18" s="31">
        <v>-4.0999999999999925E-2</v>
      </c>
      <c r="AE18" s="31">
        <v>0</v>
      </c>
      <c r="AF18" s="31">
        <v>-0.5</v>
      </c>
      <c r="AG18" s="22">
        <v>-1.2000000000000028</v>
      </c>
      <c r="AH18" s="22">
        <v>4.7000000000000028</v>
      </c>
      <c r="AI18" s="22">
        <v>-4</v>
      </c>
      <c r="AJ18" s="22">
        <v>0.29999999999999893</v>
      </c>
      <c r="AK18" s="22">
        <v>-0.10000000000000142</v>
      </c>
      <c r="AL18" s="22">
        <v>1.1000000000000014</v>
      </c>
      <c r="AM18" s="22">
        <v>1.5</v>
      </c>
      <c r="AN18" s="22">
        <v>0.19999999999999929</v>
      </c>
      <c r="AO18" s="22">
        <v>6</v>
      </c>
      <c r="AP18" s="22">
        <v>3.1000000000000005</v>
      </c>
      <c r="AQ18" s="22">
        <v>5.6999999999999993</v>
      </c>
      <c r="AR18" s="22">
        <v>8.7999999999999972</v>
      </c>
      <c r="AS18" s="22">
        <v>-4</v>
      </c>
      <c r="AT18" s="22">
        <v>1.4000000000000004</v>
      </c>
      <c r="AU18" s="22">
        <v>-1.9000000000000004</v>
      </c>
      <c r="AV18" s="22">
        <v>9.9999999999999645E-2</v>
      </c>
      <c r="AW18" s="22">
        <v>2.5</v>
      </c>
      <c r="AX18" s="22">
        <v>-2.5</v>
      </c>
      <c r="AY18" s="22">
        <v>0.5</v>
      </c>
      <c r="AZ18" s="22">
        <v>3.1</v>
      </c>
      <c r="BA18" s="22">
        <v>0</v>
      </c>
      <c r="BB18" s="22">
        <v>-1</v>
      </c>
      <c r="BC18" s="22">
        <v>1</v>
      </c>
      <c r="BD18" s="22">
        <v>-1</v>
      </c>
      <c r="BE18" s="22">
        <v>0</v>
      </c>
      <c r="BF18" s="22">
        <v>-17</v>
      </c>
      <c r="BG18" s="22">
        <v>-4</v>
      </c>
      <c r="BH18" s="22">
        <v>-1</v>
      </c>
      <c r="BI18" s="22">
        <v>-4.6000000000000014</v>
      </c>
      <c r="BJ18" s="22">
        <v>4</v>
      </c>
      <c r="BK18" s="22">
        <v>3</v>
      </c>
      <c r="BL18" s="22">
        <v>11.100000000000001</v>
      </c>
      <c r="BM18" s="22">
        <v>-13</v>
      </c>
      <c r="BN18" s="22">
        <v>-13</v>
      </c>
      <c r="BO18" s="22">
        <v>-9.0999999999999943</v>
      </c>
      <c r="BP18" s="22">
        <v>0</v>
      </c>
      <c r="BQ18" s="22">
        <v>1</v>
      </c>
      <c r="BR18" s="22">
        <v>1</v>
      </c>
      <c r="BS18" s="22">
        <v>-2</v>
      </c>
      <c r="BT18" s="22">
        <v>9</v>
      </c>
      <c r="BU18" s="22">
        <v>-8</v>
      </c>
      <c r="BV18" s="22">
        <v>-1</v>
      </c>
      <c r="BW18" s="22">
        <v>4</v>
      </c>
      <c r="BX18" s="22">
        <v>-4</v>
      </c>
      <c r="BY18" s="22">
        <v>0</v>
      </c>
      <c r="BZ18" s="22">
        <v>-21</v>
      </c>
      <c r="CA18" s="39" t="s">
        <v>8</v>
      </c>
      <c r="CB18" s="39" t="str">
        <f>IF(Raw!$CA18=Raw!$B18,"Team1", "Team2")</f>
        <v>Team2</v>
      </c>
      <c r="CC18" s="39">
        <v>110</v>
      </c>
      <c r="CD18" s="39">
        <v>113</v>
      </c>
      <c r="CE18" s="39">
        <f>Raw!$CC18-Raw!$CD18</f>
        <v>-3</v>
      </c>
      <c r="CF18" s="32"/>
      <c r="CG18" s="32"/>
      <c r="CH18" s="32"/>
      <c r="CI18" s="32"/>
      <c r="CJ18" s="32"/>
      <c r="CK18" s="32"/>
    </row>
    <row r="19" spans="1:89" x14ac:dyDescent="0.25">
      <c r="A19" t="s">
        <v>286</v>
      </c>
      <c r="B19" s="33" t="s">
        <v>76</v>
      </c>
      <c r="C19" s="15" t="s">
        <v>47</v>
      </c>
      <c r="D19" s="42" t="s">
        <v>94</v>
      </c>
      <c r="E19" s="15" t="str">
        <f>Table1[[#This Row],[Team1]]&amp;""&amp;Table1[[#This Row],[Team2]]&amp;""&amp;Table1[[#This Row],[Date]]</f>
        <v>SACDEN21.10.2017</v>
      </c>
      <c r="F19" s="15" t="str">
        <f>Raw!$C19</f>
        <v>DEN</v>
      </c>
      <c r="G19" s="15" t="str">
        <f>IF(Raw!$F19=Raw!$B19,"Team1","Team2")</f>
        <v>Team2</v>
      </c>
      <c r="H19" s="3" t="str">
        <f>IF(Table1[[#This Row],[Odd1]]&gt;Table1[[#This Row],[Odd2]],Table1[[#This Row],[Team2]],Table1[[#This Row],[Team1]])</f>
        <v>DEN</v>
      </c>
      <c r="I19" s="15" t="str">
        <f>IF(Raw!$H19=Raw!$B19,"Team1","Team2")</f>
        <v>Team2</v>
      </c>
      <c r="J19" s="15">
        <v>5.5</v>
      </c>
      <c r="K19" s="15">
        <v>1.19</v>
      </c>
      <c r="L19" s="15">
        <f>Raw!$J19-Raw!$K19</f>
        <v>4.3100000000000005</v>
      </c>
      <c r="M19" s="15" t="s">
        <v>76</v>
      </c>
      <c r="N19" s="15" t="str">
        <f>IF(Raw!$M19=Raw!$B19,"Team1", "Team2")</f>
        <v>Team1</v>
      </c>
      <c r="O19" s="15">
        <v>1</v>
      </c>
      <c r="P19" s="15">
        <v>0</v>
      </c>
      <c r="Q19" s="15">
        <v>2</v>
      </c>
      <c r="R19" s="15">
        <v>0</v>
      </c>
      <c r="S19" s="15" t="s">
        <v>47</v>
      </c>
      <c r="T19" s="15" t="str">
        <f>IF(Raw!$S19=Raw!$B19,"Team1","Team2")</f>
        <v>Team2</v>
      </c>
      <c r="U19" s="15">
        <v>75</v>
      </c>
      <c r="V19" s="15">
        <v>110</v>
      </c>
      <c r="W19" s="15">
        <f>Raw!$U19-Raw!$V19</f>
        <v>-35</v>
      </c>
      <c r="X19" s="15">
        <v>0.62680000000000002</v>
      </c>
      <c r="Y19" s="15">
        <v>0.15</v>
      </c>
      <c r="Z19" s="22">
        <f>1-Table1[[#This Row],[Pred1]]</f>
        <v>0.85</v>
      </c>
      <c r="AA19" s="15">
        <v>0</v>
      </c>
      <c r="AB19" s="15">
        <v>-6</v>
      </c>
      <c r="AC19" s="15">
        <v>6</v>
      </c>
      <c r="AD19" s="15">
        <v>-0.24000000000000005</v>
      </c>
      <c r="AE19" s="15">
        <v>0.20000000000000284</v>
      </c>
      <c r="AF19" s="15">
        <v>-10.599999999999994</v>
      </c>
      <c r="AG19" s="22">
        <v>-1.8000000000000043</v>
      </c>
      <c r="AH19" s="22">
        <v>-1.4000000000000057</v>
      </c>
      <c r="AI19" s="22">
        <v>-1.5</v>
      </c>
      <c r="AJ19" s="22">
        <v>-2.6999999999999993</v>
      </c>
      <c r="AK19" s="22">
        <v>-8.1000000000000014</v>
      </c>
      <c r="AL19" s="22">
        <v>1.4000000000000057</v>
      </c>
      <c r="AM19" s="22">
        <v>-4.0999999999999996</v>
      </c>
      <c r="AN19" s="22">
        <v>-5.6999999999999993</v>
      </c>
      <c r="AO19" s="22">
        <v>0.40000000000000568</v>
      </c>
      <c r="AP19" s="22">
        <v>-2.6000000000000014</v>
      </c>
      <c r="AQ19" s="22">
        <v>-2.5</v>
      </c>
      <c r="AR19" s="22">
        <v>-5.1999999999999957</v>
      </c>
      <c r="AS19" s="22">
        <v>-2.5</v>
      </c>
      <c r="AT19" s="22">
        <v>-0.59999999999999964</v>
      </c>
      <c r="AU19" s="22">
        <v>0.5</v>
      </c>
      <c r="AV19" s="22">
        <v>-0.39999999999999947</v>
      </c>
      <c r="AW19" s="22">
        <v>-0.70000000000000018</v>
      </c>
      <c r="AX19" s="22">
        <v>2.0999999999999979</v>
      </c>
      <c r="AY19" s="22">
        <v>-2.6000000000000014</v>
      </c>
      <c r="AZ19" s="22">
        <v>-9.1999999999999993</v>
      </c>
      <c r="BA19" s="22">
        <v>0</v>
      </c>
      <c r="BB19" s="22">
        <v>0</v>
      </c>
      <c r="BC19" s="22">
        <v>0</v>
      </c>
      <c r="BD19" s="22">
        <v>0</v>
      </c>
      <c r="BE19" s="22">
        <v>5</v>
      </c>
      <c r="BF19" s="22">
        <v>13</v>
      </c>
      <c r="BG19" s="22">
        <v>5</v>
      </c>
      <c r="BH19" s="22">
        <v>12</v>
      </c>
      <c r="BI19" s="22">
        <v>-0.89999999999999858</v>
      </c>
      <c r="BJ19" s="22">
        <v>7</v>
      </c>
      <c r="BK19" s="22">
        <v>9</v>
      </c>
      <c r="BL19" s="22">
        <v>14.699999999999996</v>
      </c>
      <c r="BM19" s="22">
        <v>-4</v>
      </c>
      <c r="BN19" s="22">
        <v>-2</v>
      </c>
      <c r="BO19" s="22">
        <v>-17</v>
      </c>
      <c r="BP19" s="22">
        <v>5</v>
      </c>
      <c r="BQ19" s="22">
        <v>-3</v>
      </c>
      <c r="BR19" s="22">
        <v>2</v>
      </c>
      <c r="BS19" s="22">
        <v>0</v>
      </c>
      <c r="BT19" s="22">
        <v>7</v>
      </c>
      <c r="BU19" s="22">
        <v>5</v>
      </c>
      <c r="BV19" s="22">
        <v>-3</v>
      </c>
      <c r="BW19" s="22">
        <v>-4</v>
      </c>
      <c r="BX19" s="22">
        <v>1</v>
      </c>
      <c r="BY19" s="22">
        <v>-3</v>
      </c>
      <c r="BZ19" s="22">
        <v>-7</v>
      </c>
      <c r="CA19" s="39" t="s">
        <v>47</v>
      </c>
      <c r="CB19" s="39" t="str">
        <f>IF(Raw!$CA19=Raw!$B19,"Team1", "Team2")</f>
        <v>Team2</v>
      </c>
      <c r="CC19" s="39">
        <v>79</v>
      </c>
      <c r="CD19" s="39">
        <v>96</v>
      </c>
      <c r="CE19" s="39">
        <f>Raw!$CC19-Raw!$CD19</f>
        <v>-17</v>
      </c>
      <c r="CF19" s="32"/>
      <c r="CG19" s="32"/>
      <c r="CH19" s="32"/>
      <c r="CI19" s="32"/>
      <c r="CJ19" s="32"/>
      <c r="CK19" s="32"/>
    </row>
    <row r="20" spans="1:89" x14ac:dyDescent="0.25">
      <c r="A20" t="s">
        <v>286</v>
      </c>
      <c r="B20" s="14" t="s">
        <v>72</v>
      </c>
      <c r="C20" s="31" t="s">
        <v>55</v>
      </c>
      <c r="D20" s="41" t="s">
        <v>94</v>
      </c>
      <c r="E20" s="31" t="str">
        <f>Table1[[#This Row],[Team1]]&amp;""&amp;Table1[[#This Row],[Team2]]&amp;""&amp;Table1[[#This Row],[Date]]</f>
        <v>PHXLAC21.10.2017</v>
      </c>
      <c r="F20" s="31" t="str">
        <f>Raw!$C20</f>
        <v>LAC</v>
      </c>
      <c r="G20" s="31" t="str">
        <f>IF(Raw!$F20=Raw!$B20,"Team1","Team2")</f>
        <v>Team2</v>
      </c>
      <c r="H20" s="3" t="str">
        <f>IF(Table1[[#This Row],[Odd1]]&gt;Table1[[#This Row],[Odd2]],Table1[[#This Row],[Team2]],Table1[[#This Row],[Team1]])</f>
        <v>LAC</v>
      </c>
      <c r="I20" s="31" t="str">
        <f>IF(Raw!$H20=Raw!$B20,"Team1","Team2")</f>
        <v>Team2</v>
      </c>
      <c r="J20" s="31">
        <v>9.35</v>
      </c>
      <c r="K20" s="31">
        <v>1.0900000000000001</v>
      </c>
      <c r="L20" s="31">
        <f>Raw!$J20-Raw!$K20</f>
        <v>8.26</v>
      </c>
      <c r="M20" s="31" t="s">
        <v>72</v>
      </c>
      <c r="N20" s="31" t="str">
        <f>IF(Raw!$M20=Raw!$B20,"Team1", "Team2")</f>
        <v>Team1</v>
      </c>
      <c r="O20" s="31">
        <v>2</v>
      </c>
      <c r="P20" s="31">
        <v>0</v>
      </c>
      <c r="Q20" s="31">
        <v>2</v>
      </c>
      <c r="R20" s="31">
        <v>0</v>
      </c>
      <c r="S20" s="31" t="s">
        <v>55</v>
      </c>
      <c r="T20" s="31" t="str">
        <f>IF(Raw!$S20=Raw!$B20,"Team1","Team2")</f>
        <v>Team2</v>
      </c>
      <c r="U20" s="31">
        <v>88</v>
      </c>
      <c r="V20" s="31">
        <v>110</v>
      </c>
      <c r="W20" s="31">
        <f>Raw!$U20-Raw!$V20</f>
        <v>-22</v>
      </c>
      <c r="X20" s="31">
        <v>0.89900000000000002</v>
      </c>
      <c r="Y20" s="31">
        <v>0.28000000000000003</v>
      </c>
      <c r="Z20" s="22">
        <f>1-Table1[[#This Row],[Pred1]]</f>
        <v>0.72</v>
      </c>
      <c r="AA20" s="31">
        <v>4</v>
      </c>
      <c r="AB20" s="31">
        <v>1</v>
      </c>
      <c r="AC20" s="31">
        <v>3</v>
      </c>
      <c r="AD20" s="31">
        <v>-1.4999999999999958E-2</v>
      </c>
      <c r="AE20" s="31">
        <v>0</v>
      </c>
      <c r="AF20" s="31">
        <v>2.2999999999999972</v>
      </c>
      <c r="AG20" s="22">
        <v>1.5999999999999943</v>
      </c>
      <c r="AH20" s="22">
        <v>4.5999999999999943</v>
      </c>
      <c r="AI20" s="22">
        <v>-0.5</v>
      </c>
      <c r="AJ20" s="22">
        <v>-1.9000000000000004</v>
      </c>
      <c r="AK20" s="22">
        <v>-4.1000000000000014</v>
      </c>
      <c r="AL20" s="22">
        <v>-1.8999999999999986</v>
      </c>
      <c r="AM20" s="22">
        <v>1.0999999999999979</v>
      </c>
      <c r="AN20" s="22">
        <v>1.5</v>
      </c>
      <c r="AO20" s="22">
        <v>0</v>
      </c>
      <c r="AP20" s="22">
        <v>0.10000000000000142</v>
      </c>
      <c r="AQ20" s="22">
        <v>2.9000000000000021</v>
      </c>
      <c r="AR20" s="22">
        <v>3</v>
      </c>
      <c r="AS20" s="22">
        <v>-9.9999999999997868E-2</v>
      </c>
      <c r="AT20" s="22">
        <v>0.89999999999999858</v>
      </c>
      <c r="AU20" s="22">
        <v>-0.70000000000000018</v>
      </c>
      <c r="AV20" s="22">
        <v>0.59999999999999964</v>
      </c>
      <c r="AW20" s="22">
        <v>0</v>
      </c>
      <c r="AX20" s="22">
        <v>1</v>
      </c>
      <c r="AY20" s="22">
        <v>0.80000000000000071</v>
      </c>
      <c r="AZ20" s="22">
        <v>-5.3999999999999995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-8</v>
      </c>
      <c r="BG20" s="22">
        <v>-8</v>
      </c>
      <c r="BH20" s="22">
        <v>-21</v>
      </c>
      <c r="BI20" s="22">
        <v>1.8000000000000043</v>
      </c>
      <c r="BJ20" s="22">
        <v>-3</v>
      </c>
      <c r="BK20" s="22">
        <v>-9</v>
      </c>
      <c r="BL20" s="22">
        <v>-0.90000000000000213</v>
      </c>
      <c r="BM20" s="22">
        <v>11</v>
      </c>
      <c r="BN20" s="22">
        <v>13</v>
      </c>
      <c r="BO20" s="22">
        <v>11.400000000000006</v>
      </c>
      <c r="BP20" s="22">
        <v>-7</v>
      </c>
      <c r="BQ20" s="22">
        <v>6</v>
      </c>
      <c r="BR20" s="22">
        <v>-1</v>
      </c>
      <c r="BS20" s="22">
        <v>-1</v>
      </c>
      <c r="BT20" s="22">
        <v>5</v>
      </c>
      <c r="BU20" s="22">
        <v>-1</v>
      </c>
      <c r="BV20" s="22">
        <v>2</v>
      </c>
      <c r="BW20" s="22">
        <v>-3</v>
      </c>
      <c r="BX20" s="22">
        <v>4</v>
      </c>
      <c r="BY20" s="22">
        <v>6</v>
      </c>
      <c r="BZ20" s="22">
        <v>-4</v>
      </c>
      <c r="CA20" s="39" t="s">
        <v>55</v>
      </c>
      <c r="CB20" s="39" t="str">
        <f>IF(Raw!$CA20=Raw!$B20,"Team1", "Team2")</f>
        <v>Team2</v>
      </c>
      <c r="CC20" s="39">
        <v>88</v>
      </c>
      <c r="CD20" s="39">
        <v>130</v>
      </c>
      <c r="CE20" s="39">
        <f>Raw!$CC20-Raw!$CD20</f>
        <v>-42</v>
      </c>
      <c r="CF20" s="32"/>
      <c r="CG20" s="32"/>
      <c r="CH20" s="32"/>
      <c r="CI20" s="32"/>
      <c r="CJ20" s="32"/>
      <c r="CK20" s="32"/>
    </row>
    <row r="21" spans="1:89" x14ac:dyDescent="0.25">
      <c r="A21" t="s">
        <v>286</v>
      </c>
      <c r="B21" s="16" t="s">
        <v>2</v>
      </c>
      <c r="C21" s="18" t="s">
        <v>40</v>
      </c>
      <c r="D21" s="19" t="s">
        <v>95</v>
      </c>
      <c r="E21" s="18" t="str">
        <f>Table1[[#This Row],[Team1]]&amp;""&amp;Table1[[#This Row],[Team2]]&amp;""&amp;Table1[[#This Row],[Date]]</f>
        <v>ATLCHA20.10.2017</v>
      </c>
      <c r="F21" s="18" t="str">
        <f>Raw!$C21</f>
        <v>CHA</v>
      </c>
      <c r="G21" s="18" t="str">
        <f>IF(Raw!$F21=Raw!$B21,"Team1","Team2")</f>
        <v>Team2</v>
      </c>
      <c r="H21" s="3" t="str">
        <f>IF(Table1[[#This Row],[Odd1]]&gt;Table1[[#This Row],[Odd2]],Table1[[#This Row],[Team2]],Table1[[#This Row],[Team1]])</f>
        <v>CHA</v>
      </c>
      <c r="I21" s="18" t="str">
        <f>IF(Raw!$H21=Raw!$B21,"Team1","Team2")</f>
        <v>Team2</v>
      </c>
      <c r="J21" s="18">
        <v>2.59</v>
      </c>
      <c r="K21" s="18">
        <v>1.56</v>
      </c>
      <c r="L21" s="18">
        <f>Raw!$J21-Raw!$K21</f>
        <v>1.0299999999999998</v>
      </c>
      <c r="M21" s="18" t="s">
        <v>2</v>
      </c>
      <c r="N21" s="18" t="str">
        <f>IF(Raw!$M21=Raw!$B21,"Team1", "Team2")</f>
        <v>Team1</v>
      </c>
      <c r="O21" s="18">
        <v>3</v>
      </c>
      <c r="P21" s="18">
        <v>0</v>
      </c>
      <c r="Q21" s="18">
        <v>0</v>
      </c>
      <c r="R21" s="18">
        <v>0</v>
      </c>
      <c r="S21" s="18" t="s">
        <v>40</v>
      </c>
      <c r="T21" s="18" t="str">
        <f>IF(Raw!$S21=Raw!$B21,"Team1","Team2")</f>
        <v>Team2</v>
      </c>
      <c r="U21" s="18">
        <v>92</v>
      </c>
      <c r="V21" s="18">
        <v>111</v>
      </c>
      <c r="W21" s="18">
        <f>Raw!$U21-Raw!$V21</f>
        <v>-19</v>
      </c>
      <c r="X21" s="18">
        <v>0.83299999999999996</v>
      </c>
      <c r="Y21" s="18">
        <v>0.31</v>
      </c>
      <c r="Z21" s="22">
        <f>1-Table1[[#This Row],[Pred1]]</f>
        <v>0.69</v>
      </c>
      <c r="AA21" s="18">
        <v>0</v>
      </c>
      <c r="AB21" s="18">
        <v>-4</v>
      </c>
      <c r="AC21" s="18">
        <v>4</v>
      </c>
      <c r="AD21" s="18">
        <v>-0.16700000000000001</v>
      </c>
      <c r="AE21" s="18">
        <v>-0.19999999999999574</v>
      </c>
      <c r="AF21" s="18">
        <v>-2.1000000000000085</v>
      </c>
      <c r="AG21" s="22">
        <v>1.2999999999999972</v>
      </c>
      <c r="AH21" s="22">
        <v>-0.20000000000000284</v>
      </c>
      <c r="AI21" s="22">
        <v>1.6000000000000014</v>
      </c>
      <c r="AJ21" s="22">
        <v>1.7999999999999989</v>
      </c>
      <c r="AK21" s="22">
        <v>2.5999999999999979</v>
      </c>
      <c r="AL21" s="22">
        <v>3</v>
      </c>
      <c r="AM21" s="22">
        <v>-6.1999999999999993</v>
      </c>
      <c r="AN21" s="22">
        <v>-10.100000000000001</v>
      </c>
      <c r="AO21" s="22">
        <v>5.7999999999999972</v>
      </c>
      <c r="AP21" s="22">
        <v>-1.1000000000000014</v>
      </c>
      <c r="AQ21" s="22">
        <v>-5.5999999999999979</v>
      </c>
      <c r="AR21" s="22">
        <v>-6.6000000000000014</v>
      </c>
      <c r="AS21" s="22">
        <v>2.5</v>
      </c>
      <c r="AT21" s="22">
        <v>2.5</v>
      </c>
      <c r="AU21" s="22">
        <v>2.9000000000000004</v>
      </c>
      <c r="AV21" s="22">
        <v>-1</v>
      </c>
      <c r="AW21" s="22">
        <v>0.20000000000000018</v>
      </c>
      <c r="AX21" s="22">
        <v>1.3999999999999986</v>
      </c>
      <c r="AY21" s="22">
        <v>-3.6000000000000014</v>
      </c>
      <c r="AZ21" s="22">
        <v>-4</v>
      </c>
      <c r="BA21" s="22">
        <v>0</v>
      </c>
      <c r="BB21" s="22">
        <v>0</v>
      </c>
      <c r="BC21" s="22">
        <v>0</v>
      </c>
      <c r="BD21" s="22">
        <v>0</v>
      </c>
      <c r="BE21" s="22">
        <v>0</v>
      </c>
      <c r="BF21" s="22">
        <v>-5</v>
      </c>
      <c r="BG21" s="22">
        <v>0</v>
      </c>
      <c r="BH21" s="22">
        <v>-7</v>
      </c>
      <c r="BI21" s="22">
        <v>3</v>
      </c>
      <c r="BJ21" s="22">
        <v>1</v>
      </c>
      <c r="BK21" s="22">
        <v>-2</v>
      </c>
      <c r="BL21" s="22">
        <v>6.2000000000000028</v>
      </c>
      <c r="BM21" s="22">
        <v>-6</v>
      </c>
      <c r="BN21" s="22">
        <v>-9</v>
      </c>
      <c r="BO21" s="22">
        <v>2.5999999999999943</v>
      </c>
      <c r="BP21" s="22">
        <v>2</v>
      </c>
      <c r="BQ21" s="22">
        <v>-3</v>
      </c>
      <c r="BR21" s="22">
        <v>-1</v>
      </c>
      <c r="BS21" s="22">
        <v>3</v>
      </c>
      <c r="BT21" s="22">
        <v>8</v>
      </c>
      <c r="BU21" s="22">
        <v>0</v>
      </c>
      <c r="BV21" s="22">
        <v>-8</v>
      </c>
      <c r="BW21" s="22">
        <v>0</v>
      </c>
      <c r="BX21" s="22">
        <v>-5</v>
      </c>
      <c r="BY21" s="22">
        <v>-6</v>
      </c>
      <c r="BZ21" s="22">
        <v>4</v>
      </c>
      <c r="CA21" s="21" t="s">
        <v>40</v>
      </c>
      <c r="CB21" s="21" t="str">
        <f>IF(Raw!$CA21=Raw!$B21,"Team1", "Team2")</f>
        <v>Team2</v>
      </c>
      <c r="CC21" s="21">
        <v>91</v>
      </c>
      <c r="CD21" s="21">
        <v>109</v>
      </c>
      <c r="CE21" s="21">
        <f>Raw!$CC21-Raw!$CD21</f>
        <v>-18</v>
      </c>
      <c r="CF21" s="32"/>
      <c r="CG21" s="32"/>
      <c r="CH21" s="32"/>
      <c r="CI21" s="32"/>
      <c r="CJ21" s="32"/>
      <c r="CK21" s="32"/>
    </row>
    <row r="22" spans="1:89" x14ac:dyDescent="0.25">
      <c r="A22" t="s">
        <v>286</v>
      </c>
      <c r="B22" s="14" t="s">
        <v>3</v>
      </c>
      <c r="C22" s="31" t="s">
        <v>10</v>
      </c>
      <c r="D22" s="41" t="s">
        <v>95</v>
      </c>
      <c r="E22" s="31" t="str">
        <f>Table1[[#This Row],[Team1]]&amp;""&amp;Table1[[#This Row],[Team2]]&amp;""&amp;Table1[[#This Row],[Date]]</f>
        <v>BOSPHI20.10.2017</v>
      </c>
      <c r="F22" s="31" t="str">
        <f>Raw!$C22</f>
        <v>PHI</v>
      </c>
      <c r="G22" s="31" t="str">
        <f>IF(Raw!$F22=Raw!$B22,"Team1","Team2")</f>
        <v>Team2</v>
      </c>
      <c r="H22" s="3" t="str">
        <f>IF(Table1[[#This Row],[Odd1]]&gt;Table1[[#This Row],[Odd2]],Table1[[#This Row],[Team2]],Table1[[#This Row],[Team1]])</f>
        <v>PHI</v>
      </c>
      <c r="I22" s="31" t="str">
        <f>IF(Raw!$H22=Raw!$B22,"Team1","Team2")</f>
        <v>Team2</v>
      </c>
      <c r="J22" s="31">
        <v>2.33</v>
      </c>
      <c r="K22" s="31">
        <v>1.68</v>
      </c>
      <c r="L22" s="31">
        <f>Raw!$J22-Raw!$K22</f>
        <v>0.65000000000000013</v>
      </c>
      <c r="M22" s="31" t="s">
        <v>10</v>
      </c>
      <c r="N22" s="31" t="str">
        <f>IF(Raw!$M22=Raw!$B22,"Team1", "Team2")</f>
        <v>Team2</v>
      </c>
      <c r="O22" s="31">
        <v>0</v>
      </c>
      <c r="P22" s="31">
        <v>0</v>
      </c>
      <c r="Q22" s="31">
        <v>1</v>
      </c>
      <c r="R22" s="31">
        <v>1</v>
      </c>
      <c r="S22" s="31" t="s">
        <v>3</v>
      </c>
      <c r="T22" s="31" t="str">
        <f>IF(Raw!$S22=Raw!$B22,"Team1","Team2")</f>
        <v>Team1</v>
      </c>
      <c r="U22" s="31">
        <v>110</v>
      </c>
      <c r="V22" s="31">
        <v>84</v>
      </c>
      <c r="W22" s="31">
        <f>Raw!$U22-Raw!$V22</f>
        <v>26</v>
      </c>
      <c r="X22" s="31">
        <v>0.66069999999999995</v>
      </c>
      <c r="Y22" s="31">
        <v>0.76</v>
      </c>
      <c r="Z22" s="22">
        <f>1-Table1[[#This Row],[Pred1]]</f>
        <v>0.24</v>
      </c>
      <c r="AA22" s="31">
        <v>3</v>
      </c>
      <c r="AB22" s="31">
        <v>9</v>
      </c>
      <c r="AC22" s="31">
        <v>-6</v>
      </c>
      <c r="AD22" s="31">
        <v>0.27299999999999991</v>
      </c>
      <c r="AE22" s="31">
        <v>0.20000000000000284</v>
      </c>
      <c r="AF22" s="31">
        <v>-3.5999999999999943</v>
      </c>
      <c r="AG22" s="22">
        <v>-2.3999999999999986</v>
      </c>
      <c r="AH22" s="22">
        <v>-4.0999999999999943</v>
      </c>
      <c r="AI22" s="22">
        <v>-0.60000000000000142</v>
      </c>
      <c r="AJ22" s="22">
        <v>0.80000000000000071</v>
      </c>
      <c r="AK22" s="22">
        <v>1.3999999999999986</v>
      </c>
      <c r="AL22" s="22">
        <v>1.1000000000000014</v>
      </c>
      <c r="AM22" s="22">
        <v>0.39999999999999858</v>
      </c>
      <c r="AN22" s="22">
        <v>-0.90000000000000213</v>
      </c>
      <c r="AO22" s="22">
        <v>4.2999999999999972</v>
      </c>
      <c r="AP22" s="22">
        <v>-2.6999999999999993</v>
      </c>
      <c r="AQ22" s="22">
        <v>-1.5</v>
      </c>
      <c r="AR22" s="22">
        <v>-4</v>
      </c>
      <c r="AS22" s="22">
        <v>-3.3000000000000007</v>
      </c>
      <c r="AT22" s="22">
        <v>-3.1999999999999993</v>
      </c>
      <c r="AU22" s="22">
        <v>-0.19999999999999929</v>
      </c>
      <c r="AV22" s="22">
        <v>-0.79999999999999982</v>
      </c>
      <c r="AW22" s="22">
        <v>-1.5999999999999996</v>
      </c>
      <c r="AX22" s="22">
        <v>-4.1999999999999993</v>
      </c>
      <c r="AY22" s="22">
        <v>-1.6999999999999993</v>
      </c>
      <c r="AZ22" s="22">
        <v>6.9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-2</v>
      </c>
      <c r="BG22" s="22">
        <v>-1</v>
      </c>
      <c r="BH22" s="22">
        <v>2</v>
      </c>
      <c r="BI22" s="22">
        <v>-2.3000000000000043</v>
      </c>
      <c r="BJ22" s="22">
        <v>1</v>
      </c>
      <c r="BK22" s="22">
        <v>12</v>
      </c>
      <c r="BL22" s="22">
        <v>-9.6000000000000014</v>
      </c>
      <c r="BM22" s="22">
        <v>-1</v>
      </c>
      <c r="BN22" s="22">
        <v>-4</v>
      </c>
      <c r="BO22" s="22">
        <v>12</v>
      </c>
      <c r="BP22" s="22">
        <v>4</v>
      </c>
      <c r="BQ22" s="22">
        <v>-9</v>
      </c>
      <c r="BR22" s="22">
        <v>-5</v>
      </c>
      <c r="BS22" s="22">
        <v>-15</v>
      </c>
      <c r="BT22" s="22">
        <v>-4</v>
      </c>
      <c r="BU22" s="22">
        <v>7</v>
      </c>
      <c r="BV22" s="22">
        <v>-13</v>
      </c>
      <c r="BW22" s="22">
        <v>-4</v>
      </c>
      <c r="BX22" s="22">
        <v>-5</v>
      </c>
      <c r="BY22" s="22">
        <v>-10</v>
      </c>
      <c r="BZ22" s="22">
        <v>0</v>
      </c>
      <c r="CA22" s="39" t="s">
        <v>3</v>
      </c>
      <c r="CB22" s="39" t="str">
        <f>IF(Raw!$CA22=Raw!$B22,"Team1", "Team2")</f>
        <v>Team1</v>
      </c>
      <c r="CC22" s="39">
        <v>102</v>
      </c>
      <c r="CD22" s="39">
        <v>92</v>
      </c>
      <c r="CE22" s="39">
        <f>Raw!$CC22-Raw!$CD22</f>
        <v>10</v>
      </c>
      <c r="CF22" s="32"/>
      <c r="CG22" s="32"/>
      <c r="CH22" s="32"/>
      <c r="CI22" s="32"/>
      <c r="CJ22" s="32"/>
      <c r="CK22" s="32"/>
    </row>
    <row r="23" spans="1:89" x14ac:dyDescent="0.25">
      <c r="A23" t="s">
        <v>286</v>
      </c>
      <c r="B23" s="33" t="s">
        <v>5</v>
      </c>
      <c r="C23" s="15" t="s">
        <v>83</v>
      </c>
      <c r="D23" s="42" t="s">
        <v>95</v>
      </c>
      <c r="E23" s="15" t="str">
        <f>Table1[[#This Row],[Team1]]&amp;""&amp;Table1[[#This Row],[Team2]]&amp;""&amp;Table1[[#This Row],[Date]]</f>
        <v>DETWAS20.10.2017</v>
      </c>
      <c r="F23" s="15" t="str">
        <f>Raw!$C23</f>
        <v>WAS</v>
      </c>
      <c r="G23" s="15" t="str">
        <f>IF(Raw!$F23=Raw!$B23,"Team1","Team2")</f>
        <v>Team2</v>
      </c>
      <c r="H23" s="3" t="str">
        <f>IF(Table1[[#This Row],[Odd1]]&gt;Table1[[#This Row],[Odd2]],Table1[[#This Row],[Team2]],Table1[[#This Row],[Team1]])</f>
        <v>WAS</v>
      </c>
      <c r="I23" s="15" t="str">
        <f>IF(Raw!$H23=Raw!$B23,"Team1","Team2")</f>
        <v>Team2</v>
      </c>
      <c r="J23" s="15">
        <v>3.31</v>
      </c>
      <c r="K23" s="15">
        <v>1.38</v>
      </c>
      <c r="L23" s="15">
        <f>Raw!$J23-Raw!$K23</f>
        <v>1.9300000000000002</v>
      </c>
      <c r="M23" s="15" t="s">
        <v>5</v>
      </c>
      <c r="N23" s="15" t="str">
        <f>IF(Raw!$M23=Raw!$B23,"Team1", "Team2")</f>
        <v>Team1</v>
      </c>
      <c r="O23" s="15">
        <v>1</v>
      </c>
      <c r="P23" s="15">
        <v>2</v>
      </c>
      <c r="Q23" s="15">
        <v>4</v>
      </c>
      <c r="R23" s="15">
        <v>0</v>
      </c>
      <c r="S23" s="15" t="s">
        <v>83</v>
      </c>
      <c r="T23" s="15" t="str">
        <f>IF(Raw!$S23=Raw!$B23,"Team1","Team2")</f>
        <v>Team2</v>
      </c>
      <c r="U23" s="15">
        <v>88</v>
      </c>
      <c r="V23" s="15">
        <v>110</v>
      </c>
      <c r="W23" s="15">
        <f>Raw!$U23-Raw!$V23</f>
        <v>-22</v>
      </c>
      <c r="X23" s="15">
        <v>0.78790000000000004</v>
      </c>
      <c r="Y23" s="15">
        <v>0.28000000000000003</v>
      </c>
      <c r="Z23" s="22">
        <f>1-Table1[[#This Row],[Pred1]]</f>
        <v>0.72</v>
      </c>
      <c r="AA23" s="15">
        <v>0</v>
      </c>
      <c r="AB23" s="15">
        <v>0</v>
      </c>
      <c r="AC23" s="15">
        <v>0</v>
      </c>
      <c r="AD23" s="15">
        <v>0</v>
      </c>
      <c r="AE23" s="15">
        <v>-0.39999999999999858</v>
      </c>
      <c r="AF23" s="15">
        <v>-2.2000000000000028</v>
      </c>
      <c r="AG23" s="22">
        <v>0.39999999999999858</v>
      </c>
      <c r="AH23" s="22">
        <v>1.1000000000000085</v>
      </c>
      <c r="AI23" s="22">
        <v>-0.10000000000000142</v>
      </c>
      <c r="AJ23" s="22">
        <v>1.6999999999999993</v>
      </c>
      <c r="AK23" s="22">
        <v>3.5</v>
      </c>
      <c r="AL23" s="22">
        <v>1.2999999999999972</v>
      </c>
      <c r="AM23" s="22">
        <v>-4.5999999999999979</v>
      </c>
      <c r="AN23" s="22">
        <v>-4.6000000000000014</v>
      </c>
      <c r="AO23" s="22">
        <v>-5</v>
      </c>
      <c r="AP23" s="22">
        <v>0.79999999999999893</v>
      </c>
      <c r="AQ23" s="22">
        <v>-0.90000000000000213</v>
      </c>
      <c r="AR23" s="22">
        <v>-0.10000000000000142</v>
      </c>
      <c r="AS23" s="22">
        <v>0.30000000000000071</v>
      </c>
      <c r="AT23" s="22">
        <v>0.69999999999999929</v>
      </c>
      <c r="AU23" s="22">
        <v>-9.9999999999999645E-2</v>
      </c>
      <c r="AV23" s="22">
        <v>-1.2000000000000002</v>
      </c>
      <c r="AW23" s="22">
        <v>0.5</v>
      </c>
      <c r="AX23" s="22">
        <v>-2.2999999999999972</v>
      </c>
      <c r="AY23" s="22">
        <v>-2.5</v>
      </c>
      <c r="AZ23" s="22">
        <v>-1.2000000000000002</v>
      </c>
      <c r="BA23" s="22">
        <v>0</v>
      </c>
      <c r="BB23" s="22">
        <v>-1</v>
      </c>
      <c r="BC23" s="22">
        <v>1</v>
      </c>
      <c r="BD23" s="22">
        <v>-1</v>
      </c>
      <c r="BE23" s="22">
        <v>0</v>
      </c>
      <c r="BF23" s="22">
        <v>-11</v>
      </c>
      <c r="BG23" s="22">
        <v>-3</v>
      </c>
      <c r="BH23" s="22">
        <v>11</v>
      </c>
      <c r="BI23" s="22">
        <v>-9.3000000000000043</v>
      </c>
      <c r="BJ23" s="22">
        <v>4</v>
      </c>
      <c r="BK23" s="22">
        <v>6</v>
      </c>
      <c r="BL23" s="22">
        <v>6.2999999999999972</v>
      </c>
      <c r="BM23" s="22">
        <v>-9</v>
      </c>
      <c r="BN23" s="22">
        <v>-6</v>
      </c>
      <c r="BO23" s="22">
        <v>-23.4</v>
      </c>
      <c r="BP23" s="22">
        <v>7</v>
      </c>
      <c r="BQ23" s="22">
        <v>4</v>
      </c>
      <c r="BR23" s="22">
        <v>11</v>
      </c>
      <c r="BS23" s="22">
        <v>-5</v>
      </c>
      <c r="BT23" s="22">
        <v>2</v>
      </c>
      <c r="BU23" s="22">
        <v>2</v>
      </c>
      <c r="BV23" s="22">
        <v>-2</v>
      </c>
      <c r="BW23" s="22">
        <v>10</v>
      </c>
      <c r="BX23" s="22">
        <v>-6</v>
      </c>
      <c r="BY23" s="22">
        <v>-2</v>
      </c>
      <c r="BZ23" s="22">
        <v>-14</v>
      </c>
      <c r="CA23" s="39" t="s">
        <v>83</v>
      </c>
      <c r="CB23" s="39" t="str">
        <f>IF(Raw!$CA23=Raw!$B23,"Team1", "Team2")</f>
        <v>Team2</v>
      </c>
      <c r="CC23" s="39">
        <v>111</v>
      </c>
      <c r="CD23" s="39">
        <v>115</v>
      </c>
      <c r="CE23" s="39">
        <f>Raw!$CC23-Raw!$CD23</f>
        <v>-4</v>
      </c>
      <c r="CF23" s="32"/>
      <c r="CG23" s="32"/>
      <c r="CH23" s="32"/>
      <c r="CI23" s="32"/>
      <c r="CJ23" s="32"/>
      <c r="CK23" s="32"/>
    </row>
    <row r="24" spans="1:89" x14ac:dyDescent="0.25">
      <c r="A24" t="s">
        <v>286</v>
      </c>
      <c r="B24" s="14" t="s">
        <v>74</v>
      </c>
      <c r="C24" s="31" t="s">
        <v>53</v>
      </c>
      <c r="D24" s="41" t="s">
        <v>95</v>
      </c>
      <c r="E24" s="31" t="str">
        <f>Table1[[#This Row],[Team1]]&amp;""&amp;Table1[[#This Row],[Team2]]&amp;""&amp;Table1[[#This Row],[Date]]</f>
        <v>PORIND20.10.2017</v>
      </c>
      <c r="F24" s="31" t="str">
        <f>Raw!$C24</f>
        <v>IND</v>
      </c>
      <c r="G24" s="31" t="str">
        <f>IF(Raw!$F24=Raw!$B24,"Team1","Team2")</f>
        <v>Team2</v>
      </c>
      <c r="H24" s="3" t="str">
        <f>IF(Table1[[#This Row],[Odd1]]&gt;Table1[[#This Row],[Odd2]],Table1[[#This Row],[Team2]],Table1[[#This Row],[Team1]])</f>
        <v>POR</v>
      </c>
      <c r="I24" s="31" t="str">
        <f>IF(Raw!$H24=Raw!$B24,"Team1","Team2")</f>
        <v>Team1</v>
      </c>
      <c r="J24" s="31">
        <v>1.47</v>
      </c>
      <c r="K24" s="31">
        <v>2.91</v>
      </c>
      <c r="L24" s="31">
        <f>Raw!$J24-Raw!$K24</f>
        <v>-1.4400000000000002</v>
      </c>
      <c r="M24" s="31" t="s">
        <v>53</v>
      </c>
      <c r="N24" s="31" t="str">
        <f>IF(Raw!$M24=Raw!$B24,"Team1", "Team2")</f>
        <v>Team2</v>
      </c>
      <c r="O24" s="31">
        <v>4</v>
      </c>
      <c r="P24" s="31">
        <v>0</v>
      </c>
      <c r="Q24" s="31">
        <v>0</v>
      </c>
      <c r="R24" s="31">
        <v>0</v>
      </c>
      <c r="S24" s="31" t="s">
        <v>53</v>
      </c>
      <c r="T24" s="31" t="str">
        <f>IF(Raw!$S24=Raw!$B24,"Team1","Team2")</f>
        <v>Team2</v>
      </c>
      <c r="U24" s="31">
        <v>101</v>
      </c>
      <c r="V24" s="31">
        <v>103</v>
      </c>
      <c r="W24" s="31">
        <f>Raw!$U24-Raw!$V24</f>
        <v>-2</v>
      </c>
      <c r="X24" s="31">
        <v>0.82469999999999999</v>
      </c>
      <c r="Y24" s="31">
        <v>0.48</v>
      </c>
      <c r="Z24" s="22">
        <f>1-Table1[[#This Row],[Pred1]]</f>
        <v>0.52</v>
      </c>
      <c r="AA24" s="31">
        <v>-2</v>
      </c>
      <c r="AB24" s="31">
        <v>-2</v>
      </c>
      <c r="AC24" s="31">
        <v>0</v>
      </c>
      <c r="AD24" s="31">
        <v>-3.499999999999992E-2</v>
      </c>
      <c r="AE24" s="31">
        <v>0.20000000000000284</v>
      </c>
      <c r="AF24" s="31">
        <v>-5.5</v>
      </c>
      <c r="AG24" s="22">
        <v>-4</v>
      </c>
      <c r="AH24" s="22">
        <v>-1.2999999999999972</v>
      </c>
      <c r="AI24" s="22">
        <v>-3.8999999999999986</v>
      </c>
      <c r="AJ24" s="22">
        <v>-1.0999999999999996</v>
      </c>
      <c r="AK24" s="22">
        <v>-1.6999999999999993</v>
      </c>
      <c r="AL24" s="22">
        <v>-2</v>
      </c>
      <c r="AM24" s="22">
        <v>3.5</v>
      </c>
      <c r="AN24" s="22">
        <v>3.1999999999999993</v>
      </c>
      <c r="AO24" s="22">
        <v>4.5999999999999943</v>
      </c>
      <c r="AP24" s="22">
        <v>1.3000000000000007</v>
      </c>
      <c r="AQ24" s="22">
        <v>2.8999999999999986</v>
      </c>
      <c r="AR24" s="22">
        <v>4.1999999999999957</v>
      </c>
      <c r="AS24" s="22">
        <v>-5</v>
      </c>
      <c r="AT24" s="22">
        <v>0.90000000000000036</v>
      </c>
      <c r="AU24" s="22">
        <v>-1.5</v>
      </c>
      <c r="AV24" s="22">
        <v>1</v>
      </c>
      <c r="AW24" s="22">
        <v>0.29999999999999982</v>
      </c>
      <c r="AX24" s="22">
        <v>1.1999999999999993</v>
      </c>
      <c r="AY24" s="22">
        <v>1.9000000000000021</v>
      </c>
      <c r="AZ24" s="22">
        <v>1.3</v>
      </c>
      <c r="BA24" s="22">
        <v>0</v>
      </c>
      <c r="BB24" s="22">
        <v>-1</v>
      </c>
      <c r="BC24" s="22">
        <v>1</v>
      </c>
      <c r="BD24" s="22">
        <v>-1</v>
      </c>
      <c r="BE24" s="22">
        <v>0</v>
      </c>
      <c r="BF24" s="22">
        <v>-14</v>
      </c>
      <c r="BG24" s="22">
        <v>-6</v>
      </c>
      <c r="BH24" s="22">
        <v>-8</v>
      </c>
      <c r="BI24" s="22">
        <v>-3.2000000000000028</v>
      </c>
      <c r="BJ24" s="22">
        <v>-3</v>
      </c>
      <c r="BK24" s="22">
        <v>-12</v>
      </c>
      <c r="BL24" s="22">
        <v>5.8999999999999986</v>
      </c>
      <c r="BM24" s="22">
        <v>1</v>
      </c>
      <c r="BN24" s="22">
        <v>-3</v>
      </c>
      <c r="BO24" s="22">
        <v>13.700000000000003</v>
      </c>
      <c r="BP24" s="22">
        <v>-5</v>
      </c>
      <c r="BQ24" s="22">
        <v>-4</v>
      </c>
      <c r="BR24" s="22">
        <v>-9</v>
      </c>
      <c r="BS24" s="22">
        <v>-3</v>
      </c>
      <c r="BT24" s="22">
        <v>9</v>
      </c>
      <c r="BU24" s="22">
        <v>-4</v>
      </c>
      <c r="BV24" s="22">
        <v>1</v>
      </c>
      <c r="BW24" s="22">
        <v>2</v>
      </c>
      <c r="BX24" s="22">
        <v>1</v>
      </c>
      <c r="BY24" s="22">
        <v>-1</v>
      </c>
      <c r="BZ24" s="22">
        <v>-18</v>
      </c>
      <c r="CA24" s="39" t="s">
        <v>74</v>
      </c>
      <c r="CB24" s="39" t="str">
        <f>IF(Raw!$CA24=Raw!$B24,"Team1", "Team2")</f>
        <v>Team1</v>
      </c>
      <c r="CC24" s="39">
        <v>114</v>
      </c>
      <c r="CD24" s="39">
        <v>96</v>
      </c>
      <c r="CE24" s="39">
        <f>Raw!$CC24-Raw!$CD24</f>
        <v>18</v>
      </c>
      <c r="CF24" s="32"/>
      <c r="CG24" s="32"/>
      <c r="CH24" s="32"/>
      <c r="CI24" s="32"/>
      <c r="CJ24" s="32"/>
      <c r="CK24" s="32"/>
    </row>
    <row r="25" spans="1:89" x14ac:dyDescent="0.25">
      <c r="A25" t="s">
        <v>286</v>
      </c>
      <c r="B25" s="33" t="s">
        <v>81</v>
      </c>
      <c r="C25" s="15" t="s">
        <v>9</v>
      </c>
      <c r="D25" s="42" t="s">
        <v>95</v>
      </c>
      <c r="E25" s="15" t="str">
        <f>Table1[[#This Row],[Team1]]&amp;""&amp;Table1[[#This Row],[Team2]]&amp;""&amp;Table1[[#This Row],[Date]]</f>
        <v>UTAMIN20.10.2017</v>
      </c>
      <c r="F25" s="15" t="str">
        <f>Raw!$C25</f>
        <v>MIN</v>
      </c>
      <c r="G25" s="15" t="str">
        <f>IF(Raw!$F25=Raw!$B25,"Team1","Team2")</f>
        <v>Team2</v>
      </c>
      <c r="H25" s="3" t="str">
        <f>IF(Table1[[#This Row],[Odd1]]&gt;Table1[[#This Row],[Odd2]],Table1[[#This Row],[Team2]],Table1[[#This Row],[Team1]])</f>
        <v>MIN</v>
      </c>
      <c r="I25" s="15" t="str">
        <f>IF(Raw!$H25=Raw!$B25,"Team1","Team2")</f>
        <v>Team2</v>
      </c>
      <c r="J25" s="15">
        <v>2.64</v>
      </c>
      <c r="K25" s="15">
        <v>1.55</v>
      </c>
      <c r="L25" s="15">
        <f>Raw!$J25-Raw!$K25</f>
        <v>1.0900000000000001</v>
      </c>
      <c r="M25" s="15" t="s">
        <v>81</v>
      </c>
      <c r="N25" s="15" t="str">
        <f>IF(Raw!$M25=Raw!$B25,"Team1", "Team2")</f>
        <v>Team1</v>
      </c>
      <c r="O25" s="15">
        <v>0</v>
      </c>
      <c r="P25" s="15">
        <v>0</v>
      </c>
      <c r="Q25" s="15">
        <v>0</v>
      </c>
      <c r="R25" s="15">
        <v>0</v>
      </c>
      <c r="S25" s="15" t="s">
        <v>81</v>
      </c>
      <c r="T25" s="15" t="str">
        <f>IF(Raw!$S25=Raw!$B25,"Team1","Team2")</f>
        <v>Team1</v>
      </c>
      <c r="U25" s="15">
        <v>113</v>
      </c>
      <c r="V25" s="15">
        <v>89</v>
      </c>
      <c r="W25" s="15">
        <f>Raw!$U25-Raw!$V25</f>
        <v>24</v>
      </c>
      <c r="X25" s="15">
        <v>0.83220000000000005</v>
      </c>
      <c r="Y25" s="15">
        <v>0.74</v>
      </c>
      <c r="Z25" s="22">
        <f>1-Table1[[#This Row],[Pred1]]</f>
        <v>0.26</v>
      </c>
      <c r="AA25" s="15">
        <v>0</v>
      </c>
      <c r="AB25" s="15">
        <v>-2</v>
      </c>
      <c r="AC25" s="15">
        <v>2</v>
      </c>
      <c r="AD25" s="15">
        <v>-7.6999999999999957E-2</v>
      </c>
      <c r="AE25" s="15">
        <v>0</v>
      </c>
      <c r="AF25" s="15">
        <v>-4.2999999999999972</v>
      </c>
      <c r="AG25" s="22">
        <v>-2.1999999999999957</v>
      </c>
      <c r="AH25" s="22">
        <v>-1.9000000000000057</v>
      </c>
      <c r="AI25" s="22">
        <v>-1.5</v>
      </c>
      <c r="AJ25" s="22">
        <v>3.6000000000000014</v>
      </c>
      <c r="AK25" s="22">
        <v>7.8000000000000007</v>
      </c>
      <c r="AL25" s="22">
        <v>2.5</v>
      </c>
      <c r="AM25" s="22">
        <v>-3.5</v>
      </c>
      <c r="AN25" s="22">
        <v>-4.9000000000000021</v>
      </c>
      <c r="AO25" s="22">
        <v>2.0999999999999943</v>
      </c>
      <c r="AP25" s="22">
        <v>-2.0999999999999996</v>
      </c>
      <c r="AQ25" s="22">
        <v>0.10000000000000142</v>
      </c>
      <c r="AR25" s="22">
        <v>-2</v>
      </c>
      <c r="AS25" s="22">
        <v>-1</v>
      </c>
      <c r="AT25" s="22">
        <v>0.90000000000000036</v>
      </c>
      <c r="AU25" s="22">
        <v>1.1000000000000014</v>
      </c>
      <c r="AV25" s="22">
        <v>1.6999999999999997</v>
      </c>
      <c r="AW25" s="22">
        <v>-0.39999999999999947</v>
      </c>
      <c r="AX25" s="22">
        <v>2.6000000000000014</v>
      </c>
      <c r="AY25" s="22">
        <v>-1.8000000000000007</v>
      </c>
      <c r="AZ25" s="22">
        <v>3.2</v>
      </c>
      <c r="BA25" s="22">
        <v>0</v>
      </c>
      <c r="BB25" s="22">
        <v>-1</v>
      </c>
      <c r="BC25" s="22">
        <v>1</v>
      </c>
      <c r="BD25" s="22">
        <v>-1</v>
      </c>
      <c r="BE25" s="22">
        <v>0</v>
      </c>
      <c r="BF25" s="22">
        <v>-12</v>
      </c>
      <c r="BG25" s="22">
        <v>-11</v>
      </c>
      <c r="BH25" s="22">
        <v>-5</v>
      </c>
      <c r="BI25" s="22">
        <v>-10.699999999999996</v>
      </c>
      <c r="BJ25" s="22">
        <v>4</v>
      </c>
      <c r="BK25" s="22">
        <v>11</v>
      </c>
      <c r="BL25" s="22">
        <v>-9.9999999999994316E-2</v>
      </c>
      <c r="BM25" s="22">
        <v>6</v>
      </c>
      <c r="BN25" s="22">
        <v>6</v>
      </c>
      <c r="BO25" s="22">
        <v>5.2999999999999972</v>
      </c>
      <c r="BP25" s="22">
        <v>-4</v>
      </c>
      <c r="BQ25" s="22">
        <v>-10</v>
      </c>
      <c r="BR25" s="22">
        <v>-14</v>
      </c>
      <c r="BS25" s="22">
        <v>-12</v>
      </c>
      <c r="BT25" s="22">
        <v>-2</v>
      </c>
      <c r="BU25" s="22">
        <v>6</v>
      </c>
      <c r="BV25" s="22">
        <v>-2</v>
      </c>
      <c r="BW25" s="22">
        <v>2</v>
      </c>
      <c r="BX25" s="22">
        <v>4</v>
      </c>
      <c r="BY25" s="22">
        <v>8</v>
      </c>
      <c r="BZ25" s="22">
        <v>-17</v>
      </c>
      <c r="CA25" s="39" t="s">
        <v>9</v>
      </c>
      <c r="CB25" s="39" t="str">
        <f>IF(Raw!$CA25=Raw!$B25,"Team1", "Team2")</f>
        <v>Team2</v>
      </c>
      <c r="CC25" s="39">
        <v>97</v>
      </c>
      <c r="CD25" s="39">
        <v>100</v>
      </c>
      <c r="CE25" s="39">
        <f>Raw!$CC25-Raw!$CD25</f>
        <v>-3</v>
      </c>
      <c r="CF25" s="32"/>
      <c r="CG25" s="32"/>
      <c r="CH25" s="32"/>
      <c r="CI25" s="32"/>
      <c r="CJ25" s="32"/>
      <c r="CK25" s="32"/>
    </row>
    <row r="26" spans="1:89" x14ac:dyDescent="0.25">
      <c r="A26" t="s">
        <v>286</v>
      </c>
      <c r="B26" s="14" t="s">
        <v>76</v>
      </c>
      <c r="C26" s="31" t="s">
        <v>45</v>
      </c>
      <c r="D26" s="41" t="s">
        <v>95</v>
      </c>
      <c r="E26" s="31" t="str">
        <f>Table1[[#This Row],[Team1]]&amp;""&amp;Table1[[#This Row],[Team2]]&amp;""&amp;Table1[[#This Row],[Date]]</f>
        <v>SACDAL20.10.2017</v>
      </c>
      <c r="F26" s="31" t="str">
        <f>Raw!$C26</f>
        <v>DAL</v>
      </c>
      <c r="G26" s="31" t="str">
        <f>IF(Raw!$F26=Raw!$B26,"Team1","Team2")</f>
        <v>Team2</v>
      </c>
      <c r="H26" s="3" t="str">
        <f>IF(Table1[[#This Row],[Odd1]]&gt;Table1[[#This Row],[Odd2]],Table1[[#This Row],[Team2]],Table1[[#This Row],[Team1]])</f>
        <v>DAL</v>
      </c>
      <c r="I26" s="31" t="str">
        <f>IF(Raw!$H26=Raw!$B26,"Team1","Team2")</f>
        <v>Team2</v>
      </c>
      <c r="J26" s="31">
        <v>3.03</v>
      </c>
      <c r="K26" s="31">
        <v>1.44</v>
      </c>
      <c r="L26" s="31">
        <f>Raw!$J26-Raw!$K26</f>
        <v>1.5899999999999999</v>
      </c>
      <c r="M26" s="31" t="s">
        <v>76</v>
      </c>
      <c r="N26" s="31" t="str">
        <f>IF(Raw!$M26=Raw!$B26,"Team1", "Team2")</f>
        <v>Team1</v>
      </c>
      <c r="O26" s="31">
        <v>0</v>
      </c>
      <c r="P26" s="31">
        <v>0</v>
      </c>
      <c r="Q26" s="31">
        <v>2</v>
      </c>
      <c r="R26" s="31">
        <v>0</v>
      </c>
      <c r="S26" s="31" t="s">
        <v>45</v>
      </c>
      <c r="T26" s="31" t="str">
        <f>IF(Raw!$S26=Raw!$B26,"Team1","Team2")</f>
        <v>Team2</v>
      </c>
      <c r="U26" s="31">
        <v>74</v>
      </c>
      <c r="V26" s="31">
        <v>114</v>
      </c>
      <c r="W26" s="31">
        <f>Raw!$U26-Raw!$V26</f>
        <v>-40</v>
      </c>
      <c r="X26" s="31">
        <v>0.61060000000000003</v>
      </c>
      <c r="Y26" s="31">
        <v>0.1</v>
      </c>
      <c r="Z26" s="22">
        <f>1-Table1[[#This Row],[Pred1]]</f>
        <v>0.9</v>
      </c>
      <c r="AA26" s="31">
        <v>-1</v>
      </c>
      <c r="AB26" s="31">
        <v>1</v>
      </c>
      <c r="AC26" s="31">
        <v>-2</v>
      </c>
      <c r="AD26" s="31">
        <v>5.099999999999999E-2</v>
      </c>
      <c r="AE26" s="31">
        <v>0</v>
      </c>
      <c r="AF26" s="31">
        <v>-4</v>
      </c>
      <c r="AG26" s="22">
        <v>1</v>
      </c>
      <c r="AH26" s="22">
        <v>0.29999999999999716</v>
      </c>
      <c r="AI26" s="22">
        <v>0.89999999999999858</v>
      </c>
      <c r="AJ26" s="22">
        <v>-3.3999999999999986</v>
      </c>
      <c r="AK26" s="22">
        <v>-10.500000000000004</v>
      </c>
      <c r="AL26" s="22">
        <v>2</v>
      </c>
      <c r="AM26" s="22">
        <v>-2.4000000000000004</v>
      </c>
      <c r="AN26" s="22">
        <v>-2.4000000000000021</v>
      </c>
      <c r="AO26" s="22">
        <v>-3.2000000000000028</v>
      </c>
      <c r="AP26" s="22">
        <v>1</v>
      </c>
      <c r="AQ26" s="22">
        <v>-3.3999999999999986</v>
      </c>
      <c r="AR26" s="22">
        <v>-2.5</v>
      </c>
      <c r="AS26" s="22">
        <v>-0.69999999999999929</v>
      </c>
      <c r="AT26" s="22">
        <v>1.2000000000000011</v>
      </c>
      <c r="AU26" s="22">
        <v>1.7000000000000002</v>
      </c>
      <c r="AV26" s="22">
        <v>0.60000000000000009</v>
      </c>
      <c r="AW26" s="22">
        <v>-0.60000000000000053</v>
      </c>
      <c r="AX26" s="22">
        <v>9.9999999999997868E-2</v>
      </c>
      <c r="AY26" s="22">
        <v>-1.8000000000000007</v>
      </c>
      <c r="AZ26" s="22">
        <v>-5.8999999999999995</v>
      </c>
      <c r="BA26" s="22">
        <v>0</v>
      </c>
      <c r="BB26" s="22">
        <v>1</v>
      </c>
      <c r="BC26" s="22">
        <v>-1</v>
      </c>
      <c r="BD26" s="22">
        <v>1</v>
      </c>
      <c r="BE26" s="22">
        <v>5</v>
      </c>
      <c r="BF26" s="22">
        <v>14</v>
      </c>
      <c r="BG26" s="22">
        <v>12</v>
      </c>
      <c r="BH26" s="22">
        <v>22</v>
      </c>
      <c r="BI26" s="22">
        <v>1.7999999999999972</v>
      </c>
      <c r="BJ26" s="22">
        <v>3</v>
      </c>
      <c r="BK26" s="22">
        <v>6</v>
      </c>
      <c r="BL26" s="22">
        <v>1.5999999999999943</v>
      </c>
      <c r="BM26" s="22">
        <v>-13</v>
      </c>
      <c r="BN26" s="22">
        <v>-12</v>
      </c>
      <c r="BO26" s="22">
        <v>-20.299999999999997</v>
      </c>
      <c r="BP26" s="22">
        <v>7</v>
      </c>
      <c r="BQ26" s="22">
        <v>3</v>
      </c>
      <c r="BR26" s="22">
        <v>10</v>
      </c>
      <c r="BS26" s="22">
        <v>3</v>
      </c>
      <c r="BT26" s="22">
        <v>8</v>
      </c>
      <c r="BU26" s="22">
        <v>6</v>
      </c>
      <c r="BV26" s="22">
        <v>2</v>
      </c>
      <c r="BW26" s="22">
        <v>-3</v>
      </c>
      <c r="BX26" s="22">
        <v>-1</v>
      </c>
      <c r="BY26" s="22">
        <v>-10</v>
      </c>
      <c r="BZ26" s="22">
        <v>14</v>
      </c>
      <c r="CA26" s="39" t="s">
        <v>76</v>
      </c>
      <c r="CB26" s="39" t="str">
        <f>IF(Raw!$CA26=Raw!$B26,"Team1", "Team2")</f>
        <v>Team1</v>
      </c>
      <c r="CC26" s="39">
        <v>93</v>
      </c>
      <c r="CD26" s="39">
        <v>88</v>
      </c>
      <c r="CE26" s="39">
        <f>Raw!$CC26-Raw!$CD26</f>
        <v>5</v>
      </c>
      <c r="CF26" s="32"/>
      <c r="CG26" s="32"/>
      <c r="CH26" s="32"/>
      <c r="CI26" s="32"/>
      <c r="CJ26" s="32"/>
      <c r="CK26" s="32"/>
    </row>
    <row r="27" spans="1:89" x14ac:dyDescent="0.25">
      <c r="A27" t="s">
        <v>286</v>
      </c>
      <c r="B27" s="16" t="s">
        <v>56</v>
      </c>
      <c r="C27" s="18" t="s">
        <v>72</v>
      </c>
      <c r="D27" s="19" t="s">
        <v>95</v>
      </c>
      <c r="E27" s="18" t="str">
        <f>Table1[[#This Row],[Team1]]&amp;""&amp;Table1[[#This Row],[Team2]]&amp;""&amp;Table1[[#This Row],[Date]]</f>
        <v>LALPHX20.10.2017</v>
      </c>
      <c r="F27" s="18" t="str">
        <f>Raw!$C27</f>
        <v>PHX</v>
      </c>
      <c r="G27" s="18" t="str">
        <f>IF(Raw!$F27=Raw!$B27,"Team1","Team2")</f>
        <v>Team2</v>
      </c>
      <c r="H27" s="3" t="str">
        <f>IF(Table1[[#This Row],[Odd1]]&gt;Table1[[#This Row],[Odd2]],Table1[[#This Row],[Team2]],Table1[[#This Row],[Team1]])</f>
        <v>PHX</v>
      </c>
      <c r="I27" s="18" t="str">
        <f>IF(Raw!$H27=Raw!$B27,"Team1","Team2")</f>
        <v>Team2</v>
      </c>
      <c r="J27" s="18">
        <v>2.4700000000000002</v>
      </c>
      <c r="K27" s="18">
        <v>1.61</v>
      </c>
      <c r="L27" s="18">
        <f>Raw!$J27-Raw!$K27</f>
        <v>0.8600000000000001</v>
      </c>
      <c r="M27" s="18" t="s">
        <v>56</v>
      </c>
      <c r="N27" s="18" t="str">
        <f>IF(Raw!$M27=Raw!$B27,"Team1", "Team2")</f>
        <v>Team1</v>
      </c>
      <c r="O27" s="18">
        <v>0</v>
      </c>
      <c r="P27" s="18">
        <v>0</v>
      </c>
      <c r="Q27" s="18">
        <v>0</v>
      </c>
      <c r="R27" s="18">
        <v>0</v>
      </c>
      <c r="S27" s="18" t="s">
        <v>72</v>
      </c>
      <c r="T27" s="18" t="str">
        <f>IF(Raw!$S27=Raw!$B27,"Team1","Team2")</f>
        <v>Team2</v>
      </c>
      <c r="U27" s="18">
        <v>93</v>
      </c>
      <c r="V27" s="18">
        <v>101</v>
      </c>
      <c r="W27" s="18">
        <f>Raw!$U27-Raw!$V27</f>
        <v>-8</v>
      </c>
      <c r="X27" s="18">
        <v>0.69240000000000002</v>
      </c>
      <c r="Y27" s="18">
        <v>0.42</v>
      </c>
      <c r="Z27" s="22">
        <f>1-Table1[[#This Row],[Pred1]]</f>
        <v>0.58000000000000007</v>
      </c>
      <c r="AA27" s="18">
        <v>-3</v>
      </c>
      <c r="AB27" s="18">
        <v>0</v>
      </c>
      <c r="AC27" s="18">
        <v>-3</v>
      </c>
      <c r="AD27" s="18">
        <v>4.1999999999999982E-2</v>
      </c>
      <c r="AE27" s="18">
        <v>0.19999999999999574</v>
      </c>
      <c r="AF27" s="18">
        <v>-1.5</v>
      </c>
      <c r="AG27" s="22">
        <v>0.60000000000000142</v>
      </c>
      <c r="AH27" s="22">
        <v>-0.20000000000000284</v>
      </c>
      <c r="AI27" s="22">
        <v>0.79999999999999716</v>
      </c>
      <c r="AJ27" s="22">
        <v>-0.19999999999999929</v>
      </c>
      <c r="AK27" s="22">
        <v>0.80000000000000071</v>
      </c>
      <c r="AL27" s="22">
        <v>-1.7000000000000028</v>
      </c>
      <c r="AM27" s="22">
        <v>-2.5</v>
      </c>
      <c r="AN27" s="22">
        <v>-1.8000000000000007</v>
      </c>
      <c r="AO27" s="22">
        <v>-5</v>
      </c>
      <c r="AP27" s="22">
        <v>-0.80000000000000071</v>
      </c>
      <c r="AQ27" s="22">
        <v>1.0999999999999943</v>
      </c>
      <c r="AR27" s="22">
        <v>0.29999999999999716</v>
      </c>
      <c r="AS27" s="22">
        <v>2.3999999999999986</v>
      </c>
      <c r="AT27" s="22">
        <v>1.1000000000000014</v>
      </c>
      <c r="AU27" s="22">
        <v>1.2000000000000002</v>
      </c>
      <c r="AV27" s="22">
        <v>0.70000000000000018</v>
      </c>
      <c r="AW27" s="22">
        <v>0.39999999999999947</v>
      </c>
      <c r="AX27" s="22">
        <v>0.10000000000000142</v>
      </c>
      <c r="AY27" s="22">
        <v>-1.8000000000000007</v>
      </c>
      <c r="AZ27" s="22">
        <v>4.8</v>
      </c>
      <c r="BA27" s="22">
        <v>0</v>
      </c>
      <c r="BB27" s="22">
        <v>1</v>
      </c>
      <c r="BC27" s="22">
        <v>-1</v>
      </c>
      <c r="BD27" s="22">
        <v>1</v>
      </c>
      <c r="BE27" s="22">
        <v>0</v>
      </c>
      <c r="BF27" s="22">
        <v>8</v>
      </c>
      <c r="BG27" s="22">
        <v>6</v>
      </c>
      <c r="BH27" s="22">
        <v>18</v>
      </c>
      <c r="BI27" s="22">
        <v>-2.4000000000000057</v>
      </c>
      <c r="BJ27" s="22">
        <v>4</v>
      </c>
      <c r="BK27" s="22">
        <v>5</v>
      </c>
      <c r="BL27" s="22">
        <v>8.8999999999999986</v>
      </c>
      <c r="BM27" s="22">
        <v>-8</v>
      </c>
      <c r="BN27" s="22">
        <v>-4</v>
      </c>
      <c r="BO27" s="22">
        <v>-21.400000000000006</v>
      </c>
      <c r="BP27" s="22">
        <v>5</v>
      </c>
      <c r="BQ27" s="22">
        <v>-3</v>
      </c>
      <c r="BR27" s="22">
        <v>2</v>
      </c>
      <c r="BS27" s="22">
        <v>0</v>
      </c>
      <c r="BT27" s="22">
        <v>-2</v>
      </c>
      <c r="BU27" s="22">
        <v>8</v>
      </c>
      <c r="BV27" s="22">
        <v>2</v>
      </c>
      <c r="BW27" s="22">
        <v>9</v>
      </c>
      <c r="BX27" s="22">
        <v>3</v>
      </c>
      <c r="BY27" s="22">
        <v>4</v>
      </c>
      <c r="BZ27" s="22">
        <v>13</v>
      </c>
      <c r="CA27" s="21" t="s">
        <v>56</v>
      </c>
      <c r="CB27" s="21" t="str">
        <f>IF(Raw!$CA27=Raw!$B27,"Team1", "Team2")</f>
        <v>Team1</v>
      </c>
      <c r="CC27" s="21">
        <v>132</v>
      </c>
      <c r="CD27" s="21">
        <v>130</v>
      </c>
      <c r="CE27" s="21">
        <f>Raw!$CC27-Raw!$CD27</f>
        <v>2</v>
      </c>
      <c r="CF27" s="32"/>
      <c r="CG27" s="32"/>
      <c r="CH27" s="32"/>
      <c r="CI27" s="32"/>
      <c r="CJ27" s="32"/>
      <c r="CK27" s="32"/>
    </row>
    <row r="28" spans="1:89" x14ac:dyDescent="0.25">
      <c r="A28" t="s">
        <v>286</v>
      </c>
      <c r="B28" s="14" t="s">
        <v>40</v>
      </c>
      <c r="C28" s="31" t="s">
        <v>5</v>
      </c>
      <c r="D28" s="41" t="s">
        <v>96</v>
      </c>
      <c r="E28" s="31" t="str">
        <f>Table1[[#This Row],[Team1]]&amp;""&amp;Table1[[#This Row],[Team2]]&amp;""&amp;Table1[[#This Row],[Date]]</f>
        <v>CHADET18.10.2017</v>
      </c>
      <c r="F28" s="31" t="str">
        <f>Raw!$C28</f>
        <v>DET</v>
      </c>
      <c r="G28" s="31" t="str">
        <f>IF(Raw!$F28=Raw!$B28,"Team1","Team2")</f>
        <v>Team2</v>
      </c>
      <c r="H28" s="3" t="str">
        <f>IF(Table1[[#This Row],[Odd1]]&gt;Table1[[#This Row],[Odd2]],Table1[[#This Row],[Team2]],Table1[[#This Row],[Team1]])</f>
        <v>DET</v>
      </c>
      <c r="I28" s="31" t="str">
        <f>IF(Raw!$H28=Raw!$B28,"Team1","Team2")</f>
        <v>Team2</v>
      </c>
      <c r="J28" s="31">
        <v>2.27</v>
      </c>
      <c r="K28" s="31">
        <v>1.71</v>
      </c>
      <c r="L28" s="31">
        <f>Raw!$J28-Raw!$K28</f>
        <v>0.56000000000000005</v>
      </c>
      <c r="M28" s="31" t="s">
        <v>5</v>
      </c>
      <c r="N28" s="31" t="str">
        <f>IF(Raw!$M28=Raw!$B28,"Team1", "Team2")</f>
        <v>Team2</v>
      </c>
      <c r="O28" s="31">
        <v>0</v>
      </c>
      <c r="P28" s="31">
        <v>0</v>
      </c>
      <c r="Q28" s="31">
        <v>0</v>
      </c>
      <c r="R28" s="31">
        <v>0</v>
      </c>
      <c r="S28" s="31" t="s">
        <v>5</v>
      </c>
      <c r="T28" s="31" t="str">
        <f>IF(Raw!$S28=Raw!$B28,"Team1","Team2")</f>
        <v>Team2</v>
      </c>
      <c r="U28" s="31">
        <v>80</v>
      </c>
      <c r="V28" s="31">
        <v>100</v>
      </c>
      <c r="W28" s="31">
        <f>Raw!$U28-Raw!$V28</f>
        <v>-20</v>
      </c>
      <c r="X28" s="31">
        <v>0.54179999999999995</v>
      </c>
      <c r="Y28" s="31">
        <v>0.3</v>
      </c>
      <c r="Z28" s="22">
        <f>1-Table1[[#This Row],[Pred1]]</f>
        <v>0.7</v>
      </c>
      <c r="AA28" s="31">
        <v>-1</v>
      </c>
      <c r="AB28" s="31">
        <v>-5</v>
      </c>
      <c r="AC28" s="31">
        <v>4</v>
      </c>
      <c r="AD28" s="31">
        <v>-0.18500000000000005</v>
      </c>
      <c r="AE28" s="31">
        <v>0.39999999999999858</v>
      </c>
      <c r="AF28" s="31">
        <v>0.90000000000000568</v>
      </c>
      <c r="AG28" s="22">
        <v>-1.8999999999999986</v>
      </c>
      <c r="AH28" s="22">
        <v>-0.40000000000000568</v>
      </c>
      <c r="AI28" s="22">
        <v>-2</v>
      </c>
      <c r="AJ28" s="22">
        <v>-2.1999999999999993</v>
      </c>
      <c r="AK28" s="22">
        <v>-3.6999999999999993</v>
      </c>
      <c r="AL28" s="22">
        <v>-3</v>
      </c>
      <c r="AM28" s="22">
        <v>6.6999999999999993</v>
      </c>
      <c r="AN28" s="22">
        <v>9.4000000000000021</v>
      </c>
      <c r="AO28" s="22">
        <v>-0.70000000000000284</v>
      </c>
      <c r="AP28" s="22">
        <v>-0.29999999999999893</v>
      </c>
      <c r="AQ28" s="22">
        <v>5.0999999999999979</v>
      </c>
      <c r="AR28" s="22">
        <v>4.7000000000000028</v>
      </c>
      <c r="AS28" s="22">
        <v>-1.8999999999999986</v>
      </c>
      <c r="AT28" s="22">
        <v>-1.0999999999999996</v>
      </c>
      <c r="AU28" s="22">
        <v>-1.8000000000000007</v>
      </c>
      <c r="AV28" s="22">
        <v>1.5</v>
      </c>
      <c r="AW28" s="22">
        <v>-0.5</v>
      </c>
      <c r="AX28" s="22">
        <v>-0.80000000000000071</v>
      </c>
      <c r="AY28" s="22">
        <v>4.6000000000000014</v>
      </c>
      <c r="AZ28" s="22">
        <v>-3.2</v>
      </c>
      <c r="BA28" s="22">
        <v>0</v>
      </c>
      <c r="BB28" s="22">
        <v>0</v>
      </c>
      <c r="BC28" s="22">
        <v>0</v>
      </c>
      <c r="BD28" s="22">
        <v>0</v>
      </c>
      <c r="BE28" s="22">
        <v>5</v>
      </c>
      <c r="BF28" s="22">
        <v>13</v>
      </c>
      <c r="BG28" s="22">
        <v>2</v>
      </c>
      <c r="BH28" s="22">
        <v>8</v>
      </c>
      <c r="BI28" s="22">
        <v>-1.2999999999999972</v>
      </c>
      <c r="BJ28" s="22">
        <v>-2</v>
      </c>
      <c r="BK28" s="22">
        <v>2</v>
      </c>
      <c r="BL28" s="22">
        <v>-9.8999999999999986</v>
      </c>
      <c r="BM28" s="22">
        <v>11</v>
      </c>
      <c r="BN28" s="22">
        <v>10</v>
      </c>
      <c r="BO28" s="22">
        <v>19.800000000000004</v>
      </c>
      <c r="BP28" s="22">
        <v>-6</v>
      </c>
      <c r="BQ28" s="22">
        <v>7</v>
      </c>
      <c r="BR28" s="22">
        <v>1</v>
      </c>
      <c r="BS28" s="22">
        <v>2</v>
      </c>
      <c r="BT28" s="22">
        <v>-2</v>
      </c>
      <c r="BU28" s="22">
        <v>-1</v>
      </c>
      <c r="BV28" s="22">
        <v>9</v>
      </c>
      <c r="BW28" s="22">
        <v>-8</v>
      </c>
      <c r="BX28" s="22">
        <v>4</v>
      </c>
      <c r="BY28" s="22">
        <v>10</v>
      </c>
      <c r="BZ28" s="22">
        <v>-4</v>
      </c>
      <c r="CA28" s="39" t="s">
        <v>5</v>
      </c>
      <c r="CB28" s="39" t="str">
        <f>IF(Raw!$CA28=Raw!$B28,"Team1", "Team2")</f>
        <v>Team2</v>
      </c>
      <c r="CC28" s="39">
        <v>90</v>
      </c>
      <c r="CD28" s="39">
        <v>102</v>
      </c>
      <c r="CE28" s="43">
        <f>Raw!$CC28-Raw!$CD28</f>
        <v>-12</v>
      </c>
      <c r="CF28" s="32"/>
      <c r="CG28" s="32"/>
      <c r="CH28" s="32"/>
      <c r="CI28" s="32"/>
      <c r="CJ28" s="32"/>
      <c r="CK28" s="32"/>
    </row>
    <row r="29" spans="1:89" x14ac:dyDescent="0.25">
      <c r="A29" t="s">
        <v>286</v>
      </c>
      <c r="B29" s="33" t="s">
        <v>10</v>
      </c>
      <c r="C29" s="15" t="s">
        <v>83</v>
      </c>
      <c r="D29" s="42" t="s">
        <v>96</v>
      </c>
      <c r="E29" s="15" t="str">
        <f>Table1[[#This Row],[Team1]]&amp;""&amp;Table1[[#This Row],[Team2]]&amp;""&amp;Table1[[#This Row],[Date]]</f>
        <v>PHIWAS18.10.2017</v>
      </c>
      <c r="F29" s="15" t="str">
        <f>Raw!$C29</f>
        <v>WAS</v>
      </c>
      <c r="G29" s="15" t="str">
        <f>IF(Raw!$F29=Raw!$B29,"Team1","Team2")</f>
        <v>Team2</v>
      </c>
      <c r="H29" s="3" t="str">
        <f>IF(Table1[[#This Row],[Odd1]]&gt;Table1[[#This Row],[Odd2]],Table1[[#This Row],[Team2]],Table1[[#This Row],[Team1]])</f>
        <v>WAS</v>
      </c>
      <c r="I29" s="15" t="str">
        <f>IF(Raw!$H29=Raw!$B29,"Team1","Team2")</f>
        <v>Team2</v>
      </c>
      <c r="J29" s="15">
        <v>3.39</v>
      </c>
      <c r="K29" s="15">
        <v>1.37</v>
      </c>
      <c r="L29" s="15">
        <f>Raw!$J29-Raw!$K29</f>
        <v>2.02</v>
      </c>
      <c r="M29" s="15" t="s">
        <v>10</v>
      </c>
      <c r="N29" s="15" t="str">
        <f>IF(Raw!$M29=Raw!$B29,"Team1", "Team2")</f>
        <v>Team1</v>
      </c>
      <c r="O29" s="15">
        <v>2</v>
      </c>
      <c r="P29" s="15">
        <v>1</v>
      </c>
      <c r="Q29" s="15">
        <v>0</v>
      </c>
      <c r="R29" s="15">
        <v>0</v>
      </c>
      <c r="S29" s="15" t="s">
        <v>83</v>
      </c>
      <c r="T29" s="15" t="str">
        <f>IF(Raw!$S29=Raw!$B29,"Team1","Team2")</f>
        <v>Team2</v>
      </c>
      <c r="U29" s="15">
        <v>97</v>
      </c>
      <c r="V29" s="15">
        <v>102</v>
      </c>
      <c r="W29" s="15">
        <f>Raw!$U29-Raw!$V29</f>
        <v>-5</v>
      </c>
      <c r="X29" s="15">
        <v>0.64570000000000005</v>
      </c>
      <c r="Y29" s="15">
        <v>0.45</v>
      </c>
      <c r="Z29" s="22">
        <f>1-Table1[[#This Row],[Pred1]]</f>
        <v>0.55000000000000004</v>
      </c>
      <c r="AA29" s="15">
        <v>-1</v>
      </c>
      <c r="AB29" s="15">
        <v>-1</v>
      </c>
      <c r="AC29" s="15">
        <v>0</v>
      </c>
      <c r="AD29" s="15">
        <v>-1.8000000000000016E-2</v>
      </c>
      <c r="AE29" s="15">
        <v>-0.39999999999999858</v>
      </c>
      <c r="AF29" s="15">
        <v>1.7999999999999972</v>
      </c>
      <c r="AG29" s="22">
        <v>1</v>
      </c>
      <c r="AH29" s="22">
        <v>2.5</v>
      </c>
      <c r="AI29" s="22">
        <v>-0.10000000000000142</v>
      </c>
      <c r="AJ29" s="22">
        <v>1.2999999999999989</v>
      </c>
      <c r="AK29" s="22">
        <v>4</v>
      </c>
      <c r="AL29" s="22">
        <v>-0.80000000000000426</v>
      </c>
      <c r="AM29" s="22">
        <v>-1.5999999999999979</v>
      </c>
      <c r="AN29" s="22">
        <v>-0.19999999999999929</v>
      </c>
      <c r="AO29" s="22">
        <v>-5.7000000000000028</v>
      </c>
      <c r="AP29" s="22">
        <v>2.1999999999999993</v>
      </c>
      <c r="AQ29" s="22">
        <v>4.5</v>
      </c>
      <c r="AR29" s="22">
        <v>6.6000000000000014</v>
      </c>
      <c r="AS29" s="22">
        <v>3.8000000000000007</v>
      </c>
      <c r="AT29" s="22">
        <v>3.4999999999999982</v>
      </c>
      <c r="AU29" s="22">
        <v>0.19999999999999929</v>
      </c>
      <c r="AV29" s="22">
        <v>0.79999999999999982</v>
      </c>
      <c r="AW29" s="22">
        <v>0.79999999999999982</v>
      </c>
      <c r="AX29" s="22">
        <v>2</v>
      </c>
      <c r="AY29" s="22">
        <v>0.10000000000000142</v>
      </c>
      <c r="AZ29" s="22">
        <v>-2.6</v>
      </c>
      <c r="BA29" s="22">
        <v>0</v>
      </c>
      <c r="BB29" s="22">
        <v>-1</v>
      </c>
      <c r="BC29" s="22">
        <v>1</v>
      </c>
      <c r="BD29" s="22">
        <v>-1</v>
      </c>
      <c r="BE29" s="22">
        <v>0</v>
      </c>
      <c r="BF29" s="22">
        <v>-5</v>
      </c>
      <c r="BG29" s="22">
        <v>-2</v>
      </c>
      <c r="BH29" s="22">
        <v>0</v>
      </c>
      <c r="BI29" s="22">
        <v>-2.5</v>
      </c>
      <c r="BJ29" s="22">
        <v>2</v>
      </c>
      <c r="BK29" s="22">
        <v>5</v>
      </c>
      <c r="BL29" s="22">
        <v>0.39999999999999858</v>
      </c>
      <c r="BM29" s="22">
        <v>-3</v>
      </c>
      <c r="BN29" s="22">
        <v>-4</v>
      </c>
      <c r="BO29" s="22">
        <v>0.20000000000000284</v>
      </c>
      <c r="BP29" s="22">
        <v>-1</v>
      </c>
      <c r="BQ29" s="22">
        <v>7</v>
      </c>
      <c r="BR29" s="22">
        <v>6</v>
      </c>
      <c r="BS29" s="22">
        <v>4</v>
      </c>
      <c r="BT29" s="22">
        <v>7</v>
      </c>
      <c r="BU29" s="22">
        <v>-3</v>
      </c>
      <c r="BV29" s="22">
        <v>9</v>
      </c>
      <c r="BW29" s="22">
        <v>2</v>
      </c>
      <c r="BX29" s="22">
        <v>4</v>
      </c>
      <c r="BY29" s="22">
        <v>3</v>
      </c>
      <c r="BZ29" s="22">
        <v>-13</v>
      </c>
      <c r="CA29" s="39" t="s">
        <v>83</v>
      </c>
      <c r="CB29" s="39" t="str">
        <f>IF(Raw!$CA29=Raw!$B29,"Team1", "Team2")</f>
        <v>Team2</v>
      </c>
      <c r="CC29" s="39">
        <v>115</v>
      </c>
      <c r="CD29" s="39">
        <v>120</v>
      </c>
      <c r="CE29" s="43">
        <f>Raw!$CC29-Raw!$CD29</f>
        <v>-5</v>
      </c>
      <c r="CF29" s="32"/>
      <c r="CG29" s="32"/>
      <c r="CH29" s="32"/>
      <c r="CI29" s="32"/>
      <c r="CJ29" s="32"/>
      <c r="CK29" s="32"/>
    </row>
    <row r="30" spans="1:89" x14ac:dyDescent="0.25">
      <c r="A30" t="s">
        <v>286</v>
      </c>
      <c r="B30" s="14" t="s">
        <v>7</v>
      </c>
      <c r="C30" s="31" t="s">
        <v>69</v>
      </c>
      <c r="D30" s="41" t="s">
        <v>96</v>
      </c>
      <c r="E30" s="31" t="str">
        <f>Table1[[#This Row],[Team1]]&amp;""&amp;Table1[[#This Row],[Team2]]&amp;""&amp;Table1[[#This Row],[Date]]</f>
        <v>MIAORL18.10.2017</v>
      </c>
      <c r="F30" s="31" t="str">
        <f>Raw!$C30</f>
        <v>ORL</v>
      </c>
      <c r="G30" s="31" t="str">
        <f>IF(Raw!$F30=Raw!$B30,"Team1","Team2")</f>
        <v>Team2</v>
      </c>
      <c r="H30" s="3" t="str">
        <f>IF(Table1[[#This Row],[Odd1]]&gt;Table1[[#This Row],[Odd2]],Table1[[#This Row],[Team2]],Table1[[#This Row],[Team1]])</f>
        <v>MIA</v>
      </c>
      <c r="I30" s="31" t="str">
        <f>IF(Raw!$H30=Raw!$B30,"Team1","Team2")</f>
        <v>Team1</v>
      </c>
      <c r="J30" s="31">
        <v>1.62</v>
      </c>
      <c r="K30" s="31">
        <v>2.46</v>
      </c>
      <c r="L30" s="31">
        <f>Raw!$J30-Raw!$K30</f>
        <v>-0.83999999999999986</v>
      </c>
      <c r="M30" s="31" t="s">
        <v>69</v>
      </c>
      <c r="N30" s="31" t="str">
        <f>IF(Raw!$M30=Raw!$B30,"Team1", "Team2")</f>
        <v>Team2</v>
      </c>
      <c r="O30" s="31">
        <v>2</v>
      </c>
      <c r="P30" s="31">
        <v>0</v>
      </c>
      <c r="Q30" s="31">
        <v>0</v>
      </c>
      <c r="R30" s="31">
        <v>0</v>
      </c>
      <c r="S30" s="31" t="s">
        <v>69</v>
      </c>
      <c r="T30" s="31" t="str">
        <f>IF(Raw!$S30=Raw!$B30,"Team1","Team2")</f>
        <v>Team2</v>
      </c>
      <c r="U30" s="31">
        <v>85</v>
      </c>
      <c r="V30" s="31">
        <v>111</v>
      </c>
      <c r="W30" s="31">
        <f>Raw!$U30-Raw!$V30</f>
        <v>-26</v>
      </c>
      <c r="X30" s="31">
        <v>0.66069999999999995</v>
      </c>
      <c r="Y30" s="31">
        <v>0.24</v>
      </c>
      <c r="Z30" s="22">
        <f>1-Table1[[#This Row],[Pred1]]</f>
        <v>0.76</v>
      </c>
      <c r="AA30" s="31">
        <v>-3</v>
      </c>
      <c r="AB30" s="31">
        <v>0</v>
      </c>
      <c r="AC30" s="31">
        <v>-3</v>
      </c>
      <c r="AD30" s="31">
        <v>5.1000000000000045E-2</v>
      </c>
      <c r="AE30" s="31">
        <v>0</v>
      </c>
      <c r="AF30" s="31">
        <v>-6.7000000000000028</v>
      </c>
      <c r="AG30" s="22">
        <v>-2.8999999999999986</v>
      </c>
      <c r="AH30" s="22">
        <v>-3.8000000000000114</v>
      </c>
      <c r="AI30" s="22">
        <v>-1.5</v>
      </c>
      <c r="AJ30" s="22">
        <v>1</v>
      </c>
      <c r="AK30" s="22">
        <v>2.6000000000000014</v>
      </c>
      <c r="AL30" s="22">
        <v>0</v>
      </c>
      <c r="AM30" s="22">
        <v>-1.7000000000000011</v>
      </c>
      <c r="AN30" s="22">
        <v>-2.8999999999999986</v>
      </c>
      <c r="AO30" s="22">
        <v>2.7000000000000028</v>
      </c>
      <c r="AP30" s="22">
        <v>-0.40000000000000036</v>
      </c>
      <c r="AQ30" s="22">
        <v>0</v>
      </c>
      <c r="AR30" s="22">
        <v>-0.5</v>
      </c>
      <c r="AS30" s="22">
        <v>-2.1999999999999993</v>
      </c>
      <c r="AT30" s="22">
        <v>1</v>
      </c>
      <c r="AU30" s="22">
        <v>-0.29999999999999982</v>
      </c>
      <c r="AV30" s="22">
        <v>-0.40000000000000036</v>
      </c>
      <c r="AW30" s="22">
        <v>-0.20000000000000018</v>
      </c>
      <c r="AX30" s="22">
        <v>0.5</v>
      </c>
      <c r="AY30" s="22">
        <v>-0.60000000000000142</v>
      </c>
      <c r="AZ30" s="22">
        <v>-0.29999999999999982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16</v>
      </c>
      <c r="BG30" s="22">
        <v>6</v>
      </c>
      <c r="BH30" s="22">
        <v>-11</v>
      </c>
      <c r="BI30" s="22">
        <v>14.400000000000006</v>
      </c>
      <c r="BJ30" s="22">
        <v>13</v>
      </c>
      <c r="BK30" s="22">
        <v>13</v>
      </c>
      <c r="BL30" s="22">
        <v>29.099999999999998</v>
      </c>
      <c r="BM30" s="22">
        <v>-9</v>
      </c>
      <c r="BN30" s="22">
        <v>-11</v>
      </c>
      <c r="BO30" s="22">
        <v>-3.2999999999999972</v>
      </c>
      <c r="BP30" s="22">
        <v>-5</v>
      </c>
      <c r="BQ30" s="22">
        <v>-8</v>
      </c>
      <c r="BR30" s="22">
        <v>-13</v>
      </c>
      <c r="BS30" s="22">
        <v>10</v>
      </c>
      <c r="BT30" s="22">
        <v>4</v>
      </c>
      <c r="BU30" s="22">
        <v>2</v>
      </c>
      <c r="BV30" s="22">
        <v>-3</v>
      </c>
      <c r="BW30" s="22">
        <v>0</v>
      </c>
      <c r="BX30" s="22">
        <v>0</v>
      </c>
      <c r="BY30" s="22">
        <v>-6</v>
      </c>
      <c r="BZ30" s="22">
        <v>2</v>
      </c>
      <c r="CA30" s="39" t="s">
        <v>69</v>
      </c>
      <c r="CB30" s="39" t="str">
        <f>IF(Raw!$CA30=Raw!$B30,"Team1", "Team2")</f>
        <v>Team2</v>
      </c>
      <c r="CC30" s="39">
        <v>109</v>
      </c>
      <c r="CD30" s="39">
        <v>116</v>
      </c>
      <c r="CE30" s="43">
        <f>Raw!$CC30-Raw!$CD30</f>
        <v>-7</v>
      </c>
      <c r="CF30" s="32"/>
      <c r="CG30" s="32"/>
      <c r="CH30" s="32"/>
      <c r="CI30" s="32"/>
      <c r="CJ30" s="32"/>
      <c r="CK30" s="32"/>
    </row>
    <row r="31" spans="1:89" x14ac:dyDescent="0.25">
      <c r="A31" t="s">
        <v>286</v>
      </c>
      <c r="B31" s="33" t="s">
        <v>8</v>
      </c>
      <c r="C31" s="15" t="s">
        <v>3</v>
      </c>
      <c r="D31" s="42" t="s">
        <v>96</v>
      </c>
      <c r="E31" s="15" t="str">
        <f>Table1[[#This Row],[Team1]]&amp;""&amp;Table1[[#This Row],[Team2]]&amp;""&amp;Table1[[#This Row],[Date]]</f>
        <v>MILBOS18.10.2017</v>
      </c>
      <c r="F31" s="15" t="str">
        <f>Raw!$C31</f>
        <v>BOS</v>
      </c>
      <c r="G31" s="15" t="str">
        <f>IF(Raw!$F31=Raw!$B31,"Team1","Team2")</f>
        <v>Team2</v>
      </c>
      <c r="H31" s="3" t="str">
        <f>IF(Table1[[#This Row],[Odd1]]&gt;Table1[[#This Row],[Odd2]],Table1[[#This Row],[Team2]],Table1[[#This Row],[Team1]])</f>
        <v>BOS</v>
      </c>
      <c r="I31" s="15" t="str">
        <f>IF(Raw!$H31=Raw!$B31,"Team1","Team2")</f>
        <v>Team2</v>
      </c>
      <c r="J31" s="15">
        <v>2.0699999999999998</v>
      </c>
      <c r="K31" s="15">
        <v>1.85</v>
      </c>
      <c r="L31" s="15">
        <f>Raw!$J31-Raw!$K31</f>
        <v>0.21999999999999975</v>
      </c>
      <c r="M31" s="15" t="s">
        <v>8</v>
      </c>
      <c r="N31" s="15" t="str">
        <f>IF(Raw!$M31=Raw!$B31,"Team1", "Team2")</f>
        <v>Team1</v>
      </c>
      <c r="O31" s="15">
        <v>4</v>
      </c>
      <c r="P31" s="15">
        <v>0</v>
      </c>
      <c r="Q31" s="15">
        <v>0</v>
      </c>
      <c r="R31" s="15">
        <v>0</v>
      </c>
      <c r="S31" s="15" t="s">
        <v>3</v>
      </c>
      <c r="T31" s="15" t="str">
        <f>IF(Raw!$S31=Raw!$B31,"Team1","Team2")</f>
        <v>Team2</v>
      </c>
      <c r="U31" s="15">
        <v>87</v>
      </c>
      <c r="V31" s="15">
        <v>114</v>
      </c>
      <c r="W31" s="15">
        <f>Raw!$U31-Raw!$V31</f>
        <v>-27</v>
      </c>
      <c r="X31" s="15">
        <v>0.74680000000000002</v>
      </c>
      <c r="Y31" s="15">
        <v>0.23</v>
      </c>
      <c r="Z31" s="22">
        <f>1-Table1[[#This Row],[Pred1]]</f>
        <v>0.77</v>
      </c>
      <c r="AA31" s="15">
        <v>-3</v>
      </c>
      <c r="AB31" s="15">
        <v>-8</v>
      </c>
      <c r="AC31" s="15">
        <v>5</v>
      </c>
      <c r="AD31" s="15">
        <v>-0.23199999999999998</v>
      </c>
      <c r="AE31" s="15">
        <v>0</v>
      </c>
      <c r="AF31" s="15">
        <v>-1.1000000000000085</v>
      </c>
      <c r="AG31" s="22">
        <v>1.1000000000000014</v>
      </c>
      <c r="AH31" s="22">
        <v>-2.9000000000000057</v>
      </c>
      <c r="AI31" s="22">
        <v>2.8999999999999986</v>
      </c>
      <c r="AJ31" s="22">
        <v>-2.5999999999999996</v>
      </c>
      <c r="AK31" s="22">
        <v>-6.5999999999999979</v>
      </c>
      <c r="AL31" s="22">
        <v>-0.5</v>
      </c>
      <c r="AM31" s="22">
        <v>-0.5</v>
      </c>
      <c r="AN31" s="22">
        <v>-9.9999999999997868E-2</v>
      </c>
      <c r="AO31" s="22">
        <v>-2</v>
      </c>
      <c r="AP31" s="22">
        <v>-2.0000000000000009</v>
      </c>
      <c r="AQ31" s="22">
        <v>-4.9000000000000021</v>
      </c>
      <c r="AR31" s="22">
        <v>-7</v>
      </c>
      <c r="AS31" s="22">
        <v>-0.19999999999999929</v>
      </c>
      <c r="AT31" s="22">
        <v>-0.5</v>
      </c>
      <c r="AU31" s="22">
        <v>0.40000000000000036</v>
      </c>
      <c r="AV31" s="22">
        <v>1</v>
      </c>
      <c r="AW31" s="22">
        <v>-0.90000000000000036</v>
      </c>
      <c r="AX31" s="22">
        <v>2.5</v>
      </c>
      <c r="AY31" s="22">
        <v>-0.30000000000000071</v>
      </c>
      <c r="AZ31" s="22">
        <v>-7.5</v>
      </c>
      <c r="BA31" s="22">
        <v>0</v>
      </c>
      <c r="BB31" s="22">
        <v>1</v>
      </c>
      <c r="BC31" s="22">
        <v>-1</v>
      </c>
      <c r="BD31" s="22">
        <v>1</v>
      </c>
      <c r="BE31" s="22">
        <v>0</v>
      </c>
      <c r="BF31" s="22">
        <v>7</v>
      </c>
      <c r="BG31" s="22">
        <v>-2</v>
      </c>
      <c r="BH31" s="22">
        <v>-4</v>
      </c>
      <c r="BI31" s="22">
        <v>-0.19999999999999574</v>
      </c>
      <c r="BJ31" s="22">
        <v>-3</v>
      </c>
      <c r="BK31" s="22">
        <v>-14</v>
      </c>
      <c r="BL31" s="22">
        <v>4.3999999999999986</v>
      </c>
      <c r="BM31" s="22">
        <v>14</v>
      </c>
      <c r="BN31" s="22">
        <v>17</v>
      </c>
      <c r="BO31" s="22">
        <v>-2.9000000000000057</v>
      </c>
      <c r="BP31" s="22">
        <v>-4</v>
      </c>
      <c r="BQ31" s="22">
        <v>5</v>
      </c>
      <c r="BR31" s="22">
        <v>1</v>
      </c>
      <c r="BS31" s="22">
        <v>6</v>
      </c>
      <c r="BT31" s="22">
        <v>-4</v>
      </c>
      <c r="BU31" s="22">
        <v>0</v>
      </c>
      <c r="BV31" s="22">
        <v>6</v>
      </c>
      <c r="BW31" s="22">
        <v>-1</v>
      </c>
      <c r="BX31" s="22">
        <v>2</v>
      </c>
      <c r="BY31" s="22">
        <v>8</v>
      </c>
      <c r="BZ31" s="22">
        <v>10</v>
      </c>
      <c r="CA31" s="39" t="s">
        <v>8</v>
      </c>
      <c r="CB31" s="39" t="str">
        <f>IF(Raw!$CA31=Raw!$B31,"Team1", "Team2")</f>
        <v>Team1</v>
      </c>
      <c r="CC31" s="39">
        <v>108</v>
      </c>
      <c r="CD31" s="39">
        <v>100</v>
      </c>
      <c r="CE31" s="43">
        <f>Raw!$CC31-Raw!$CD31</f>
        <v>8</v>
      </c>
      <c r="CF31" s="32"/>
      <c r="CG31" s="32"/>
      <c r="CH31" s="32"/>
      <c r="CI31" s="32"/>
      <c r="CJ31" s="32"/>
      <c r="CK31" s="32"/>
    </row>
    <row r="32" spans="1:89" x14ac:dyDescent="0.25">
      <c r="A32" t="s">
        <v>286</v>
      </c>
      <c r="B32" s="14" t="s">
        <v>2</v>
      </c>
      <c r="C32" s="31" t="s">
        <v>37</v>
      </c>
      <c r="D32" s="41" t="s">
        <v>97</v>
      </c>
      <c r="E32" s="31" t="str">
        <f>Table1[[#This Row],[Team1]]&amp;""&amp;Table1[[#This Row],[Team2]]&amp;""&amp;Table1[[#This Row],[Date]]</f>
        <v>ATLBKN22.10.2017</v>
      </c>
      <c r="F32" s="31" t="str">
        <f>Raw!$C32</f>
        <v>BKN</v>
      </c>
      <c r="G32" s="31" t="str">
        <f>IF(Raw!$F32=Raw!$B32,"Team1","Team2")</f>
        <v>Team2</v>
      </c>
      <c r="H32" s="3" t="str">
        <f>IF(Table1[[#This Row],[Odd1]]&gt;Table1[[#This Row],[Odd2]],Table1[[#This Row],[Team2]],Table1[[#This Row],[Team1]])</f>
        <v>BKN</v>
      </c>
      <c r="I32" s="31" t="str">
        <f>IF(Raw!$H32=Raw!$B32,"Team1","Team2")</f>
        <v>Team2</v>
      </c>
      <c r="J32" s="31">
        <v>2.2000000000000002</v>
      </c>
      <c r="K32" s="31">
        <v>1.75</v>
      </c>
      <c r="L32" s="31">
        <f>Raw!$J32-Raw!$K32</f>
        <v>0.45000000000000018</v>
      </c>
      <c r="M32" s="31" t="s">
        <v>2</v>
      </c>
      <c r="N32" s="31" t="str">
        <f>IF(Raw!$M32=Raw!$B32,"Team1", "Team2")</f>
        <v>Team1</v>
      </c>
      <c r="O32" s="31">
        <v>0</v>
      </c>
      <c r="P32" s="31">
        <v>0</v>
      </c>
      <c r="Q32" s="31">
        <v>0</v>
      </c>
      <c r="R32" s="31">
        <v>0</v>
      </c>
      <c r="S32" s="31" t="s">
        <v>37</v>
      </c>
      <c r="T32" s="31" t="str">
        <f>IF(Raw!$S32=Raw!$B32,"Team1","Team2")</f>
        <v>Team2</v>
      </c>
      <c r="U32" s="31">
        <v>90</v>
      </c>
      <c r="V32" s="31">
        <v>104</v>
      </c>
      <c r="W32" s="31">
        <f>Raw!$U32-Raw!$V32</f>
        <v>-14</v>
      </c>
      <c r="X32" s="31">
        <v>0.85129999999999995</v>
      </c>
      <c r="Y32" s="31">
        <v>0.36</v>
      </c>
      <c r="Z32" s="22">
        <f>1-Table1[[#This Row],[Pred1]]</f>
        <v>0.64</v>
      </c>
      <c r="AA32" s="31">
        <v>0</v>
      </c>
      <c r="AB32" s="31">
        <v>-5</v>
      </c>
      <c r="AC32" s="31">
        <v>5</v>
      </c>
      <c r="AD32" s="31">
        <v>-0.20899999999999999</v>
      </c>
      <c r="AE32" s="31">
        <v>0.20000000000000284</v>
      </c>
      <c r="AF32" s="31">
        <v>-6.6000000000000085</v>
      </c>
      <c r="AG32" s="22">
        <v>-0.40000000000000568</v>
      </c>
      <c r="AH32" s="22">
        <v>-2.2999999999999972</v>
      </c>
      <c r="AI32" s="22">
        <v>0.70000000000000284</v>
      </c>
      <c r="AJ32" s="22">
        <v>-1.4000000000000004</v>
      </c>
      <c r="AK32" s="22">
        <v>-6.1000000000000014</v>
      </c>
      <c r="AL32" s="22">
        <v>2.7999999999999972</v>
      </c>
      <c r="AM32" s="22">
        <v>-4.3000000000000007</v>
      </c>
      <c r="AN32" s="22">
        <v>-7.5</v>
      </c>
      <c r="AO32" s="22">
        <v>5.8999999999999915</v>
      </c>
      <c r="AP32" s="22">
        <v>-1.2000000000000011</v>
      </c>
      <c r="AQ32" s="22">
        <v>-3.9999999999999964</v>
      </c>
      <c r="AR32" s="22">
        <v>-5.2000000000000028</v>
      </c>
      <c r="AS32" s="22">
        <v>-9.9999999999997868E-2</v>
      </c>
      <c r="AT32" s="22">
        <v>9.9999999999999645E-2</v>
      </c>
      <c r="AU32" s="22">
        <v>1.9000000000000004</v>
      </c>
      <c r="AV32" s="22">
        <v>-0.59999999999999964</v>
      </c>
      <c r="AW32" s="22">
        <v>-0.29999999999999982</v>
      </c>
      <c r="AX32" s="22">
        <v>-1.4000000000000021</v>
      </c>
      <c r="AY32" s="22">
        <v>-2</v>
      </c>
      <c r="AZ32" s="22">
        <v>-3.5999999999999996</v>
      </c>
      <c r="BA32" s="22">
        <v>0</v>
      </c>
      <c r="BB32" s="22">
        <v>-1</v>
      </c>
      <c r="BC32" s="22">
        <v>1</v>
      </c>
      <c r="BD32" s="22">
        <v>-1</v>
      </c>
      <c r="BE32" s="22">
        <v>5</v>
      </c>
      <c r="BF32" s="22">
        <v>6</v>
      </c>
      <c r="BG32" s="22">
        <v>5</v>
      </c>
      <c r="BH32" s="22">
        <v>13</v>
      </c>
      <c r="BI32" s="22">
        <v>-0.79999999999999716</v>
      </c>
      <c r="BJ32" s="22">
        <v>0</v>
      </c>
      <c r="BK32" s="22">
        <v>-10</v>
      </c>
      <c r="BL32" s="22">
        <v>11.000000000000004</v>
      </c>
      <c r="BM32" s="22">
        <v>-4</v>
      </c>
      <c r="BN32" s="22">
        <v>-10</v>
      </c>
      <c r="BO32" s="22">
        <v>11.700000000000003</v>
      </c>
      <c r="BP32" s="22">
        <v>4</v>
      </c>
      <c r="BQ32" s="22">
        <v>-4</v>
      </c>
      <c r="BR32" s="22">
        <v>0</v>
      </c>
      <c r="BS32" s="22">
        <v>1</v>
      </c>
      <c r="BT32" s="22">
        <v>3</v>
      </c>
      <c r="BU32" s="22">
        <v>4</v>
      </c>
      <c r="BV32" s="22">
        <v>-4</v>
      </c>
      <c r="BW32" s="22">
        <v>4</v>
      </c>
      <c r="BX32" s="22">
        <v>-5</v>
      </c>
      <c r="BY32" s="22">
        <v>-2</v>
      </c>
      <c r="BZ32" s="22">
        <v>-9</v>
      </c>
      <c r="CA32" s="39" t="s">
        <v>37</v>
      </c>
      <c r="CB32" s="39" t="str">
        <f>IF(Raw!$CA32=Raw!$B32,"Team1", "Team2")</f>
        <v>Team2</v>
      </c>
      <c r="CC32" s="39">
        <v>104</v>
      </c>
      <c r="CD32" s="39">
        <v>106</v>
      </c>
      <c r="CE32" s="43">
        <f>Raw!$CC32-Raw!$CD32</f>
        <v>-2</v>
      </c>
      <c r="CF32" s="32"/>
      <c r="CG32" s="32"/>
      <c r="CH32" s="32"/>
      <c r="CI32" s="32"/>
      <c r="CJ32" s="32"/>
      <c r="CK32" s="32"/>
    </row>
    <row r="33" spans="1:89" x14ac:dyDescent="0.25">
      <c r="A33" t="s">
        <v>286</v>
      </c>
      <c r="B33" s="33" t="s">
        <v>10</v>
      </c>
      <c r="C33" s="15" t="s">
        <v>5</v>
      </c>
      <c r="D33" s="42" t="s">
        <v>98</v>
      </c>
      <c r="E33" s="15" t="str">
        <f>Table1[[#This Row],[Team1]]&amp;""&amp;Table1[[#This Row],[Team2]]&amp;""&amp;Table1[[#This Row],[Date]]</f>
        <v>PHIDET23.10.2017</v>
      </c>
      <c r="F33" s="15" t="str">
        <f>Raw!$C33</f>
        <v>DET</v>
      </c>
      <c r="G33" s="15" t="str">
        <f>IF(Raw!$F33=Raw!$B33,"Team1","Team2")</f>
        <v>Team2</v>
      </c>
      <c r="H33" s="3" t="str">
        <f>IF(Table1[[#This Row],[Odd1]]&gt;Table1[[#This Row],[Odd2]],Table1[[#This Row],[Team2]],Table1[[#This Row],[Team1]])</f>
        <v>DET</v>
      </c>
      <c r="I33" s="15" t="str">
        <f>IF(Raw!$H33=Raw!$B33,"Team1","Team2")</f>
        <v>Team2</v>
      </c>
      <c r="J33" s="15">
        <v>2.4300000000000002</v>
      </c>
      <c r="K33" s="15">
        <v>1.63</v>
      </c>
      <c r="L33" s="15">
        <f>Raw!$J33-Raw!$K33</f>
        <v>0.80000000000000027</v>
      </c>
      <c r="M33" s="15" t="s">
        <v>10</v>
      </c>
      <c r="N33" s="15" t="str">
        <f>IF(Raw!$M33=Raw!$B33,"Team1", "Team2")</f>
        <v>Team1</v>
      </c>
      <c r="O33" s="15">
        <v>0</v>
      </c>
      <c r="P33" s="15">
        <v>0</v>
      </c>
      <c r="Q33" s="15">
        <v>0</v>
      </c>
      <c r="R33" s="15">
        <v>0</v>
      </c>
      <c r="S33" s="15" t="s">
        <v>5</v>
      </c>
      <c r="T33" s="15" t="str">
        <f>IF(Raw!$S33=Raw!$B33,"Team1","Team2")</f>
        <v>Team2</v>
      </c>
      <c r="U33" s="15">
        <v>91</v>
      </c>
      <c r="V33" s="15">
        <v>108</v>
      </c>
      <c r="W33" s="15">
        <f>Raw!$U33-Raw!$V33</f>
        <v>-17</v>
      </c>
      <c r="X33" s="15">
        <v>0.69799999999999995</v>
      </c>
      <c r="Y33" s="15">
        <v>0.33</v>
      </c>
      <c r="Z33" s="22">
        <f>1-Table1[[#This Row],[Pred1]]</f>
        <v>0.66999999999999993</v>
      </c>
      <c r="AA33" s="15">
        <v>-1</v>
      </c>
      <c r="AB33" s="15">
        <v>-1</v>
      </c>
      <c r="AC33" s="15">
        <v>0</v>
      </c>
      <c r="AD33" s="15">
        <v>-1.8000000000000016E-2</v>
      </c>
      <c r="AE33" s="15">
        <v>0</v>
      </c>
      <c r="AF33" s="15">
        <v>4</v>
      </c>
      <c r="AG33" s="22">
        <v>0.60000000000000142</v>
      </c>
      <c r="AH33" s="22">
        <v>1.3999999999999915</v>
      </c>
      <c r="AI33" s="22">
        <v>0</v>
      </c>
      <c r="AJ33" s="22">
        <v>-0.40000000000000036</v>
      </c>
      <c r="AK33" s="22">
        <v>0.5</v>
      </c>
      <c r="AL33" s="22">
        <v>-2.1000000000000014</v>
      </c>
      <c r="AM33" s="22">
        <v>3</v>
      </c>
      <c r="AN33" s="22">
        <v>4.4000000000000021</v>
      </c>
      <c r="AO33" s="22">
        <v>-0.70000000000000284</v>
      </c>
      <c r="AP33" s="22">
        <v>1.4000000000000004</v>
      </c>
      <c r="AQ33" s="22">
        <v>5.4000000000000021</v>
      </c>
      <c r="AR33" s="22">
        <v>6.7000000000000028</v>
      </c>
      <c r="AS33" s="22">
        <v>3.5</v>
      </c>
      <c r="AT33" s="22">
        <v>2.7999999999999989</v>
      </c>
      <c r="AU33" s="22">
        <v>0.29999999999999893</v>
      </c>
      <c r="AV33" s="22">
        <v>2</v>
      </c>
      <c r="AW33" s="22">
        <v>0.29999999999999982</v>
      </c>
      <c r="AX33" s="22">
        <v>4.2999999999999972</v>
      </c>
      <c r="AY33" s="22">
        <v>2.6000000000000014</v>
      </c>
      <c r="AZ33" s="22">
        <v>-1.4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6</v>
      </c>
      <c r="BG33" s="22">
        <v>1</v>
      </c>
      <c r="BH33" s="22">
        <v>-11</v>
      </c>
      <c r="BI33" s="22">
        <v>6.8000000000000043</v>
      </c>
      <c r="BJ33" s="22">
        <v>-2</v>
      </c>
      <c r="BK33" s="22">
        <v>-1</v>
      </c>
      <c r="BL33" s="22">
        <v>-5.8999999999999986</v>
      </c>
      <c r="BM33" s="22">
        <v>6</v>
      </c>
      <c r="BN33" s="22">
        <v>2</v>
      </c>
      <c r="BO33" s="22">
        <v>23.6</v>
      </c>
      <c r="BP33" s="22">
        <v>-8</v>
      </c>
      <c r="BQ33" s="22">
        <v>3</v>
      </c>
      <c r="BR33" s="22">
        <v>-5</v>
      </c>
      <c r="BS33" s="22">
        <v>9</v>
      </c>
      <c r="BT33" s="22">
        <v>5</v>
      </c>
      <c r="BU33" s="22">
        <v>-5</v>
      </c>
      <c r="BV33" s="22">
        <v>11</v>
      </c>
      <c r="BW33" s="22">
        <v>-8</v>
      </c>
      <c r="BX33" s="22">
        <v>10</v>
      </c>
      <c r="BY33" s="22">
        <v>5</v>
      </c>
      <c r="BZ33" s="22">
        <v>1</v>
      </c>
      <c r="CA33" s="39" t="s">
        <v>10</v>
      </c>
      <c r="CB33" s="39" t="str">
        <f>IF(Raw!$CA33=Raw!$B33,"Team1", "Team2")</f>
        <v>Team1</v>
      </c>
      <c r="CC33" s="39">
        <v>97</v>
      </c>
      <c r="CD33" s="39">
        <v>86</v>
      </c>
      <c r="CE33" s="43">
        <f>Raw!$CC33-Raw!$CD33</f>
        <v>11</v>
      </c>
      <c r="CF33" s="32"/>
      <c r="CG33" s="32"/>
      <c r="CH33" s="32"/>
      <c r="CI33" s="32"/>
      <c r="CJ33" s="32"/>
      <c r="CK33" s="32"/>
    </row>
    <row r="34" spans="1:89" x14ac:dyDescent="0.25">
      <c r="A34" t="s">
        <v>286</v>
      </c>
      <c r="B34" s="14" t="s">
        <v>58</v>
      </c>
      <c r="C34" s="31" t="s">
        <v>6</v>
      </c>
      <c r="D34" s="41" t="s">
        <v>98</v>
      </c>
      <c r="E34" s="31" t="str">
        <f>Table1[[#This Row],[Team1]]&amp;""&amp;Table1[[#This Row],[Team2]]&amp;""&amp;Table1[[#This Row],[Date]]</f>
        <v>MEMHOU23.10.2017</v>
      </c>
      <c r="F34" s="31" t="str">
        <f>Raw!$C34</f>
        <v>HOU</v>
      </c>
      <c r="G34" s="31" t="str">
        <f>IF(Raw!$F34=Raw!$B34,"Team1","Team2")</f>
        <v>Team2</v>
      </c>
      <c r="H34" s="3" t="str">
        <f>IF(Table1[[#This Row],[Odd1]]&gt;Table1[[#This Row],[Odd2]],Table1[[#This Row],[Team2]],Table1[[#This Row],[Team1]])</f>
        <v>HOU</v>
      </c>
      <c r="I34" s="31" t="str">
        <f>IF(Raw!$H34=Raw!$B34,"Team1","Team2")</f>
        <v>Team2</v>
      </c>
      <c r="J34" s="31">
        <v>3.6</v>
      </c>
      <c r="K34" s="31">
        <v>1.34</v>
      </c>
      <c r="L34" s="31">
        <f>Raw!$J34-Raw!$K34</f>
        <v>2.2599999999999998</v>
      </c>
      <c r="M34" s="31" t="s">
        <v>58</v>
      </c>
      <c r="N34" s="31" t="str">
        <f>IF(Raw!$M34=Raw!$B34,"Team1", "Team2")</f>
        <v>Team1</v>
      </c>
      <c r="O34" s="31">
        <v>0</v>
      </c>
      <c r="P34" s="31">
        <v>0</v>
      </c>
      <c r="Q34" s="31">
        <v>0</v>
      </c>
      <c r="R34" s="31">
        <v>0</v>
      </c>
      <c r="S34" s="31" t="s">
        <v>6</v>
      </c>
      <c r="T34" s="31" t="str">
        <f>IF(Raw!$S34=Raw!$B34,"Team1","Team2")</f>
        <v>Team2</v>
      </c>
      <c r="U34" s="31">
        <v>77</v>
      </c>
      <c r="V34" s="31">
        <v>99</v>
      </c>
      <c r="W34" s="31">
        <f>Raw!$U34-Raw!$V34</f>
        <v>-22</v>
      </c>
      <c r="X34" s="31">
        <v>0.56659999999999999</v>
      </c>
      <c r="Y34" s="31">
        <v>0.28000000000000003</v>
      </c>
      <c r="Z34" s="22">
        <f>1-Table1[[#This Row],[Pred1]]</f>
        <v>0.72</v>
      </c>
      <c r="AA34" s="31">
        <v>2</v>
      </c>
      <c r="AB34" s="31">
        <v>-11</v>
      </c>
      <c r="AC34" s="31">
        <v>13</v>
      </c>
      <c r="AD34" s="31">
        <v>-0.50600000000000001</v>
      </c>
      <c r="AE34" s="31">
        <v>0</v>
      </c>
      <c r="AF34" s="31">
        <v>-15.900000000000006</v>
      </c>
      <c r="AG34" s="22">
        <v>-3.3999999999999986</v>
      </c>
      <c r="AH34" s="22">
        <v>-4.2999999999999972</v>
      </c>
      <c r="AI34" s="22">
        <v>-1.7000000000000028</v>
      </c>
      <c r="AJ34" s="22">
        <v>-7</v>
      </c>
      <c r="AK34" s="22">
        <v>-17</v>
      </c>
      <c r="AL34" s="22">
        <v>-2.6999999999999957</v>
      </c>
      <c r="AM34" s="22">
        <v>-2.3000000000000007</v>
      </c>
      <c r="AN34" s="22">
        <v>-2.6000000000000014</v>
      </c>
      <c r="AO34" s="22">
        <v>-0.59999999999999432</v>
      </c>
      <c r="AP34" s="22">
        <v>-1.8000000000000007</v>
      </c>
      <c r="AQ34" s="22">
        <v>-4.3999999999999986</v>
      </c>
      <c r="AR34" s="22">
        <v>-6.1999999999999957</v>
      </c>
      <c r="AS34" s="22">
        <v>-2</v>
      </c>
      <c r="AT34" s="22">
        <v>-1.8000000000000007</v>
      </c>
      <c r="AU34" s="22">
        <v>-1.8999999999999995</v>
      </c>
      <c r="AV34" s="22">
        <v>0.5</v>
      </c>
      <c r="AW34" s="22">
        <v>0.5</v>
      </c>
      <c r="AX34" s="22">
        <v>1.6000000000000014</v>
      </c>
      <c r="AY34" s="22">
        <v>0.40000000000000213</v>
      </c>
      <c r="AZ34" s="22">
        <v>-14.8</v>
      </c>
      <c r="BA34" s="22">
        <v>0</v>
      </c>
      <c r="BB34" s="22">
        <v>-1</v>
      </c>
      <c r="BC34" s="22">
        <v>1</v>
      </c>
      <c r="BD34" s="22">
        <v>-1</v>
      </c>
      <c r="BE34" s="22">
        <v>0</v>
      </c>
      <c r="BF34" s="22">
        <v>-5</v>
      </c>
      <c r="BG34" s="22">
        <v>3</v>
      </c>
      <c r="BH34" s="22">
        <v>1</v>
      </c>
      <c r="BI34" s="22">
        <v>3.1000000000000014</v>
      </c>
      <c r="BJ34" s="22">
        <v>-9</v>
      </c>
      <c r="BK34" s="22">
        <v>-15</v>
      </c>
      <c r="BL34" s="22">
        <v>-9.6000000000000014</v>
      </c>
      <c r="BM34" s="22">
        <v>-2</v>
      </c>
      <c r="BN34" s="22">
        <v>-2</v>
      </c>
      <c r="BO34" s="22">
        <v>-2.2999999999999972</v>
      </c>
      <c r="BP34" s="22">
        <v>3</v>
      </c>
      <c r="BQ34" s="22">
        <v>-14</v>
      </c>
      <c r="BR34" s="22">
        <v>-11</v>
      </c>
      <c r="BS34" s="22">
        <v>2</v>
      </c>
      <c r="BT34" s="22">
        <v>0</v>
      </c>
      <c r="BU34" s="22">
        <v>-2</v>
      </c>
      <c r="BV34" s="22">
        <v>-2</v>
      </c>
      <c r="BW34" s="22">
        <v>-2</v>
      </c>
      <c r="BX34" s="22">
        <v>0</v>
      </c>
      <c r="BY34" s="22">
        <v>2</v>
      </c>
      <c r="BZ34" s="22">
        <v>-20</v>
      </c>
      <c r="CA34" s="39" t="s">
        <v>58</v>
      </c>
      <c r="CB34" s="39" t="str">
        <f>IF(Raw!$CA34=Raw!$B34,"Team1", "Team2")</f>
        <v>Team1</v>
      </c>
      <c r="CC34" s="39">
        <v>98</v>
      </c>
      <c r="CD34" s="39">
        <v>90</v>
      </c>
      <c r="CE34" s="43">
        <f>Raw!$CC34-Raw!$CD34</f>
        <v>8</v>
      </c>
      <c r="CF34" s="32"/>
      <c r="CG34" s="32"/>
      <c r="CH34" s="32"/>
      <c r="CI34" s="32"/>
      <c r="CJ34" s="32"/>
      <c r="CK34" s="32"/>
    </row>
    <row r="35" spans="1:89" x14ac:dyDescent="0.25">
      <c r="A35" t="s">
        <v>286</v>
      </c>
      <c r="B35" s="33" t="s">
        <v>83</v>
      </c>
      <c r="C35" s="15" t="s">
        <v>47</v>
      </c>
      <c r="D35" s="42" t="s">
        <v>98</v>
      </c>
      <c r="E35" s="15" t="str">
        <f>Table1[[#This Row],[Team1]]&amp;""&amp;Table1[[#This Row],[Team2]]&amp;""&amp;Table1[[#This Row],[Date]]</f>
        <v>WASDEN23.10.2017</v>
      </c>
      <c r="F35" s="15" t="str">
        <f>Raw!$C35</f>
        <v>DEN</v>
      </c>
      <c r="G35" s="15" t="str">
        <f>IF(Raw!$F35=Raw!$B35,"Team1","Team2")</f>
        <v>Team2</v>
      </c>
      <c r="H35" s="3" t="str">
        <f>IF(Table1[[#This Row],[Odd1]]&gt;Table1[[#This Row],[Odd2]],Table1[[#This Row],[Team2]],Table1[[#This Row],[Team1]])</f>
        <v>DEN</v>
      </c>
      <c r="I35" s="15" t="str">
        <f>IF(Raw!$H35=Raw!$B35,"Team1","Team2")</f>
        <v>Team2</v>
      </c>
      <c r="J35" s="15">
        <v>2.34</v>
      </c>
      <c r="K35" s="15">
        <v>1.68</v>
      </c>
      <c r="L35" s="15">
        <f>Raw!$J35-Raw!$K35</f>
        <v>0.65999999999999992</v>
      </c>
      <c r="M35" s="15" t="s">
        <v>47</v>
      </c>
      <c r="N35" s="15" t="str">
        <f>IF(Raw!$M35=Raw!$B35,"Team1", "Team2")</f>
        <v>Team2</v>
      </c>
      <c r="O35" s="15">
        <v>0</v>
      </c>
      <c r="P35" s="15">
        <v>0</v>
      </c>
      <c r="Q35" s="15">
        <v>0</v>
      </c>
      <c r="R35" s="15">
        <v>0</v>
      </c>
      <c r="S35" s="15" t="s">
        <v>83</v>
      </c>
      <c r="T35" s="15" t="str">
        <f>IF(Raw!$S35=Raw!$B35,"Team1","Team2")</f>
        <v>Team1</v>
      </c>
      <c r="U35" s="15">
        <v>99</v>
      </c>
      <c r="V35" s="15">
        <v>95</v>
      </c>
      <c r="W35" s="15">
        <f>Raw!$U35-Raw!$V35</f>
        <v>4</v>
      </c>
      <c r="X35" s="15">
        <v>0.64649999999999996</v>
      </c>
      <c r="Y35" s="15">
        <v>0.54</v>
      </c>
      <c r="Z35" s="22">
        <f>1-Table1[[#This Row],[Pred1]]</f>
        <v>0.45999999999999996</v>
      </c>
      <c r="AA35" s="15">
        <v>0</v>
      </c>
      <c r="AB35" s="15">
        <v>0</v>
      </c>
      <c r="AC35" s="15">
        <v>0</v>
      </c>
      <c r="AD35" s="15">
        <v>0</v>
      </c>
      <c r="AE35" s="15">
        <v>0.39999999999999858</v>
      </c>
      <c r="AF35" s="15">
        <v>-0.79999999999999716</v>
      </c>
      <c r="AG35" s="22">
        <v>-0.60000000000000142</v>
      </c>
      <c r="AH35" s="22">
        <v>-0.90000000000000568</v>
      </c>
      <c r="AI35" s="22">
        <v>-0.29999999999999716</v>
      </c>
      <c r="AJ35" s="22">
        <v>-1.6999999999999993</v>
      </c>
      <c r="AK35" s="22">
        <v>-4.3000000000000007</v>
      </c>
      <c r="AL35" s="22">
        <v>-0.19999999999999574</v>
      </c>
      <c r="AM35" s="22">
        <v>2.1999999999999993</v>
      </c>
      <c r="AN35" s="22">
        <v>1.1000000000000014</v>
      </c>
      <c r="AO35" s="22">
        <v>5.6000000000000085</v>
      </c>
      <c r="AP35" s="22">
        <v>-2</v>
      </c>
      <c r="AQ35" s="22">
        <v>-0.29999999999999716</v>
      </c>
      <c r="AR35" s="22">
        <v>-2.2999999999999972</v>
      </c>
      <c r="AS35" s="22">
        <v>-1.2000000000000028</v>
      </c>
      <c r="AT35" s="22">
        <v>-1.5999999999999996</v>
      </c>
      <c r="AU35" s="22">
        <v>9.9999999999999645E-2</v>
      </c>
      <c r="AV35" s="22">
        <v>-0.19999999999999929</v>
      </c>
      <c r="AW35" s="22">
        <v>0.20000000000000018</v>
      </c>
      <c r="AX35" s="22">
        <v>4.0999999999999979</v>
      </c>
      <c r="AY35" s="22">
        <v>0.69999999999999929</v>
      </c>
      <c r="AZ35" s="22">
        <v>2.6</v>
      </c>
      <c r="BA35" s="22">
        <v>0</v>
      </c>
      <c r="BB35" s="22">
        <v>0</v>
      </c>
      <c r="BC35" s="22">
        <v>0</v>
      </c>
      <c r="BD35" s="22">
        <v>0</v>
      </c>
      <c r="BE35" s="22">
        <v>0</v>
      </c>
      <c r="BF35" s="22">
        <v>6</v>
      </c>
      <c r="BG35" s="22">
        <v>-1</v>
      </c>
      <c r="BH35" s="22">
        <v>-4</v>
      </c>
      <c r="BI35" s="22">
        <v>1.2000000000000028</v>
      </c>
      <c r="BJ35" s="22">
        <v>2</v>
      </c>
      <c r="BK35" s="22">
        <v>0</v>
      </c>
      <c r="BL35" s="22">
        <v>9.5</v>
      </c>
      <c r="BM35" s="22">
        <v>6</v>
      </c>
      <c r="BN35" s="22">
        <v>9</v>
      </c>
      <c r="BO35" s="22">
        <v>-5.2999999999999972</v>
      </c>
      <c r="BP35" s="22">
        <v>2</v>
      </c>
      <c r="BQ35" s="22">
        <v>-8</v>
      </c>
      <c r="BR35" s="22">
        <v>-6</v>
      </c>
      <c r="BS35" s="22">
        <v>4</v>
      </c>
      <c r="BT35" s="22">
        <v>-2</v>
      </c>
      <c r="BU35" s="22">
        <v>-1</v>
      </c>
      <c r="BV35" s="22">
        <v>-3</v>
      </c>
      <c r="BW35" s="22">
        <v>-2</v>
      </c>
      <c r="BX35" s="22">
        <v>3</v>
      </c>
      <c r="BY35" s="22">
        <v>4</v>
      </c>
      <c r="BZ35" s="22">
        <v>-4</v>
      </c>
      <c r="CA35" s="39" t="s">
        <v>83</v>
      </c>
      <c r="CB35" s="39" t="str">
        <f>IF(Raw!$CA35=Raw!$B35,"Team1", "Team2")</f>
        <v>Team1</v>
      </c>
      <c r="CC35" s="39">
        <v>109</v>
      </c>
      <c r="CD35" s="39">
        <v>104</v>
      </c>
      <c r="CE35" s="43">
        <f>Raw!$CC35-Raw!$CD35</f>
        <v>5</v>
      </c>
      <c r="CF35" s="32"/>
      <c r="CG35" s="32"/>
      <c r="CH35" s="32"/>
      <c r="CI35" s="32"/>
      <c r="CJ35" s="32"/>
      <c r="CK35" s="32"/>
    </row>
    <row r="36" spans="1:89" x14ac:dyDescent="0.25">
      <c r="A36" t="s">
        <v>286</v>
      </c>
      <c r="B36" s="14" t="s">
        <v>76</v>
      </c>
      <c r="C36" s="31" t="s">
        <v>72</v>
      </c>
      <c r="D36" s="41" t="s">
        <v>98</v>
      </c>
      <c r="E36" s="31" t="str">
        <f>Table1[[#This Row],[Team1]]&amp;""&amp;Table1[[#This Row],[Team2]]&amp;""&amp;Table1[[#This Row],[Date]]</f>
        <v>SACPHX23.10.2017</v>
      </c>
      <c r="F36" s="31" t="str">
        <f>Raw!$C36</f>
        <v>PHX</v>
      </c>
      <c r="G36" s="31" t="str">
        <f>IF(Raw!$F36=Raw!$B36,"Team1","Team2")</f>
        <v>Team2</v>
      </c>
      <c r="H36" s="3" t="str">
        <f>IF(Table1[[#This Row],[Odd1]]&gt;Table1[[#This Row],[Odd2]],Table1[[#This Row],[Team2]],Table1[[#This Row],[Team1]])</f>
        <v>PHX</v>
      </c>
      <c r="I36" s="31" t="str">
        <f>IF(Raw!$H36=Raw!$B36,"Team1","Team2")</f>
        <v>Team2</v>
      </c>
      <c r="J36" s="31">
        <v>2.0099999999999998</v>
      </c>
      <c r="K36" s="31">
        <v>1.9</v>
      </c>
      <c r="L36" s="31">
        <f>Raw!$J36-Raw!$K36</f>
        <v>0.10999999999999988</v>
      </c>
      <c r="M36" s="31" t="s">
        <v>72</v>
      </c>
      <c r="N36" s="31" t="str">
        <f>IF(Raw!$M36=Raw!$B36,"Team1", "Team2")</f>
        <v>Team2</v>
      </c>
      <c r="O36" s="31">
        <v>0</v>
      </c>
      <c r="P36" s="31">
        <v>0</v>
      </c>
      <c r="Q36" s="31">
        <v>0</v>
      </c>
      <c r="R36" s="31">
        <v>0</v>
      </c>
      <c r="S36" s="31" t="s">
        <v>72</v>
      </c>
      <c r="T36" s="31" t="str">
        <f>IF(Raw!$S36=Raw!$B36,"Team1","Team2")</f>
        <v>Team2</v>
      </c>
      <c r="U36" s="31">
        <v>84</v>
      </c>
      <c r="V36" s="31">
        <v>92</v>
      </c>
      <c r="W36" s="31">
        <f>Raw!$U36-Raw!$V36</f>
        <v>-8</v>
      </c>
      <c r="X36" s="31">
        <v>0.6089</v>
      </c>
      <c r="Y36" s="31">
        <v>0.42</v>
      </c>
      <c r="Z36" s="22">
        <f>1-Table1[[#This Row],[Pred1]]</f>
        <v>0.58000000000000007</v>
      </c>
      <c r="AA36" s="31">
        <v>-2</v>
      </c>
      <c r="AB36" s="31">
        <v>-1</v>
      </c>
      <c r="AC36" s="31">
        <v>-1</v>
      </c>
      <c r="AD36" s="31">
        <v>-1.3000000000000012E-2</v>
      </c>
      <c r="AE36" s="31">
        <v>0</v>
      </c>
      <c r="AF36" s="31">
        <v>-10.899999999999991</v>
      </c>
      <c r="AG36" s="22">
        <v>-2</v>
      </c>
      <c r="AH36" s="22">
        <v>-4.2000000000000028</v>
      </c>
      <c r="AI36" s="22">
        <v>-0.20000000000000284</v>
      </c>
      <c r="AJ36" s="22">
        <v>-0.29999999999999893</v>
      </c>
      <c r="AK36" s="22">
        <v>-3.8000000000000007</v>
      </c>
      <c r="AL36" s="22">
        <v>4.6000000000000014</v>
      </c>
      <c r="AM36" s="22">
        <v>-6.6</v>
      </c>
      <c r="AN36" s="22">
        <v>-8.4000000000000021</v>
      </c>
      <c r="AO36" s="22">
        <v>-1.5999999999999943</v>
      </c>
      <c r="AP36" s="22">
        <v>-2.1000000000000014</v>
      </c>
      <c r="AQ36" s="22">
        <v>-4.2000000000000028</v>
      </c>
      <c r="AR36" s="22">
        <v>-6.3999999999999986</v>
      </c>
      <c r="AS36" s="22">
        <v>0.30000000000000071</v>
      </c>
      <c r="AT36" s="22">
        <v>-1.2999999999999989</v>
      </c>
      <c r="AU36" s="22">
        <v>1.2000000000000002</v>
      </c>
      <c r="AV36" s="22">
        <v>-0.89999999999999947</v>
      </c>
      <c r="AW36" s="22">
        <v>-1.1000000000000005</v>
      </c>
      <c r="AX36" s="22">
        <v>-2.3000000000000007</v>
      </c>
      <c r="AY36" s="22">
        <v>-4.4000000000000021</v>
      </c>
      <c r="AZ36" s="22">
        <v>-1.0999999999999996</v>
      </c>
      <c r="BA36" s="22">
        <v>0</v>
      </c>
      <c r="BB36" s="22">
        <v>1</v>
      </c>
      <c r="BC36" s="22">
        <v>-1</v>
      </c>
      <c r="BD36" s="22">
        <v>1</v>
      </c>
      <c r="BE36" s="22">
        <v>5</v>
      </c>
      <c r="BF36" s="22">
        <v>17</v>
      </c>
      <c r="BG36" s="22">
        <v>11</v>
      </c>
      <c r="BH36" s="22">
        <v>19</v>
      </c>
      <c r="BI36" s="22">
        <v>2.2999999999999972</v>
      </c>
      <c r="BJ36" s="22">
        <v>6</v>
      </c>
      <c r="BK36" s="22">
        <v>7</v>
      </c>
      <c r="BL36" s="22">
        <v>12.899999999999999</v>
      </c>
      <c r="BM36" s="22">
        <v>-11</v>
      </c>
      <c r="BN36" s="22">
        <v>-14</v>
      </c>
      <c r="BO36" s="22">
        <v>-7.1000000000000085</v>
      </c>
      <c r="BP36" s="22">
        <v>1</v>
      </c>
      <c r="BQ36" s="22">
        <v>3</v>
      </c>
      <c r="BR36" s="22">
        <v>4</v>
      </c>
      <c r="BS36" s="22">
        <v>-1</v>
      </c>
      <c r="BT36" s="22">
        <v>6</v>
      </c>
      <c r="BU36" s="22">
        <v>7</v>
      </c>
      <c r="BV36" s="22">
        <v>-1</v>
      </c>
      <c r="BW36" s="22">
        <v>-1</v>
      </c>
      <c r="BX36" s="22">
        <v>0</v>
      </c>
      <c r="BY36" s="22">
        <v>-9</v>
      </c>
      <c r="BZ36" s="22">
        <v>17</v>
      </c>
      <c r="CA36" s="39" t="s">
        <v>72</v>
      </c>
      <c r="CB36" s="39" t="str">
        <f>IF(Raw!$CA36=Raw!$B36,"Team1", "Team2")</f>
        <v>Team2</v>
      </c>
      <c r="CC36" s="39">
        <v>115</v>
      </c>
      <c r="CD36" s="39">
        <v>117</v>
      </c>
      <c r="CE36" s="43">
        <f>Raw!$CC36-Raw!$CD36</f>
        <v>-2</v>
      </c>
      <c r="CF36" s="32"/>
      <c r="CG36" s="32"/>
      <c r="CH36" s="32"/>
      <c r="CI36" s="32"/>
      <c r="CJ36" s="32"/>
      <c r="CK36" s="32"/>
    </row>
    <row r="37" spans="1:89" x14ac:dyDescent="0.25">
      <c r="A37" t="s">
        <v>286</v>
      </c>
      <c r="B37" s="33" t="s">
        <v>2</v>
      </c>
      <c r="C37" s="15" t="s">
        <v>37</v>
      </c>
      <c r="D37" s="42" t="s">
        <v>97</v>
      </c>
      <c r="E37" s="15" t="str">
        <f>Table1[[#This Row],[Team1]]&amp;""&amp;Table1[[#This Row],[Team2]]&amp;""&amp;Table1[[#This Row],[Date]]</f>
        <v>ATLBKN22.10.2017</v>
      </c>
      <c r="F37" s="15" t="str">
        <f>Raw!$C37</f>
        <v>BKN</v>
      </c>
      <c r="G37" s="15" t="str">
        <f>IF(Raw!$F37=Raw!$B37,"Team1","Team2")</f>
        <v>Team2</v>
      </c>
      <c r="H37" s="3" t="str">
        <f>IF(Table1[[#This Row],[Odd1]]&gt;Table1[[#This Row],[Odd2]],Table1[[#This Row],[Team2]],Table1[[#This Row],[Team1]])</f>
        <v>BKN</v>
      </c>
      <c r="I37" s="15" t="str">
        <f>IF(Raw!$H37=Raw!$B37,"Team1","Team2")</f>
        <v>Team2</v>
      </c>
      <c r="J37" s="15">
        <v>2.02</v>
      </c>
      <c r="K37" s="15">
        <v>1.88</v>
      </c>
      <c r="L37" s="15">
        <f>Raw!$J37-Raw!$K37</f>
        <v>0.14000000000000012</v>
      </c>
      <c r="M37" s="15" t="s">
        <v>37</v>
      </c>
      <c r="N37" s="15" t="str">
        <f>IF(Raw!$M37=Raw!$B37,"Team1", "Team2")</f>
        <v>Team2</v>
      </c>
      <c r="O37" s="15">
        <v>0</v>
      </c>
      <c r="P37" s="15">
        <v>0</v>
      </c>
      <c r="Q37" s="15">
        <v>0</v>
      </c>
      <c r="R37" s="15">
        <v>0</v>
      </c>
      <c r="S37" s="15" t="s">
        <v>37</v>
      </c>
      <c r="T37" s="15" t="str">
        <f>IF(Raw!$S37=Raw!$B37,"Team1","Team2")</f>
        <v>Team2</v>
      </c>
      <c r="U37" s="15">
        <v>90</v>
      </c>
      <c r="V37" s="15">
        <v>104</v>
      </c>
      <c r="W37" s="15">
        <f>Raw!$U37-Raw!$V37</f>
        <v>-14</v>
      </c>
      <c r="X37" s="15">
        <v>0.85129999999999995</v>
      </c>
      <c r="Y37" s="15">
        <v>0.36</v>
      </c>
      <c r="Z37" s="22">
        <f>1-Table1[[#This Row],[Pred1]]</f>
        <v>0.64</v>
      </c>
      <c r="AA37" s="15">
        <v>0</v>
      </c>
      <c r="AB37" s="15">
        <v>-5</v>
      </c>
      <c r="AC37" s="15">
        <v>5</v>
      </c>
      <c r="AD37" s="15">
        <v>-0.20899999999999999</v>
      </c>
      <c r="AE37" s="15">
        <v>0.20000000000000284</v>
      </c>
      <c r="AF37" s="15">
        <v>-6.6000000000000085</v>
      </c>
      <c r="AG37" s="22">
        <v>-0.40000000000000568</v>
      </c>
      <c r="AH37" s="22">
        <v>-2.2999999999999972</v>
      </c>
      <c r="AI37" s="22">
        <v>0.70000000000000284</v>
      </c>
      <c r="AJ37" s="22">
        <v>-1.4000000000000004</v>
      </c>
      <c r="AK37" s="22">
        <v>-6.1000000000000014</v>
      </c>
      <c r="AL37" s="22">
        <v>2.7999999999999972</v>
      </c>
      <c r="AM37" s="22">
        <v>-4.3000000000000007</v>
      </c>
      <c r="AN37" s="22">
        <v>-7.5</v>
      </c>
      <c r="AO37" s="22">
        <v>5.8999999999999915</v>
      </c>
      <c r="AP37" s="22">
        <v>-1.2000000000000011</v>
      </c>
      <c r="AQ37" s="22">
        <v>-3.9999999999999964</v>
      </c>
      <c r="AR37" s="22">
        <v>-5.2000000000000028</v>
      </c>
      <c r="AS37" s="22">
        <v>-9.9999999999997868E-2</v>
      </c>
      <c r="AT37" s="22">
        <v>9.9999999999999645E-2</v>
      </c>
      <c r="AU37" s="22">
        <v>1.9000000000000004</v>
      </c>
      <c r="AV37" s="22">
        <v>-0.59999999999999964</v>
      </c>
      <c r="AW37" s="22">
        <v>-0.29999999999999982</v>
      </c>
      <c r="AX37" s="22">
        <v>-1.4000000000000021</v>
      </c>
      <c r="AY37" s="22">
        <v>-2</v>
      </c>
      <c r="AZ37" s="22">
        <v>-3.5999999999999996</v>
      </c>
      <c r="BA37" s="22">
        <v>0</v>
      </c>
      <c r="BB37" s="22">
        <v>-1</v>
      </c>
      <c r="BC37" s="22">
        <v>1</v>
      </c>
      <c r="BD37" s="22">
        <v>-1</v>
      </c>
      <c r="BE37" s="22">
        <v>5</v>
      </c>
      <c r="BF37" s="22">
        <v>6</v>
      </c>
      <c r="BG37" s="22">
        <v>5</v>
      </c>
      <c r="BH37" s="22">
        <v>13</v>
      </c>
      <c r="BI37" s="22">
        <v>-0.79999999999999716</v>
      </c>
      <c r="BJ37" s="22">
        <v>0</v>
      </c>
      <c r="BK37" s="22">
        <v>-10</v>
      </c>
      <c r="BL37" s="22">
        <v>11.000000000000004</v>
      </c>
      <c r="BM37" s="22">
        <v>-4</v>
      </c>
      <c r="BN37" s="22">
        <v>-10</v>
      </c>
      <c r="BO37" s="22">
        <v>11.700000000000003</v>
      </c>
      <c r="BP37" s="22">
        <v>4</v>
      </c>
      <c r="BQ37" s="22">
        <v>-4</v>
      </c>
      <c r="BR37" s="22">
        <v>0</v>
      </c>
      <c r="BS37" s="22">
        <v>1</v>
      </c>
      <c r="BT37" s="22">
        <v>3</v>
      </c>
      <c r="BU37" s="22">
        <v>4</v>
      </c>
      <c r="BV37" s="22">
        <v>-4</v>
      </c>
      <c r="BW37" s="22">
        <v>4</v>
      </c>
      <c r="BX37" s="22">
        <v>-5</v>
      </c>
      <c r="BY37" s="22">
        <v>-2</v>
      </c>
      <c r="BZ37" s="22">
        <v>-9</v>
      </c>
      <c r="CA37" s="39" t="s">
        <v>37</v>
      </c>
      <c r="CB37" s="39" t="str">
        <f>IF(Raw!$CA37=Raw!$B37,"Team1", "Team2")</f>
        <v>Team2</v>
      </c>
      <c r="CC37" s="39">
        <v>104</v>
      </c>
      <c r="CD37" s="39">
        <v>116</v>
      </c>
      <c r="CE37" s="43">
        <f>Raw!$CC37-Raw!$CD37</f>
        <v>-12</v>
      </c>
      <c r="CF37" s="32"/>
      <c r="CG37" s="32"/>
      <c r="CH37" s="32"/>
      <c r="CI37" s="32"/>
      <c r="CJ37" s="32"/>
      <c r="CK37" s="32"/>
    </row>
    <row r="38" spans="1:89" x14ac:dyDescent="0.25">
      <c r="A38" t="s">
        <v>286</v>
      </c>
      <c r="B38" s="14" t="s">
        <v>9</v>
      </c>
      <c r="C38" s="31" t="s">
        <v>67</v>
      </c>
      <c r="D38" s="41" t="s">
        <v>97</v>
      </c>
      <c r="E38" s="31" t="str">
        <f>Table1[[#This Row],[Team1]]&amp;""&amp;Table1[[#This Row],[Team2]]&amp;""&amp;Table1[[#This Row],[Date]]</f>
        <v>MINOKC22.10.2017</v>
      </c>
      <c r="F38" s="31" t="str">
        <f>Raw!$C38</f>
        <v>OKC</v>
      </c>
      <c r="G38" s="31" t="str">
        <f>IF(Raw!$F38=Raw!$B38,"Team1","Team2")</f>
        <v>Team2</v>
      </c>
      <c r="H38" s="3" t="str">
        <f>IF(Table1[[#This Row],[Odd1]]&gt;Table1[[#This Row],[Odd2]],Table1[[#This Row],[Team2]],Table1[[#This Row],[Team1]])</f>
        <v>OKC</v>
      </c>
      <c r="I38" s="31" t="str">
        <f>IF(Raw!$H38=Raw!$B38,"Team1","Team2")</f>
        <v>Team2</v>
      </c>
      <c r="J38" s="31">
        <v>2.59</v>
      </c>
      <c r="K38" s="31">
        <v>1.56</v>
      </c>
      <c r="L38" s="31">
        <f>Raw!$J38-Raw!$K38</f>
        <v>1.0299999999999998</v>
      </c>
      <c r="M38" s="31" t="s">
        <v>9</v>
      </c>
      <c r="N38" s="31" t="str">
        <f>IF(Raw!$M38=Raw!$B38,"Team1", "Team2")</f>
        <v>Team1</v>
      </c>
      <c r="O38" s="31">
        <v>0</v>
      </c>
      <c r="P38" s="31">
        <v>0</v>
      </c>
      <c r="Q38" s="31">
        <v>0</v>
      </c>
      <c r="R38" s="31">
        <v>0</v>
      </c>
      <c r="S38" s="31" t="s">
        <v>67</v>
      </c>
      <c r="T38" s="31" t="str">
        <f>IF(Raw!$S38=Raw!$B38,"Team1","Team2")</f>
        <v>Team2</v>
      </c>
      <c r="U38" s="31">
        <v>89</v>
      </c>
      <c r="V38" s="31">
        <v>114</v>
      </c>
      <c r="W38" s="31">
        <f>Raw!$U38-Raw!$V38</f>
        <v>-25</v>
      </c>
      <c r="X38" s="31">
        <v>0.76970000000000005</v>
      </c>
      <c r="Y38" s="31">
        <v>0.25</v>
      </c>
      <c r="Z38" s="22">
        <f>1-Table1[[#This Row],[Pred1]]</f>
        <v>0.75</v>
      </c>
      <c r="AA38" s="31">
        <v>2</v>
      </c>
      <c r="AB38" s="31">
        <v>4</v>
      </c>
      <c r="AC38" s="31">
        <v>-2</v>
      </c>
      <c r="AD38" s="31">
        <v>0.11899999999999994</v>
      </c>
      <c r="AE38" s="31">
        <v>0.20000000000000284</v>
      </c>
      <c r="AF38" s="31">
        <v>5.7000000000000028</v>
      </c>
      <c r="AG38" s="22">
        <v>2</v>
      </c>
      <c r="AH38" s="22">
        <v>-1.7000000000000028</v>
      </c>
      <c r="AI38" s="22">
        <v>3.1000000000000014</v>
      </c>
      <c r="AJ38" s="22">
        <v>-1.8000000000000007</v>
      </c>
      <c r="AK38" s="22">
        <v>-7.1000000000000014</v>
      </c>
      <c r="AL38" s="22">
        <v>2.4000000000000057</v>
      </c>
      <c r="AM38" s="22">
        <v>3.6999999999999993</v>
      </c>
      <c r="AN38" s="22">
        <v>2.5</v>
      </c>
      <c r="AO38" s="22">
        <v>7.4000000000000057</v>
      </c>
      <c r="AP38" s="22">
        <v>-1</v>
      </c>
      <c r="AQ38" s="22">
        <v>-0.30000000000000071</v>
      </c>
      <c r="AR38" s="22">
        <v>-1.1999999999999957</v>
      </c>
      <c r="AS38" s="22">
        <v>1.9000000000000021</v>
      </c>
      <c r="AT38" s="22">
        <v>-1.3000000000000007</v>
      </c>
      <c r="AU38" s="22">
        <v>-1.6000000000000014</v>
      </c>
      <c r="AV38" s="22">
        <v>-1.1999999999999997</v>
      </c>
      <c r="AW38" s="22">
        <v>0.19999999999999929</v>
      </c>
      <c r="AX38" s="22">
        <v>-3.6000000000000014</v>
      </c>
      <c r="AY38" s="22">
        <v>1.3000000000000007</v>
      </c>
      <c r="AZ38" s="22">
        <v>-2.2000000000000002</v>
      </c>
      <c r="BA38" s="22">
        <v>0</v>
      </c>
      <c r="BB38" s="22">
        <v>1</v>
      </c>
      <c r="BC38" s="22">
        <v>-1</v>
      </c>
      <c r="BD38" s="22">
        <v>1</v>
      </c>
      <c r="BE38" s="22">
        <v>0</v>
      </c>
      <c r="BF38" s="22">
        <v>18</v>
      </c>
      <c r="BG38" s="22">
        <v>7</v>
      </c>
      <c r="BH38" s="22">
        <v>-16</v>
      </c>
      <c r="BI38" s="22">
        <v>16.100000000000001</v>
      </c>
      <c r="BJ38" s="22">
        <v>0</v>
      </c>
      <c r="BK38" s="22">
        <v>-5</v>
      </c>
      <c r="BL38" s="22">
        <v>7.5999999999999979</v>
      </c>
      <c r="BM38" s="22">
        <v>4</v>
      </c>
      <c r="BN38" s="22">
        <v>-2</v>
      </c>
      <c r="BO38" s="22">
        <v>24</v>
      </c>
      <c r="BP38" s="22">
        <v>-9</v>
      </c>
      <c r="BQ38" s="22">
        <v>1</v>
      </c>
      <c r="BR38" s="22">
        <v>-8</v>
      </c>
      <c r="BS38" s="22">
        <v>11</v>
      </c>
      <c r="BT38" s="22">
        <v>3</v>
      </c>
      <c r="BU38" s="22">
        <v>-2</v>
      </c>
      <c r="BV38" s="22">
        <v>4</v>
      </c>
      <c r="BW38" s="22">
        <v>-4</v>
      </c>
      <c r="BX38" s="22">
        <v>-8</v>
      </c>
      <c r="BY38" s="22">
        <v>-4</v>
      </c>
      <c r="BZ38" s="22">
        <v>11</v>
      </c>
      <c r="CA38" s="39" t="s">
        <v>9</v>
      </c>
      <c r="CB38" s="39" t="str">
        <f>IF(Raw!$CA38=Raw!$B38,"Team1", "Team2")</f>
        <v>Team1</v>
      </c>
      <c r="CC38" s="39">
        <v>115</v>
      </c>
      <c r="CD38" s="39">
        <v>113</v>
      </c>
      <c r="CE38" s="43">
        <f>Raw!$CC38-Raw!$CD38</f>
        <v>2</v>
      </c>
      <c r="CF38" s="32"/>
      <c r="CG38" s="32"/>
      <c r="CH38" s="32"/>
      <c r="CI38" s="32"/>
      <c r="CJ38" s="32"/>
      <c r="CK38" s="32"/>
    </row>
    <row r="39" spans="1:89" x14ac:dyDescent="0.25">
      <c r="A39" t="s">
        <v>286</v>
      </c>
      <c r="B39" s="35" t="s">
        <v>37</v>
      </c>
      <c r="C39" s="20" t="s">
        <v>69</v>
      </c>
      <c r="D39" s="34" t="s">
        <v>178</v>
      </c>
      <c r="E39" s="20" t="str">
        <f>Table1[[#This Row],[Team1]]&amp;""&amp;Table1[[#This Row],[Team2]]&amp;""&amp;Table1[[#This Row],[Date]]</f>
        <v>BKNORL24.10.2017</v>
      </c>
      <c r="F39" s="20" t="str">
        <f>Raw!$C39</f>
        <v>ORL</v>
      </c>
      <c r="G39" s="20" t="str">
        <f>IF(Raw!$F39=Raw!$B39,"Team1","Team2")</f>
        <v>Team2</v>
      </c>
      <c r="H39" s="3" t="str">
        <f>IF(Table1[[#This Row],[Odd1]]&gt;Table1[[#This Row],[Odd2]],Table1[[#This Row],[Team2]],Table1[[#This Row],[Team1]])</f>
        <v>ORL</v>
      </c>
      <c r="I39" s="20" t="str">
        <f>IF(Raw!$H39=Raw!$B39,"Team1","Team2")</f>
        <v>Team2</v>
      </c>
      <c r="J39" s="20">
        <v>2.73</v>
      </c>
      <c r="K39" s="20">
        <v>1.52</v>
      </c>
      <c r="L39" s="20">
        <f>Raw!$J39-Raw!$K39</f>
        <v>1.21</v>
      </c>
      <c r="M39" s="20" t="s">
        <v>37</v>
      </c>
      <c r="N39" s="20" t="str">
        <f>IF(Raw!$M39=Raw!$B39,"Team1", "Team2")</f>
        <v>Team1</v>
      </c>
      <c r="O39" s="20">
        <v>0</v>
      </c>
      <c r="P39" s="20">
        <v>0</v>
      </c>
      <c r="Q39" s="20">
        <v>0</v>
      </c>
      <c r="R39" s="20">
        <v>0</v>
      </c>
      <c r="S39" s="20" t="s">
        <v>69</v>
      </c>
      <c r="T39" s="20" t="str">
        <f>IF(Raw!$S39=Raw!$B39,"Team1","Team2")</f>
        <v>Team2</v>
      </c>
      <c r="U39" s="20">
        <v>88</v>
      </c>
      <c r="V39" s="20">
        <v>106</v>
      </c>
      <c r="W39" s="20">
        <f>Raw!$U39-Raw!$V39</f>
        <v>-18</v>
      </c>
      <c r="X39" s="20">
        <v>0.65910000000000002</v>
      </c>
      <c r="Y39" s="20">
        <v>0.32</v>
      </c>
      <c r="Z39" s="22">
        <f>1-Table1[[#This Row],[Pred1]]</f>
        <v>0.67999999999999994</v>
      </c>
      <c r="AA39" s="20">
        <v>-3</v>
      </c>
      <c r="AB39" s="20">
        <v>-1</v>
      </c>
      <c r="AC39" s="20">
        <v>-2</v>
      </c>
      <c r="AD39" s="20">
        <v>1.0000000000000009E-2</v>
      </c>
      <c r="AE39" s="20">
        <v>-0.20000000000000284</v>
      </c>
      <c r="AF39" s="20">
        <v>2.5</v>
      </c>
      <c r="AG39" s="22">
        <v>-0.79999999999999716</v>
      </c>
      <c r="AH39" s="22">
        <v>1.6999999999999886</v>
      </c>
      <c r="AI39" s="22">
        <v>-1.8999999999999986</v>
      </c>
      <c r="AJ39" s="22">
        <v>1</v>
      </c>
      <c r="AK39" s="22">
        <v>4</v>
      </c>
      <c r="AL39" s="22">
        <v>-1.6000000000000014</v>
      </c>
      <c r="AM39" s="22">
        <v>3.3000000000000007</v>
      </c>
      <c r="AN39" s="22">
        <v>5</v>
      </c>
      <c r="AO39" s="22">
        <v>-1.3999999999999915</v>
      </c>
      <c r="AP39" s="22">
        <v>2</v>
      </c>
      <c r="AQ39" s="22">
        <v>1.7999999999999972</v>
      </c>
      <c r="AR39" s="22">
        <v>3.7000000000000028</v>
      </c>
      <c r="AS39" s="22">
        <v>-0.40000000000000213</v>
      </c>
      <c r="AT39" s="22">
        <v>0.59999999999999964</v>
      </c>
      <c r="AU39" s="22">
        <v>-0.60000000000000053</v>
      </c>
      <c r="AV39" s="22">
        <v>-0.90000000000000036</v>
      </c>
      <c r="AW39" s="22">
        <v>0.59999999999999964</v>
      </c>
      <c r="AX39" s="22">
        <v>1.5</v>
      </c>
      <c r="AY39" s="22">
        <v>2.8999999999999986</v>
      </c>
      <c r="AZ39" s="22">
        <v>1.5</v>
      </c>
      <c r="BA39" s="22">
        <v>0</v>
      </c>
      <c r="BB39" s="22">
        <v>1</v>
      </c>
      <c r="BC39" s="22">
        <v>-1</v>
      </c>
      <c r="BD39" s="22">
        <v>1</v>
      </c>
      <c r="BE39" s="22">
        <v>0</v>
      </c>
      <c r="BF39" s="22">
        <v>11</v>
      </c>
      <c r="BG39" s="22">
        <v>2</v>
      </c>
      <c r="BH39" s="22">
        <v>-3</v>
      </c>
      <c r="BI39" s="22">
        <v>4</v>
      </c>
      <c r="BJ39" s="22">
        <v>6</v>
      </c>
      <c r="BK39" s="22">
        <v>16</v>
      </c>
      <c r="BL39" s="22">
        <v>5.8999999999999986</v>
      </c>
      <c r="BM39" s="22">
        <v>1</v>
      </c>
      <c r="BN39" s="22">
        <v>7</v>
      </c>
      <c r="BO39" s="22">
        <v>-15</v>
      </c>
      <c r="BP39" s="22">
        <v>-4</v>
      </c>
      <c r="BQ39" s="22">
        <v>11</v>
      </c>
      <c r="BR39" s="22">
        <v>7</v>
      </c>
      <c r="BS39" s="22">
        <v>6</v>
      </c>
      <c r="BT39" s="22">
        <v>1</v>
      </c>
      <c r="BU39" s="22">
        <v>-2</v>
      </c>
      <c r="BV39" s="22">
        <v>0</v>
      </c>
      <c r="BW39" s="22">
        <v>-4</v>
      </c>
      <c r="BX39" s="22">
        <v>4</v>
      </c>
      <c r="BY39" s="22">
        <v>5</v>
      </c>
      <c r="BZ39" s="22">
        <v>19</v>
      </c>
      <c r="CA39" s="21" t="s">
        <v>69</v>
      </c>
      <c r="CB39" s="21" t="str">
        <f>IF(Raw!$CA39=Raw!$B39,"Team1", "Team2")</f>
        <v>Team2</v>
      </c>
      <c r="CC39" s="21">
        <v>121</v>
      </c>
      <c r="CD39" s="21">
        <v>125</v>
      </c>
      <c r="CE39" s="21">
        <f>Raw!$CC39-Raw!$CD39</f>
        <v>-4</v>
      </c>
      <c r="CF39" s="32"/>
      <c r="CG39" s="32"/>
      <c r="CH39" s="32"/>
      <c r="CI39" s="32"/>
      <c r="CJ39" s="32"/>
      <c r="CK39" s="32"/>
    </row>
    <row r="40" spans="1:89" x14ac:dyDescent="0.25">
      <c r="A40" t="s">
        <v>286</v>
      </c>
      <c r="B40" s="35" t="s">
        <v>53</v>
      </c>
      <c r="C40" s="20" t="s">
        <v>9</v>
      </c>
      <c r="D40" s="34" t="s">
        <v>178</v>
      </c>
      <c r="E40" s="20" t="str">
        <f>Table1[[#This Row],[Team1]]&amp;""&amp;Table1[[#This Row],[Team2]]&amp;""&amp;Table1[[#This Row],[Date]]</f>
        <v>INDMIN24.10.2017</v>
      </c>
      <c r="F40" s="20" t="str">
        <f>Raw!$C40</f>
        <v>MIN</v>
      </c>
      <c r="G40" s="20" t="str">
        <f>IF(Raw!$F40=Raw!$B40,"Team1","Team2")</f>
        <v>Team2</v>
      </c>
      <c r="H40" s="3" t="str">
        <f>IF(Table1[[#This Row],[Odd1]]&gt;Table1[[#This Row],[Odd2]],Table1[[#This Row],[Team2]],Table1[[#This Row],[Team1]])</f>
        <v>MIN</v>
      </c>
      <c r="I40" s="20" t="str">
        <f>IF(Raw!$H40=Raw!$B40,"Team1","Team2")</f>
        <v>Team2</v>
      </c>
      <c r="J40" s="20">
        <v>6.37</v>
      </c>
      <c r="K40" s="20">
        <v>1.1499999999999999</v>
      </c>
      <c r="L40" s="20">
        <f>Raw!$J40-Raw!$K40</f>
        <v>5.2200000000000006</v>
      </c>
      <c r="M40" s="20" t="s">
        <v>53</v>
      </c>
      <c r="N40" s="20" t="str">
        <f>IF(Raw!$M40=Raw!$B40,"Team1", "Team2")</f>
        <v>Team1</v>
      </c>
      <c r="O40" s="20">
        <v>0</v>
      </c>
      <c r="P40" s="20">
        <v>0</v>
      </c>
      <c r="Q40" s="20">
        <v>0</v>
      </c>
      <c r="R40" s="20">
        <v>0</v>
      </c>
      <c r="S40" s="20" t="s">
        <v>9</v>
      </c>
      <c r="T40" s="20" t="str">
        <f>IF(Raw!$S40=Raw!$B40,"Team1","Team2")</f>
        <v>Team2</v>
      </c>
      <c r="U40" s="20">
        <v>93</v>
      </c>
      <c r="V40" s="20">
        <v>102</v>
      </c>
      <c r="W40" s="20">
        <f>Raw!$U40-Raw!$V40</f>
        <v>-9</v>
      </c>
      <c r="X40" s="20">
        <v>0.88819999999999999</v>
      </c>
      <c r="Y40" s="20">
        <v>0.41</v>
      </c>
      <c r="Z40" s="22">
        <f>1-Table1[[#This Row],[Pred1]]</f>
        <v>0.59000000000000008</v>
      </c>
      <c r="AA40" s="20">
        <v>0</v>
      </c>
      <c r="AB40" s="20">
        <v>0</v>
      </c>
      <c r="AC40" s="20">
        <v>0</v>
      </c>
      <c r="AD40" s="20">
        <v>0</v>
      </c>
      <c r="AE40" s="20">
        <v>-0.20000000000000284</v>
      </c>
      <c r="AF40" s="20">
        <v>0.79999999999999716</v>
      </c>
      <c r="AG40" s="22">
        <v>1.7000000000000028</v>
      </c>
      <c r="AH40" s="22">
        <v>2.2999999999999972</v>
      </c>
      <c r="AI40" s="22">
        <v>0.79999999999999716</v>
      </c>
      <c r="AJ40" s="22">
        <v>2</v>
      </c>
      <c r="AK40" s="22">
        <v>3.1999999999999993</v>
      </c>
      <c r="AL40" s="22">
        <v>3.2999999999999972</v>
      </c>
      <c r="AM40" s="22">
        <v>-4.5</v>
      </c>
      <c r="AN40" s="22">
        <v>-5</v>
      </c>
      <c r="AO40" s="22">
        <v>-2.7000000000000028</v>
      </c>
      <c r="AP40" s="22">
        <v>-1.5999999999999996</v>
      </c>
      <c r="AQ40" s="22">
        <v>2.1000000000000014</v>
      </c>
      <c r="AR40" s="22">
        <v>0.5</v>
      </c>
      <c r="AS40" s="22">
        <v>0.39999999999999858</v>
      </c>
      <c r="AT40" s="22">
        <v>0.19999999999999929</v>
      </c>
      <c r="AU40" s="22">
        <v>-0.69999999999999929</v>
      </c>
      <c r="AV40" s="22">
        <v>0.89999999999999991</v>
      </c>
      <c r="AW40" s="22">
        <v>0.40000000000000036</v>
      </c>
      <c r="AX40" s="22">
        <v>0.80000000000000071</v>
      </c>
      <c r="AY40" s="22">
        <v>-3.6000000000000014</v>
      </c>
      <c r="AZ40" s="22">
        <v>0.5</v>
      </c>
      <c r="BA40" s="22">
        <v>0</v>
      </c>
      <c r="BB40" s="22">
        <v>0</v>
      </c>
      <c r="BC40" s="22">
        <v>0</v>
      </c>
      <c r="BD40" s="22">
        <v>0</v>
      </c>
      <c r="BE40" s="22">
        <v>0</v>
      </c>
      <c r="BF40" s="22">
        <v>-7</v>
      </c>
      <c r="BG40" s="22">
        <v>-7</v>
      </c>
      <c r="BH40" s="22">
        <v>4</v>
      </c>
      <c r="BI40" s="22">
        <v>-10.699999999999996</v>
      </c>
      <c r="BJ40" s="22">
        <v>8</v>
      </c>
      <c r="BK40" s="22">
        <v>20</v>
      </c>
      <c r="BL40" s="22">
        <v>1.7000000000000028</v>
      </c>
      <c r="BM40" s="22">
        <v>-1</v>
      </c>
      <c r="BN40" s="22">
        <v>3</v>
      </c>
      <c r="BO40" s="22">
        <v>-13.700000000000003</v>
      </c>
      <c r="BP40" s="22">
        <v>4</v>
      </c>
      <c r="BQ40" s="22">
        <v>0</v>
      </c>
      <c r="BR40" s="22">
        <v>4</v>
      </c>
      <c r="BS40" s="22">
        <v>-8</v>
      </c>
      <c r="BT40" s="22">
        <v>-5</v>
      </c>
      <c r="BU40" s="22">
        <v>2</v>
      </c>
      <c r="BV40" s="22">
        <v>-3</v>
      </c>
      <c r="BW40" s="22">
        <v>1</v>
      </c>
      <c r="BX40" s="22">
        <v>2</v>
      </c>
      <c r="BY40" s="22">
        <v>6</v>
      </c>
      <c r="BZ40" s="22">
        <v>-2</v>
      </c>
      <c r="CA40" s="21" t="s">
        <v>53</v>
      </c>
      <c r="CB40" s="21" t="str">
        <f>IF(Raw!$CA40=Raw!$B40,"Team1", "Team2")</f>
        <v>Team1</v>
      </c>
      <c r="CC40" s="21">
        <v>130</v>
      </c>
      <c r="CD40" s="21">
        <v>107</v>
      </c>
      <c r="CE40" s="21">
        <f>Raw!$CC40-Raw!$CD40</f>
        <v>23</v>
      </c>
      <c r="CF40" s="32"/>
      <c r="CG40" s="32"/>
      <c r="CH40" s="32"/>
      <c r="CI40" s="32"/>
      <c r="CJ40" s="32"/>
      <c r="CK40" s="32"/>
    </row>
    <row r="41" spans="1:89" x14ac:dyDescent="0.25">
      <c r="A41" t="s">
        <v>286</v>
      </c>
      <c r="B41" s="35" t="s">
        <v>63</v>
      </c>
      <c r="C41" s="20" t="s">
        <v>74</v>
      </c>
      <c r="D41" s="34" t="s">
        <v>178</v>
      </c>
      <c r="E41" s="20" t="str">
        <f>Table1[[#This Row],[Team1]]&amp;""&amp;Table1[[#This Row],[Team2]]&amp;""&amp;Table1[[#This Row],[Date]]</f>
        <v>NOPPOR24.10.2017</v>
      </c>
      <c r="F41" s="20" t="str">
        <f>Raw!$C41</f>
        <v>POR</v>
      </c>
      <c r="G41" s="20" t="str">
        <f>IF(Raw!$F41=Raw!$B41,"Team1","Team2")</f>
        <v>Team2</v>
      </c>
      <c r="H41" s="3" t="str">
        <f>IF(Table1[[#This Row],[Odd1]]&gt;Table1[[#This Row],[Odd2]],Table1[[#This Row],[Team2]],Table1[[#This Row],[Team1]])</f>
        <v>POR</v>
      </c>
      <c r="I41" s="20" t="str">
        <f>IF(Raw!$H41=Raw!$B41,"Team1","Team2")</f>
        <v>Team2</v>
      </c>
      <c r="J41" s="20">
        <v>2.66</v>
      </c>
      <c r="K41" s="20">
        <v>1.54</v>
      </c>
      <c r="L41" s="20">
        <f>Raw!$J41-Raw!$K41</f>
        <v>1.1200000000000001</v>
      </c>
      <c r="M41" s="20" t="s">
        <v>63</v>
      </c>
      <c r="N41" s="20" t="str">
        <f>IF(Raw!$M41=Raw!$B41,"Team1", "Team2")</f>
        <v>Team1</v>
      </c>
      <c r="O41" s="20">
        <v>0</v>
      </c>
      <c r="P41" s="20">
        <v>0</v>
      </c>
      <c r="Q41" s="20">
        <v>0</v>
      </c>
      <c r="R41" s="20">
        <v>0</v>
      </c>
      <c r="S41" s="20" t="s">
        <v>74</v>
      </c>
      <c r="T41" s="20" t="str">
        <f>IF(Raw!$S41=Raw!$B41,"Team1","Team2")</f>
        <v>Team2</v>
      </c>
      <c r="U41" s="20">
        <v>88</v>
      </c>
      <c r="V41" s="20">
        <v>98</v>
      </c>
      <c r="W41" s="20">
        <f>Raw!$U41-Raw!$V41</f>
        <v>-10</v>
      </c>
      <c r="X41" s="20">
        <v>0.61750000000000005</v>
      </c>
      <c r="Y41" s="20">
        <v>0.4</v>
      </c>
      <c r="Z41" s="22">
        <f>1-Table1[[#This Row],[Pred1]]</f>
        <v>0.6</v>
      </c>
      <c r="AA41" s="20">
        <v>2</v>
      </c>
      <c r="AB41" s="20">
        <v>0</v>
      </c>
      <c r="AC41" s="20">
        <v>2</v>
      </c>
      <c r="AD41" s="20">
        <v>-4.2000000000000037E-2</v>
      </c>
      <c r="AE41" s="20">
        <v>0.19999999999999574</v>
      </c>
      <c r="AF41" s="20">
        <v>6.6000000000000085</v>
      </c>
      <c r="AG41" s="22">
        <v>3.7000000000000028</v>
      </c>
      <c r="AH41" s="22">
        <v>0.20000000000000284</v>
      </c>
      <c r="AI41" s="22">
        <v>4.2000000000000028</v>
      </c>
      <c r="AJ41" s="22">
        <v>1.8000000000000007</v>
      </c>
      <c r="AK41" s="22">
        <v>5.9000000000000021</v>
      </c>
      <c r="AL41" s="22">
        <v>-1.3999999999999986</v>
      </c>
      <c r="AM41" s="22">
        <v>-2.5999999999999979</v>
      </c>
      <c r="AN41" s="22">
        <v>-1.6000000000000014</v>
      </c>
      <c r="AO41" s="22">
        <v>-6.2999999999999972</v>
      </c>
      <c r="AP41" s="22">
        <v>-1.7000000000000011</v>
      </c>
      <c r="AQ41" s="22">
        <v>-1.5</v>
      </c>
      <c r="AR41" s="22">
        <v>-3.2999999999999972</v>
      </c>
      <c r="AS41" s="22">
        <v>7.8000000000000007</v>
      </c>
      <c r="AT41" s="22">
        <v>1.0999999999999996</v>
      </c>
      <c r="AU41" s="22">
        <v>1</v>
      </c>
      <c r="AV41" s="22">
        <v>-1.0999999999999996</v>
      </c>
      <c r="AW41" s="22">
        <v>-1.5</v>
      </c>
      <c r="AX41" s="22">
        <v>0.30000000000000071</v>
      </c>
      <c r="AY41" s="22">
        <v>0.19999999999999929</v>
      </c>
      <c r="AZ41" s="22">
        <v>-3.5</v>
      </c>
      <c r="BA41" s="22">
        <v>0</v>
      </c>
      <c r="BB41" s="22">
        <v>0</v>
      </c>
      <c r="BC41" s="22">
        <v>0</v>
      </c>
      <c r="BD41" s="22">
        <v>0</v>
      </c>
      <c r="BE41" s="22">
        <v>5</v>
      </c>
      <c r="BF41" s="22">
        <v>17</v>
      </c>
      <c r="BG41" s="22">
        <v>9</v>
      </c>
      <c r="BH41" s="22">
        <v>11</v>
      </c>
      <c r="BI41" s="22">
        <v>5.1000000000000014</v>
      </c>
      <c r="BJ41" s="22">
        <v>-2</v>
      </c>
      <c r="BK41" s="22">
        <v>1</v>
      </c>
      <c r="BL41" s="22">
        <v>-8.6999999999999957</v>
      </c>
      <c r="BM41" s="22">
        <v>1</v>
      </c>
      <c r="BN41" s="22">
        <v>-2</v>
      </c>
      <c r="BO41" s="22">
        <v>13.299999999999997</v>
      </c>
      <c r="BP41" s="22">
        <v>0</v>
      </c>
      <c r="BQ41" s="22">
        <v>-6</v>
      </c>
      <c r="BR41" s="22">
        <v>-6</v>
      </c>
      <c r="BS41" s="22">
        <v>1</v>
      </c>
      <c r="BT41" s="22">
        <v>-2</v>
      </c>
      <c r="BU41" s="22">
        <v>5</v>
      </c>
      <c r="BV41" s="22">
        <v>-2</v>
      </c>
      <c r="BW41" s="22">
        <v>-2</v>
      </c>
      <c r="BX41" s="22">
        <v>-6</v>
      </c>
      <c r="BY41" s="22">
        <v>-1</v>
      </c>
      <c r="BZ41" s="22">
        <v>7</v>
      </c>
      <c r="CA41" s="21" t="s">
        <v>74</v>
      </c>
      <c r="CB41" s="21" t="str">
        <f>IF(Raw!$CA41=Raw!$B41,"Team1", "Team2")</f>
        <v>Team2</v>
      </c>
      <c r="CC41" s="21">
        <v>93</v>
      </c>
      <c r="CD41" s="21">
        <v>103</v>
      </c>
      <c r="CE41" s="21">
        <f>Raw!$CC41-Raw!$CD41</f>
        <v>-10</v>
      </c>
      <c r="CF41" s="32"/>
      <c r="CG41" s="32"/>
      <c r="CH41" s="32"/>
      <c r="CI41" s="32"/>
      <c r="CJ41" s="32"/>
      <c r="CK41" s="32"/>
    </row>
    <row r="42" spans="1:89" x14ac:dyDescent="0.25">
      <c r="A42" t="s">
        <v>286</v>
      </c>
      <c r="B42" s="35" t="s">
        <v>65</v>
      </c>
      <c r="C42" s="20" t="s">
        <v>3</v>
      </c>
      <c r="D42" s="34" t="s">
        <v>178</v>
      </c>
      <c r="E42" s="20" t="str">
        <f>Table1[[#This Row],[Team1]]&amp;""&amp;Table1[[#This Row],[Team2]]&amp;""&amp;Table1[[#This Row],[Date]]</f>
        <v>NYKBOS24.10.2017</v>
      </c>
      <c r="F42" s="20" t="str">
        <f>Raw!$C42</f>
        <v>BOS</v>
      </c>
      <c r="G42" s="20" t="str">
        <f>IF(Raw!$F42=Raw!$B42,"Team1","Team2")</f>
        <v>Team2</v>
      </c>
      <c r="H42" s="3" t="str">
        <f>IF(Table1[[#This Row],[Odd1]]&gt;Table1[[#This Row],[Odd2]],Table1[[#This Row],[Team2]],Table1[[#This Row],[Team1]])</f>
        <v>BOS</v>
      </c>
      <c r="I42" s="20" t="str">
        <f>IF(Raw!$H42=Raw!$B42,"Team1","Team2")</f>
        <v>Team2</v>
      </c>
      <c r="J42" s="20">
        <v>4.38</v>
      </c>
      <c r="K42" s="20">
        <v>1.26</v>
      </c>
      <c r="L42" s="20">
        <f>Raw!$J42-Raw!$K42</f>
        <v>3.12</v>
      </c>
      <c r="M42" s="20" t="s">
        <v>65</v>
      </c>
      <c r="N42" s="20" t="str">
        <f>IF(Raw!$M42=Raw!$B42,"Team1", "Team2")</f>
        <v>Team1</v>
      </c>
      <c r="O42" s="20">
        <v>0</v>
      </c>
      <c r="P42" s="20">
        <v>0</v>
      </c>
      <c r="Q42" s="20">
        <v>0</v>
      </c>
      <c r="R42" s="20">
        <v>0</v>
      </c>
      <c r="S42" s="20" t="s">
        <v>3</v>
      </c>
      <c r="T42" s="20" t="str">
        <f>IF(Raw!$S42=Raw!$B42,"Team1","Team2")</f>
        <v>Team2</v>
      </c>
      <c r="U42" s="20">
        <v>75</v>
      </c>
      <c r="V42" s="20">
        <v>111</v>
      </c>
      <c r="W42" s="20">
        <f>Raw!$U42-Raw!$V42</f>
        <v>-36</v>
      </c>
      <c r="X42" s="20">
        <v>0.8982</v>
      </c>
      <c r="Y42" s="20">
        <v>0.14000000000000001</v>
      </c>
      <c r="Z42" s="22">
        <f>1-Table1[[#This Row],[Pred1]]</f>
        <v>0.86</v>
      </c>
      <c r="AA42" s="20">
        <v>-3</v>
      </c>
      <c r="AB42" s="20">
        <v>-10</v>
      </c>
      <c r="AC42" s="20">
        <v>7</v>
      </c>
      <c r="AD42" s="20">
        <v>-0.31499999999999995</v>
      </c>
      <c r="AE42" s="20">
        <v>-0.20000000000000284</v>
      </c>
      <c r="AF42" s="20">
        <v>-0.60000000000000853</v>
      </c>
      <c r="AG42" s="22">
        <v>2.2999999999999972</v>
      </c>
      <c r="AH42" s="22">
        <v>1</v>
      </c>
      <c r="AI42" s="22">
        <v>2.1000000000000014</v>
      </c>
      <c r="AJ42" s="22">
        <v>-3.3000000000000007</v>
      </c>
      <c r="AK42" s="22">
        <v>-8.0999999999999979</v>
      </c>
      <c r="AL42" s="22">
        <v>-1.1999999999999957</v>
      </c>
      <c r="AM42" s="22">
        <v>-1.7999999999999989</v>
      </c>
      <c r="AN42" s="22">
        <v>-2.7999999999999972</v>
      </c>
      <c r="AO42" s="22">
        <v>1.7999999999999972</v>
      </c>
      <c r="AP42" s="22">
        <v>1.5999999999999996</v>
      </c>
      <c r="AQ42" s="22">
        <v>-1.7000000000000028</v>
      </c>
      <c r="AR42" s="22">
        <v>-0.20000000000000284</v>
      </c>
      <c r="AS42" s="22">
        <v>0.90000000000000213</v>
      </c>
      <c r="AT42" s="22">
        <v>2.1000000000000014</v>
      </c>
      <c r="AU42" s="22">
        <v>-1.2000000000000002</v>
      </c>
      <c r="AV42" s="22">
        <v>0.19999999999999929</v>
      </c>
      <c r="AW42" s="22">
        <v>0.70000000000000018</v>
      </c>
      <c r="AX42" s="22">
        <v>0.90000000000000213</v>
      </c>
      <c r="AY42" s="22">
        <v>0.29999999999999716</v>
      </c>
      <c r="AZ42" s="22">
        <v>-6.7</v>
      </c>
      <c r="BA42" s="22">
        <v>0</v>
      </c>
      <c r="BB42" s="22">
        <v>1</v>
      </c>
      <c r="BC42" s="22">
        <v>-1</v>
      </c>
      <c r="BD42" s="22">
        <v>1</v>
      </c>
      <c r="BE42" s="22">
        <v>0</v>
      </c>
      <c r="BF42" s="22">
        <v>-3</v>
      </c>
      <c r="BG42" s="22">
        <v>-3</v>
      </c>
      <c r="BH42" s="22">
        <v>-16</v>
      </c>
      <c r="BI42" s="22">
        <v>6.4000000000000057</v>
      </c>
      <c r="BJ42" s="22">
        <v>-2</v>
      </c>
      <c r="BK42" s="22">
        <v>-24</v>
      </c>
      <c r="BL42" s="22">
        <v>35.4</v>
      </c>
      <c r="BM42" s="22">
        <v>5</v>
      </c>
      <c r="BN42" s="22">
        <v>10</v>
      </c>
      <c r="BO42" s="22">
        <v>-14.100000000000009</v>
      </c>
      <c r="BP42" s="22">
        <v>-1</v>
      </c>
      <c r="BQ42" s="22">
        <v>4</v>
      </c>
      <c r="BR42" s="22">
        <v>3</v>
      </c>
      <c r="BS42" s="22">
        <v>8</v>
      </c>
      <c r="BT42" s="22">
        <v>4</v>
      </c>
      <c r="BU42" s="22">
        <v>-2</v>
      </c>
      <c r="BV42" s="22">
        <v>3</v>
      </c>
      <c r="BW42" s="22">
        <v>2</v>
      </c>
      <c r="BX42" s="22">
        <v>-1</v>
      </c>
      <c r="BY42" s="22">
        <v>10</v>
      </c>
      <c r="BZ42" s="22">
        <v>14</v>
      </c>
      <c r="CA42" s="21" t="s">
        <v>3</v>
      </c>
      <c r="CB42" s="21" t="str">
        <f>IF(Raw!$CA42=Raw!$B42,"Team1", "Team2")</f>
        <v>Team2</v>
      </c>
      <c r="CC42" s="21">
        <v>89</v>
      </c>
      <c r="CD42" s="21">
        <v>110</v>
      </c>
      <c r="CE42" s="21">
        <f>Raw!$CC42-Raw!$CD42</f>
        <v>-21</v>
      </c>
      <c r="CF42" s="32"/>
      <c r="CG42" s="32"/>
      <c r="CH42" s="32"/>
      <c r="CI42" s="32"/>
      <c r="CJ42" s="32"/>
      <c r="CK42" s="32"/>
    </row>
    <row r="43" spans="1:89" x14ac:dyDescent="0.25">
      <c r="A43" t="s">
        <v>286</v>
      </c>
      <c r="B43" s="35" t="s">
        <v>42</v>
      </c>
      <c r="C43" s="20" t="s">
        <v>4</v>
      </c>
      <c r="D43" s="34" t="s">
        <v>178</v>
      </c>
      <c r="E43" s="20" t="str">
        <f>Table1[[#This Row],[Team1]]&amp;""&amp;Table1[[#This Row],[Team2]]&amp;""&amp;Table1[[#This Row],[Date]]</f>
        <v>CHICLE24.10.2017</v>
      </c>
      <c r="F43" s="20" t="str">
        <f>Raw!$C43</f>
        <v>CLE</v>
      </c>
      <c r="G43" s="20" t="str">
        <f>IF(Raw!$F43=Raw!$B43,"Team1","Team2")</f>
        <v>Team2</v>
      </c>
      <c r="H43" s="3" t="str">
        <f>IF(Table1[[#This Row],[Odd1]]&gt;Table1[[#This Row],[Odd2]],Table1[[#This Row],[Team2]],Table1[[#This Row],[Team1]])</f>
        <v>CLE</v>
      </c>
      <c r="I43" s="20" t="str">
        <f>IF(Raw!$H43=Raw!$B43,"Team1","Team2")</f>
        <v>Team2</v>
      </c>
      <c r="J43" s="20">
        <v>13.21</v>
      </c>
      <c r="K43" s="20">
        <v>1.05</v>
      </c>
      <c r="L43" s="20">
        <f>Raw!$J43-Raw!$K43</f>
        <v>12.16</v>
      </c>
      <c r="M43" s="20" t="s">
        <v>42</v>
      </c>
      <c r="N43" s="20" t="str">
        <f>IF(Raw!$M43=Raw!$B43,"Team1", "Team2")</f>
        <v>Team1</v>
      </c>
      <c r="O43" s="20">
        <v>2</v>
      </c>
      <c r="P43" s="20">
        <v>1</v>
      </c>
      <c r="Q43" s="20">
        <v>4</v>
      </c>
      <c r="R43" s="20">
        <v>0</v>
      </c>
      <c r="S43" s="20" t="s">
        <v>42</v>
      </c>
      <c r="T43" s="20" t="str">
        <f>IF(Raw!$S43=Raw!$B43,"Team1","Team2")</f>
        <v>Team1</v>
      </c>
      <c r="U43" s="20">
        <v>104</v>
      </c>
      <c r="V43" s="20">
        <v>87</v>
      </c>
      <c r="W43" s="20">
        <f>Raw!$U43-Raw!$V43</f>
        <v>17</v>
      </c>
      <c r="X43" s="20">
        <v>0.55249999999999999</v>
      </c>
      <c r="Y43" s="20">
        <v>0.67</v>
      </c>
      <c r="Z43" s="22">
        <f>1-Table1[[#This Row],[Pred1]]</f>
        <v>0.32999999999999996</v>
      </c>
      <c r="AA43" s="20">
        <v>-2</v>
      </c>
      <c r="AB43" s="20">
        <v>-14</v>
      </c>
      <c r="AC43" s="20">
        <v>12</v>
      </c>
      <c r="AD43" s="20">
        <v>-0.52499999999999991</v>
      </c>
      <c r="AE43" s="20">
        <v>0.19999999999999574</v>
      </c>
      <c r="AF43" s="20">
        <v>-14.100000000000009</v>
      </c>
      <c r="AG43" s="22">
        <v>-3.1000000000000014</v>
      </c>
      <c r="AH43" s="22">
        <v>4.7000000000000028</v>
      </c>
      <c r="AI43" s="22">
        <v>-6</v>
      </c>
      <c r="AJ43" s="22">
        <v>-1.4000000000000004</v>
      </c>
      <c r="AK43" s="22">
        <v>-1.6000000000000014</v>
      </c>
      <c r="AL43" s="22">
        <v>-2.5</v>
      </c>
      <c r="AM43" s="22">
        <v>-6.4999999999999982</v>
      </c>
      <c r="AN43" s="22">
        <v>-6.8999999999999986</v>
      </c>
      <c r="AO43" s="22">
        <v>-6.1000000000000085</v>
      </c>
      <c r="AP43" s="22">
        <v>1.1999999999999993</v>
      </c>
      <c r="AQ43" s="22">
        <v>1</v>
      </c>
      <c r="AR43" s="22">
        <v>2</v>
      </c>
      <c r="AS43" s="22">
        <v>-0.89999999999999858</v>
      </c>
      <c r="AT43" s="22">
        <v>-0.29999999999999893</v>
      </c>
      <c r="AU43" s="22">
        <v>-0.20000000000000018</v>
      </c>
      <c r="AV43" s="22">
        <v>-0.5</v>
      </c>
      <c r="AW43" s="22">
        <v>0.40000000000000036</v>
      </c>
      <c r="AX43" s="22">
        <v>-0.10000000000000142</v>
      </c>
      <c r="AY43" s="22">
        <v>-5.6000000000000014</v>
      </c>
      <c r="AZ43" s="22">
        <v>-13.600000000000001</v>
      </c>
      <c r="BA43" s="22">
        <v>0</v>
      </c>
      <c r="BB43" s="22">
        <v>1</v>
      </c>
      <c r="BC43" s="22">
        <v>-1</v>
      </c>
      <c r="BD43" s="22">
        <v>1</v>
      </c>
      <c r="BE43" s="22">
        <v>5</v>
      </c>
      <c r="BF43" s="22">
        <v>17</v>
      </c>
      <c r="BG43" s="22">
        <v>11</v>
      </c>
      <c r="BH43" s="22">
        <v>13</v>
      </c>
      <c r="BI43" s="22">
        <v>5.5</v>
      </c>
      <c r="BJ43" s="22">
        <v>-5</v>
      </c>
      <c r="BK43" s="22">
        <v>-18</v>
      </c>
      <c r="BL43" s="22">
        <v>2.6999999999999957</v>
      </c>
      <c r="BM43" s="22">
        <v>0</v>
      </c>
      <c r="BN43" s="22">
        <v>0</v>
      </c>
      <c r="BO43" s="22">
        <v>0</v>
      </c>
      <c r="BP43" s="22">
        <v>-3</v>
      </c>
      <c r="BQ43" s="22">
        <v>15</v>
      </c>
      <c r="BR43" s="22">
        <v>12</v>
      </c>
      <c r="BS43" s="22">
        <v>0</v>
      </c>
      <c r="BT43" s="22">
        <v>2</v>
      </c>
      <c r="BU43" s="22">
        <v>1</v>
      </c>
      <c r="BV43" s="22">
        <v>3</v>
      </c>
      <c r="BW43" s="22">
        <v>7</v>
      </c>
      <c r="BX43" s="22">
        <v>6</v>
      </c>
      <c r="BY43" s="22">
        <v>2</v>
      </c>
      <c r="BZ43" s="22">
        <v>12</v>
      </c>
      <c r="CA43" s="21" t="s">
        <v>4</v>
      </c>
      <c r="CB43" s="21" t="str">
        <f>IF(Raw!$CA43=Raw!$B43,"Team1", "Team2")</f>
        <v>Team2</v>
      </c>
      <c r="CC43" s="21">
        <v>112</v>
      </c>
      <c r="CD43" s="21">
        <v>119</v>
      </c>
      <c r="CE43" s="21">
        <f>Raw!$CC43-Raw!$CD43</f>
        <v>-7</v>
      </c>
      <c r="CF43" s="32"/>
      <c r="CG43" s="32"/>
      <c r="CH43" s="32"/>
      <c r="CI43" s="32"/>
      <c r="CJ43" s="32"/>
      <c r="CK43" s="32"/>
    </row>
    <row r="44" spans="1:89" x14ac:dyDescent="0.25">
      <c r="A44" t="s">
        <v>286</v>
      </c>
      <c r="B44" s="35" t="s">
        <v>81</v>
      </c>
      <c r="C44" s="20" t="s">
        <v>55</v>
      </c>
      <c r="D44" s="34" t="s">
        <v>178</v>
      </c>
      <c r="E44" s="20" t="str">
        <f>Table1[[#This Row],[Team1]]&amp;""&amp;Table1[[#This Row],[Team2]]&amp;""&amp;Table1[[#This Row],[Date]]</f>
        <v>UTALAC24.10.2017</v>
      </c>
      <c r="F44" s="20" t="str">
        <f>Raw!$C44</f>
        <v>LAC</v>
      </c>
      <c r="G44" s="20" t="str">
        <f>IF(Raw!$F44=Raw!$B44,"Team1","Team2")</f>
        <v>Team2</v>
      </c>
      <c r="H44" s="3" t="str">
        <f>IF(Table1[[#This Row],[Odd1]]&gt;Table1[[#This Row],[Odd2]],Table1[[#This Row],[Team2]],Table1[[#This Row],[Team1]])</f>
        <v>LAC</v>
      </c>
      <c r="I44" s="20" t="str">
        <f>IF(Raw!$H44=Raw!$B44,"Team1","Team2")</f>
        <v>Team2</v>
      </c>
      <c r="J44" s="20">
        <v>2.75</v>
      </c>
      <c r="K44" s="20">
        <v>1.51</v>
      </c>
      <c r="L44" s="20">
        <f>Raw!$J44-Raw!$K44</f>
        <v>1.24</v>
      </c>
      <c r="M44" s="20" t="s">
        <v>81</v>
      </c>
      <c r="N44" s="20" t="str">
        <f>IF(Raw!$M44=Raw!$B44,"Team1", "Team2")</f>
        <v>Team1</v>
      </c>
      <c r="O44" s="20">
        <v>0</v>
      </c>
      <c r="P44" s="20">
        <v>0</v>
      </c>
      <c r="Q44" s="20">
        <v>0</v>
      </c>
      <c r="R44" s="20">
        <v>0</v>
      </c>
      <c r="S44" s="20" t="s">
        <v>55</v>
      </c>
      <c r="T44" s="20" t="str">
        <f>IF(Raw!$S44=Raw!$B44,"Team1","Team2")</f>
        <v>Team2</v>
      </c>
      <c r="U44" s="20">
        <v>91</v>
      </c>
      <c r="V44" s="20">
        <v>106</v>
      </c>
      <c r="W44" s="20">
        <f>Raw!$U44-Raw!$V44</f>
        <v>-15</v>
      </c>
      <c r="X44" s="20">
        <v>0.73</v>
      </c>
      <c r="Y44" s="20">
        <v>0.35</v>
      </c>
      <c r="Z44" s="22">
        <f>1-Table1[[#This Row],[Pred1]]</f>
        <v>0.65</v>
      </c>
      <c r="AA44" s="20">
        <v>3</v>
      </c>
      <c r="AB44" s="20">
        <v>5</v>
      </c>
      <c r="AC44" s="20">
        <v>-2</v>
      </c>
      <c r="AD44" s="20">
        <v>0.15200000000000002</v>
      </c>
      <c r="AE44" s="20">
        <v>0</v>
      </c>
      <c r="AF44" s="20">
        <v>-1.7999999999999972</v>
      </c>
      <c r="AG44" s="22">
        <v>-0.60000000000000142</v>
      </c>
      <c r="AH44" s="22">
        <v>-1.8000000000000114</v>
      </c>
      <c r="AI44" s="22">
        <v>0.29999999999999716</v>
      </c>
      <c r="AJ44" s="22">
        <v>1.3000000000000007</v>
      </c>
      <c r="AK44" s="22">
        <v>0.89999999999999858</v>
      </c>
      <c r="AL44" s="22">
        <v>3.2000000000000028</v>
      </c>
      <c r="AM44" s="22">
        <v>-1.9000000000000021</v>
      </c>
      <c r="AN44" s="22">
        <v>-4.2000000000000028</v>
      </c>
      <c r="AO44" s="22">
        <v>6.4000000000000057</v>
      </c>
      <c r="AP44" s="22">
        <v>-2.5999999999999996</v>
      </c>
      <c r="AQ44" s="22">
        <v>-0.19999999999999929</v>
      </c>
      <c r="AR44" s="22">
        <v>-2.7999999999999972</v>
      </c>
      <c r="AS44" s="22">
        <v>1.4000000000000021</v>
      </c>
      <c r="AT44" s="22">
        <v>-0.40000000000000036</v>
      </c>
      <c r="AU44" s="22">
        <v>1.9000000000000004</v>
      </c>
      <c r="AV44" s="22">
        <v>0.79999999999999982</v>
      </c>
      <c r="AW44" s="22">
        <v>-0.5</v>
      </c>
      <c r="AX44" s="22">
        <v>-0.89999999999999858</v>
      </c>
      <c r="AY44" s="22">
        <v>-1.8000000000000007</v>
      </c>
      <c r="AZ44" s="22">
        <v>6.6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-6</v>
      </c>
      <c r="BG44" s="22">
        <v>-10</v>
      </c>
      <c r="BH44" s="22">
        <v>-22</v>
      </c>
      <c r="BI44" s="22">
        <v>-0.19999999999999574</v>
      </c>
      <c r="BJ44" s="22">
        <v>1</v>
      </c>
      <c r="BK44" s="22">
        <v>-2</v>
      </c>
      <c r="BL44" s="22">
        <v>5.4000000000000021</v>
      </c>
      <c r="BM44" s="22">
        <v>13</v>
      </c>
      <c r="BN44" s="22">
        <v>12</v>
      </c>
      <c r="BO44" s="22">
        <v>21.5</v>
      </c>
      <c r="BP44" s="22">
        <v>-13</v>
      </c>
      <c r="BQ44" s="22">
        <v>2</v>
      </c>
      <c r="BR44" s="22">
        <v>-11</v>
      </c>
      <c r="BS44" s="22">
        <v>-6</v>
      </c>
      <c r="BT44" s="22">
        <v>4</v>
      </c>
      <c r="BU44" s="22">
        <v>4</v>
      </c>
      <c r="BV44" s="22">
        <v>2</v>
      </c>
      <c r="BW44" s="22">
        <v>-2</v>
      </c>
      <c r="BX44" s="22">
        <v>4</v>
      </c>
      <c r="BY44" s="22">
        <v>8</v>
      </c>
      <c r="BZ44" s="22">
        <v>-5</v>
      </c>
      <c r="CA44" s="21" t="s">
        <v>55</v>
      </c>
      <c r="CB44" s="21" t="str">
        <f>IF(Raw!$CA44=Raw!$B44,"Team1", "Team2")</f>
        <v>Team2</v>
      </c>
      <c r="CC44" s="21">
        <v>84</v>
      </c>
      <c r="CD44" s="21">
        <v>102</v>
      </c>
      <c r="CE44" s="21">
        <f>Raw!$CC44-Raw!$CD44</f>
        <v>-18</v>
      </c>
      <c r="CF44" s="32"/>
      <c r="CG44" s="32"/>
      <c r="CH44" s="32"/>
      <c r="CI44" s="32"/>
      <c r="CJ44" s="32"/>
      <c r="CK44" s="32"/>
    </row>
    <row r="45" spans="1:89" x14ac:dyDescent="0.25">
      <c r="A45" t="s">
        <v>286</v>
      </c>
      <c r="B45" s="35" t="s">
        <v>47</v>
      </c>
      <c r="C45" s="20" t="s">
        <v>40</v>
      </c>
      <c r="D45" s="34" t="s">
        <v>179</v>
      </c>
      <c r="E45" s="20" t="str">
        <f>Table1[[#This Row],[Team1]]&amp;""&amp;Table1[[#This Row],[Team2]]&amp;""&amp;Table1[[#This Row],[Date]]</f>
        <v>DENCHA25.10.2017</v>
      </c>
      <c r="F45" s="20" t="str">
        <f>Raw!$C45</f>
        <v>CHA</v>
      </c>
      <c r="G45" s="20" t="str">
        <f>IF(Raw!$F45=Raw!$B45,"Team1","Team2")</f>
        <v>Team2</v>
      </c>
      <c r="H45" s="3" t="str">
        <f>IF(Table1[[#This Row],[Odd1]]&gt;Table1[[#This Row],[Odd2]],Table1[[#This Row],[Team2]],Table1[[#This Row],[Team1]])</f>
        <v>DEN</v>
      </c>
      <c r="I45" s="20" t="str">
        <f>IF(Raw!$H45=Raw!$B45,"Team1","Team2")</f>
        <v>Team1</v>
      </c>
      <c r="J45" s="20">
        <v>1.83</v>
      </c>
      <c r="K45" s="20">
        <v>2.09</v>
      </c>
      <c r="L45" s="20">
        <f>Raw!$J45-Raw!$K45</f>
        <v>-0.25999999999999979</v>
      </c>
      <c r="M45" s="20" t="s">
        <v>40</v>
      </c>
      <c r="N45" s="20" t="str">
        <f>IF(Raw!$M45=Raw!$B45,"Team1", "Team2")</f>
        <v>Team2</v>
      </c>
      <c r="O45" s="20">
        <v>0</v>
      </c>
      <c r="P45" s="20">
        <v>0</v>
      </c>
      <c r="Q45" s="20">
        <v>0</v>
      </c>
      <c r="R45" s="20">
        <v>0</v>
      </c>
      <c r="S45" s="20" t="s">
        <v>40</v>
      </c>
      <c r="T45" s="20" t="str">
        <f>IF(Raw!$S45=Raw!$B45,"Team1","Team2")</f>
        <v>Team2</v>
      </c>
      <c r="U45" s="20">
        <v>96</v>
      </c>
      <c r="V45" s="20">
        <v>112</v>
      </c>
      <c r="W45" s="20">
        <f>Raw!$U45-Raw!$V45</f>
        <v>-16</v>
      </c>
      <c r="X45" s="20">
        <v>0.66310000000000002</v>
      </c>
      <c r="Y45" s="20">
        <v>0.34</v>
      </c>
      <c r="Z45" s="22">
        <f>1-Table1[[#This Row],[Pred1]]</f>
        <v>0.65999999999999992</v>
      </c>
      <c r="AA45" s="20">
        <v>1</v>
      </c>
      <c r="AB45" s="20">
        <v>5</v>
      </c>
      <c r="AC45" s="20">
        <v>-4</v>
      </c>
      <c r="AD45" s="20">
        <v>0.18500000000000005</v>
      </c>
      <c r="AE45" s="20">
        <v>-0.39999999999999858</v>
      </c>
      <c r="AF45" s="20">
        <v>2.0999999999999943</v>
      </c>
      <c r="AG45" s="22">
        <v>2.1000000000000014</v>
      </c>
      <c r="AH45" s="22">
        <v>0.20000000000000284</v>
      </c>
      <c r="AI45" s="22">
        <v>2.3999999999999986</v>
      </c>
      <c r="AJ45" s="22">
        <v>2.1999999999999993</v>
      </c>
      <c r="AK45" s="22">
        <v>4.5</v>
      </c>
      <c r="AL45" s="22">
        <v>1.8999999999999986</v>
      </c>
      <c r="AM45" s="22">
        <v>-4.3000000000000007</v>
      </c>
      <c r="AN45" s="22">
        <v>-5.9000000000000021</v>
      </c>
      <c r="AO45" s="22">
        <v>9.9999999999994316E-2</v>
      </c>
      <c r="AP45" s="22">
        <v>1.5</v>
      </c>
      <c r="AQ45" s="22">
        <v>-3.8999999999999986</v>
      </c>
      <c r="AR45" s="22">
        <v>-2.3000000000000043</v>
      </c>
      <c r="AS45" s="22">
        <v>2.8000000000000007</v>
      </c>
      <c r="AT45" s="22">
        <v>2</v>
      </c>
      <c r="AU45" s="22">
        <v>1.8000000000000007</v>
      </c>
      <c r="AV45" s="22">
        <v>-0.10000000000000053</v>
      </c>
      <c r="AW45" s="22">
        <v>-0.20000000000000018</v>
      </c>
      <c r="AX45" s="22">
        <v>-1</v>
      </c>
      <c r="AY45" s="22">
        <v>-2.8000000000000007</v>
      </c>
      <c r="AZ45" s="22">
        <v>1.8</v>
      </c>
      <c r="BA45" s="22">
        <v>0</v>
      </c>
      <c r="BB45" s="22">
        <v>1</v>
      </c>
      <c r="BC45" s="22">
        <v>-1</v>
      </c>
      <c r="BD45" s="22">
        <v>1</v>
      </c>
      <c r="BE45" s="22">
        <v>-5</v>
      </c>
      <c r="BF45" s="22">
        <v>-8</v>
      </c>
      <c r="BG45" s="22">
        <v>2</v>
      </c>
      <c r="BH45" s="22">
        <v>-15</v>
      </c>
      <c r="BI45" s="22">
        <v>9.3999999999999986</v>
      </c>
      <c r="BJ45" s="22">
        <v>-4</v>
      </c>
      <c r="BK45" s="22">
        <v>-8</v>
      </c>
      <c r="BL45" s="22">
        <v>-5.8999999999999986</v>
      </c>
      <c r="BM45" s="22">
        <v>-8</v>
      </c>
      <c r="BN45" s="22">
        <v>-13</v>
      </c>
      <c r="BO45" s="22">
        <v>8.8999999999999915</v>
      </c>
      <c r="BP45" s="22">
        <v>-3</v>
      </c>
      <c r="BQ45" s="22">
        <v>-3</v>
      </c>
      <c r="BR45" s="22">
        <v>-6</v>
      </c>
      <c r="BS45" s="22">
        <v>-1</v>
      </c>
      <c r="BT45" s="22">
        <v>2</v>
      </c>
      <c r="BU45" s="22">
        <v>0</v>
      </c>
      <c r="BV45" s="22">
        <v>-4</v>
      </c>
      <c r="BW45" s="22">
        <v>0</v>
      </c>
      <c r="BX45" s="22">
        <v>-1</v>
      </c>
      <c r="BY45" s="22">
        <v>-12</v>
      </c>
      <c r="BZ45" s="22">
        <v>22</v>
      </c>
      <c r="CA45" s="21" t="s">
        <v>40</v>
      </c>
      <c r="CB45" s="21" t="str">
        <f>IF(Raw!$CA45=Raw!$B45,"Team1", "Team2")</f>
        <v>Team2</v>
      </c>
      <c r="CC45" s="21">
        <v>93</v>
      </c>
      <c r="CD45" s="21">
        <v>110</v>
      </c>
      <c r="CE45" s="21">
        <f>Raw!$CC45-Raw!$CD45</f>
        <v>-17</v>
      </c>
      <c r="CF45" s="32"/>
      <c r="CG45" s="32"/>
      <c r="CH45" s="32"/>
      <c r="CI45" s="32"/>
      <c r="CJ45" s="32"/>
      <c r="CK45" s="32"/>
    </row>
    <row r="46" spans="1:89" x14ac:dyDescent="0.25">
      <c r="A46" t="s">
        <v>286</v>
      </c>
      <c r="B46" s="35" t="s">
        <v>6</v>
      </c>
      <c r="C46" s="20" t="s">
        <v>10</v>
      </c>
      <c r="D46" s="34" t="s">
        <v>179</v>
      </c>
      <c r="E46" s="20" t="str">
        <f>Table1[[#This Row],[Team1]]&amp;""&amp;Table1[[#This Row],[Team2]]&amp;""&amp;Table1[[#This Row],[Date]]</f>
        <v>HOUPHI25.10.2017</v>
      </c>
      <c r="F46" s="20" t="str">
        <f>Raw!$C46</f>
        <v>PHI</v>
      </c>
      <c r="G46" s="20" t="str">
        <f>IF(Raw!$F46=Raw!$B46,"Team1","Team2")</f>
        <v>Team2</v>
      </c>
      <c r="H46" s="3" t="str">
        <f>IF(Table1[[#This Row],[Odd1]]&gt;Table1[[#This Row],[Odd2]],Table1[[#This Row],[Team2]],Table1[[#This Row],[Team1]])</f>
        <v>HOU</v>
      </c>
      <c r="I46" s="20" t="str">
        <f>IF(Raw!$H46=Raw!$B46,"Team1","Team2")</f>
        <v>Team1</v>
      </c>
      <c r="J46" s="20">
        <v>1.63</v>
      </c>
      <c r="K46" s="20">
        <v>2.4300000000000002</v>
      </c>
      <c r="L46" s="20">
        <f>Raw!$J46-Raw!$K46</f>
        <v>-0.80000000000000027</v>
      </c>
      <c r="M46" s="20" t="s">
        <v>10</v>
      </c>
      <c r="N46" s="20" t="str">
        <f>IF(Raw!$M46=Raw!$B46,"Team1", "Team2")</f>
        <v>Team2</v>
      </c>
      <c r="O46" s="20">
        <v>0</v>
      </c>
      <c r="P46" s="20">
        <v>0</v>
      </c>
      <c r="Q46" s="20">
        <v>0</v>
      </c>
      <c r="R46" s="20">
        <v>1</v>
      </c>
      <c r="S46" s="20" t="s">
        <v>6</v>
      </c>
      <c r="T46" s="20" t="str">
        <f>IF(Raw!$S46=Raw!$B46,"Team1","Team2")</f>
        <v>Team1</v>
      </c>
      <c r="U46" s="20">
        <v>116</v>
      </c>
      <c r="V46" s="20">
        <v>90</v>
      </c>
      <c r="W46" s="20">
        <f>Raw!$U46-Raw!$V46</f>
        <v>26</v>
      </c>
      <c r="X46" s="20">
        <v>0.57609999999999995</v>
      </c>
      <c r="Y46" s="20">
        <v>0.76</v>
      </c>
      <c r="Z46" s="22">
        <f>1-Table1[[#This Row],[Pred1]]</f>
        <v>0.24</v>
      </c>
      <c r="AA46" s="20">
        <v>-1</v>
      </c>
      <c r="AB46" s="20">
        <v>6</v>
      </c>
      <c r="AC46" s="20">
        <v>-7</v>
      </c>
      <c r="AD46" s="20">
        <v>0.28399999999999992</v>
      </c>
      <c r="AE46" s="20">
        <v>0</v>
      </c>
      <c r="AF46" s="20">
        <v>6</v>
      </c>
      <c r="AG46" s="22">
        <v>-0.89999999999999858</v>
      </c>
      <c r="AH46" s="22">
        <v>-3.7999999999999972</v>
      </c>
      <c r="AI46" s="22">
        <v>0.89999999999999858</v>
      </c>
      <c r="AJ46" s="22">
        <v>5.6</v>
      </c>
      <c r="AK46" s="22">
        <v>14.5</v>
      </c>
      <c r="AL46" s="22">
        <v>1</v>
      </c>
      <c r="AM46" s="22">
        <v>2.3999999999999986</v>
      </c>
      <c r="AN46" s="22">
        <v>0.69999999999999929</v>
      </c>
      <c r="AO46" s="22">
        <v>7.2999999999999972</v>
      </c>
      <c r="AP46" s="22">
        <v>-2.5999999999999996</v>
      </c>
      <c r="AQ46" s="22">
        <v>-1.8000000000000043</v>
      </c>
      <c r="AR46" s="22">
        <v>-4.3000000000000043</v>
      </c>
      <c r="AS46" s="22">
        <v>-2.6999999999999993</v>
      </c>
      <c r="AT46" s="22">
        <v>-1.2999999999999972</v>
      </c>
      <c r="AU46" s="22">
        <v>1</v>
      </c>
      <c r="AV46" s="22">
        <v>-0.29999999999999982</v>
      </c>
      <c r="AW46" s="22">
        <v>-1.0999999999999996</v>
      </c>
      <c r="AX46" s="22">
        <v>-3</v>
      </c>
      <c r="AY46" s="22">
        <v>-1.4000000000000021</v>
      </c>
      <c r="AZ46" s="22">
        <v>11.3</v>
      </c>
      <c r="BA46" s="22">
        <v>0</v>
      </c>
      <c r="BB46" s="22">
        <v>1</v>
      </c>
      <c r="BC46" s="22">
        <v>-1</v>
      </c>
      <c r="BD46" s="22">
        <v>1</v>
      </c>
      <c r="BE46" s="22">
        <v>0</v>
      </c>
      <c r="BF46" s="22">
        <v>8</v>
      </c>
      <c r="BG46" s="22">
        <v>-1</v>
      </c>
      <c r="BH46" s="22">
        <v>0</v>
      </c>
      <c r="BI46" s="22">
        <v>-1.2000000000000028</v>
      </c>
      <c r="BJ46" s="22">
        <v>8</v>
      </c>
      <c r="BK46" s="22">
        <v>16</v>
      </c>
      <c r="BL46" s="22">
        <v>4.3999999999999986</v>
      </c>
      <c r="BM46" s="22">
        <v>2</v>
      </c>
      <c r="BN46" s="22">
        <v>3</v>
      </c>
      <c r="BO46" s="22">
        <v>-1.2000000000000028</v>
      </c>
      <c r="BP46" s="22">
        <v>1</v>
      </c>
      <c r="BQ46" s="22">
        <v>1</v>
      </c>
      <c r="BR46" s="22">
        <v>2</v>
      </c>
      <c r="BS46" s="22">
        <v>-7</v>
      </c>
      <c r="BT46" s="22">
        <v>-1</v>
      </c>
      <c r="BU46" s="22">
        <v>7</v>
      </c>
      <c r="BV46" s="22">
        <v>-8</v>
      </c>
      <c r="BW46" s="22">
        <v>-2</v>
      </c>
      <c r="BX46" s="22">
        <v>-2</v>
      </c>
      <c r="BY46" s="22">
        <v>-3</v>
      </c>
      <c r="BZ46" s="22">
        <v>14</v>
      </c>
      <c r="CA46" s="21" t="s">
        <v>6</v>
      </c>
      <c r="CB46" s="21" t="str">
        <f>IF(Raw!$CA46=Raw!$B46,"Team1", "Team2")</f>
        <v>Team1</v>
      </c>
      <c r="CC46" s="21">
        <v>105</v>
      </c>
      <c r="CD46" s="21">
        <v>104</v>
      </c>
      <c r="CE46" s="21">
        <f>Raw!$CC46-Raw!$CD46</f>
        <v>1</v>
      </c>
      <c r="CF46" s="32"/>
      <c r="CG46" s="32"/>
      <c r="CH46" s="32"/>
      <c r="CI46" s="32"/>
      <c r="CJ46" s="32"/>
      <c r="CK46" s="32"/>
    </row>
    <row r="47" spans="1:89" x14ac:dyDescent="0.25">
      <c r="A47" t="s">
        <v>286</v>
      </c>
      <c r="B47" s="35" t="s">
        <v>58</v>
      </c>
      <c r="C47" s="20" t="s">
        <v>45</v>
      </c>
      <c r="D47" s="34" t="s">
        <v>179</v>
      </c>
      <c r="E47" s="20" t="str">
        <f>Table1[[#This Row],[Team1]]&amp;""&amp;Table1[[#This Row],[Team2]]&amp;""&amp;Table1[[#This Row],[Date]]</f>
        <v>MEMDAL25.10.2017</v>
      </c>
      <c r="F47" s="20" t="str">
        <f>Raw!$C47</f>
        <v>DAL</v>
      </c>
      <c r="G47" s="20" t="str">
        <f>IF(Raw!$F47=Raw!$B47,"Team1","Team2")</f>
        <v>Team2</v>
      </c>
      <c r="H47" s="3" t="str">
        <f>IF(Table1[[#This Row],[Odd1]]&gt;Table1[[#This Row],[Odd2]],Table1[[#This Row],[Team2]],Table1[[#This Row],[Team1]])</f>
        <v>MEM</v>
      </c>
      <c r="I47" s="20" t="str">
        <f>IF(Raw!$H47=Raw!$B47,"Team1","Team2")</f>
        <v>Team1</v>
      </c>
      <c r="J47" s="20">
        <v>1.56</v>
      </c>
      <c r="K47" s="20">
        <v>2.59</v>
      </c>
      <c r="L47" s="20">
        <f>Raw!$J47-Raw!$K47</f>
        <v>-1.0299999999999998</v>
      </c>
      <c r="M47" s="20" t="s">
        <v>45</v>
      </c>
      <c r="N47" s="20" t="str">
        <f>IF(Raw!$M47=Raw!$B47,"Team1", "Team2")</f>
        <v>Team2</v>
      </c>
      <c r="O47" s="20">
        <v>2</v>
      </c>
      <c r="P47" s="20">
        <v>0</v>
      </c>
      <c r="Q47" s="20">
        <v>0</v>
      </c>
      <c r="R47" s="20">
        <v>1</v>
      </c>
      <c r="S47" s="20" t="s">
        <v>45</v>
      </c>
      <c r="T47" s="20" t="str">
        <f>IF(Raw!$S47=Raw!$B47,"Team1","Team2")</f>
        <v>Team2</v>
      </c>
      <c r="U47" s="20">
        <v>90</v>
      </c>
      <c r="V47" s="20">
        <v>104</v>
      </c>
      <c r="W47" s="20">
        <f>Raw!$U47-Raw!$V47</f>
        <v>-14</v>
      </c>
      <c r="X47" s="20">
        <v>0.82320000000000004</v>
      </c>
      <c r="Y47" s="20">
        <v>0.36</v>
      </c>
      <c r="Z47" s="22">
        <f>1-Table1[[#This Row],[Pred1]]</f>
        <v>0.64</v>
      </c>
      <c r="AA47" s="20">
        <v>-1</v>
      </c>
      <c r="AB47" s="20">
        <v>1</v>
      </c>
      <c r="AC47" s="20">
        <v>-2</v>
      </c>
      <c r="AD47" s="20">
        <v>5.099999999999999E-2</v>
      </c>
      <c r="AE47" s="20">
        <v>-0.20000000000000284</v>
      </c>
      <c r="AF47" s="20">
        <v>-2.3000000000000114</v>
      </c>
      <c r="AG47" s="22">
        <v>-1.0999999999999943</v>
      </c>
      <c r="AH47" s="22">
        <v>-4.7999999999999972</v>
      </c>
      <c r="AI47" s="22">
        <v>1.1999999999999957</v>
      </c>
      <c r="AJ47" s="22">
        <v>-2.5</v>
      </c>
      <c r="AK47" s="22">
        <v>-5.2000000000000028</v>
      </c>
      <c r="AL47" s="22">
        <v>-2.1000000000000014</v>
      </c>
      <c r="AM47" s="22">
        <v>2.3999999999999986</v>
      </c>
      <c r="AN47" s="22">
        <v>2.2999999999999972</v>
      </c>
      <c r="AO47" s="22">
        <v>3</v>
      </c>
      <c r="AP47" s="22">
        <v>-0.59999999999999964</v>
      </c>
      <c r="AQ47" s="22">
        <v>-2.8999999999999986</v>
      </c>
      <c r="AR47" s="22">
        <v>-3.5</v>
      </c>
      <c r="AS47" s="22">
        <v>-0.30000000000000071</v>
      </c>
      <c r="AT47" s="22">
        <v>0.60000000000000142</v>
      </c>
      <c r="AU47" s="22">
        <v>0.59999999999999964</v>
      </c>
      <c r="AV47" s="22">
        <v>1.8000000000000003</v>
      </c>
      <c r="AW47" s="22">
        <v>0.5</v>
      </c>
      <c r="AX47" s="22">
        <v>2.6999999999999993</v>
      </c>
      <c r="AY47" s="22">
        <v>0.60000000000000142</v>
      </c>
      <c r="AZ47" s="22">
        <v>-0.20000000000000018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5</v>
      </c>
      <c r="BG47" s="22">
        <v>6</v>
      </c>
      <c r="BH47" s="22">
        <v>7</v>
      </c>
      <c r="BI47" s="22">
        <v>3.2999999999999972</v>
      </c>
      <c r="BJ47" s="22">
        <v>-1</v>
      </c>
      <c r="BK47" s="22">
        <v>3</v>
      </c>
      <c r="BL47" s="22">
        <v>-8.4000000000000057</v>
      </c>
      <c r="BM47" s="22">
        <v>-6</v>
      </c>
      <c r="BN47" s="22">
        <v>-4</v>
      </c>
      <c r="BO47" s="22">
        <v>-11.899999999999991</v>
      </c>
      <c r="BP47" s="22">
        <v>7</v>
      </c>
      <c r="BQ47" s="22">
        <v>-8</v>
      </c>
      <c r="BR47" s="22">
        <v>-1</v>
      </c>
      <c r="BS47" s="22">
        <v>6</v>
      </c>
      <c r="BT47" s="22">
        <v>5</v>
      </c>
      <c r="BU47" s="22">
        <v>2</v>
      </c>
      <c r="BV47" s="22">
        <v>1</v>
      </c>
      <c r="BW47" s="22">
        <v>-3</v>
      </c>
      <c r="BX47" s="22">
        <v>3</v>
      </c>
      <c r="BY47" s="22">
        <v>-1</v>
      </c>
      <c r="BZ47" s="22">
        <v>-2</v>
      </c>
      <c r="CA47" s="21" t="s">
        <v>45</v>
      </c>
      <c r="CB47" s="21" t="str">
        <f>IF(Raw!$CA47=Raw!$B47,"Team1", "Team2")</f>
        <v>Team2</v>
      </c>
      <c r="CC47" s="21">
        <v>94</v>
      </c>
      <c r="CD47" s="21">
        <v>103</v>
      </c>
      <c r="CE47" s="21">
        <f>Raw!$CC47-Raw!$CD47</f>
        <v>-9</v>
      </c>
      <c r="CF47" s="32"/>
      <c r="CG47" s="32"/>
      <c r="CH47" s="32"/>
      <c r="CI47" s="32"/>
      <c r="CJ47" s="32"/>
      <c r="CK47" s="32"/>
    </row>
    <row r="48" spans="1:89" x14ac:dyDescent="0.25">
      <c r="A48" t="s">
        <v>286</v>
      </c>
      <c r="B48" s="35" t="s">
        <v>83</v>
      </c>
      <c r="C48" s="20" t="s">
        <v>56</v>
      </c>
      <c r="D48" s="34" t="s">
        <v>179</v>
      </c>
      <c r="E48" s="20" t="str">
        <f>Table1[[#This Row],[Team1]]&amp;""&amp;Table1[[#This Row],[Team2]]&amp;""&amp;Table1[[#This Row],[Date]]</f>
        <v>WASLAL25.10.2017</v>
      </c>
      <c r="F48" s="20" t="str">
        <f>Raw!$C48</f>
        <v>LAL</v>
      </c>
      <c r="G48" s="20" t="str">
        <f>IF(Raw!$F48=Raw!$B48,"Team1","Team2")</f>
        <v>Team2</v>
      </c>
      <c r="H48" s="3" t="str">
        <f>IF(Table1[[#This Row],[Odd1]]&gt;Table1[[#This Row],[Odd2]],Table1[[#This Row],[Team2]],Table1[[#This Row],[Team1]])</f>
        <v>WAS</v>
      </c>
      <c r="I48" s="20" t="str">
        <f>IF(Raw!$H48=Raw!$B48,"Team1","Team2")</f>
        <v>Team1</v>
      </c>
      <c r="J48" s="20">
        <v>1.4</v>
      </c>
      <c r="K48" s="20">
        <v>3.22</v>
      </c>
      <c r="L48" s="20">
        <f>Raw!$J48-Raw!$K48</f>
        <v>-1.8200000000000003</v>
      </c>
      <c r="M48" s="20" t="s">
        <v>56</v>
      </c>
      <c r="N48" s="20" t="str">
        <f>IF(Raw!$M48=Raw!$B48,"Team1", "Team2")</f>
        <v>Team2</v>
      </c>
      <c r="O48" s="20">
        <v>0</v>
      </c>
      <c r="P48" s="20">
        <v>0</v>
      </c>
      <c r="Q48" s="20">
        <v>3</v>
      </c>
      <c r="R48" s="20">
        <v>1</v>
      </c>
      <c r="S48" s="20" t="s">
        <v>83</v>
      </c>
      <c r="T48" s="20" t="str">
        <f>IF(Raw!$S48=Raw!$B48,"Team1","Team2")</f>
        <v>Team1</v>
      </c>
      <c r="U48" s="20">
        <v>111</v>
      </c>
      <c r="V48" s="20">
        <v>86</v>
      </c>
      <c r="W48" s="20">
        <f>Raw!$U48-Raw!$V48</f>
        <v>25</v>
      </c>
      <c r="X48" s="20">
        <v>0.74029999999999996</v>
      </c>
      <c r="Y48" s="20">
        <v>0.75</v>
      </c>
      <c r="Z48" s="22">
        <f>1-Table1[[#This Row],[Pred1]]</f>
        <v>0.25</v>
      </c>
      <c r="AA48" s="20">
        <v>1</v>
      </c>
      <c r="AB48" s="20">
        <v>5</v>
      </c>
      <c r="AC48" s="20">
        <v>-4</v>
      </c>
      <c r="AD48" s="20">
        <v>0.18500000000000005</v>
      </c>
      <c r="AE48" s="20">
        <v>0</v>
      </c>
      <c r="AF48" s="20">
        <v>0.40000000000000568</v>
      </c>
      <c r="AG48" s="22">
        <v>-1.3999999999999986</v>
      </c>
      <c r="AH48" s="22">
        <v>-3.5</v>
      </c>
      <c r="AI48" s="22">
        <v>0.20000000000000284</v>
      </c>
      <c r="AJ48" s="22">
        <v>0.90000000000000036</v>
      </c>
      <c r="AK48" s="22">
        <v>-0.80000000000000071</v>
      </c>
      <c r="AL48" s="22">
        <v>4.7000000000000028</v>
      </c>
      <c r="AM48" s="22">
        <v>2.1999999999999993</v>
      </c>
      <c r="AN48" s="22">
        <v>0.19999999999999929</v>
      </c>
      <c r="AO48" s="22">
        <v>8.6000000000000085</v>
      </c>
      <c r="AP48" s="22">
        <v>-0.69999999999999929</v>
      </c>
      <c r="AQ48" s="22">
        <v>-3.0999999999999943</v>
      </c>
      <c r="AR48" s="22">
        <v>-3.7999999999999972</v>
      </c>
      <c r="AS48" s="22">
        <v>-0.80000000000000071</v>
      </c>
      <c r="AT48" s="22">
        <v>-3.4000000000000004</v>
      </c>
      <c r="AU48" s="22">
        <v>-0.40000000000000036</v>
      </c>
      <c r="AV48" s="22">
        <v>-1.3999999999999995</v>
      </c>
      <c r="AW48" s="22">
        <v>-0.59999999999999964</v>
      </c>
      <c r="AX48" s="22">
        <v>-0.40000000000000213</v>
      </c>
      <c r="AY48" s="22">
        <v>0.69999999999999929</v>
      </c>
      <c r="AZ48" s="22">
        <v>5.9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2</v>
      </c>
      <c r="BG48" s="22">
        <v>-1</v>
      </c>
      <c r="BH48" s="22">
        <v>-15</v>
      </c>
      <c r="BI48" s="22">
        <v>6.8000000000000043</v>
      </c>
      <c r="BJ48" s="22">
        <v>-3</v>
      </c>
      <c r="BK48" s="22">
        <v>-7</v>
      </c>
      <c r="BL48" s="22">
        <v>-1.1999999999999957</v>
      </c>
      <c r="BM48" s="22">
        <v>7</v>
      </c>
      <c r="BN48" s="22">
        <v>1</v>
      </c>
      <c r="BO48" s="22">
        <v>26</v>
      </c>
      <c r="BP48" s="22">
        <v>-7</v>
      </c>
      <c r="BQ48" s="22">
        <v>1</v>
      </c>
      <c r="BR48" s="22">
        <v>-6</v>
      </c>
      <c r="BS48" s="22">
        <v>3</v>
      </c>
      <c r="BT48" s="22">
        <v>-1</v>
      </c>
      <c r="BU48" s="22">
        <v>-7</v>
      </c>
      <c r="BV48" s="22">
        <v>-3</v>
      </c>
      <c r="BW48" s="22">
        <v>-8</v>
      </c>
      <c r="BX48" s="22">
        <v>-1</v>
      </c>
      <c r="BY48" s="22">
        <v>-6</v>
      </c>
      <c r="BZ48" s="22">
        <v>7</v>
      </c>
      <c r="CA48" s="21" t="s">
        <v>56</v>
      </c>
      <c r="CB48" s="21" t="str">
        <f>IF(Raw!$CA48=Raw!$B48,"Team1", "Team2")</f>
        <v>Team2</v>
      </c>
      <c r="CC48" s="21">
        <v>99</v>
      </c>
      <c r="CD48" s="21">
        <v>102</v>
      </c>
      <c r="CE48" s="21">
        <f>Raw!$CC48-Raw!$CD48</f>
        <v>-3</v>
      </c>
      <c r="CF48" s="32"/>
      <c r="CG48" s="32"/>
      <c r="CH48" s="32"/>
      <c r="CI48" s="32"/>
      <c r="CJ48" s="32"/>
      <c r="CK48" s="32"/>
    </row>
    <row r="49" spans="1:89" x14ac:dyDescent="0.25">
      <c r="A49" t="s">
        <v>286</v>
      </c>
      <c r="B49" s="35" t="s">
        <v>78</v>
      </c>
      <c r="C49" s="20" t="s">
        <v>7</v>
      </c>
      <c r="D49" s="34" t="s">
        <v>179</v>
      </c>
      <c r="E49" s="20" t="str">
        <f>Table1[[#This Row],[Team1]]&amp;""&amp;Table1[[#This Row],[Team2]]&amp;""&amp;Table1[[#This Row],[Date]]</f>
        <v>SASMIA25.10.2017</v>
      </c>
      <c r="F49" s="20" t="str">
        <f>Raw!$C49</f>
        <v>MIA</v>
      </c>
      <c r="G49" s="20" t="str">
        <f>IF(Raw!$F49=Raw!$B49,"Team1","Team2")</f>
        <v>Team2</v>
      </c>
      <c r="H49" s="3" t="str">
        <f>IF(Table1[[#This Row],[Odd1]]&gt;Table1[[#This Row],[Odd2]],Table1[[#This Row],[Team2]],Table1[[#This Row],[Team1]])</f>
        <v>SAS</v>
      </c>
      <c r="I49" s="20" t="str">
        <f>IF(Raw!$H49=Raw!$B49,"Team1","Team2")</f>
        <v>Team1</v>
      </c>
      <c r="J49" s="20">
        <v>1.59</v>
      </c>
      <c r="K49" s="20">
        <v>2.52</v>
      </c>
      <c r="L49" s="20">
        <f>Raw!$J49-Raw!$K49</f>
        <v>-0.92999999999999994</v>
      </c>
      <c r="M49" s="20" t="s">
        <v>7</v>
      </c>
      <c r="N49" s="20" t="str">
        <f>IF(Raw!$M49=Raw!$B49,"Team1", "Team2")</f>
        <v>Team2</v>
      </c>
      <c r="O49" s="20">
        <v>0</v>
      </c>
      <c r="P49" s="20">
        <v>0</v>
      </c>
      <c r="Q49" s="20">
        <v>4</v>
      </c>
      <c r="R49" s="20">
        <v>1</v>
      </c>
      <c r="S49" s="20" t="s">
        <v>78</v>
      </c>
      <c r="T49" s="20" t="str">
        <f>IF(Raw!$S49=Raw!$B49,"Team1","Team2")</f>
        <v>Team1</v>
      </c>
      <c r="U49" s="20">
        <v>105</v>
      </c>
      <c r="V49" s="20">
        <v>100</v>
      </c>
      <c r="W49" s="20">
        <f>Raw!$U49-Raw!$V49</f>
        <v>5</v>
      </c>
      <c r="X49" s="20">
        <v>0.70009999999999994</v>
      </c>
      <c r="Y49" s="20">
        <v>0.55000000000000004</v>
      </c>
      <c r="Z49" s="22">
        <f>1-Table1[[#This Row],[Pred1]]</f>
        <v>0.44999999999999996</v>
      </c>
      <c r="AA49" s="20">
        <v>2</v>
      </c>
      <c r="AB49" s="20">
        <v>7</v>
      </c>
      <c r="AC49" s="20">
        <v>-5</v>
      </c>
      <c r="AD49" s="20">
        <v>0.23399999999999993</v>
      </c>
      <c r="AE49" s="20">
        <v>-0.20000000000000284</v>
      </c>
      <c r="AF49" s="20">
        <v>1.2000000000000028</v>
      </c>
      <c r="AG49" s="22">
        <v>0.89999999999999858</v>
      </c>
      <c r="AH49" s="22">
        <v>0.70000000000000284</v>
      </c>
      <c r="AI49" s="22">
        <v>0.70000000000000284</v>
      </c>
      <c r="AJ49" s="22">
        <v>-2.8000000000000007</v>
      </c>
      <c r="AK49" s="22">
        <v>-7.5</v>
      </c>
      <c r="AL49" s="22">
        <v>0</v>
      </c>
      <c r="AM49" s="22">
        <v>2.0999999999999996</v>
      </c>
      <c r="AN49" s="22">
        <v>2.1999999999999993</v>
      </c>
      <c r="AO49" s="22">
        <v>2.2999999999999972</v>
      </c>
      <c r="AP49" s="22">
        <v>2.4000000000000004</v>
      </c>
      <c r="AQ49" s="22">
        <v>0.5</v>
      </c>
      <c r="AR49" s="22">
        <v>2.8999999999999986</v>
      </c>
      <c r="AS49" s="22">
        <v>1.8999999999999986</v>
      </c>
      <c r="AT49" s="22">
        <v>-2</v>
      </c>
      <c r="AU49" s="22">
        <v>9.9999999999999645E-2</v>
      </c>
      <c r="AV49" s="22">
        <v>1.2999999999999998</v>
      </c>
      <c r="AW49" s="22">
        <v>-0.80000000000000027</v>
      </c>
      <c r="AX49" s="22">
        <v>-3.1000000000000014</v>
      </c>
      <c r="AY49" s="22">
        <v>1</v>
      </c>
      <c r="AZ49" s="22">
        <v>7.9</v>
      </c>
      <c r="BA49" s="22">
        <v>0</v>
      </c>
      <c r="BB49" s="22">
        <v>1</v>
      </c>
      <c r="BC49" s="22">
        <v>-1</v>
      </c>
      <c r="BD49" s="22">
        <v>1</v>
      </c>
      <c r="BE49" s="22">
        <v>0</v>
      </c>
      <c r="BF49" s="22">
        <v>0</v>
      </c>
      <c r="BG49" s="22">
        <v>-1</v>
      </c>
      <c r="BH49" s="22">
        <v>9</v>
      </c>
      <c r="BI49" s="22">
        <v>-7.3000000000000043</v>
      </c>
      <c r="BJ49" s="22">
        <v>-10</v>
      </c>
      <c r="BK49" s="22">
        <v>-7</v>
      </c>
      <c r="BL49" s="22">
        <v>-23.299999999999997</v>
      </c>
      <c r="BM49" s="22">
        <v>12</v>
      </c>
      <c r="BN49" s="22">
        <v>12</v>
      </c>
      <c r="BO49" s="22">
        <v>12.5</v>
      </c>
      <c r="BP49" s="22">
        <v>8</v>
      </c>
      <c r="BQ49" s="22">
        <v>9</v>
      </c>
      <c r="BR49" s="22">
        <v>17</v>
      </c>
      <c r="BS49" s="22">
        <v>-12</v>
      </c>
      <c r="BT49" s="22">
        <v>-6</v>
      </c>
      <c r="BU49" s="22">
        <v>-1</v>
      </c>
      <c r="BV49" s="22">
        <v>-1</v>
      </c>
      <c r="BW49" s="22">
        <v>-7</v>
      </c>
      <c r="BX49" s="22">
        <v>-3</v>
      </c>
      <c r="BY49" s="22">
        <v>8</v>
      </c>
      <c r="BZ49" s="22">
        <v>15</v>
      </c>
      <c r="CA49" s="21" t="s">
        <v>78</v>
      </c>
      <c r="CB49" s="21" t="str">
        <f>IF(Raw!$CA49=Raw!$B49,"Team1", "Team2")</f>
        <v>Team1</v>
      </c>
      <c r="CC49" s="21">
        <v>117</v>
      </c>
      <c r="CD49" s="21">
        <v>110</v>
      </c>
      <c r="CE49" s="21">
        <f>Raw!$CC49-Raw!$CD49</f>
        <v>7</v>
      </c>
      <c r="CF49" s="32"/>
      <c r="CG49" s="32"/>
      <c r="CH49" s="32"/>
      <c r="CI49" s="32"/>
      <c r="CJ49" s="32"/>
      <c r="CK49" s="32"/>
    </row>
    <row r="50" spans="1:89" x14ac:dyDescent="0.25">
      <c r="A50" t="s">
        <v>286</v>
      </c>
      <c r="B50" s="35" t="s">
        <v>2</v>
      </c>
      <c r="C50" s="20" t="s">
        <v>42</v>
      </c>
      <c r="D50" s="34" t="s">
        <v>180</v>
      </c>
      <c r="E50" s="20" t="str">
        <f>Table1[[#This Row],[Team1]]&amp;""&amp;Table1[[#This Row],[Team2]]&amp;""&amp;Table1[[#This Row],[Date]]</f>
        <v>ATLCHI26.10.2017</v>
      </c>
      <c r="F50" s="20" t="str">
        <f>Raw!$C50</f>
        <v>CHI</v>
      </c>
      <c r="G50" s="20" t="str">
        <f>IF(Raw!$F50=Raw!$B50,"Team1","Team2")</f>
        <v>Team2</v>
      </c>
      <c r="H50" s="3" t="str">
        <f>IF(Table1[[#This Row],[Odd1]]&gt;Table1[[#This Row],[Odd2]],Table1[[#This Row],[Team2]],Table1[[#This Row],[Team1]])</f>
        <v>CHI</v>
      </c>
      <c r="I50" s="20" t="str">
        <f>IF(Raw!$H50=Raw!$B50,"Team1","Team2")</f>
        <v>Team2</v>
      </c>
      <c r="J50" s="20">
        <v>2.2400000000000002</v>
      </c>
      <c r="K50" s="20">
        <v>1.73</v>
      </c>
      <c r="L50" s="20">
        <f>Raw!$J50-Raw!$K50</f>
        <v>0.51000000000000023</v>
      </c>
      <c r="M50" s="20" t="s">
        <v>2</v>
      </c>
      <c r="N50" s="20" t="str">
        <f>IF(Raw!$M50=Raw!$B50,"Team1", "Team2")</f>
        <v>Team1</v>
      </c>
      <c r="O50" s="20">
        <v>0</v>
      </c>
      <c r="P50" s="20">
        <v>0</v>
      </c>
      <c r="Q50" s="20">
        <v>0</v>
      </c>
      <c r="R50" s="20">
        <v>0</v>
      </c>
      <c r="S50" s="20" t="s">
        <v>2</v>
      </c>
      <c r="T50" s="20" t="str">
        <f>IF(Raw!$S50=Raw!$B50,"Team1","Team2")</f>
        <v>Team1</v>
      </c>
      <c r="U50" s="20">
        <v>101</v>
      </c>
      <c r="V50" s="20">
        <v>88</v>
      </c>
      <c r="W50" s="20">
        <f>Raw!$U50-Raw!$V50</f>
        <v>13</v>
      </c>
      <c r="X50" s="20">
        <v>0.76839999999999997</v>
      </c>
      <c r="Y50" s="20">
        <v>0.63</v>
      </c>
      <c r="Z50" s="22">
        <f>1-Table1[[#This Row],[Pred1]]</f>
        <v>0.37</v>
      </c>
      <c r="AA50" s="20">
        <v>0</v>
      </c>
      <c r="AB50" s="20">
        <v>1</v>
      </c>
      <c r="AC50" s="20">
        <v>-1</v>
      </c>
      <c r="AD50" s="20">
        <v>4.0999999999999981E-2</v>
      </c>
      <c r="AE50" s="20">
        <v>-0.19999999999999574</v>
      </c>
      <c r="AF50" s="20">
        <v>6.2000000000000028</v>
      </c>
      <c r="AG50" s="22">
        <v>2</v>
      </c>
      <c r="AH50" s="22">
        <v>-2.2000000000000028</v>
      </c>
      <c r="AI50" s="22">
        <v>3.3000000000000043</v>
      </c>
      <c r="AJ50" s="22">
        <v>0</v>
      </c>
      <c r="AK50" s="22">
        <v>-3.1000000000000014</v>
      </c>
      <c r="AL50" s="22">
        <v>3.6999999999999957</v>
      </c>
      <c r="AM50" s="22">
        <v>2.4000000000000004</v>
      </c>
      <c r="AN50" s="22">
        <v>2.1999999999999993</v>
      </c>
      <c r="AO50" s="22">
        <v>4</v>
      </c>
      <c r="AP50" s="22">
        <v>-0.30000000000000071</v>
      </c>
      <c r="AQ50" s="22">
        <v>-3.9000000000000021</v>
      </c>
      <c r="AR50" s="22">
        <v>-4.1000000000000014</v>
      </c>
      <c r="AS50" s="22">
        <v>0.80000000000000071</v>
      </c>
      <c r="AT50" s="22">
        <v>1.5999999999999996</v>
      </c>
      <c r="AU50" s="22">
        <v>2.4000000000000004</v>
      </c>
      <c r="AV50" s="22">
        <v>0.20000000000000018</v>
      </c>
      <c r="AW50" s="22">
        <v>0.70000000000000018</v>
      </c>
      <c r="AX50" s="22">
        <v>1</v>
      </c>
      <c r="AY50" s="22">
        <v>4.1999999999999993</v>
      </c>
      <c r="AZ50" s="22">
        <v>4.6000000000000005</v>
      </c>
      <c r="BA50" s="22">
        <v>0</v>
      </c>
      <c r="BB50" s="22">
        <v>-1</v>
      </c>
      <c r="BC50" s="22">
        <v>1</v>
      </c>
      <c r="BD50" s="22">
        <v>-1</v>
      </c>
      <c r="BE50" s="22">
        <v>0</v>
      </c>
      <c r="BF50" s="22">
        <v>-13</v>
      </c>
      <c r="BG50" s="22">
        <v>-8</v>
      </c>
      <c r="BH50" s="22">
        <v>-6</v>
      </c>
      <c r="BI50" s="22">
        <v>-5.5</v>
      </c>
      <c r="BJ50" s="22">
        <v>5</v>
      </c>
      <c r="BK50" s="22">
        <v>9</v>
      </c>
      <c r="BL50" s="22">
        <v>7.4000000000000057</v>
      </c>
      <c r="BM50" s="22">
        <v>-2</v>
      </c>
      <c r="BN50" s="22">
        <v>-2</v>
      </c>
      <c r="BO50" s="22">
        <v>-2.2999999999999972</v>
      </c>
      <c r="BP50" s="22">
        <v>5</v>
      </c>
      <c r="BQ50" s="22">
        <v>-12</v>
      </c>
      <c r="BR50" s="22">
        <v>-7</v>
      </c>
      <c r="BS50" s="22">
        <v>2</v>
      </c>
      <c r="BT50" s="22">
        <v>5</v>
      </c>
      <c r="BU50" s="22">
        <v>2</v>
      </c>
      <c r="BV50" s="22">
        <v>-4</v>
      </c>
      <c r="BW50" s="22">
        <v>-4</v>
      </c>
      <c r="BX50" s="22">
        <v>-13</v>
      </c>
      <c r="BY50" s="22">
        <v>2</v>
      </c>
      <c r="BZ50" s="22">
        <v>-12</v>
      </c>
      <c r="CA50" s="39" t="s">
        <v>42</v>
      </c>
      <c r="CB50" s="39" t="str">
        <f>IF(Raw!$CA50=Raw!$B50,"Team1", "Team2")</f>
        <v>Team2</v>
      </c>
      <c r="CC50" s="39">
        <v>86</v>
      </c>
      <c r="CD50" s="39">
        <v>91</v>
      </c>
      <c r="CE50" s="43">
        <f>Raw!$CC50-Raw!$CD50</f>
        <v>-5</v>
      </c>
      <c r="CF50" s="32"/>
      <c r="CG50" s="32"/>
      <c r="CH50" s="32"/>
      <c r="CI50" s="32"/>
      <c r="CJ50" s="32"/>
      <c r="CK50" s="32"/>
    </row>
    <row r="51" spans="1:89" x14ac:dyDescent="0.25">
      <c r="A51" t="s">
        <v>286</v>
      </c>
      <c r="B51" s="35" t="s">
        <v>3</v>
      </c>
      <c r="C51" s="20" t="s">
        <v>8</v>
      </c>
      <c r="D51" s="34" t="s">
        <v>180</v>
      </c>
      <c r="E51" s="20" t="str">
        <f>Table1[[#This Row],[Team1]]&amp;""&amp;Table1[[#This Row],[Team2]]&amp;""&amp;Table1[[#This Row],[Date]]</f>
        <v>BOSMIL26.10.2017</v>
      </c>
      <c r="F51" s="20" t="str">
        <f>Raw!$C51</f>
        <v>MIL</v>
      </c>
      <c r="G51" s="20" t="str">
        <f>IF(Raw!$F51=Raw!$B51,"Team1","Team2")</f>
        <v>Team2</v>
      </c>
      <c r="H51" s="3" t="str">
        <f>IF(Table1[[#This Row],[Odd1]]&gt;Table1[[#This Row],[Odd2]],Table1[[#This Row],[Team2]],Table1[[#This Row],[Team1]])</f>
        <v>MIL</v>
      </c>
      <c r="I51" s="20" t="str">
        <f>IF(Raw!$H51=Raw!$B51,"Team1","Team2")</f>
        <v>Team2</v>
      </c>
      <c r="J51" s="20">
        <v>2.52</v>
      </c>
      <c r="K51" s="20">
        <v>1.59</v>
      </c>
      <c r="L51" s="20">
        <f>Raw!$J51-Raw!$K51</f>
        <v>0.92999999999999994</v>
      </c>
      <c r="M51" s="20" t="s">
        <v>8</v>
      </c>
      <c r="N51" s="20" t="str">
        <f>IF(Raw!$M51=Raw!$B51,"Team1", "Team2")</f>
        <v>Team2</v>
      </c>
      <c r="O51" s="20">
        <v>0</v>
      </c>
      <c r="P51" s="20">
        <v>0</v>
      </c>
      <c r="Q51" s="20">
        <v>0</v>
      </c>
      <c r="R51" s="20">
        <v>0</v>
      </c>
      <c r="S51" s="20" t="s">
        <v>3</v>
      </c>
      <c r="T51" s="20" t="str">
        <f>IF(Raw!$S51=Raw!$B51,"Team1","Team2")</f>
        <v>Team1</v>
      </c>
      <c r="U51" s="20">
        <v>104</v>
      </c>
      <c r="V51" s="20">
        <v>96</v>
      </c>
      <c r="W51" s="20">
        <f>Raw!$U51-Raw!$V51</f>
        <v>8</v>
      </c>
      <c r="X51" s="20">
        <v>0.72240000000000004</v>
      </c>
      <c r="Y51" s="20">
        <v>0.57999999999999996</v>
      </c>
      <c r="Z51" s="22">
        <f>1-Table1[[#This Row],[Pred1]]</f>
        <v>0.42000000000000004</v>
      </c>
      <c r="AA51" s="20">
        <v>3</v>
      </c>
      <c r="AB51" s="20">
        <v>8</v>
      </c>
      <c r="AC51" s="20">
        <v>-5</v>
      </c>
      <c r="AD51" s="20">
        <v>0.23199999999999998</v>
      </c>
      <c r="AE51" s="20">
        <v>0</v>
      </c>
      <c r="AF51" s="20">
        <v>1.1000000000000085</v>
      </c>
      <c r="AG51" s="22">
        <v>-1.1000000000000014</v>
      </c>
      <c r="AH51" s="22">
        <v>2.9000000000000057</v>
      </c>
      <c r="AI51" s="22">
        <v>-2.8999999999999986</v>
      </c>
      <c r="AJ51" s="22">
        <v>2.5999999999999996</v>
      </c>
      <c r="AK51" s="22">
        <v>6.5999999999999979</v>
      </c>
      <c r="AL51" s="22">
        <v>0.5</v>
      </c>
      <c r="AM51" s="22">
        <v>0.5</v>
      </c>
      <c r="AN51" s="22">
        <v>9.9999999999997868E-2</v>
      </c>
      <c r="AO51" s="22">
        <v>2</v>
      </c>
      <c r="AP51" s="22">
        <v>2.0000000000000009</v>
      </c>
      <c r="AQ51" s="22">
        <v>4.9000000000000021</v>
      </c>
      <c r="AR51" s="22">
        <v>7</v>
      </c>
      <c r="AS51" s="22">
        <v>0.19999999999999929</v>
      </c>
      <c r="AT51" s="22">
        <v>0.5</v>
      </c>
      <c r="AU51" s="22">
        <v>-0.40000000000000036</v>
      </c>
      <c r="AV51" s="22">
        <v>-1</v>
      </c>
      <c r="AW51" s="22">
        <v>0.90000000000000036</v>
      </c>
      <c r="AX51" s="22">
        <v>-2.5</v>
      </c>
      <c r="AY51" s="22">
        <v>0.30000000000000071</v>
      </c>
      <c r="AZ51" s="22">
        <v>7.5</v>
      </c>
      <c r="BA51" s="22">
        <v>0</v>
      </c>
      <c r="BB51" s="22">
        <v>-1</v>
      </c>
      <c r="BC51" s="22">
        <v>1</v>
      </c>
      <c r="BD51" s="22">
        <v>-1</v>
      </c>
      <c r="BE51" s="22">
        <v>0</v>
      </c>
      <c r="BF51" s="22">
        <v>-7</v>
      </c>
      <c r="BG51" s="22">
        <v>2</v>
      </c>
      <c r="BH51" s="22">
        <v>4</v>
      </c>
      <c r="BI51" s="22">
        <v>0.19999999999999574</v>
      </c>
      <c r="BJ51" s="22">
        <v>3</v>
      </c>
      <c r="BK51" s="22">
        <v>14</v>
      </c>
      <c r="BL51" s="22">
        <v>-4.3999999999999986</v>
      </c>
      <c r="BM51" s="22">
        <v>-14</v>
      </c>
      <c r="BN51" s="22">
        <v>-17</v>
      </c>
      <c r="BO51" s="22">
        <v>2.9000000000000057</v>
      </c>
      <c r="BP51" s="22">
        <v>4</v>
      </c>
      <c r="BQ51" s="22">
        <v>-5</v>
      </c>
      <c r="BR51" s="22">
        <v>-1</v>
      </c>
      <c r="BS51" s="22">
        <v>-6</v>
      </c>
      <c r="BT51" s="22">
        <v>4</v>
      </c>
      <c r="BU51" s="22">
        <v>0</v>
      </c>
      <c r="BV51" s="22">
        <v>-6</v>
      </c>
      <c r="BW51" s="22">
        <v>1</v>
      </c>
      <c r="BX51" s="22">
        <v>-2</v>
      </c>
      <c r="BY51" s="22">
        <v>-8</v>
      </c>
      <c r="BZ51" s="22">
        <v>-10</v>
      </c>
      <c r="CA51" s="39" t="s">
        <v>3</v>
      </c>
      <c r="CB51" s="39" t="str">
        <f>IF(Raw!$CA51=Raw!$B51,"Team1", "Team2")</f>
        <v>Team1</v>
      </c>
      <c r="CC51" s="39">
        <v>96</v>
      </c>
      <c r="CD51" s="39">
        <v>89</v>
      </c>
      <c r="CE51" s="43">
        <f>Raw!$CC51-Raw!$CD51</f>
        <v>7</v>
      </c>
      <c r="CF51" s="32"/>
      <c r="CG51" s="32"/>
      <c r="CH51" s="32"/>
      <c r="CI51" s="32"/>
      <c r="CJ51" s="32"/>
      <c r="CK51" s="32"/>
    </row>
    <row r="52" spans="1:89" x14ac:dyDescent="0.25">
      <c r="A52" t="s">
        <v>286</v>
      </c>
      <c r="B52" s="35" t="s">
        <v>55</v>
      </c>
      <c r="C52" s="20" t="s">
        <v>74</v>
      </c>
      <c r="D52" s="34" t="s">
        <v>180</v>
      </c>
      <c r="E52" s="20" t="str">
        <f>Table1[[#This Row],[Team1]]&amp;""&amp;Table1[[#This Row],[Team2]]&amp;""&amp;Table1[[#This Row],[Date]]</f>
        <v>LACPOR26.10.2017</v>
      </c>
      <c r="F52" s="20" t="str">
        <f>Raw!$C52</f>
        <v>POR</v>
      </c>
      <c r="G52" s="20" t="str">
        <f>IF(Raw!$F52=Raw!$B52,"Team1","Team2")</f>
        <v>Team2</v>
      </c>
      <c r="H52" s="3" t="str">
        <f>IF(Table1[[#This Row],[Odd1]]&gt;Table1[[#This Row],[Odd2]],Table1[[#This Row],[Team2]],Table1[[#This Row],[Team1]])</f>
        <v>POR</v>
      </c>
      <c r="I52" s="20" t="str">
        <f>IF(Raw!$H52=Raw!$B52,"Team1","Team2")</f>
        <v>Team2</v>
      </c>
      <c r="J52" s="20">
        <v>2.29</v>
      </c>
      <c r="K52" s="20">
        <v>1.7</v>
      </c>
      <c r="L52" s="20">
        <f>Raw!$J52-Raw!$K52</f>
        <v>0.59000000000000008</v>
      </c>
      <c r="M52" s="20" t="s">
        <v>74</v>
      </c>
      <c r="N52" s="20" t="str">
        <f>IF(Raw!$M52=Raw!$B52,"Team1", "Team2")</f>
        <v>Team2</v>
      </c>
      <c r="O52" s="20">
        <v>0</v>
      </c>
      <c r="P52" s="20">
        <v>0</v>
      </c>
      <c r="Q52" s="20">
        <v>0</v>
      </c>
      <c r="R52" s="20">
        <v>0</v>
      </c>
      <c r="S52" s="20" t="s">
        <v>55</v>
      </c>
      <c r="T52" s="20" t="str">
        <f>IF(Raw!$S52=Raw!$B52,"Team1","Team2")</f>
        <v>Team1</v>
      </c>
      <c r="U52" s="20">
        <v>105</v>
      </c>
      <c r="V52" s="20">
        <v>89</v>
      </c>
      <c r="W52" s="20">
        <f>Raw!$U52-Raw!$V52</f>
        <v>16</v>
      </c>
      <c r="X52" s="20">
        <v>0.60909999999999997</v>
      </c>
      <c r="Y52" s="20">
        <v>0.66</v>
      </c>
      <c r="Z52" s="22">
        <f>1-Table1[[#This Row],[Pred1]]</f>
        <v>0.33999999999999997</v>
      </c>
      <c r="AA52" s="20">
        <v>-1</v>
      </c>
      <c r="AB52" s="20">
        <v>-5</v>
      </c>
      <c r="AC52" s="20">
        <v>4</v>
      </c>
      <c r="AD52" s="20">
        <v>-0.19400000000000006</v>
      </c>
      <c r="AE52" s="20">
        <v>0</v>
      </c>
      <c r="AF52" s="20">
        <v>2.2000000000000028</v>
      </c>
      <c r="AG52" s="22">
        <v>0.70000000000000284</v>
      </c>
      <c r="AH52" s="22">
        <v>-1.0999999999999943</v>
      </c>
      <c r="AI52" s="22">
        <v>1.3000000000000043</v>
      </c>
      <c r="AJ52" s="22">
        <v>1.4000000000000004</v>
      </c>
      <c r="AK52" s="22">
        <v>5.4000000000000021</v>
      </c>
      <c r="AL52" s="22">
        <v>-2</v>
      </c>
      <c r="AM52" s="22">
        <v>-0.59999999999999787</v>
      </c>
      <c r="AN52" s="22">
        <v>1.1000000000000014</v>
      </c>
      <c r="AO52" s="22">
        <v>-6.2000000000000028</v>
      </c>
      <c r="AP52" s="22">
        <v>0.79999999999999893</v>
      </c>
      <c r="AQ52" s="22">
        <v>-4.6999999999999993</v>
      </c>
      <c r="AR52" s="22">
        <v>-3.8999999999999986</v>
      </c>
      <c r="AS52" s="22">
        <v>2.1999999999999993</v>
      </c>
      <c r="AT52" s="22">
        <v>0.20000000000000107</v>
      </c>
      <c r="AU52" s="22">
        <v>1.4000000000000004</v>
      </c>
      <c r="AV52" s="22">
        <v>-1</v>
      </c>
      <c r="AW52" s="22">
        <v>-0.59999999999999964</v>
      </c>
      <c r="AX52" s="22">
        <v>1.5</v>
      </c>
      <c r="AY52" s="22">
        <v>1.6999999999999993</v>
      </c>
      <c r="AZ52" s="22">
        <v>-5.2</v>
      </c>
      <c r="BA52" s="22">
        <v>0</v>
      </c>
      <c r="BB52" s="22">
        <v>0</v>
      </c>
      <c r="BC52" s="22">
        <v>0</v>
      </c>
      <c r="BD52" s="22">
        <v>0</v>
      </c>
      <c r="BE52" s="22">
        <v>0</v>
      </c>
      <c r="BF52" s="22">
        <v>15</v>
      </c>
      <c r="BG52" s="22">
        <v>12</v>
      </c>
      <c r="BH52" s="22">
        <v>21</v>
      </c>
      <c r="BI52" s="22">
        <v>3.3999999999999986</v>
      </c>
      <c r="BJ52" s="22">
        <v>-2</v>
      </c>
      <c r="BK52" s="22">
        <v>5</v>
      </c>
      <c r="BL52" s="22">
        <v>-13.099999999999998</v>
      </c>
      <c r="BM52" s="22">
        <v>-7</v>
      </c>
      <c r="BN52" s="22">
        <v>-6</v>
      </c>
      <c r="BO52" s="22">
        <v>-16.200000000000003</v>
      </c>
      <c r="BP52" s="22">
        <v>10</v>
      </c>
      <c r="BQ52" s="22">
        <v>-8</v>
      </c>
      <c r="BR52" s="22">
        <v>2</v>
      </c>
      <c r="BS52" s="22">
        <v>5</v>
      </c>
      <c r="BT52" s="22">
        <v>-10</v>
      </c>
      <c r="BU52" s="22">
        <v>4</v>
      </c>
      <c r="BV52" s="22">
        <v>-2</v>
      </c>
      <c r="BW52" s="22">
        <v>1</v>
      </c>
      <c r="BX52" s="22">
        <v>-3</v>
      </c>
      <c r="BY52" s="22">
        <v>-5</v>
      </c>
      <c r="BZ52" s="22">
        <v>8</v>
      </c>
      <c r="CA52" s="39" t="s">
        <v>55</v>
      </c>
      <c r="CB52" s="39" t="str">
        <f>IF(Raw!$CA52=Raw!$B52,"Team1", "Team2")</f>
        <v>Team1</v>
      </c>
      <c r="CC52" s="39">
        <v>104</v>
      </c>
      <c r="CD52" s="39">
        <v>103</v>
      </c>
      <c r="CE52" s="43">
        <f>Raw!$CC52-Raw!$CD52</f>
        <v>1</v>
      </c>
      <c r="CF52" s="32"/>
      <c r="CG52" s="32"/>
      <c r="CH52" s="32"/>
      <c r="CI52" s="32"/>
      <c r="CJ52" s="32"/>
      <c r="CK52" s="32"/>
    </row>
    <row r="53" spans="1:89" x14ac:dyDescent="0.25">
      <c r="A53" t="s">
        <v>286</v>
      </c>
      <c r="B53" s="16" t="s">
        <v>63</v>
      </c>
      <c r="C53" s="18" t="s">
        <v>76</v>
      </c>
      <c r="D53" s="19" t="s">
        <v>180</v>
      </c>
      <c r="E53" s="18" t="str">
        <f>Table1[[#This Row],[Team1]]&amp;""&amp;Table1[[#This Row],[Team2]]&amp;""&amp;Table1[[#This Row],[Date]]</f>
        <v>NOPSAC26.10.2017</v>
      </c>
      <c r="F53" s="18" t="str">
        <f>Raw!$C53</f>
        <v>SAC</v>
      </c>
      <c r="G53" s="18" t="str">
        <f>IF(Raw!$F53=Raw!$B53,"Team1","Team2")</f>
        <v>Team2</v>
      </c>
      <c r="H53" s="3" t="str">
        <f>IF(Table1[[#This Row],[Odd1]]&gt;Table1[[#This Row],[Odd2]],Table1[[#This Row],[Team2]],Table1[[#This Row],[Team1]])</f>
        <v>SAC</v>
      </c>
      <c r="I53" s="18" t="str">
        <f>IF(Raw!$H53=Raw!$B53,"Team1","Team2")</f>
        <v>Team2</v>
      </c>
      <c r="J53" s="18">
        <v>1.98</v>
      </c>
      <c r="K53" s="18">
        <v>1.93</v>
      </c>
      <c r="L53" s="18">
        <f>Raw!$J53-Raw!$K53</f>
        <v>5.0000000000000044E-2</v>
      </c>
      <c r="M53" s="18" t="s">
        <v>76</v>
      </c>
      <c r="N53" s="18" t="str">
        <f>IF(Raw!$M53=Raw!$B53,"Team1", "Team2")</f>
        <v>Team2</v>
      </c>
      <c r="O53" s="18">
        <v>0</v>
      </c>
      <c r="P53" s="18">
        <v>0</v>
      </c>
      <c r="Q53" s="18">
        <v>2</v>
      </c>
      <c r="R53" s="18">
        <v>1</v>
      </c>
      <c r="S53" s="18" t="s">
        <v>76</v>
      </c>
      <c r="T53" s="18" t="str">
        <f>IF(Raw!$S53=Raw!$B53,"Team1","Team2")</f>
        <v>Team2</v>
      </c>
      <c r="U53" s="18">
        <v>88</v>
      </c>
      <c r="V53" s="18">
        <v>104</v>
      </c>
      <c r="W53" s="18">
        <f>Raw!$U53-Raw!$V53</f>
        <v>-16</v>
      </c>
      <c r="X53" s="18">
        <v>0.86650000000000005</v>
      </c>
      <c r="Y53" s="18">
        <v>0.34</v>
      </c>
      <c r="Z53" s="22">
        <f>1-Table1[[#This Row],[Pred1]]</f>
        <v>0.65999999999999992</v>
      </c>
      <c r="AA53" s="20">
        <v>1</v>
      </c>
      <c r="AB53" s="20">
        <v>5</v>
      </c>
      <c r="AC53" s="20">
        <v>-4</v>
      </c>
      <c r="AD53" s="20">
        <v>0.18</v>
      </c>
      <c r="AE53" s="20">
        <v>0.19999999999999574</v>
      </c>
      <c r="AF53" s="20">
        <v>13</v>
      </c>
      <c r="AG53" s="22">
        <v>3.4000000000000057</v>
      </c>
      <c r="AH53" s="22">
        <v>0.90000000000000568</v>
      </c>
      <c r="AI53" s="22">
        <v>3.6000000000000014</v>
      </c>
      <c r="AJ53" s="22">
        <v>2.5999999999999996</v>
      </c>
      <c r="AK53" s="22">
        <v>8.4000000000000021</v>
      </c>
      <c r="AL53" s="22">
        <v>-2.1000000000000014</v>
      </c>
      <c r="AM53" s="22">
        <v>3.5000000000000018</v>
      </c>
      <c r="AN53" s="22">
        <v>4.1999999999999993</v>
      </c>
      <c r="AO53" s="22">
        <v>1.5</v>
      </c>
      <c r="AP53" s="22">
        <v>-0.5</v>
      </c>
      <c r="AQ53" s="22">
        <v>4.5</v>
      </c>
      <c r="AR53" s="22">
        <v>4</v>
      </c>
      <c r="AS53" s="22">
        <v>5.3999999999999986</v>
      </c>
      <c r="AT53" s="22">
        <v>1.2999999999999989</v>
      </c>
      <c r="AU53" s="22">
        <v>-0.90000000000000036</v>
      </c>
      <c r="AV53" s="22">
        <v>0.20000000000000018</v>
      </c>
      <c r="AW53" s="22">
        <v>0.20000000000000018</v>
      </c>
      <c r="AX53" s="22">
        <v>0.10000000000000142</v>
      </c>
      <c r="AY53" s="22">
        <v>2.1000000000000014</v>
      </c>
      <c r="AZ53" s="22">
        <v>8.1999999999999993</v>
      </c>
      <c r="BA53" s="22">
        <v>0</v>
      </c>
      <c r="BB53" s="22">
        <v>-1</v>
      </c>
      <c r="BC53" s="22">
        <v>1</v>
      </c>
      <c r="BD53" s="22">
        <v>-1</v>
      </c>
      <c r="BE53" s="22">
        <v>0</v>
      </c>
      <c r="BF53" s="22">
        <v>-7</v>
      </c>
      <c r="BG53" s="22">
        <v>-6</v>
      </c>
      <c r="BH53" s="22">
        <v>-8</v>
      </c>
      <c r="BI53" s="22">
        <v>-2.3999999999999986</v>
      </c>
      <c r="BJ53" s="22">
        <v>-3</v>
      </c>
      <c r="BK53" s="22">
        <v>-2</v>
      </c>
      <c r="BL53" s="22">
        <v>-7.5999999999999943</v>
      </c>
      <c r="BM53" s="22">
        <v>8</v>
      </c>
      <c r="BN53" s="22">
        <v>5</v>
      </c>
      <c r="BO53" s="22">
        <v>25.200000000000003</v>
      </c>
      <c r="BP53" s="22">
        <v>-4</v>
      </c>
      <c r="BQ53" s="22">
        <v>-7</v>
      </c>
      <c r="BR53" s="22">
        <v>-11</v>
      </c>
      <c r="BS53" s="22">
        <v>-2</v>
      </c>
      <c r="BT53" s="22">
        <v>-3</v>
      </c>
      <c r="BU53" s="22">
        <v>-5</v>
      </c>
      <c r="BV53" s="22">
        <v>-1</v>
      </c>
      <c r="BW53" s="22">
        <v>1</v>
      </c>
      <c r="BX53" s="22">
        <v>-7</v>
      </c>
      <c r="BY53" s="22">
        <v>7</v>
      </c>
      <c r="BZ53" s="22">
        <v>-14</v>
      </c>
      <c r="CA53" s="21" t="s">
        <v>63</v>
      </c>
      <c r="CB53" s="21" t="str">
        <f>IF(Raw!$CA53=Raw!$B53,"Team1", "Team2")</f>
        <v>Team1</v>
      </c>
      <c r="CC53" s="21">
        <v>114</v>
      </c>
      <c r="CD53" s="21">
        <v>106</v>
      </c>
      <c r="CE53" s="21">
        <f>Raw!$CC53-Raw!$CD53</f>
        <v>8</v>
      </c>
      <c r="CF53" s="32"/>
      <c r="CG53" s="32"/>
      <c r="CH53" s="32"/>
      <c r="CI53" s="32"/>
      <c r="CJ53" s="32"/>
      <c r="CK53" s="32"/>
    </row>
    <row r="54" spans="1:89" x14ac:dyDescent="0.25">
      <c r="A54" t="s">
        <v>286</v>
      </c>
      <c r="B54" s="16" t="s">
        <v>6</v>
      </c>
      <c r="C54" s="18" t="s">
        <v>40</v>
      </c>
      <c r="D54" s="19" t="s">
        <v>181</v>
      </c>
      <c r="E54" s="18" t="str">
        <f>Table1[[#This Row],[Team1]]&amp;""&amp;Table1[[#This Row],[Team2]]&amp;""&amp;Table1[[#This Row],[Date]]</f>
        <v>HOUCHA27.10.2017</v>
      </c>
      <c r="F54" s="18" t="str">
        <f>Raw!$C54</f>
        <v>CHA</v>
      </c>
      <c r="G54" s="18" t="str">
        <f>IF(Raw!$F54=Raw!$B54,"Team1","Team2")</f>
        <v>Team2</v>
      </c>
      <c r="H54" s="3" t="str">
        <f>IF(Table1[[#This Row],[Odd1]]&gt;Table1[[#This Row],[Odd2]],Table1[[#This Row],[Team2]],Table1[[#This Row],[Team1]])</f>
        <v>HOU</v>
      </c>
      <c r="I54" s="18" t="str">
        <f>IF(Raw!$H54=Raw!$B54,"Team1","Team2")</f>
        <v>Team1</v>
      </c>
      <c r="J54" s="18">
        <v>1.68</v>
      </c>
      <c r="K54" s="18">
        <v>2.33</v>
      </c>
      <c r="L54" s="18">
        <f>Raw!$J54-Raw!$K54</f>
        <v>-0.65000000000000013</v>
      </c>
      <c r="M54" s="18" t="s">
        <v>40</v>
      </c>
      <c r="N54" s="18" t="str">
        <f>IF(Raw!$M54=Raw!$B54,"Team1", "Team2")</f>
        <v>Team2</v>
      </c>
      <c r="O54" s="18">
        <v>0</v>
      </c>
      <c r="P54" s="18">
        <v>0</v>
      </c>
      <c r="Q54" s="18">
        <v>0</v>
      </c>
      <c r="R54" s="18">
        <v>0</v>
      </c>
      <c r="S54" s="18" t="s">
        <v>6</v>
      </c>
      <c r="T54" s="18" t="str">
        <f>IF(Raw!$S54=Raw!$B54,"Team1","Team2")</f>
        <v>Team1</v>
      </c>
      <c r="U54" s="18">
        <v>109</v>
      </c>
      <c r="V54" s="18">
        <v>97</v>
      </c>
      <c r="W54" s="18">
        <f>Raw!$U54-Raw!$V54</f>
        <v>12</v>
      </c>
      <c r="X54" s="18">
        <v>0.67390000000000005</v>
      </c>
      <c r="Y54" s="18">
        <v>0.62</v>
      </c>
      <c r="Z54" s="22">
        <f>1-Table1[[#This Row],[Pred1]]</f>
        <v>0.38</v>
      </c>
      <c r="AA54" s="20">
        <v>-1</v>
      </c>
      <c r="AB54" s="20">
        <v>10</v>
      </c>
      <c r="AC54" s="20">
        <v>-11</v>
      </c>
      <c r="AD54" s="20">
        <v>0.45099999999999996</v>
      </c>
      <c r="AE54" s="20">
        <v>-0.39999999999999858</v>
      </c>
      <c r="AF54" s="20">
        <v>9.0999999999999943</v>
      </c>
      <c r="AG54" s="22">
        <v>1.6000000000000014</v>
      </c>
      <c r="AH54" s="22">
        <v>-2</v>
      </c>
      <c r="AI54" s="22">
        <v>2.8999999999999986</v>
      </c>
      <c r="AJ54" s="22">
        <v>7.3999999999999986</v>
      </c>
      <c r="AK54" s="22">
        <v>18.7</v>
      </c>
      <c r="AL54" s="22">
        <v>1.8999999999999986</v>
      </c>
      <c r="AM54" s="22">
        <v>-1.3000000000000007</v>
      </c>
      <c r="AN54" s="22">
        <v>-4.3000000000000007</v>
      </c>
      <c r="AO54" s="22">
        <v>7.2999999999999972</v>
      </c>
      <c r="AP54" s="22">
        <v>-0.90000000000000036</v>
      </c>
      <c r="AQ54" s="22">
        <v>-1.5</v>
      </c>
      <c r="AR54" s="22">
        <v>-2.3000000000000043</v>
      </c>
      <c r="AS54" s="22">
        <v>2.6999999999999993</v>
      </c>
      <c r="AT54" s="22">
        <v>2.6000000000000014</v>
      </c>
      <c r="AU54" s="22">
        <v>3.0999999999999996</v>
      </c>
      <c r="AV54" s="22">
        <v>0.20000000000000018</v>
      </c>
      <c r="AW54" s="22">
        <v>-0.29999999999999982</v>
      </c>
      <c r="AX54" s="22">
        <v>2.0999999999999979</v>
      </c>
      <c r="AY54" s="22">
        <v>-3.4000000000000021</v>
      </c>
      <c r="AZ54" s="22">
        <v>13.100000000000001</v>
      </c>
      <c r="BA54" s="22">
        <v>0</v>
      </c>
      <c r="BB54" s="22">
        <v>1</v>
      </c>
      <c r="BC54" s="22">
        <v>-1</v>
      </c>
      <c r="BD54" s="22">
        <v>1</v>
      </c>
      <c r="BE54" s="22">
        <v>-5</v>
      </c>
      <c r="BF54" s="22">
        <v>1</v>
      </c>
      <c r="BG54" s="22">
        <v>-2</v>
      </c>
      <c r="BH54" s="22">
        <v>-19</v>
      </c>
      <c r="BI54" s="22">
        <v>6.8999999999999986</v>
      </c>
      <c r="BJ54" s="22">
        <v>8</v>
      </c>
      <c r="BK54" s="22">
        <v>13</v>
      </c>
      <c r="BL54" s="22">
        <v>8.3999999999999986</v>
      </c>
      <c r="BM54" s="22">
        <v>-3</v>
      </c>
      <c r="BN54" s="22">
        <v>-5</v>
      </c>
      <c r="BO54" s="22">
        <v>2.5999999999999943</v>
      </c>
      <c r="BP54" s="22">
        <v>-1</v>
      </c>
      <c r="BQ54" s="22">
        <v>-3</v>
      </c>
      <c r="BR54" s="22">
        <v>-4</v>
      </c>
      <c r="BS54" s="22">
        <v>0</v>
      </c>
      <c r="BT54" s="22">
        <v>6</v>
      </c>
      <c r="BU54" s="22">
        <v>3</v>
      </c>
      <c r="BV54" s="22">
        <v>-6</v>
      </c>
      <c r="BW54" s="22">
        <v>-2</v>
      </c>
      <c r="BX54" s="22">
        <v>4</v>
      </c>
      <c r="BY54" s="22">
        <v>-8</v>
      </c>
      <c r="BZ54" s="22">
        <v>19</v>
      </c>
      <c r="CA54" s="21" t="s">
        <v>6</v>
      </c>
      <c r="CB54" s="21" t="str">
        <f>IF(Raw!$CA54=Raw!$B54,"Team1", "Team2")</f>
        <v>Team1</v>
      </c>
      <c r="CC54" s="21">
        <v>109</v>
      </c>
      <c r="CD54" s="21">
        <v>93</v>
      </c>
      <c r="CE54" s="21">
        <f>Raw!$CC54-Raw!$CD54</f>
        <v>16</v>
      </c>
      <c r="CF54" s="32"/>
      <c r="CG54" s="32"/>
      <c r="CH54" s="32"/>
      <c r="CI54" s="32"/>
      <c r="CJ54" s="32"/>
      <c r="CK54" s="32"/>
    </row>
    <row r="55" spans="1:89" x14ac:dyDescent="0.25">
      <c r="A55" t="s">
        <v>286</v>
      </c>
      <c r="B55" s="16" t="s">
        <v>78</v>
      </c>
      <c r="C55" s="18" t="s">
        <v>69</v>
      </c>
      <c r="D55" s="19" t="s">
        <v>181</v>
      </c>
      <c r="E55" s="18" t="str">
        <f>Table1[[#This Row],[Team1]]&amp;""&amp;Table1[[#This Row],[Team2]]&amp;""&amp;Table1[[#This Row],[Date]]</f>
        <v>SASORL27.10.2017</v>
      </c>
      <c r="F55" s="18" t="str">
        <f>Raw!$C55</f>
        <v>ORL</v>
      </c>
      <c r="G55" s="18" t="str">
        <f>IF(Raw!$F55=Raw!$B55,"Team1","Team2")</f>
        <v>Team2</v>
      </c>
      <c r="H55" s="3" t="str">
        <f>IF(Table1[[#This Row],[Odd1]]&gt;Table1[[#This Row],[Odd2]],Table1[[#This Row],[Team2]],Table1[[#This Row],[Team1]])</f>
        <v>SAS</v>
      </c>
      <c r="I55" s="18" t="str">
        <f>IF(Raw!$H55=Raw!$B55,"Team1","Team2")</f>
        <v>Team1</v>
      </c>
      <c r="J55" s="18">
        <v>1.48</v>
      </c>
      <c r="K55" s="18">
        <v>2.88</v>
      </c>
      <c r="L55" s="18">
        <f>Raw!$J55-Raw!$K55</f>
        <v>-1.4</v>
      </c>
      <c r="M55" s="18" t="s">
        <v>69</v>
      </c>
      <c r="N55" s="18" t="str">
        <f>IF(Raw!$M55=Raw!$B55,"Team1", "Team2")</f>
        <v>Team2</v>
      </c>
      <c r="O55" s="18">
        <v>2</v>
      </c>
      <c r="P55" s="18">
        <v>0</v>
      </c>
      <c r="Q55" s="18">
        <v>0</v>
      </c>
      <c r="R55" s="18">
        <v>0</v>
      </c>
      <c r="S55" s="18" t="s">
        <v>69</v>
      </c>
      <c r="T55" s="18" t="str">
        <f>IF(Raw!$S55=Raw!$B55,"Team1","Team2")</f>
        <v>Team2</v>
      </c>
      <c r="U55" s="18">
        <v>89</v>
      </c>
      <c r="V55" s="18">
        <v>110</v>
      </c>
      <c r="W55" s="18">
        <f>Raw!$U55-Raw!$V55</f>
        <v>-21</v>
      </c>
      <c r="X55" s="18">
        <v>0.83650000000000002</v>
      </c>
      <c r="Y55" s="18">
        <v>0.28999999999999998</v>
      </c>
      <c r="Z55" s="22">
        <f>1-Table1[[#This Row],[Pred1]]</f>
        <v>0.71</v>
      </c>
      <c r="AA55" s="20">
        <v>-1</v>
      </c>
      <c r="AB55" s="20">
        <v>7</v>
      </c>
      <c r="AC55" s="20">
        <v>-8</v>
      </c>
      <c r="AD55" s="20">
        <v>0.28499999999999998</v>
      </c>
      <c r="AE55" s="20">
        <v>-0.20000000000000284</v>
      </c>
      <c r="AF55" s="20">
        <v>-5.5</v>
      </c>
      <c r="AG55" s="22">
        <v>-2</v>
      </c>
      <c r="AH55" s="22">
        <v>-3.1000000000000085</v>
      </c>
      <c r="AI55" s="22">
        <v>-0.79999999999999716</v>
      </c>
      <c r="AJ55" s="22">
        <v>-1.8000000000000007</v>
      </c>
      <c r="AK55" s="22">
        <v>-4.8999999999999986</v>
      </c>
      <c r="AL55" s="22">
        <v>0</v>
      </c>
      <c r="AM55" s="22">
        <v>0.39999999999999858</v>
      </c>
      <c r="AN55" s="22">
        <v>-0.69999999999999929</v>
      </c>
      <c r="AO55" s="22">
        <v>5</v>
      </c>
      <c r="AP55" s="22">
        <v>2</v>
      </c>
      <c r="AQ55" s="22">
        <v>0.5</v>
      </c>
      <c r="AR55" s="22">
        <v>2.3999999999999986</v>
      </c>
      <c r="AS55" s="22">
        <v>-0.30000000000000071</v>
      </c>
      <c r="AT55" s="22">
        <v>-1</v>
      </c>
      <c r="AU55" s="22">
        <v>-0.20000000000000018</v>
      </c>
      <c r="AV55" s="22">
        <v>0.89999999999999947</v>
      </c>
      <c r="AW55" s="22">
        <v>-1.0000000000000004</v>
      </c>
      <c r="AX55" s="22">
        <v>-2.6000000000000014</v>
      </c>
      <c r="AY55" s="22">
        <v>0.39999999999999858</v>
      </c>
      <c r="AZ55" s="22">
        <v>7.6</v>
      </c>
      <c r="BA55" s="22">
        <v>0</v>
      </c>
      <c r="BB55" s="22">
        <v>1</v>
      </c>
      <c r="BC55" s="22">
        <v>-1</v>
      </c>
      <c r="BD55" s="22">
        <v>1</v>
      </c>
      <c r="BE55" s="22">
        <v>0</v>
      </c>
      <c r="BF55" s="22">
        <v>16</v>
      </c>
      <c r="BG55" s="22">
        <v>5</v>
      </c>
      <c r="BH55" s="22">
        <v>-2</v>
      </c>
      <c r="BI55" s="22">
        <v>7.1000000000000014</v>
      </c>
      <c r="BJ55" s="22">
        <v>3</v>
      </c>
      <c r="BK55" s="22">
        <v>6</v>
      </c>
      <c r="BL55" s="22">
        <v>5.8000000000000007</v>
      </c>
      <c r="BM55" s="22">
        <v>3</v>
      </c>
      <c r="BN55" s="22">
        <v>1</v>
      </c>
      <c r="BO55" s="22">
        <v>9.2000000000000028</v>
      </c>
      <c r="BP55" s="22">
        <v>3</v>
      </c>
      <c r="BQ55" s="22">
        <v>1</v>
      </c>
      <c r="BR55" s="22">
        <v>4</v>
      </c>
      <c r="BS55" s="22">
        <v>-2</v>
      </c>
      <c r="BT55" s="22">
        <v>-2</v>
      </c>
      <c r="BU55" s="22">
        <v>1</v>
      </c>
      <c r="BV55" s="22">
        <v>-4</v>
      </c>
      <c r="BW55" s="22">
        <v>-7</v>
      </c>
      <c r="BX55" s="22">
        <v>-3</v>
      </c>
      <c r="BY55" s="22">
        <v>2</v>
      </c>
      <c r="BZ55" s="22">
        <v>17</v>
      </c>
      <c r="CA55" s="21" t="s">
        <v>69</v>
      </c>
      <c r="CB55" s="21" t="str">
        <f>IF(Raw!$CA55=Raw!$B55,"Team1", "Team2")</f>
        <v>Team2</v>
      </c>
      <c r="CC55" s="21">
        <v>87</v>
      </c>
      <c r="CD55" s="21">
        <v>114</v>
      </c>
      <c r="CE55" s="21">
        <f>Raw!$CC55-Raw!$CD55</f>
        <v>-27</v>
      </c>
      <c r="CF55" s="32"/>
      <c r="CG55" s="32"/>
      <c r="CH55" s="32"/>
      <c r="CI55" s="32"/>
      <c r="CJ55" s="32"/>
      <c r="CK55" s="32"/>
    </row>
    <row r="56" spans="1:89" x14ac:dyDescent="0.25">
      <c r="A56" t="s">
        <v>286</v>
      </c>
      <c r="B56" s="16" t="s">
        <v>37</v>
      </c>
      <c r="C56" s="18" t="s">
        <v>65</v>
      </c>
      <c r="D56" s="19" t="s">
        <v>181</v>
      </c>
      <c r="E56" s="18" t="str">
        <f>Table1[[#This Row],[Team1]]&amp;""&amp;Table1[[#This Row],[Team2]]&amp;""&amp;Table1[[#This Row],[Date]]</f>
        <v>BKNNYK27.10.2017</v>
      </c>
      <c r="F56" s="18" t="str">
        <f>Raw!$C56</f>
        <v>NYK</v>
      </c>
      <c r="G56" s="18" t="str">
        <f>IF(Raw!$F56=Raw!$B56,"Team1","Team2")</f>
        <v>Team2</v>
      </c>
      <c r="H56" s="3" t="str">
        <f>IF(Table1[[#This Row],[Odd1]]&gt;Table1[[#This Row],[Odd2]],Table1[[#This Row],[Team2]],Table1[[#This Row],[Team1]])</f>
        <v>NYK</v>
      </c>
      <c r="I56" s="18" t="str">
        <f>IF(Raw!$H56=Raw!$B56,"Team1","Team2")</f>
        <v>Team2</v>
      </c>
      <c r="J56" s="18">
        <v>2.2000000000000002</v>
      </c>
      <c r="K56" s="18">
        <v>1.75</v>
      </c>
      <c r="L56" s="18">
        <f>Raw!$J56-Raw!$K56</f>
        <v>0.45000000000000018</v>
      </c>
      <c r="M56" s="18" t="s">
        <v>65</v>
      </c>
      <c r="N56" s="18" t="str">
        <f>IF(Raw!$M56=Raw!$B56,"Team1", "Team2")</f>
        <v>Team2</v>
      </c>
      <c r="O56" s="18">
        <v>0</v>
      </c>
      <c r="P56" s="18">
        <v>0</v>
      </c>
      <c r="Q56" s="18">
        <v>0</v>
      </c>
      <c r="R56" s="18">
        <v>0</v>
      </c>
      <c r="S56" s="18" t="s">
        <v>37</v>
      </c>
      <c r="T56" s="18" t="str">
        <f>IF(Raw!$S56=Raw!$B56,"Team1","Team2")</f>
        <v>Team1</v>
      </c>
      <c r="U56" s="18">
        <v>107</v>
      </c>
      <c r="V56" s="18">
        <v>92</v>
      </c>
      <c r="W56" s="18">
        <f>Raw!$U56-Raw!$V56</f>
        <v>15</v>
      </c>
      <c r="X56" s="18">
        <v>0.83309999999999995</v>
      </c>
      <c r="Y56" s="18">
        <v>0.65</v>
      </c>
      <c r="Z56" s="22">
        <f>1-Table1[[#This Row],[Pred1]]</f>
        <v>0.35</v>
      </c>
      <c r="AA56" s="20">
        <v>0</v>
      </c>
      <c r="AB56" s="20">
        <v>-2</v>
      </c>
      <c r="AC56" s="20">
        <v>2</v>
      </c>
      <c r="AD56" s="20">
        <v>-8.3000000000000018E-2</v>
      </c>
      <c r="AE56" s="20">
        <v>0</v>
      </c>
      <c r="AF56" s="20">
        <v>5.6000000000000085</v>
      </c>
      <c r="AG56" s="22">
        <v>-0.69999999999999574</v>
      </c>
      <c r="AH56" s="22">
        <v>3.3999999999999915</v>
      </c>
      <c r="AI56" s="22">
        <v>-2.6000000000000014</v>
      </c>
      <c r="AJ56" s="22">
        <v>3.9000000000000004</v>
      </c>
      <c r="AK56" s="22">
        <v>11.2</v>
      </c>
      <c r="AL56" s="22">
        <v>-0.60000000000000142</v>
      </c>
      <c r="AM56" s="22">
        <v>3.2000000000000011</v>
      </c>
      <c r="AN56" s="22">
        <v>6.0999999999999979</v>
      </c>
      <c r="AO56" s="22">
        <v>-6.1999999999999886</v>
      </c>
      <c r="AP56" s="22">
        <v>-0.5</v>
      </c>
      <c r="AQ56" s="22">
        <v>1.2999999999999972</v>
      </c>
      <c r="AR56" s="22">
        <v>0.80000000000000426</v>
      </c>
      <c r="AS56" s="22">
        <v>-0.40000000000000213</v>
      </c>
      <c r="AT56" s="22">
        <v>-0.40000000000000036</v>
      </c>
      <c r="AU56" s="22">
        <v>0.29999999999999982</v>
      </c>
      <c r="AV56" s="22">
        <v>-0.29999999999999982</v>
      </c>
      <c r="AW56" s="22">
        <v>0.59999999999999964</v>
      </c>
      <c r="AX56" s="22">
        <v>1</v>
      </c>
      <c r="AY56" s="22">
        <v>1.8000000000000007</v>
      </c>
      <c r="AZ56" s="22">
        <v>-2.4000000000000004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1</v>
      </c>
      <c r="BG56" s="22">
        <v>0</v>
      </c>
      <c r="BH56" s="22">
        <v>13</v>
      </c>
      <c r="BI56" s="22">
        <v>-8.4000000000000057</v>
      </c>
      <c r="BJ56" s="22">
        <v>2</v>
      </c>
      <c r="BK56" s="22">
        <v>23</v>
      </c>
      <c r="BL56" s="22">
        <v>-34.599999999999994</v>
      </c>
      <c r="BM56" s="22">
        <v>-1</v>
      </c>
      <c r="BN56" s="22">
        <v>3</v>
      </c>
      <c r="BO56" s="22">
        <v>-10.799999999999997</v>
      </c>
      <c r="BP56" s="22">
        <v>-3</v>
      </c>
      <c r="BQ56" s="22">
        <v>10</v>
      </c>
      <c r="BR56" s="22">
        <v>7</v>
      </c>
      <c r="BS56" s="22">
        <v>2</v>
      </c>
      <c r="BT56" s="22">
        <v>-2</v>
      </c>
      <c r="BU56" s="22">
        <v>-5</v>
      </c>
      <c r="BV56" s="22">
        <v>4</v>
      </c>
      <c r="BW56" s="22">
        <v>-2</v>
      </c>
      <c r="BX56" s="22">
        <v>0</v>
      </c>
      <c r="BY56" s="22">
        <v>1</v>
      </c>
      <c r="BZ56" s="22">
        <v>-6</v>
      </c>
      <c r="CA56" s="21" t="s">
        <v>182</v>
      </c>
      <c r="CB56" s="21" t="str">
        <f>IF(Raw!$CA56=Raw!$B56,"Team1", "Team2")</f>
        <v>Team2</v>
      </c>
      <c r="CC56" s="21">
        <v>86</v>
      </c>
      <c r="CD56" s="21">
        <v>107</v>
      </c>
      <c r="CE56" s="21">
        <f>Raw!$CC56-Raw!$CD56</f>
        <v>-21</v>
      </c>
      <c r="CF56" s="32"/>
      <c r="CG56" s="32"/>
      <c r="CH56" s="32"/>
      <c r="CI56" s="32"/>
      <c r="CJ56" s="32"/>
      <c r="CK56" s="32"/>
    </row>
    <row r="57" spans="1:89" x14ac:dyDescent="0.25">
      <c r="A57" t="s">
        <v>286</v>
      </c>
      <c r="B57" s="16" t="s">
        <v>83</v>
      </c>
      <c r="C57" s="18" t="s">
        <v>50</v>
      </c>
      <c r="D57" s="19" t="s">
        <v>181</v>
      </c>
      <c r="E57" s="18" t="str">
        <f>Table1[[#This Row],[Team1]]&amp;""&amp;Table1[[#This Row],[Team2]]&amp;""&amp;Table1[[#This Row],[Date]]</f>
        <v>WASGSW27.10.2017</v>
      </c>
      <c r="F57" s="18" t="str">
        <f>Raw!$C57</f>
        <v>GSW</v>
      </c>
      <c r="G57" s="18" t="str">
        <f>IF(Raw!$F57=Raw!$B57,"Team1","Team2")</f>
        <v>Team2</v>
      </c>
      <c r="H57" s="3" t="str">
        <f>IF(Table1[[#This Row],[Odd1]]&gt;Table1[[#This Row],[Odd2]],Table1[[#This Row],[Team2]],Table1[[#This Row],[Team1]])</f>
        <v>GSW</v>
      </c>
      <c r="I57" s="18" t="str">
        <f>IF(Raw!$H57=Raw!$B57,"Team1","Team2")</f>
        <v>Team2</v>
      </c>
      <c r="J57" s="18">
        <v>5.98</v>
      </c>
      <c r="K57" s="18">
        <v>1.17</v>
      </c>
      <c r="L57" s="18">
        <f>Raw!$J57-Raw!$K57</f>
        <v>4.8100000000000005</v>
      </c>
      <c r="M57" s="18" t="s">
        <v>83</v>
      </c>
      <c r="N57" s="18" t="str">
        <f>IF(Raw!$M57=Raw!$B57,"Team1", "Team2")</f>
        <v>Team1</v>
      </c>
      <c r="O57" s="18">
        <v>0</v>
      </c>
      <c r="P57" s="18">
        <v>0</v>
      </c>
      <c r="Q57" s="18">
        <v>5</v>
      </c>
      <c r="R57" s="18">
        <v>0</v>
      </c>
      <c r="S57" s="18" t="s">
        <v>50</v>
      </c>
      <c r="T57" s="18" t="str">
        <f>IF(Raw!$S57=Raw!$B57,"Team1","Team2")</f>
        <v>Team2</v>
      </c>
      <c r="U57" s="18">
        <v>86</v>
      </c>
      <c r="V57" s="18">
        <v>103</v>
      </c>
      <c r="W57" s="18">
        <f>Raw!$U57-Raw!$V57</f>
        <v>-17</v>
      </c>
      <c r="X57" s="18">
        <v>0.81699999999999995</v>
      </c>
      <c r="Y57" s="18">
        <v>0.33</v>
      </c>
      <c r="Z57" s="22">
        <f>1-Table1[[#This Row],[Pred1]]</f>
        <v>0.66999999999999993</v>
      </c>
      <c r="AA57" s="20">
        <v>-2</v>
      </c>
      <c r="AB57" s="20">
        <v>-7</v>
      </c>
      <c r="AC57" s="20">
        <v>5</v>
      </c>
      <c r="AD57" s="20">
        <v>-0.21799999999999997</v>
      </c>
      <c r="AE57" s="20">
        <v>0.19999999999999574</v>
      </c>
      <c r="AF57" s="20">
        <v>-11</v>
      </c>
      <c r="AG57" s="22">
        <v>-5</v>
      </c>
      <c r="AH57" s="22">
        <v>-0.70000000000000284</v>
      </c>
      <c r="AI57" s="22">
        <v>-5.5</v>
      </c>
      <c r="AJ57" s="22">
        <v>-3.0999999999999996</v>
      </c>
      <c r="AK57" s="22">
        <v>-5.6999999999999993</v>
      </c>
      <c r="AL57" s="22">
        <v>-3.1999999999999957</v>
      </c>
      <c r="AM57" s="22">
        <v>2.0999999999999979</v>
      </c>
      <c r="AN57" s="22">
        <v>3.1999999999999993</v>
      </c>
      <c r="AO57" s="22">
        <v>-2.0999999999999943</v>
      </c>
      <c r="AP57" s="22">
        <v>1.4000000000000004</v>
      </c>
      <c r="AQ57" s="22">
        <v>-3.7999999999999972</v>
      </c>
      <c r="AR57" s="22">
        <v>-2.3999999999999986</v>
      </c>
      <c r="AS57" s="22">
        <v>-8.9000000000000021</v>
      </c>
      <c r="AT57" s="22">
        <v>-2.4000000000000004</v>
      </c>
      <c r="AU57" s="22">
        <v>-0.69999999999999929</v>
      </c>
      <c r="AV57" s="22">
        <v>-4.2999999999999989</v>
      </c>
      <c r="AW57" s="22">
        <v>1</v>
      </c>
      <c r="AX57" s="22">
        <v>1.5</v>
      </c>
      <c r="AY57" s="22">
        <v>3.5999999999999979</v>
      </c>
      <c r="AZ57" s="22">
        <v>-8.5</v>
      </c>
      <c r="BA57" s="22">
        <v>0</v>
      </c>
      <c r="BB57" s="22">
        <v>0</v>
      </c>
      <c r="BC57" s="22">
        <v>0</v>
      </c>
      <c r="BD57" s="22">
        <v>0</v>
      </c>
      <c r="BE57" s="22">
        <v>0</v>
      </c>
      <c r="BF57" s="22">
        <v>7</v>
      </c>
      <c r="BG57" s="22">
        <v>2</v>
      </c>
      <c r="BH57" s="22">
        <v>0</v>
      </c>
      <c r="BI57" s="22">
        <v>2.5</v>
      </c>
      <c r="BJ57" s="22">
        <v>1</v>
      </c>
      <c r="BK57" s="22">
        <v>-5</v>
      </c>
      <c r="BL57" s="22">
        <v>11.200000000000003</v>
      </c>
      <c r="BM57" s="22">
        <v>2</v>
      </c>
      <c r="BN57" s="22">
        <v>3</v>
      </c>
      <c r="BO57" s="22">
        <v>-1.2999999999999972</v>
      </c>
      <c r="BP57" s="22">
        <v>3</v>
      </c>
      <c r="BQ57" s="22">
        <v>-10</v>
      </c>
      <c r="BR57" s="22">
        <v>-7</v>
      </c>
      <c r="BS57" s="22">
        <v>-4</v>
      </c>
      <c r="BT57" s="22">
        <v>-3</v>
      </c>
      <c r="BU57" s="22">
        <v>1</v>
      </c>
      <c r="BV57" s="22">
        <v>-11</v>
      </c>
      <c r="BW57" s="22">
        <v>3</v>
      </c>
      <c r="BX57" s="22">
        <v>4</v>
      </c>
      <c r="BY57" s="22">
        <v>4</v>
      </c>
      <c r="BZ57" s="22">
        <v>6</v>
      </c>
      <c r="CA57" s="21" t="s">
        <v>50</v>
      </c>
      <c r="CB57" s="21" t="str">
        <f>IF(Raw!$CA57=Raw!$B57,"Team1", "Team2")</f>
        <v>Team2</v>
      </c>
      <c r="CC57" s="21">
        <v>117</v>
      </c>
      <c r="CD57" s="21">
        <v>120</v>
      </c>
      <c r="CE57" s="21">
        <f>Raw!$CC57-Raw!$CD57</f>
        <v>-3</v>
      </c>
      <c r="CF57" s="32"/>
      <c r="CG57" s="32"/>
      <c r="CH57" s="32"/>
      <c r="CI57" s="32"/>
      <c r="CJ57" s="32"/>
      <c r="CK57" s="32"/>
    </row>
    <row r="58" spans="1:89" x14ac:dyDescent="0.25">
      <c r="A58" t="s">
        <v>286</v>
      </c>
      <c r="B58" s="16" t="s">
        <v>47</v>
      </c>
      <c r="C58" s="18" t="s">
        <v>2</v>
      </c>
      <c r="D58" s="19" t="s">
        <v>181</v>
      </c>
      <c r="E58" s="18" t="str">
        <f>Table1[[#This Row],[Team1]]&amp;""&amp;Table1[[#This Row],[Team2]]&amp;""&amp;Table1[[#This Row],[Date]]</f>
        <v>DENATL27.10.2017</v>
      </c>
      <c r="F58" s="18" t="str">
        <f>Raw!$C58</f>
        <v>ATL</v>
      </c>
      <c r="G58" s="18" t="str">
        <f>IF(Raw!$F58=Raw!$B58,"Team1","Team2")</f>
        <v>Team2</v>
      </c>
      <c r="H58" s="3" t="str">
        <f>IF(Table1[[#This Row],[Odd1]]&gt;Table1[[#This Row],[Odd2]],Table1[[#This Row],[Team2]],Table1[[#This Row],[Team1]])</f>
        <v>DEN</v>
      </c>
      <c r="I58" s="18" t="str">
        <f>IF(Raw!$H58=Raw!$B58,"Team1","Team2")</f>
        <v>Team1</v>
      </c>
      <c r="J58" s="18">
        <v>1.38</v>
      </c>
      <c r="K58" s="18">
        <v>3.35</v>
      </c>
      <c r="L58" s="18">
        <f>Raw!$J58-Raw!$K58</f>
        <v>-1.9700000000000002</v>
      </c>
      <c r="M58" s="18" t="s">
        <v>2</v>
      </c>
      <c r="N58" s="18" t="str">
        <f>IF(Raw!$M58=Raw!$B58,"Team1", "Team2")</f>
        <v>Team2</v>
      </c>
      <c r="O58" s="18">
        <v>2</v>
      </c>
      <c r="P58" s="18">
        <v>0</v>
      </c>
      <c r="Q58" s="18">
        <v>2</v>
      </c>
      <c r="R58" s="18">
        <v>1</v>
      </c>
      <c r="S58" s="18" t="s">
        <v>2</v>
      </c>
      <c r="T58" s="18" t="str">
        <f>IF(Raw!$S58=Raw!$B58,"Team1","Team2")</f>
        <v>Team2</v>
      </c>
      <c r="U58" s="18">
        <v>90</v>
      </c>
      <c r="V58" s="18">
        <v>107</v>
      </c>
      <c r="W58" s="18">
        <f>Raw!$U58-Raw!$V58</f>
        <v>-17</v>
      </c>
      <c r="X58" s="18">
        <v>0.7177</v>
      </c>
      <c r="Y58" s="18">
        <v>0.33</v>
      </c>
      <c r="Z58" s="22">
        <f>1-Table1[[#This Row],[Pred1]]</f>
        <v>0.66999999999999993</v>
      </c>
      <c r="AA58" s="20">
        <v>1</v>
      </c>
      <c r="AB58" s="20">
        <v>9</v>
      </c>
      <c r="AC58" s="20">
        <v>-8</v>
      </c>
      <c r="AD58" s="20">
        <v>0.35200000000000009</v>
      </c>
      <c r="AE58" s="20">
        <v>-0.20000000000000284</v>
      </c>
      <c r="AF58" s="20">
        <v>4.2000000000000028</v>
      </c>
      <c r="AG58" s="22">
        <v>0.80000000000000426</v>
      </c>
      <c r="AH58" s="22">
        <v>0.40000000000000568</v>
      </c>
      <c r="AI58" s="22">
        <v>0.79999999999999716</v>
      </c>
      <c r="AJ58" s="22">
        <v>0.40000000000000036</v>
      </c>
      <c r="AK58" s="22">
        <v>1.9000000000000021</v>
      </c>
      <c r="AL58" s="22">
        <v>-1.1000000000000014</v>
      </c>
      <c r="AM58" s="22">
        <v>1.8999999999999986</v>
      </c>
      <c r="AN58" s="22">
        <v>4.1999999999999993</v>
      </c>
      <c r="AO58" s="22">
        <v>-5.7000000000000028</v>
      </c>
      <c r="AP58" s="22">
        <v>2.6000000000000014</v>
      </c>
      <c r="AQ58" s="22">
        <v>1.6999999999999993</v>
      </c>
      <c r="AR58" s="22">
        <v>4.2999999999999972</v>
      </c>
      <c r="AS58" s="22">
        <v>0.30000000000000071</v>
      </c>
      <c r="AT58" s="22">
        <v>-0.5</v>
      </c>
      <c r="AU58" s="22">
        <v>-1.0999999999999996</v>
      </c>
      <c r="AV58" s="22">
        <v>0.89999999999999947</v>
      </c>
      <c r="AW58" s="22">
        <v>-0.40000000000000036</v>
      </c>
      <c r="AX58" s="22">
        <v>-2.3999999999999986</v>
      </c>
      <c r="AY58" s="22">
        <v>0.80000000000000071</v>
      </c>
      <c r="AZ58" s="22">
        <v>5.8</v>
      </c>
      <c r="BA58" s="22">
        <v>0</v>
      </c>
      <c r="BB58" s="22">
        <v>1</v>
      </c>
      <c r="BC58" s="22">
        <v>-1</v>
      </c>
      <c r="BD58" s="22">
        <v>1</v>
      </c>
      <c r="BE58" s="22">
        <v>-5</v>
      </c>
      <c r="BF58" s="22">
        <v>-3</v>
      </c>
      <c r="BG58" s="22">
        <v>2</v>
      </c>
      <c r="BH58" s="22">
        <v>-8</v>
      </c>
      <c r="BI58" s="22">
        <v>6.3999999999999986</v>
      </c>
      <c r="BJ58" s="22">
        <v>-5</v>
      </c>
      <c r="BK58" s="22">
        <v>-6</v>
      </c>
      <c r="BL58" s="22">
        <v>-12.100000000000001</v>
      </c>
      <c r="BM58" s="22">
        <v>-2</v>
      </c>
      <c r="BN58" s="22">
        <v>-4</v>
      </c>
      <c r="BO58" s="22">
        <v>6.2999999999999972</v>
      </c>
      <c r="BP58" s="22">
        <v>-5</v>
      </c>
      <c r="BQ58" s="22">
        <v>0</v>
      </c>
      <c r="BR58" s="22">
        <v>-5</v>
      </c>
      <c r="BS58" s="22">
        <v>-4</v>
      </c>
      <c r="BT58" s="22">
        <v>-6</v>
      </c>
      <c r="BU58" s="22">
        <v>0</v>
      </c>
      <c r="BV58" s="22">
        <v>4</v>
      </c>
      <c r="BW58" s="22">
        <v>0</v>
      </c>
      <c r="BX58" s="22">
        <v>4</v>
      </c>
      <c r="BY58" s="22">
        <v>-6</v>
      </c>
      <c r="BZ58" s="22">
        <v>18</v>
      </c>
      <c r="CA58" s="21" t="s">
        <v>47</v>
      </c>
      <c r="CB58" s="21" t="str">
        <f>IF(Raw!$CA58=Raw!$B58,"Team1", "Team2")</f>
        <v>Team1</v>
      </c>
      <c r="CC58" s="21">
        <v>105</v>
      </c>
      <c r="CD58" s="21">
        <v>100</v>
      </c>
      <c r="CE58" s="21">
        <f>Raw!$CC58-Raw!$CD58</f>
        <v>5</v>
      </c>
      <c r="CF58" s="32"/>
      <c r="CG58" s="32"/>
      <c r="CH58" s="32"/>
      <c r="CI58" s="32"/>
      <c r="CJ58" s="32"/>
      <c r="CK58" s="32"/>
    </row>
    <row r="59" spans="1:89" x14ac:dyDescent="0.25">
      <c r="A59" t="s">
        <v>286</v>
      </c>
      <c r="B59" s="16" t="s">
        <v>67</v>
      </c>
      <c r="C59" s="18" t="s">
        <v>9</v>
      </c>
      <c r="D59" s="19" t="s">
        <v>181</v>
      </c>
      <c r="E59" s="18" t="str">
        <f>Table1[[#This Row],[Team1]]&amp;""&amp;Table1[[#This Row],[Team2]]&amp;""&amp;Table1[[#This Row],[Date]]</f>
        <v>OKCMIN27.10.2017</v>
      </c>
      <c r="F59" s="18" t="str">
        <f>Raw!$C59</f>
        <v>MIN</v>
      </c>
      <c r="G59" s="18" t="str">
        <f>IF(Raw!$F59=Raw!$B59,"Team1","Team2")</f>
        <v>Team2</v>
      </c>
      <c r="H59" s="3" t="str">
        <f>IF(Table1[[#This Row],[Odd1]]&gt;Table1[[#This Row],[Odd2]],Table1[[#This Row],[Team2]],Table1[[#This Row],[Team1]])</f>
        <v>OKC</v>
      </c>
      <c r="I59" s="18" t="str">
        <f>IF(Raw!$H59=Raw!$B59,"Team1","Team2")</f>
        <v>Team1</v>
      </c>
      <c r="J59" s="18">
        <v>1.77</v>
      </c>
      <c r="K59" s="18">
        <v>2.1800000000000002</v>
      </c>
      <c r="L59" s="18">
        <f>Raw!$J59-Raw!$K59</f>
        <v>-0.41000000000000014</v>
      </c>
      <c r="M59" s="18" t="s">
        <v>9</v>
      </c>
      <c r="N59" s="18" t="str">
        <f>IF(Raw!$M59=Raw!$B59,"Team1", "Team2")</f>
        <v>Team2</v>
      </c>
      <c r="O59" s="18">
        <v>0</v>
      </c>
      <c r="P59" s="18">
        <v>0</v>
      </c>
      <c r="Q59" s="18">
        <v>0</v>
      </c>
      <c r="R59" s="18">
        <v>0</v>
      </c>
      <c r="S59" s="18" t="s">
        <v>67</v>
      </c>
      <c r="T59" s="18" t="str">
        <f>IF(Raw!$S59=Raw!$B59,"Team1","Team2")</f>
        <v>Team1</v>
      </c>
      <c r="U59" s="18">
        <v>100</v>
      </c>
      <c r="V59" s="18">
        <v>89</v>
      </c>
      <c r="W59" s="18">
        <f>Raw!$U59-Raw!$V59</f>
        <v>11</v>
      </c>
      <c r="X59" s="18">
        <v>0.77429999999999999</v>
      </c>
      <c r="Y59" s="18">
        <v>0.61</v>
      </c>
      <c r="Z59" s="22">
        <f>1-Table1[[#This Row],[Pred1]]</f>
        <v>0.39</v>
      </c>
      <c r="AA59" s="20">
        <v>-2</v>
      </c>
      <c r="AB59" s="20">
        <v>-4</v>
      </c>
      <c r="AC59" s="20">
        <v>2</v>
      </c>
      <c r="AD59" s="20">
        <v>-0.11899999999999994</v>
      </c>
      <c r="AE59" s="20">
        <v>-0.20000000000000284</v>
      </c>
      <c r="AF59" s="20">
        <v>-5.7000000000000028</v>
      </c>
      <c r="AG59" s="22">
        <v>-2</v>
      </c>
      <c r="AH59" s="22">
        <v>1.7000000000000028</v>
      </c>
      <c r="AI59" s="22">
        <v>-3.1000000000000014</v>
      </c>
      <c r="AJ59" s="22">
        <v>1.8000000000000007</v>
      </c>
      <c r="AK59" s="22">
        <v>7.1000000000000014</v>
      </c>
      <c r="AL59" s="22">
        <v>-2.4000000000000057</v>
      </c>
      <c r="AM59" s="22">
        <v>-3.6999999999999993</v>
      </c>
      <c r="AN59" s="22">
        <v>-2.5</v>
      </c>
      <c r="AO59" s="22">
        <v>-7.4000000000000057</v>
      </c>
      <c r="AP59" s="22">
        <v>1</v>
      </c>
      <c r="AQ59" s="22">
        <v>0.30000000000000071</v>
      </c>
      <c r="AR59" s="22">
        <v>1.1999999999999957</v>
      </c>
      <c r="AS59" s="22">
        <v>-1.9000000000000021</v>
      </c>
      <c r="AT59" s="22">
        <v>1.3000000000000007</v>
      </c>
      <c r="AU59" s="22">
        <v>1.6000000000000014</v>
      </c>
      <c r="AV59" s="22">
        <v>1.1999999999999997</v>
      </c>
      <c r="AW59" s="22">
        <v>-0.19999999999999929</v>
      </c>
      <c r="AX59" s="22">
        <v>3.6000000000000014</v>
      </c>
      <c r="AY59" s="22">
        <v>-1.3000000000000007</v>
      </c>
      <c r="AZ59" s="22">
        <v>2.2000000000000002</v>
      </c>
      <c r="BA59" s="22">
        <v>0</v>
      </c>
      <c r="BB59" s="22">
        <v>-1</v>
      </c>
      <c r="BC59" s="22">
        <v>1</v>
      </c>
      <c r="BD59" s="22">
        <v>-1</v>
      </c>
      <c r="BE59" s="22">
        <v>0</v>
      </c>
      <c r="BF59" s="22">
        <v>-18</v>
      </c>
      <c r="BG59" s="22">
        <v>-7</v>
      </c>
      <c r="BH59" s="22">
        <v>16</v>
      </c>
      <c r="BI59" s="22">
        <v>-16.100000000000001</v>
      </c>
      <c r="BJ59" s="22">
        <v>0</v>
      </c>
      <c r="BK59" s="22">
        <v>5</v>
      </c>
      <c r="BL59" s="22">
        <v>-7.5999999999999979</v>
      </c>
      <c r="BM59" s="22">
        <v>-4</v>
      </c>
      <c r="BN59" s="22">
        <v>2</v>
      </c>
      <c r="BO59" s="22">
        <v>-24</v>
      </c>
      <c r="BP59" s="22">
        <v>9</v>
      </c>
      <c r="BQ59" s="22">
        <v>-1</v>
      </c>
      <c r="BR59" s="22">
        <v>8</v>
      </c>
      <c r="BS59" s="22">
        <v>-11</v>
      </c>
      <c r="BT59" s="22">
        <v>-3</v>
      </c>
      <c r="BU59" s="22">
        <v>2</v>
      </c>
      <c r="BV59" s="22">
        <v>-4</v>
      </c>
      <c r="BW59" s="22">
        <v>4</v>
      </c>
      <c r="BX59" s="22">
        <v>8</v>
      </c>
      <c r="BY59" s="22">
        <v>4</v>
      </c>
      <c r="BZ59" s="22">
        <v>-11</v>
      </c>
      <c r="CA59" s="21" t="s">
        <v>9</v>
      </c>
      <c r="CB59" s="21" t="str">
        <f>IF(Raw!$CA59=Raw!$B59,"Team1", "Team2")</f>
        <v>Team2</v>
      </c>
      <c r="CC59" s="21">
        <v>106</v>
      </c>
      <c r="CD59" s="21">
        <v>109</v>
      </c>
      <c r="CE59" s="21">
        <f>Raw!$CC59-Raw!$CD59</f>
        <v>-3</v>
      </c>
      <c r="CF59" s="32"/>
      <c r="CG59" s="32"/>
      <c r="CH59" s="32"/>
      <c r="CI59" s="32"/>
      <c r="CJ59" s="32"/>
      <c r="CK59" s="32"/>
    </row>
    <row r="60" spans="1:89" x14ac:dyDescent="0.25">
      <c r="A60" t="s">
        <v>286</v>
      </c>
      <c r="B60" s="16" t="s">
        <v>11</v>
      </c>
      <c r="C60" s="18" t="s">
        <v>56</v>
      </c>
      <c r="D60" s="19" t="s">
        <v>181</v>
      </c>
      <c r="E60" s="18" t="str">
        <f>Table1[[#This Row],[Team1]]&amp;""&amp;Table1[[#This Row],[Team2]]&amp;""&amp;Table1[[#This Row],[Date]]</f>
        <v>TORLAL27.10.2017</v>
      </c>
      <c r="F60" s="18" t="str">
        <f>Raw!$C60</f>
        <v>LAL</v>
      </c>
      <c r="G60" s="18" t="str">
        <f>IF(Raw!$F60=Raw!$B60,"Team1","Team2")</f>
        <v>Team2</v>
      </c>
      <c r="H60" s="3" t="str">
        <f>IF(Table1[[#This Row],[Odd1]]&gt;Table1[[#This Row],[Odd2]],Table1[[#This Row],[Team2]],Table1[[#This Row],[Team1]])</f>
        <v>TOR</v>
      </c>
      <c r="I60" s="18" t="str">
        <f>IF(Raw!$H60=Raw!$B60,"Team1","Team2")</f>
        <v>Team1</v>
      </c>
      <c r="J60" s="18">
        <v>1.44</v>
      </c>
      <c r="K60" s="18">
        <v>3.01</v>
      </c>
      <c r="L60" s="18">
        <f>Raw!$J60-Raw!$K60</f>
        <v>-1.5699999999999998</v>
      </c>
      <c r="M60" s="18" t="s">
        <v>56</v>
      </c>
      <c r="N60" s="18" t="str">
        <f>IF(Raw!$M60=Raw!$B60,"Team1", "Team2")</f>
        <v>Team2</v>
      </c>
      <c r="O60" s="18">
        <v>3</v>
      </c>
      <c r="P60" s="18">
        <v>0</v>
      </c>
      <c r="Q60" s="18">
        <v>1</v>
      </c>
      <c r="R60" s="18">
        <v>0</v>
      </c>
      <c r="S60" s="18" t="s">
        <v>11</v>
      </c>
      <c r="T60" s="18" t="str">
        <f>IF(Raw!$S60=Raw!$B60,"Team1","Team2")</f>
        <v>Team1</v>
      </c>
      <c r="U60" s="18">
        <v>100</v>
      </c>
      <c r="V60" s="18">
        <v>88</v>
      </c>
      <c r="W60" s="18">
        <f>Raw!$U60-Raw!$V60</f>
        <v>12</v>
      </c>
      <c r="X60" s="18">
        <v>0.59709999999999996</v>
      </c>
      <c r="Y60" s="18">
        <v>0.62</v>
      </c>
      <c r="Z60" s="22">
        <f>1-Table1[[#This Row],[Pred1]]</f>
        <v>0.38</v>
      </c>
      <c r="AA60" s="20">
        <v>-1</v>
      </c>
      <c r="AB60" s="20">
        <v>7</v>
      </c>
      <c r="AC60" s="20">
        <v>-8</v>
      </c>
      <c r="AD60" s="20">
        <v>0.32099999999999995</v>
      </c>
      <c r="AE60" s="20">
        <v>-0.39999999999999858</v>
      </c>
      <c r="AF60" s="20">
        <v>5.9000000000000057</v>
      </c>
      <c r="AG60" s="22">
        <v>0.89999999999999858</v>
      </c>
      <c r="AH60" s="22">
        <v>-4.0999999999999943</v>
      </c>
      <c r="AI60" s="22">
        <v>3.2000000000000028</v>
      </c>
      <c r="AJ60" s="22">
        <v>3</v>
      </c>
      <c r="AK60" s="22">
        <v>5.5999999999999979</v>
      </c>
      <c r="AL60" s="22">
        <v>3.8000000000000043</v>
      </c>
      <c r="AM60" s="22">
        <v>1.1000000000000014</v>
      </c>
      <c r="AN60" s="22">
        <v>-1.1999999999999993</v>
      </c>
      <c r="AO60" s="22">
        <v>8.7000000000000028</v>
      </c>
      <c r="AP60" s="22">
        <v>-1.6999999999999993</v>
      </c>
      <c r="AQ60" s="22">
        <v>-3.1999999999999957</v>
      </c>
      <c r="AR60" s="22">
        <v>-4.8999999999999986</v>
      </c>
      <c r="AS60" s="22">
        <v>0.80000000000000071</v>
      </c>
      <c r="AT60" s="22">
        <v>-2.9000000000000004</v>
      </c>
      <c r="AU60" s="22">
        <v>0</v>
      </c>
      <c r="AV60" s="22">
        <v>-0.29999999999999982</v>
      </c>
      <c r="AW60" s="22">
        <v>-1.3999999999999995</v>
      </c>
      <c r="AX60" s="22">
        <v>0.30000000000000071</v>
      </c>
      <c r="AY60" s="22">
        <v>-0.89999999999999858</v>
      </c>
      <c r="AZ60" s="22">
        <v>10.8</v>
      </c>
      <c r="BA60" s="22">
        <v>0</v>
      </c>
      <c r="BB60" s="22">
        <v>0</v>
      </c>
      <c r="BC60" s="22">
        <v>0</v>
      </c>
      <c r="BD60" s="22">
        <v>0</v>
      </c>
      <c r="BE60" s="22">
        <v>0</v>
      </c>
      <c r="BF60" s="22">
        <v>9</v>
      </c>
      <c r="BG60" s="22">
        <v>-5</v>
      </c>
      <c r="BH60" s="22">
        <v>-18</v>
      </c>
      <c r="BI60" s="22">
        <v>3.6000000000000014</v>
      </c>
      <c r="BJ60" s="22">
        <v>2</v>
      </c>
      <c r="BK60" s="22">
        <v>3</v>
      </c>
      <c r="BL60" s="22">
        <v>2.6000000000000014</v>
      </c>
      <c r="BM60" s="22">
        <v>17</v>
      </c>
      <c r="BN60" s="22">
        <v>9</v>
      </c>
      <c r="BO60" s="22">
        <v>37.900000000000006</v>
      </c>
      <c r="BP60" s="22">
        <v>-5</v>
      </c>
      <c r="BQ60" s="22">
        <v>-3</v>
      </c>
      <c r="BR60" s="22">
        <v>-8</v>
      </c>
      <c r="BS60" s="22">
        <v>-1</v>
      </c>
      <c r="BT60" s="22">
        <v>-1</v>
      </c>
      <c r="BU60" s="22">
        <v>-5</v>
      </c>
      <c r="BV60" s="22">
        <v>-4</v>
      </c>
      <c r="BW60" s="22">
        <v>-10</v>
      </c>
      <c r="BX60" s="22">
        <v>-1</v>
      </c>
      <c r="BY60" s="22">
        <v>-2</v>
      </c>
      <c r="BZ60" s="22">
        <v>6</v>
      </c>
      <c r="CA60" s="21" t="s">
        <v>11</v>
      </c>
      <c r="CB60" s="21" t="str">
        <f>IF(Raw!$CA60=Raw!$B60,"Team1", "Team2")</f>
        <v>Team1</v>
      </c>
      <c r="CC60" s="21">
        <v>101</v>
      </c>
      <c r="CD60" s="21">
        <v>92</v>
      </c>
      <c r="CE60" s="21">
        <f>Raw!$CC60-Raw!$CD60</f>
        <v>9</v>
      </c>
      <c r="CF60" s="32"/>
      <c r="CG60" s="32"/>
      <c r="CH60" s="32"/>
      <c r="CI60" s="32"/>
      <c r="CJ60" s="32"/>
      <c r="CK60" s="32"/>
    </row>
    <row r="61" spans="1:89" x14ac:dyDescent="0.25">
      <c r="A61" t="s">
        <v>286</v>
      </c>
      <c r="B61" s="16" t="s">
        <v>4</v>
      </c>
      <c r="C61" s="18" t="s">
        <v>63</v>
      </c>
      <c r="D61" s="19" t="s">
        <v>183</v>
      </c>
      <c r="E61" s="18" t="str">
        <f>Table1[[#This Row],[Team1]]&amp;""&amp;Table1[[#This Row],[Team2]]&amp;""&amp;Table1[[#This Row],[Date]]</f>
        <v>CLENOP28.10.2017</v>
      </c>
      <c r="F61" s="18" t="str">
        <f>Raw!$C61</f>
        <v>NOP</v>
      </c>
      <c r="G61" s="18" t="str">
        <f>IF(Raw!$F61=Raw!$B61,"Team1","Team2")</f>
        <v>Team2</v>
      </c>
      <c r="H61" s="3" t="str">
        <f>IF(Table1[[#This Row],[Odd1]]&gt;Table1[[#This Row],[Odd2]],Table1[[#This Row],[Team2]],Table1[[#This Row],[Team1]])</f>
        <v>CLE</v>
      </c>
      <c r="I61" s="18" t="str">
        <f>IF(Raw!$H61=Raw!$B61,"Team1","Team2")</f>
        <v>Team1</v>
      </c>
      <c r="J61" s="18">
        <v>1.75</v>
      </c>
      <c r="K61" s="18">
        <v>2.21</v>
      </c>
      <c r="L61" s="18">
        <f>Raw!$J61-Raw!$K61</f>
        <v>-0.45999999999999996</v>
      </c>
      <c r="M61" s="18" t="s">
        <v>63</v>
      </c>
      <c r="N61" s="18" t="str">
        <f>IF(Raw!$M61=Raw!$B61,"Team1", "Team2")</f>
        <v>Team2</v>
      </c>
      <c r="O61" s="18">
        <v>0</v>
      </c>
      <c r="P61" s="18">
        <v>0</v>
      </c>
      <c r="Q61" s="18">
        <v>0</v>
      </c>
      <c r="R61" s="18">
        <v>1</v>
      </c>
      <c r="S61" s="18" t="s">
        <v>63</v>
      </c>
      <c r="T61" s="18" t="str">
        <f>IF(Raw!$S61=Raw!$B61,"Team1","Team2")</f>
        <v>Team2</v>
      </c>
      <c r="U61" s="18">
        <v>95</v>
      </c>
      <c r="V61" s="18">
        <v>108</v>
      </c>
      <c r="W61" s="18">
        <f>Raw!$U61-Raw!$V61</f>
        <v>-13</v>
      </c>
      <c r="X61" s="18">
        <v>0.67179999999999995</v>
      </c>
      <c r="Y61" s="18">
        <v>0.37</v>
      </c>
      <c r="Z61" s="22">
        <f>1-Table1[[#This Row],[Pred1]]</f>
        <v>0.63</v>
      </c>
      <c r="AA61" s="20">
        <v>0</v>
      </c>
      <c r="AB61" s="20">
        <v>5</v>
      </c>
      <c r="AC61" s="20">
        <v>-5</v>
      </c>
      <c r="AD61" s="20">
        <v>0.19199999999999995</v>
      </c>
      <c r="AE61" s="20">
        <v>-0.19999999999999574</v>
      </c>
      <c r="AF61" s="20">
        <v>1.2999999999999972</v>
      </c>
      <c r="AG61" s="22">
        <v>-1.3000000000000043</v>
      </c>
      <c r="AH61" s="22">
        <v>-2.4000000000000057</v>
      </c>
      <c r="AI61" s="22">
        <v>-0.20000000000000284</v>
      </c>
      <c r="AJ61" s="22">
        <v>1.0999999999999996</v>
      </c>
      <c r="AK61" s="22">
        <v>2.5</v>
      </c>
      <c r="AL61" s="22">
        <v>0.60000000000000142</v>
      </c>
      <c r="AM61" s="22">
        <v>2.7999999999999972</v>
      </c>
      <c r="AN61" s="22">
        <v>2</v>
      </c>
      <c r="AO61" s="22">
        <v>5.9000000000000057</v>
      </c>
      <c r="AP61" s="22">
        <v>-0.39999999999999858</v>
      </c>
      <c r="AQ61" s="22">
        <v>-0.79999999999999716</v>
      </c>
      <c r="AR61" s="22">
        <v>-1</v>
      </c>
      <c r="AS61" s="22">
        <v>-3.1000000000000014</v>
      </c>
      <c r="AT61" s="22">
        <v>-1.5</v>
      </c>
      <c r="AU61" s="22">
        <v>-0.70000000000000018</v>
      </c>
      <c r="AV61" s="22">
        <v>-0.40000000000000036</v>
      </c>
      <c r="AW61" s="22">
        <v>-0.20000000000000018</v>
      </c>
      <c r="AX61" s="22">
        <v>-0.69999999999999929</v>
      </c>
      <c r="AY61" s="22">
        <v>1.1000000000000014</v>
      </c>
      <c r="AZ61" s="22">
        <v>4.2</v>
      </c>
      <c r="BA61" s="22">
        <v>0</v>
      </c>
      <c r="BB61" s="22">
        <v>0</v>
      </c>
      <c r="BC61" s="22">
        <v>0</v>
      </c>
      <c r="BD61" s="22">
        <v>0</v>
      </c>
      <c r="BE61" s="22">
        <v>-5</v>
      </c>
      <c r="BF61" s="22">
        <v>-7</v>
      </c>
      <c r="BG61" s="22">
        <v>-4</v>
      </c>
      <c r="BH61" s="22">
        <v>-3</v>
      </c>
      <c r="BI61" s="22">
        <v>-3.1000000000000014</v>
      </c>
      <c r="BJ61" s="22">
        <v>1</v>
      </c>
      <c r="BK61" s="22">
        <v>8</v>
      </c>
      <c r="BL61" s="22">
        <v>-5.1000000000000014</v>
      </c>
      <c r="BM61" s="22">
        <v>0</v>
      </c>
      <c r="BN61" s="22">
        <v>3</v>
      </c>
      <c r="BO61" s="22">
        <v>-12.200000000000003</v>
      </c>
      <c r="BP61" s="22">
        <v>2</v>
      </c>
      <c r="BQ61" s="22">
        <v>7</v>
      </c>
      <c r="BR61" s="22">
        <v>9</v>
      </c>
      <c r="BS61" s="22">
        <v>4</v>
      </c>
      <c r="BT61" s="22">
        <v>-5</v>
      </c>
      <c r="BU61" s="22">
        <v>-3</v>
      </c>
      <c r="BV61" s="22">
        <v>1</v>
      </c>
      <c r="BW61" s="22">
        <v>0</v>
      </c>
      <c r="BX61" s="22">
        <v>9</v>
      </c>
      <c r="BY61" s="22">
        <v>-2</v>
      </c>
      <c r="BZ61" s="22">
        <v>3</v>
      </c>
      <c r="CA61" s="21" t="s">
        <v>63</v>
      </c>
      <c r="CB61" s="21" t="str">
        <f>IF(Raw!$CA61=Raw!$B61,"Team1", "Team2")</f>
        <v>Team2</v>
      </c>
      <c r="CC61" s="21">
        <v>101</v>
      </c>
      <c r="CD61" s="21">
        <v>123</v>
      </c>
      <c r="CE61" s="21">
        <f>Raw!$CC61-Raw!$CD61</f>
        <v>-22</v>
      </c>
      <c r="CF61" s="32"/>
      <c r="CG61" s="32"/>
      <c r="CH61" s="32"/>
      <c r="CI61" s="32"/>
      <c r="CJ61" s="32"/>
      <c r="CK61" s="32"/>
    </row>
    <row r="62" spans="1:89" x14ac:dyDescent="0.25">
      <c r="A62" t="s">
        <v>286</v>
      </c>
      <c r="B62" s="16" t="s">
        <v>3</v>
      </c>
      <c r="C62" s="18" t="s">
        <v>7</v>
      </c>
      <c r="D62" s="19" t="s">
        <v>183</v>
      </c>
      <c r="E62" s="18" t="str">
        <f>Table1[[#This Row],[Team1]]&amp;""&amp;Table1[[#This Row],[Team2]]&amp;""&amp;Table1[[#This Row],[Date]]</f>
        <v>BOSMIA28.10.2017</v>
      </c>
      <c r="F62" s="18" t="str">
        <f>Raw!$C62</f>
        <v>MIA</v>
      </c>
      <c r="G62" s="18" t="str">
        <f>IF(Raw!$F62=Raw!$B62,"Team1","Team2")</f>
        <v>Team2</v>
      </c>
      <c r="H62" s="3" t="str">
        <f>IF(Table1[[#This Row],[Odd1]]&gt;Table1[[#This Row],[Odd2]],Table1[[#This Row],[Team2]],Table1[[#This Row],[Team1]])</f>
        <v>BOS</v>
      </c>
      <c r="I62" s="18" t="str">
        <f>IF(Raw!$H62=Raw!$B62,"Team1","Team2")</f>
        <v>Team1</v>
      </c>
      <c r="J62" s="18">
        <v>1.88</v>
      </c>
      <c r="K62" s="18">
        <v>2.02</v>
      </c>
      <c r="L62" s="18">
        <f>Raw!$J62-Raw!$K62</f>
        <v>-0.14000000000000012</v>
      </c>
      <c r="M62" s="18" t="s">
        <v>7</v>
      </c>
      <c r="N62" s="18" t="str">
        <f>IF(Raw!$M62=Raw!$B62,"Team1", "Team2")</f>
        <v>Team2</v>
      </c>
      <c r="O62" s="18">
        <v>0</v>
      </c>
      <c r="P62" s="18">
        <v>0</v>
      </c>
      <c r="Q62" s="18">
        <v>0</v>
      </c>
      <c r="R62" s="18">
        <v>0</v>
      </c>
      <c r="S62" s="18" t="s">
        <v>3</v>
      </c>
      <c r="T62" s="18" t="str">
        <f>IF(Raw!$S62=Raw!$B62,"Team1","Team2")</f>
        <v>Team1</v>
      </c>
      <c r="U62" s="18">
        <v>111</v>
      </c>
      <c r="V62" s="18">
        <v>96</v>
      </c>
      <c r="W62" s="18">
        <f>Raw!$U62-Raw!$V62</f>
        <v>15</v>
      </c>
      <c r="X62" s="18">
        <v>0.79310000000000003</v>
      </c>
      <c r="Y62" s="18">
        <v>0.65</v>
      </c>
      <c r="Z62" s="22">
        <f>1-Table1[[#This Row],[Pred1]]</f>
        <v>0.35</v>
      </c>
      <c r="AA62" s="20">
        <v>3</v>
      </c>
      <c r="AB62" s="20">
        <v>11</v>
      </c>
      <c r="AC62" s="20">
        <v>-8</v>
      </c>
      <c r="AD62" s="20">
        <v>0.35699999999999993</v>
      </c>
      <c r="AE62" s="20">
        <v>0</v>
      </c>
      <c r="AF62" s="20">
        <v>4.2000000000000028</v>
      </c>
      <c r="AG62" s="22">
        <v>0.5</v>
      </c>
      <c r="AH62" s="22">
        <v>1.1000000000000085</v>
      </c>
      <c r="AI62" s="22">
        <v>0.10000000000000142</v>
      </c>
      <c r="AJ62" s="22">
        <v>-0.59999999999999964</v>
      </c>
      <c r="AK62" s="22">
        <v>-1.7000000000000028</v>
      </c>
      <c r="AL62" s="22">
        <v>0.19999999999999574</v>
      </c>
      <c r="AM62" s="22">
        <v>3.5999999999999996</v>
      </c>
      <c r="AN62" s="22">
        <v>4.5999999999999979</v>
      </c>
      <c r="AO62" s="22">
        <v>0.29999999999999716</v>
      </c>
      <c r="AP62" s="22">
        <v>1.3000000000000007</v>
      </c>
      <c r="AQ62" s="22">
        <v>2.2000000000000028</v>
      </c>
      <c r="AR62" s="22">
        <v>3.6000000000000014</v>
      </c>
      <c r="AS62" s="22">
        <v>1.2999999999999972</v>
      </c>
      <c r="AT62" s="22">
        <v>-2.1000000000000014</v>
      </c>
      <c r="AU62" s="22">
        <v>0.59999999999999964</v>
      </c>
      <c r="AV62" s="22">
        <v>-0.39999999999999947</v>
      </c>
      <c r="AW62" s="22">
        <v>-0.5</v>
      </c>
      <c r="AX62" s="22">
        <v>-0.90000000000000213</v>
      </c>
      <c r="AY62" s="22">
        <v>1.4000000000000021</v>
      </c>
      <c r="AZ62" s="22">
        <v>10.9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-3</v>
      </c>
      <c r="BG62" s="22">
        <v>-1</v>
      </c>
      <c r="BH62" s="22">
        <v>11</v>
      </c>
      <c r="BI62" s="22">
        <v>-8.4000000000000057</v>
      </c>
      <c r="BJ62" s="22">
        <v>-7</v>
      </c>
      <c r="BK62" s="22">
        <v>4</v>
      </c>
      <c r="BL62" s="22">
        <v>-24</v>
      </c>
      <c r="BM62" s="22">
        <v>6</v>
      </c>
      <c r="BN62" s="22">
        <v>5</v>
      </c>
      <c r="BO62" s="22">
        <v>13.200000000000003</v>
      </c>
      <c r="BP62" s="22">
        <v>5</v>
      </c>
      <c r="BQ62" s="22">
        <v>5</v>
      </c>
      <c r="BR62" s="22">
        <v>10</v>
      </c>
      <c r="BS62" s="22">
        <v>-14</v>
      </c>
      <c r="BT62" s="22">
        <v>-5</v>
      </c>
      <c r="BU62" s="22">
        <v>3</v>
      </c>
      <c r="BV62" s="22">
        <v>-4</v>
      </c>
      <c r="BW62" s="22">
        <v>-4</v>
      </c>
      <c r="BX62" s="22">
        <v>5</v>
      </c>
      <c r="BY62" s="22">
        <v>0</v>
      </c>
      <c r="BZ62" s="22">
        <v>9</v>
      </c>
      <c r="CA62" s="21" t="s">
        <v>3</v>
      </c>
      <c r="CB62" s="21" t="str">
        <f>IF(Raw!$CA62=Raw!$B62,"Team1", "Team2")</f>
        <v>Team1</v>
      </c>
      <c r="CC62" s="21">
        <v>96</v>
      </c>
      <c r="CD62" s="21">
        <v>90</v>
      </c>
      <c r="CE62" s="21">
        <f>Raw!$CC62-Raw!$CD62</f>
        <v>6</v>
      </c>
      <c r="CF62" s="32"/>
      <c r="CG62" s="32"/>
      <c r="CH62" s="32"/>
      <c r="CI62" s="32"/>
      <c r="CJ62" s="32"/>
      <c r="CK62" s="32"/>
    </row>
    <row r="63" spans="1:89" x14ac:dyDescent="0.25">
      <c r="A63" t="s">
        <v>286</v>
      </c>
      <c r="B63" s="16" t="s">
        <v>67</v>
      </c>
      <c r="C63" s="18" t="s">
        <v>42</v>
      </c>
      <c r="D63" s="19" t="s">
        <v>183</v>
      </c>
      <c r="E63" s="18" t="str">
        <f>Table1[[#This Row],[Team1]]&amp;""&amp;Table1[[#This Row],[Team2]]&amp;""&amp;Table1[[#This Row],[Date]]</f>
        <v>OKCCHI28.10.2017</v>
      </c>
      <c r="F63" s="18" t="str">
        <f>Raw!$C63</f>
        <v>CHI</v>
      </c>
      <c r="G63" s="18" t="str">
        <f>IF(Raw!$F63=Raw!$B63,"Team1","Team2")</f>
        <v>Team2</v>
      </c>
      <c r="H63" s="3" t="str">
        <f>IF(Table1[[#This Row],[Odd1]]&gt;Table1[[#This Row],[Odd2]],Table1[[#This Row],[Team2]],Table1[[#This Row],[Team1]])</f>
        <v>OKC</v>
      </c>
      <c r="I63" s="18" t="str">
        <f>IF(Raw!$H63=Raw!$B63,"Team1","Team2")</f>
        <v>Team1</v>
      </c>
      <c r="J63" s="18">
        <v>1.28</v>
      </c>
      <c r="K63" s="18">
        <v>4.1100000000000003</v>
      </c>
      <c r="L63" s="18">
        <f>Raw!$J63-Raw!$K63</f>
        <v>-2.83</v>
      </c>
      <c r="M63" s="18" t="s">
        <v>42</v>
      </c>
      <c r="N63" s="18" t="str">
        <f>IF(Raw!$M63=Raw!$B63,"Team1", "Team2")</f>
        <v>Team2</v>
      </c>
      <c r="O63" s="18">
        <v>2</v>
      </c>
      <c r="P63" s="18">
        <v>0</v>
      </c>
      <c r="Q63" s="18">
        <v>2</v>
      </c>
      <c r="R63" s="18">
        <v>0</v>
      </c>
      <c r="S63" s="18" t="s">
        <v>42</v>
      </c>
      <c r="T63" s="18" t="str">
        <f>IF(Raw!$S63=Raw!$B63,"Team1","Team2")</f>
        <v>Team2</v>
      </c>
      <c r="U63" s="18">
        <v>93</v>
      </c>
      <c r="V63" s="18">
        <v>98</v>
      </c>
      <c r="W63" s="18">
        <f>Raw!$U63-Raw!$V63</f>
        <v>-5</v>
      </c>
      <c r="X63" s="18">
        <v>0.88670000000000004</v>
      </c>
      <c r="Y63" s="18">
        <v>0.45</v>
      </c>
      <c r="Z63" s="22">
        <f>1-Table1[[#This Row],[Pred1]]</f>
        <v>0.55000000000000004</v>
      </c>
      <c r="AA63" s="20">
        <v>0</v>
      </c>
      <c r="AB63" s="20">
        <v>7</v>
      </c>
      <c r="AC63" s="20">
        <v>-7</v>
      </c>
      <c r="AD63" s="20">
        <v>0.29100000000000004</v>
      </c>
      <c r="AE63" s="20">
        <v>-0.39999999999999858</v>
      </c>
      <c r="AF63" s="20">
        <v>5.2000000000000028</v>
      </c>
      <c r="AG63" s="22">
        <v>1</v>
      </c>
      <c r="AH63" s="22">
        <v>-1.7999999999999972</v>
      </c>
      <c r="AI63" s="22">
        <v>2</v>
      </c>
      <c r="AJ63" s="22">
        <v>-0.59999999999999964</v>
      </c>
      <c r="AK63" s="22">
        <v>-1.1999999999999993</v>
      </c>
      <c r="AL63" s="22">
        <v>-0.40000000000000568</v>
      </c>
      <c r="AM63" s="22">
        <v>3.5999999999999996</v>
      </c>
      <c r="AN63" s="22">
        <v>5.8000000000000007</v>
      </c>
      <c r="AO63" s="22">
        <v>-2.7999999999999972</v>
      </c>
      <c r="AP63" s="22">
        <v>2.1999999999999993</v>
      </c>
      <c r="AQ63" s="22">
        <v>-3.4000000000000021</v>
      </c>
      <c r="AR63" s="22">
        <v>-1.2000000000000028</v>
      </c>
      <c r="AS63" s="22">
        <v>-1.1000000000000014</v>
      </c>
      <c r="AT63" s="22">
        <v>0.90000000000000036</v>
      </c>
      <c r="AU63" s="22">
        <v>3.7000000000000011</v>
      </c>
      <c r="AV63" s="22">
        <v>1.2999999999999998</v>
      </c>
      <c r="AW63" s="22">
        <v>0.40000000000000036</v>
      </c>
      <c r="AX63" s="22">
        <v>2.1000000000000014</v>
      </c>
      <c r="AY63" s="22">
        <v>4.6999999999999993</v>
      </c>
      <c r="AZ63" s="22">
        <v>13.3</v>
      </c>
      <c r="BA63" s="22">
        <v>0</v>
      </c>
      <c r="BB63" s="22">
        <v>-1</v>
      </c>
      <c r="BC63" s="22">
        <v>1</v>
      </c>
      <c r="BD63" s="22">
        <v>-1</v>
      </c>
      <c r="BE63" s="22">
        <v>-5</v>
      </c>
      <c r="BF63" s="22">
        <v>-24</v>
      </c>
      <c r="BG63" s="22">
        <v>-10</v>
      </c>
      <c r="BH63" s="22">
        <v>-1</v>
      </c>
      <c r="BI63" s="22">
        <v>-9.7000000000000028</v>
      </c>
      <c r="BJ63" s="22">
        <v>1</v>
      </c>
      <c r="BK63" s="22">
        <v>6</v>
      </c>
      <c r="BL63" s="22">
        <v>-4.0999999999999979</v>
      </c>
      <c r="BM63" s="22">
        <v>-5</v>
      </c>
      <c r="BN63" s="22">
        <v>1</v>
      </c>
      <c r="BO63" s="22">
        <v>-25.099999999999994</v>
      </c>
      <c r="BP63" s="22">
        <v>11</v>
      </c>
      <c r="BQ63" s="22">
        <v>-13</v>
      </c>
      <c r="BR63" s="22">
        <v>-2</v>
      </c>
      <c r="BS63" s="22">
        <v>-5</v>
      </c>
      <c r="BT63" s="22">
        <v>-2</v>
      </c>
      <c r="BU63" s="22">
        <v>1</v>
      </c>
      <c r="BV63" s="22">
        <v>-4</v>
      </c>
      <c r="BW63" s="22">
        <v>-4</v>
      </c>
      <c r="BX63" s="22">
        <v>-4</v>
      </c>
      <c r="BY63" s="22">
        <v>0</v>
      </c>
      <c r="BZ63" s="22">
        <v>-13</v>
      </c>
      <c r="CA63" s="21" t="s">
        <v>67</v>
      </c>
      <c r="CB63" s="21" t="str">
        <f>IF(Raw!$CA63=Raw!$B63,"Team1", "Team2")</f>
        <v>Team1</v>
      </c>
      <c r="CC63" s="21">
        <v>101</v>
      </c>
      <c r="CD63" s="21">
        <v>69</v>
      </c>
      <c r="CE63" s="21">
        <f>Raw!$CC63-Raw!$CD63</f>
        <v>32</v>
      </c>
      <c r="CF63" s="32"/>
      <c r="CG63" s="32"/>
      <c r="CH63" s="32"/>
      <c r="CI63" s="32"/>
      <c r="CJ63" s="32"/>
      <c r="CK63" s="32"/>
    </row>
    <row r="64" spans="1:89" x14ac:dyDescent="0.25">
      <c r="A64" t="s">
        <v>286</v>
      </c>
      <c r="B64" s="16" t="s">
        <v>10</v>
      </c>
      <c r="C64" s="18" t="s">
        <v>45</v>
      </c>
      <c r="D64" s="19" t="s">
        <v>183</v>
      </c>
      <c r="E64" s="18" t="str">
        <f>Table1[[#This Row],[Team1]]&amp;""&amp;Table1[[#This Row],[Team2]]&amp;""&amp;Table1[[#This Row],[Date]]</f>
        <v>PHIDAL28.10.2017</v>
      </c>
      <c r="F64" s="18" t="str">
        <f>Raw!$C64</f>
        <v>DAL</v>
      </c>
      <c r="G64" s="18" t="str">
        <f>IF(Raw!$F64=Raw!$B64,"Team1","Team2")</f>
        <v>Team2</v>
      </c>
      <c r="H64" s="3" t="str">
        <f>IF(Table1[[#This Row],[Odd1]]&gt;Table1[[#This Row],[Odd2]],Table1[[#This Row],[Team2]],Table1[[#This Row],[Team1]])</f>
        <v>PHI</v>
      </c>
      <c r="I64" s="18" t="str">
        <f>IF(Raw!$H64=Raw!$B64,"Team1","Team2")</f>
        <v>Team1</v>
      </c>
      <c r="J64" s="18">
        <v>1.9</v>
      </c>
      <c r="K64" s="18">
        <v>2.0099999999999998</v>
      </c>
      <c r="L64" s="18">
        <f>Raw!$J64-Raw!$K64</f>
        <v>-0.10999999999999988</v>
      </c>
      <c r="M64" s="18" t="s">
        <v>10</v>
      </c>
      <c r="N64" s="18" t="str">
        <f>IF(Raw!$M64=Raw!$B64,"Team1", "Team2")</f>
        <v>Team1</v>
      </c>
      <c r="O64" s="18">
        <v>0</v>
      </c>
      <c r="P64" s="18">
        <v>0</v>
      </c>
      <c r="Q64" s="18">
        <v>0</v>
      </c>
      <c r="R64" s="18">
        <v>0</v>
      </c>
      <c r="S64" s="18" t="s">
        <v>45</v>
      </c>
      <c r="T64" s="18" t="str">
        <f>IF(Raw!$S64=Raw!$B64,"Team1","Team2")</f>
        <v>Team2</v>
      </c>
      <c r="U64" s="18">
        <v>95</v>
      </c>
      <c r="V64" s="18">
        <v>105</v>
      </c>
      <c r="W64" s="18">
        <f>Raw!$U64-Raw!$V64</f>
        <v>-10</v>
      </c>
      <c r="X64" s="18">
        <v>0.69650000000000001</v>
      </c>
      <c r="Y64" s="18">
        <v>0.4</v>
      </c>
      <c r="Z64" s="22">
        <f>1-Table1[[#This Row],[Pred1]]</f>
        <v>0.6</v>
      </c>
      <c r="AA64" s="20">
        <v>-2</v>
      </c>
      <c r="AB64" s="20">
        <v>6</v>
      </c>
      <c r="AC64" s="20">
        <v>-8</v>
      </c>
      <c r="AD64" s="20">
        <v>0.27300000000000002</v>
      </c>
      <c r="AE64" s="20">
        <v>-0.20000000000000284</v>
      </c>
      <c r="AF64" s="20">
        <v>7.5999999999999943</v>
      </c>
      <c r="AG64" s="22">
        <v>3.2000000000000028</v>
      </c>
      <c r="AH64" s="22">
        <v>3.2999999999999972</v>
      </c>
      <c r="AI64" s="22">
        <v>2</v>
      </c>
      <c r="AJ64" s="22">
        <v>-1.0999999999999996</v>
      </c>
      <c r="AK64" s="22">
        <v>-2.7000000000000028</v>
      </c>
      <c r="AL64" s="22">
        <v>-0.40000000000000568</v>
      </c>
      <c r="AM64" s="22">
        <v>2.3000000000000007</v>
      </c>
      <c r="AN64" s="22">
        <v>4.1999999999999993</v>
      </c>
      <c r="AO64" s="22">
        <v>-3.7000000000000028</v>
      </c>
      <c r="AP64" s="22">
        <v>3.8000000000000007</v>
      </c>
      <c r="AQ64" s="22">
        <v>3.3000000000000043</v>
      </c>
      <c r="AR64" s="22">
        <v>7</v>
      </c>
      <c r="AS64" s="22">
        <v>4.3999999999999986</v>
      </c>
      <c r="AT64" s="22">
        <v>3.6999999999999993</v>
      </c>
      <c r="AU64" s="22">
        <v>1.4999999999999991</v>
      </c>
      <c r="AV64" s="22">
        <v>1.6</v>
      </c>
      <c r="AW64" s="22">
        <v>1.0999999999999996</v>
      </c>
      <c r="AX64" s="22">
        <v>4.0999999999999979</v>
      </c>
      <c r="AY64" s="22">
        <v>1.6000000000000014</v>
      </c>
      <c r="AZ64" s="22">
        <v>3.3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2</v>
      </c>
      <c r="BG64" s="22">
        <v>4</v>
      </c>
      <c r="BH64" s="22">
        <v>6</v>
      </c>
      <c r="BI64" s="22">
        <v>1.3999999999999986</v>
      </c>
      <c r="BJ64" s="22">
        <v>0</v>
      </c>
      <c r="BK64" s="22">
        <v>2</v>
      </c>
      <c r="BL64" s="22">
        <v>-3.2000000000000028</v>
      </c>
      <c r="BM64" s="22">
        <v>-6</v>
      </c>
      <c r="BN64" s="22">
        <v>-5</v>
      </c>
      <c r="BO64" s="22">
        <v>-8.3999999999999915</v>
      </c>
      <c r="BP64" s="22">
        <v>3</v>
      </c>
      <c r="BQ64" s="22">
        <v>5</v>
      </c>
      <c r="BR64" s="22">
        <v>8</v>
      </c>
      <c r="BS64" s="22">
        <v>11</v>
      </c>
      <c r="BT64" s="22">
        <v>6</v>
      </c>
      <c r="BU64" s="22">
        <v>-3</v>
      </c>
      <c r="BV64" s="22">
        <v>11</v>
      </c>
      <c r="BW64" s="22">
        <v>1</v>
      </c>
      <c r="BX64" s="22">
        <v>5</v>
      </c>
      <c r="BY64" s="22">
        <v>0</v>
      </c>
      <c r="BZ64" s="22">
        <v>4</v>
      </c>
      <c r="CA64" s="21" t="s">
        <v>10</v>
      </c>
      <c r="CB64" s="21" t="str">
        <f>IF(Raw!$CA64=Raw!$B64,"Team1", "Team2")</f>
        <v>Team1</v>
      </c>
      <c r="CC64" s="21">
        <v>112</v>
      </c>
      <c r="CD64" s="21">
        <v>110</v>
      </c>
      <c r="CE64" s="21">
        <f>Raw!$CC64-Raw!$CD64</f>
        <v>2</v>
      </c>
      <c r="CF64" s="32"/>
      <c r="CG64" s="32"/>
      <c r="CH64" s="32"/>
      <c r="CI64" s="32"/>
      <c r="CJ64" s="32"/>
      <c r="CK64" s="32"/>
    </row>
    <row r="65" spans="1:89" x14ac:dyDescent="0.25">
      <c r="A65" t="s">
        <v>286</v>
      </c>
      <c r="B65" s="16" t="s">
        <v>72</v>
      </c>
      <c r="C65" s="18" t="s">
        <v>74</v>
      </c>
      <c r="D65" s="19" t="s">
        <v>183</v>
      </c>
      <c r="E65" s="18" t="str">
        <f>Table1[[#This Row],[Team1]]&amp;""&amp;Table1[[#This Row],[Team2]]&amp;""&amp;Table1[[#This Row],[Date]]</f>
        <v>PHXPOR28.10.2017</v>
      </c>
      <c r="F65" s="18" t="str">
        <f>Raw!$C65</f>
        <v>POR</v>
      </c>
      <c r="G65" s="18" t="str">
        <f>IF(Raw!$F65=Raw!$B65,"Team1","Team2")</f>
        <v>Team2</v>
      </c>
      <c r="H65" s="3" t="str">
        <f>IF(Table1[[#This Row],[Odd1]]&gt;Table1[[#This Row],[Odd2]],Table1[[#This Row],[Team2]],Table1[[#This Row],[Team1]])</f>
        <v>POR</v>
      </c>
      <c r="I65" s="18" t="str">
        <f>IF(Raw!$H65=Raw!$B65,"Team1","Team2")</f>
        <v>Team2</v>
      </c>
      <c r="J65" s="18">
        <v>6.69</v>
      </c>
      <c r="K65" s="18">
        <v>1.1399999999999999</v>
      </c>
      <c r="L65" s="18">
        <f>Raw!$J65-Raw!$K65</f>
        <v>5.5500000000000007</v>
      </c>
      <c r="M65" s="18" t="s">
        <v>72</v>
      </c>
      <c r="N65" s="18" t="str">
        <f>IF(Raw!$M65=Raw!$B65,"Team1", "Team2")</f>
        <v>Team1</v>
      </c>
      <c r="O65" s="18">
        <v>2</v>
      </c>
      <c r="P65" s="18">
        <v>0</v>
      </c>
      <c r="Q65" s="18">
        <v>4</v>
      </c>
      <c r="R65" s="18">
        <v>0</v>
      </c>
      <c r="S65" s="18" t="s">
        <v>74</v>
      </c>
      <c r="T65" s="18" t="str">
        <f>IF(Raw!$S65=Raw!$B65,"Team1","Team2")</f>
        <v>Team2</v>
      </c>
      <c r="U65" s="18">
        <v>91</v>
      </c>
      <c r="V65" s="18">
        <v>97</v>
      </c>
      <c r="W65" s="18">
        <f>Raw!$U65-Raw!$V65</f>
        <v>-6</v>
      </c>
      <c r="X65" s="18">
        <v>0.89290000000000003</v>
      </c>
      <c r="Y65" s="18">
        <v>0.44</v>
      </c>
      <c r="Z65" s="22">
        <f>1-Table1[[#This Row],[Pred1]]</f>
        <v>0.56000000000000005</v>
      </c>
      <c r="AA65" s="20">
        <v>3</v>
      </c>
      <c r="AB65" s="20">
        <v>-4</v>
      </c>
      <c r="AC65" s="20">
        <v>7</v>
      </c>
      <c r="AD65" s="20">
        <v>-0.20900000000000002</v>
      </c>
      <c r="AE65" s="20">
        <v>0</v>
      </c>
      <c r="AF65" s="20">
        <v>4.5</v>
      </c>
      <c r="AG65" s="22">
        <v>2.2999999999999972</v>
      </c>
      <c r="AH65" s="22">
        <v>3.5</v>
      </c>
      <c r="AI65" s="22">
        <v>0.80000000000000426</v>
      </c>
      <c r="AJ65" s="22">
        <v>-0.5</v>
      </c>
      <c r="AK65" s="22">
        <v>1.3000000000000007</v>
      </c>
      <c r="AL65" s="22">
        <v>-3.8999999999999986</v>
      </c>
      <c r="AM65" s="22">
        <v>0.5</v>
      </c>
      <c r="AN65" s="22">
        <v>2.6000000000000014</v>
      </c>
      <c r="AO65" s="22">
        <v>-6.2000000000000028</v>
      </c>
      <c r="AP65" s="22">
        <v>0.90000000000000036</v>
      </c>
      <c r="AQ65" s="22">
        <v>-1.7999999999999972</v>
      </c>
      <c r="AR65" s="22">
        <v>-0.89999999999999858</v>
      </c>
      <c r="AS65" s="22">
        <v>2.1000000000000014</v>
      </c>
      <c r="AT65" s="22">
        <v>1.0999999999999996</v>
      </c>
      <c r="AU65" s="22">
        <v>0.70000000000000018</v>
      </c>
      <c r="AV65" s="22">
        <v>-0.40000000000000036</v>
      </c>
      <c r="AW65" s="22">
        <v>-0.59999999999999964</v>
      </c>
      <c r="AX65" s="22">
        <v>2.5</v>
      </c>
      <c r="AY65" s="22">
        <v>2.5</v>
      </c>
      <c r="AZ65" s="22">
        <v>-10.6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7</v>
      </c>
      <c r="BG65" s="22">
        <v>4</v>
      </c>
      <c r="BH65" s="22">
        <v>0</v>
      </c>
      <c r="BI65" s="22">
        <v>5.2000000000000028</v>
      </c>
      <c r="BJ65" s="22">
        <v>-5</v>
      </c>
      <c r="BK65" s="22">
        <v>-4</v>
      </c>
      <c r="BL65" s="22">
        <v>-14</v>
      </c>
      <c r="BM65" s="22">
        <v>4</v>
      </c>
      <c r="BN65" s="22">
        <v>7</v>
      </c>
      <c r="BO65" s="22">
        <v>-4.7999999999999972</v>
      </c>
      <c r="BP65" s="22">
        <v>3</v>
      </c>
      <c r="BQ65" s="22">
        <v>-2</v>
      </c>
      <c r="BR65" s="22">
        <v>1</v>
      </c>
      <c r="BS65" s="22">
        <v>4</v>
      </c>
      <c r="BT65" s="22">
        <v>-5</v>
      </c>
      <c r="BU65" s="22">
        <v>3</v>
      </c>
      <c r="BV65" s="22">
        <v>0</v>
      </c>
      <c r="BW65" s="22">
        <v>-2</v>
      </c>
      <c r="BX65" s="22">
        <v>1</v>
      </c>
      <c r="BY65" s="22">
        <v>1</v>
      </c>
      <c r="BZ65" s="22">
        <v>4</v>
      </c>
      <c r="CA65" s="21" t="s">
        <v>74</v>
      </c>
      <c r="CB65" s="21" t="str">
        <f>IF(Raw!$CA65=Raw!$B65,"Team1", "Team2")</f>
        <v>Team2</v>
      </c>
      <c r="CC65" s="21">
        <v>107</v>
      </c>
      <c r="CD65" s="21">
        <v>114</v>
      </c>
      <c r="CE65" s="21">
        <f>Raw!$CC65-Raw!$CD65</f>
        <v>-7</v>
      </c>
      <c r="CF65" s="32"/>
      <c r="CG65" s="32"/>
      <c r="CH65" s="32"/>
      <c r="CI65" s="32"/>
      <c r="CJ65" s="32"/>
      <c r="CK65" s="32"/>
    </row>
    <row r="66" spans="1:89" x14ac:dyDescent="0.25">
      <c r="A66" t="s">
        <v>286</v>
      </c>
      <c r="B66" s="16" t="s">
        <v>5</v>
      </c>
      <c r="C66" s="18" t="s">
        <v>55</v>
      </c>
      <c r="D66" s="19" t="s">
        <v>183</v>
      </c>
      <c r="E66" s="18" t="str">
        <f>Table1[[#This Row],[Team1]]&amp;""&amp;Table1[[#This Row],[Team2]]&amp;""&amp;Table1[[#This Row],[Date]]</f>
        <v>DETLAC28.10.2017</v>
      </c>
      <c r="F66" s="18" t="str">
        <f>Raw!$C66</f>
        <v>LAC</v>
      </c>
      <c r="G66" s="18" t="str">
        <f>IF(Raw!$F66=Raw!$B66,"Team1","Team2")</f>
        <v>Team2</v>
      </c>
      <c r="H66" s="3" t="str">
        <f>IF(Table1[[#This Row],[Odd1]]&gt;Table1[[#This Row],[Odd2]],Table1[[#This Row],[Team2]],Table1[[#This Row],[Team1]])</f>
        <v>LAC</v>
      </c>
      <c r="I66" s="18" t="str">
        <f>IF(Raw!$H66=Raw!$B66,"Team1","Team2")</f>
        <v>Team2</v>
      </c>
      <c r="J66" s="18">
        <v>3.95</v>
      </c>
      <c r="K66" s="18">
        <v>1.3</v>
      </c>
      <c r="L66" s="18">
        <f>Raw!$J66-Raw!$K66</f>
        <v>2.6500000000000004</v>
      </c>
      <c r="M66" s="18" t="s">
        <v>5</v>
      </c>
      <c r="N66" s="18" t="str">
        <f>IF(Raw!$M66=Raw!$B66,"Team1", "Team2")</f>
        <v>Team1</v>
      </c>
      <c r="O66" s="18">
        <v>1</v>
      </c>
      <c r="P66" s="18">
        <v>0</v>
      </c>
      <c r="Q66" s="18">
        <v>3</v>
      </c>
      <c r="R66" s="18">
        <v>0</v>
      </c>
      <c r="S66" s="18" t="s">
        <v>55</v>
      </c>
      <c r="T66" s="18" t="str">
        <f>IF(Raw!$S66=Raw!$B66,"Team1","Team2")</f>
        <v>Team2</v>
      </c>
      <c r="U66" s="18">
        <v>88</v>
      </c>
      <c r="V66" s="18">
        <v>112</v>
      </c>
      <c r="W66" s="18">
        <f>Raw!$U66-Raw!$V66</f>
        <v>-24</v>
      </c>
      <c r="X66" s="18">
        <v>0.75139999999999996</v>
      </c>
      <c r="Y66" s="18">
        <v>0.26</v>
      </c>
      <c r="Z66" s="22">
        <f>1-Table1[[#This Row],[Pred1]]</f>
        <v>0.74</v>
      </c>
      <c r="AA66" s="20">
        <v>2</v>
      </c>
      <c r="AB66" s="20">
        <v>6</v>
      </c>
      <c r="AC66" s="20">
        <v>-4</v>
      </c>
      <c r="AD66" s="20">
        <v>0.21200000000000008</v>
      </c>
      <c r="AE66" s="20">
        <v>-0.20000000000000284</v>
      </c>
      <c r="AF66" s="20">
        <v>-1</v>
      </c>
      <c r="AG66" s="22">
        <v>1.1999999999999957</v>
      </c>
      <c r="AH66" s="22">
        <v>2</v>
      </c>
      <c r="AI66" s="22">
        <v>0.39999999999999858</v>
      </c>
      <c r="AJ66" s="22">
        <v>0.5</v>
      </c>
      <c r="AK66" s="22">
        <v>-0.60000000000000142</v>
      </c>
      <c r="AL66" s="22">
        <v>2.3999999999999986</v>
      </c>
      <c r="AM66" s="22">
        <v>-3.8000000000000007</v>
      </c>
      <c r="AN66" s="22">
        <v>-4.7000000000000028</v>
      </c>
      <c r="AO66" s="22">
        <v>-1.3999999999999915</v>
      </c>
      <c r="AP66" s="22">
        <v>-0.59999999999999964</v>
      </c>
      <c r="AQ66" s="22">
        <v>0</v>
      </c>
      <c r="AR66" s="22">
        <v>-0.60000000000000142</v>
      </c>
      <c r="AS66" s="22">
        <v>1.8000000000000007</v>
      </c>
      <c r="AT66" s="22">
        <v>-0.70000000000000107</v>
      </c>
      <c r="AU66" s="22">
        <v>0</v>
      </c>
      <c r="AV66" s="22">
        <v>-1.2999999999999998</v>
      </c>
      <c r="AW66" s="22">
        <v>0.29999999999999982</v>
      </c>
      <c r="AX66" s="22">
        <v>-1.5999999999999979</v>
      </c>
      <c r="AY66" s="22">
        <v>-2.8000000000000007</v>
      </c>
      <c r="AZ66" s="22">
        <v>4.0999999999999996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-9</v>
      </c>
      <c r="BG66" s="22">
        <v>-6</v>
      </c>
      <c r="BH66" s="22">
        <v>-7</v>
      </c>
      <c r="BI66" s="22">
        <v>-3.1000000000000014</v>
      </c>
      <c r="BJ66" s="22">
        <v>2</v>
      </c>
      <c r="BK66" s="22">
        <v>-5</v>
      </c>
      <c r="BL66" s="22">
        <v>13.099999999999998</v>
      </c>
      <c r="BM66" s="22">
        <v>1</v>
      </c>
      <c r="BN66" s="22">
        <v>4</v>
      </c>
      <c r="BO66" s="22">
        <v>-7.3999999999999986</v>
      </c>
      <c r="BP66" s="22">
        <v>-2</v>
      </c>
      <c r="BQ66" s="22">
        <v>8</v>
      </c>
      <c r="BR66" s="22">
        <v>6</v>
      </c>
      <c r="BS66" s="22">
        <v>-3</v>
      </c>
      <c r="BT66" s="22">
        <v>4</v>
      </c>
      <c r="BU66" s="22">
        <v>2</v>
      </c>
      <c r="BV66" s="22">
        <v>-1</v>
      </c>
      <c r="BW66" s="22">
        <v>8</v>
      </c>
      <c r="BX66" s="22">
        <v>0</v>
      </c>
      <c r="BY66" s="22">
        <v>2</v>
      </c>
      <c r="BZ66" s="22">
        <v>2</v>
      </c>
      <c r="CA66" s="21" t="s">
        <v>5</v>
      </c>
      <c r="CB66" s="21" t="str">
        <f>IF(Raw!$CA66=Raw!$B66,"Team1", "Team2")</f>
        <v>Team1</v>
      </c>
      <c r="CC66" s="21">
        <v>95</v>
      </c>
      <c r="CD66" s="21">
        <v>87</v>
      </c>
      <c r="CE66" s="21">
        <f>Raw!$CC66-Raw!$CD66</f>
        <v>8</v>
      </c>
      <c r="CF66" s="32"/>
      <c r="CG66" s="32"/>
      <c r="CH66" s="32"/>
      <c r="CI66" s="32"/>
      <c r="CJ66" s="32"/>
      <c r="CK66" s="32"/>
    </row>
    <row r="67" spans="1:89" x14ac:dyDescent="0.25">
      <c r="A67" t="s">
        <v>286</v>
      </c>
      <c r="B67" s="16" t="s">
        <v>6</v>
      </c>
      <c r="C67" s="18" t="s">
        <v>58</v>
      </c>
      <c r="D67" s="19" t="s">
        <v>183</v>
      </c>
      <c r="E67" s="18" t="str">
        <f>Table1[[#This Row],[Team1]]&amp;""&amp;Table1[[#This Row],[Team2]]&amp;""&amp;Table1[[#This Row],[Date]]</f>
        <v>HOUMEM28.10.2017</v>
      </c>
      <c r="F67" s="18" t="str">
        <f>Raw!$C67</f>
        <v>MEM</v>
      </c>
      <c r="G67" s="18" t="str">
        <f>IF(Raw!$F67=Raw!$B67,"Team1","Team2")</f>
        <v>Team2</v>
      </c>
      <c r="H67" s="3" t="str">
        <f>IF(Table1[[#This Row],[Odd1]]&gt;Table1[[#This Row],[Odd2]],Table1[[#This Row],[Team2]],Table1[[#This Row],[Team1]])</f>
        <v>MEM</v>
      </c>
      <c r="I67" s="18" t="str">
        <f>IF(Raw!$H67=Raw!$B67,"Team1","Team2")</f>
        <v>Team2</v>
      </c>
      <c r="J67" s="18">
        <v>2.15</v>
      </c>
      <c r="K67" s="18">
        <v>1.79</v>
      </c>
      <c r="L67" s="18">
        <f>Raw!$J67-Raw!$K67</f>
        <v>0.35999999999999988</v>
      </c>
      <c r="M67" s="18" t="s">
        <v>58</v>
      </c>
      <c r="N67" s="18" t="str">
        <f>IF(Raw!$M67=Raw!$B67,"Team1", "Team2")</f>
        <v>Team2</v>
      </c>
      <c r="O67" s="18">
        <v>0</v>
      </c>
      <c r="P67" s="18">
        <v>0</v>
      </c>
      <c r="Q67" s="18">
        <v>0</v>
      </c>
      <c r="R67" s="18">
        <v>0</v>
      </c>
      <c r="S67" s="18" t="s">
        <v>6</v>
      </c>
      <c r="T67" s="18" t="str">
        <f>IF(Raw!$S67=Raw!$B67,"Team1","Team2")</f>
        <v>Team1</v>
      </c>
      <c r="U67" s="18">
        <v>107</v>
      </c>
      <c r="V67" s="18">
        <v>98</v>
      </c>
      <c r="W67" s="18">
        <f>Raw!$U67-Raw!$V67</f>
        <v>9</v>
      </c>
      <c r="X67" s="18">
        <v>0.67179999999999995</v>
      </c>
      <c r="Y67" s="18">
        <v>0.59</v>
      </c>
      <c r="Z67" s="22">
        <f>1-Table1[[#This Row],[Pred1]]</f>
        <v>0.41000000000000003</v>
      </c>
      <c r="AA67" s="20">
        <v>-2</v>
      </c>
      <c r="AB67" s="20">
        <v>11</v>
      </c>
      <c r="AC67" s="20">
        <v>-13</v>
      </c>
      <c r="AD67" s="20">
        <v>0.50600000000000001</v>
      </c>
      <c r="AE67" s="20">
        <v>0</v>
      </c>
      <c r="AF67" s="20">
        <v>15.900000000000006</v>
      </c>
      <c r="AG67" s="22">
        <v>3.3999999999999986</v>
      </c>
      <c r="AH67" s="22">
        <v>4.2999999999999972</v>
      </c>
      <c r="AI67" s="22">
        <v>1.7000000000000028</v>
      </c>
      <c r="AJ67" s="22">
        <v>7</v>
      </c>
      <c r="AK67" s="22">
        <v>17</v>
      </c>
      <c r="AL67" s="22">
        <v>2.6999999999999957</v>
      </c>
      <c r="AM67" s="22">
        <v>2.3000000000000007</v>
      </c>
      <c r="AN67" s="22">
        <v>2.6000000000000014</v>
      </c>
      <c r="AO67" s="22">
        <v>0.59999999999999432</v>
      </c>
      <c r="AP67" s="22">
        <v>1.8000000000000007</v>
      </c>
      <c r="AQ67" s="22">
        <v>4.3999999999999986</v>
      </c>
      <c r="AR67" s="22">
        <v>6.1999999999999957</v>
      </c>
      <c r="AS67" s="22">
        <v>2</v>
      </c>
      <c r="AT67" s="22">
        <v>1.8000000000000007</v>
      </c>
      <c r="AU67" s="22">
        <v>1.8999999999999995</v>
      </c>
      <c r="AV67" s="22">
        <v>-0.5</v>
      </c>
      <c r="AW67" s="22">
        <v>-0.5</v>
      </c>
      <c r="AX67" s="22">
        <v>-1.6000000000000014</v>
      </c>
      <c r="AY67" s="22">
        <v>-0.40000000000000213</v>
      </c>
      <c r="AZ67" s="22">
        <v>14.8</v>
      </c>
      <c r="BA67" s="22">
        <v>0</v>
      </c>
      <c r="BB67" s="22">
        <v>1</v>
      </c>
      <c r="BC67" s="22">
        <v>-1</v>
      </c>
      <c r="BD67" s="22">
        <v>1</v>
      </c>
      <c r="BE67" s="22">
        <v>0</v>
      </c>
      <c r="BF67" s="22">
        <v>5</v>
      </c>
      <c r="BG67" s="22">
        <v>-3</v>
      </c>
      <c r="BH67" s="22">
        <v>-1</v>
      </c>
      <c r="BI67" s="22">
        <v>-3.1000000000000014</v>
      </c>
      <c r="BJ67" s="22">
        <v>9</v>
      </c>
      <c r="BK67" s="22">
        <v>15</v>
      </c>
      <c r="BL67" s="22">
        <v>9.6000000000000014</v>
      </c>
      <c r="BM67" s="22">
        <v>2</v>
      </c>
      <c r="BN67" s="22">
        <v>2</v>
      </c>
      <c r="BO67" s="22">
        <v>2.2999999999999972</v>
      </c>
      <c r="BP67" s="22">
        <v>-3</v>
      </c>
      <c r="BQ67" s="22">
        <v>14</v>
      </c>
      <c r="BR67" s="22">
        <v>11</v>
      </c>
      <c r="BS67" s="22">
        <v>-2</v>
      </c>
      <c r="BT67" s="22">
        <v>0</v>
      </c>
      <c r="BU67" s="22">
        <v>2</v>
      </c>
      <c r="BV67" s="22">
        <v>2</v>
      </c>
      <c r="BW67" s="22">
        <v>2</v>
      </c>
      <c r="BX67" s="22">
        <v>0</v>
      </c>
      <c r="BY67" s="22">
        <v>-2</v>
      </c>
      <c r="BZ67" s="22">
        <v>20</v>
      </c>
      <c r="CA67" s="21" t="s">
        <v>58</v>
      </c>
      <c r="CB67" s="21" t="str">
        <f>IF(Raw!$CA67=Raw!$B67,"Team1", "Team2")</f>
        <v>Team2</v>
      </c>
      <c r="CC67" s="21">
        <v>89</v>
      </c>
      <c r="CD67" s="21">
        <v>103</v>
      </c>
      <c r="CE67" s="21">
        <f>Raw!$CC67-Raw!$CD67</f>
        <v>-14</v>
      </c>
      <c r="CF67" s="32"/>
      <c r="CG67" s="32"/>
      <c r="CH67" s="32"/>
      <c r="CI67" s="32"/>
      <c r="CJ67" s="32"/>
      <c r="CK67" s="32"/>
    </row>
    <row r="68" spans="1:89" x14ac:dyDescent="0.25">
      <c r="A68" t="s">
        <v>286</v>
      </c>
      <c r="B68" s="16" t="s">
        <v>56</v>
      </c>
      <c r="C68" s="18" t="s">
        <v>81</v>
      </c>
      <c r="D68" s="19" t="s">
        <v>183</v>
      </c>
      <c r="E68" s="18" t="str">
        <f>Table1[[#This Row],[Team1]]&amp;""&amp;Table1[[#This Row],[Team2]]&amp;""&amp;Table1[[#This Row],[Date]]</f>
        <v>LALUTA28.10.2017</v>
      </c>
      <c r="F68" s="18" t="str">
        <f>Raw!$C68</f>
        <v>UTA</v>
      </c>
      <c r="G68" s="18" t="str">
        <f>IF(Raw!$F68=Raw!$B68,"Team1","Team2")</f>
        <v>Team2</v>
      </c>
      <c r="H68" s="3" t="str">
        <f>IF(Table1[[#This Row],[Odd1]]&gt;Table1[[#This Row],[Odd2]],Table1[[#This Row],[Team2]],Table1[[#This Row],[Team1]])</f>
        <v>UTA</v>
      </c>
      <c r="I68" s="18" t="str">
        <f>IF(Raw!$H68=Raw!$B68,"Team1","Team2")</f>
        <v>Team2</v>
      </c>
      <c r="J68" s="18">
        <v>5.98</v>
      </c>
      <c r="K68" s="18">
        <v>1.17</v>
      </c>
      <c r="L68" s="18">
        <f>Raw!$J68-Raw!$K68</f>
        <v>4.8100000000000005</v>
      </c>
      <c r="M68" s="18" t="s">
        <v>81</v>
      </c>
      <c r="N68" s="18" t="str">
        <f>IF(Raw!$M68=Raw!$B68,"Team1", "Team2")</f>
        <v>Team2</v>
      </c>
      <c r="O68" s="18">
        <v>2</v>
      </c>
      <c r="P68" s="18">
        <v>0</v>
      </c>
      <c r="Q68" s="18">
        <v>4</v>
      </c>
      <c r="R68" s="18">
        <v>1</v>
      </c>
      <c r="S68" s="18" t="s">
        <v>56</v>
      </c>
      <c r="T68" s="18" t="str">
        <f>IF(Raw!$S68=Raw!$B68,"Team1","Team2")</f>
        <v>Team1</v>
      </c>
      <c r="U68" s="18">
        <v>102</v>
      </c>
      <c r="V68" s="18">
        <v>96</v>
      </c>
      <c r="W68" s="18">
        <f>Raw!$U68-Raw!$V68</f>
        <v>6</v>
      </c>
      <c r="X68" s="18">
        <v>0.77939999999999998</v>
      </c>
      <c r="Y68" s="18">
        <v>0.56000000000000005</v>
      </c>
      <c r="Z68" s="22">
        <f>1-Table1[[#This Row],[Pred1]]</f>
        <v>0.43999999999999995</v>
      </c>
      <c r="AA68" s="20">
        <v>-2</v>
      </c>
      <c r="AB68" s="20">
        <v>-4</v>
      </c>
      <c r="AC68" s="20">
        <v>2</v>
      </c>
      <c r="AD68" s="20">
        <v>-0.125</v>
      </c>
      <c r="AE68" s="20">
        <v>0.19999999999999574</v>
      </c>
      <c r="AF68" s="20">
        <v>2.5999999999999943</v>
      </c>
      <c r="AG68" s="22">
        <v>2.7999999999999972</v>
      </c>
      <c r="AH68" s="22">
        <v>6.2000000000000028</v>
      </c>
      <c r="AI68" s="22">
        <v>0</v>
      </c>
      <c r="AJ68" s="22">
        <v>-3.4000000000000004</v>
      </c>
      <c r="AK68" s="22">
        <v>-4.1999999999999993</v>
      </c>
      <c r="AL68" s="22">
        <v>-6.8000000000000043</v>
      </c>
      <c r="AM68" s="22">
        <v>0.5</v>
      </c>
      <c r="AN68" s="22">
        <v>3.9000000000000021</v>
      </c>
      <c r="AO68" s="22">
        <v>-11.400000000000006</v>
      </c>
      <c r="AP68" s="22">
        <v>1.9000000000000004</v>
      </c>
      <c r="AQ68" s="22">
        <v>4.1999999999999957</v>
      </c>
      <c r="AR68" s="22">
        <v>6.0999999999999943</v>
      </c>
      <c r="AS68" s="22">
        <v>0.89999999999999858</v>
      </c>
      <c r="AT68" s="22">
        <v>2.4000000000000004</v>
      </c>
      <c r="AU68" s="22">
        <v>-1.4000000000000004</v>
      </c>
      <c r="AV68" s="22">
        <v>0.5</v>
      </c>
      <c r="AW68" s="22">
        <v>0.89999999999999947</v>
      </c>
      <c r="AX68" s="22">
        <v>2</v>
      </c>
      <c r="AY68" s="22">
        <v>0.80000000000000071</v>
      </c>
      <c r="AZ68" s="22">
        <v>-7.1999999999999993</v>
      </c>
      <c r="BA68" s="22">
        <v>0</v>
      </c>
      <c r="BB68" s="22">
        <v>1</v>
      </c>
      <c r="BC68" s="22">
        <v>-1</v>
      </c>
      <c r="BD68" s="22">
        <v>1</v>
      </c>
      <c r="BE68" s="22">
        <v>0</v>
      </c>
      <c r="BF68" s="22">
        <v>6</v>
      </c>
      <c r="BG68" s="22">
        <v>8</v>
      </c>
      <c r="BH68" s="22">
        <v>19</v>
      </c>
      <c r="BI68" s="22">
        <v>-0.40000000000000568</v>
      </c>
      <c r="BJ68" s="22">
        <v>0</v>
      </c>
      <c r="BK68" s="22">
        <v>-2</v>
      </c>
      <c r="BL68" s="22">
        <v>2.5999999999999943</v>
      </c>
      <c r="BM68" s="22">
        <v>-10</v>
      </c>
      <c r="BN68" s="22">
        <v>-3</v>
      </c>
      <c r="BO68" s="22">
        <v>-31.5</v>
      </c>
      <c r="BP68" s="22">
        <v>11</v>
      </c>
      <c r="BQ68" s="22">
        <v>1</v>
      </c>
      <c r="BR68" s="22">
        <v>12</v>
      </c>
      <c r="BS68" s="22">
        <v>5</v>
      </c>
      <c r="BT68" s="22">
        <v>-1</v>
      </c>
      <c r="BU68" s="22">
        <v>3</v>
      </c>
      <c r="BV68" s="22">
        <v>2</v>
      </c>
      <c r="BW68" s="22">
        <v>8</v>
      </c>
      <c r="BX68" s="22">
        <v>3</v>
      </c>
      <c r="BY68" s="22">
        <v>2</v>
      </c>
      <c r="BZ68" s="22">
        <v>14</v>
      </c>
      <c r="CA68" s="21" t="s">
        <v>56</v>
      </c>
      <c r="CB68" s="21" t="str">
        <f>IF(Raw!$CA68=Raw!$B68,"Team1", "Team2")</f>
        <v>Team1</v>
      </c>
      <c r="CC68" s="21">
        <v>81</v>
      </c>
      <c r="CD68" s="21">
        <v>96</v>
      </c>
      <c r="CE68" s="21">
        <f>Raw!$CC68-Raw!$CD68</f>
        <v>-15</v>
      </c>
      <c r="CF68" s="32"/>
      <c r="CG68" s="32"/>
      <c r="CH68" s="32"/>
      <c r="CI68" s="32"/>
      <c r="CJ68" s="32"/>
      <c r="CK68" s="32"/>
    </row>
    <row r="69" spans="1:89" x14ac:dyDescent="0.25">
      <c r="A69" t="s">
        <v>286</v>
      </c>
      <c r="B69" s="16" t="s">
        <v>8</v>
      </c>
      <c r="C69" s="18" t="s">
        <v>2</v>
      </c>
      <c r="D69" s="19" t="s">
        <v>236</v>
      </c>
      <c r="E69" s="18" t="str">
        <f>Table1[[#This Row],[Team1]]&amp;""&amp;Table1[[#This Row],[Team2]]&amp;""&amp;Table1[[#This Row],[Date]]</f>
        <v>MILATL29.10.2017</v>
      </c>
      <c r="F69" s="18" t="str">
        <f>Raw!$C69</f>
        <v>ATL</v>
      </c>
      <c r="G69" s="18" t="str">
        <f>IF(Raw!$F69=Raw!$B69,"Team1","Team2")</f>
        <v>Team2</v>
      </c>
      <c r="H69" s="3" t="str">
        <f>IF(Table1[[#This Row],[Odd1]]&gt;Table1[[#This Row],[Odd2]],Table1[[#This Row],[Team2]],Table1[[#This Row],[Team1]])</f>
        <v>MIL</v>
      </c>
      <c r="I69" s="18" t="str">
        <f>IF(Raw!$H69=Raw!$B69,"Team1","Team2")</f>
        <v>Team1</v>
      </c>
      <c r="J69" s="18">
        <v>1.51</v>
      </c>
      <c r="K69" s="18">
        <v>2.75</v>
      </c>
      <c r="L69" s="18">
        <f>Raw!$J69-Raw!$K69</f>
        <v>-1.24</v>
      </c>
      <c r="M69" s="18" t="s">
        <v>2</v>
      </c>
      <c r="N69" s="18" t="str">
        <f>IF(Raw!$M69=Raw!$B69,"Team1", "Team2")</f>
        <v>Team2</v>
      </c>
      <c r="O69" s="18">
        <v>0</v>
      </c>
      <c r="P69" s="18">
        <v>0</v>
      </c>
      <c r="Q69" s="18">
        <v>0</v>
      </c>
      <c r="R69" s="18">
        <v>0</v>
      </c>
      <c r="S69" s="18" t="s">
        <v>2</v>
      </c>
      <c r="T69" s="18" t="str">
        <f>IF(Raw!$S69=Raw!$B69,"Team1","Team2")</f>
        <v>Team2</v>
      </c>
      <c r="U69" s="18">
        <v>99</v>
      </c>
      <c r="V69" s="18">
        <v>105</v>
      </c>
      <c r="W69" s="18">
        <f>Raw!$U69-Raw!$V69</f>
        <v>-6</v>
      </c>
      <c r="X69" s="18">
        <v>0.63270000000000004</v>
      </c>
      <c r="Y69" s="18">
        <v>0.44</v>
      </c>
      <c r="Z69" s="22">
        <f>1-Table1[[#This Row],[Pred1]]</f>
        <v>0.56000000000000005</v>
      </c>
      <c r="AA69" s="20">
        <v>0</v>
      </c>
      <c r="AB69" s="20">
        <v>9</v>
      </c>
      <c r="AC69" s="20">
        <v>-9</v>
      </c>
      <c r="AD69" s="20">
        <v>0.375</v>
      </c>
      <c r="AE69" s="20">
        <v>0</v>
      </c>
      <c r="AF69" s="20">
        <v>0.5</v>
      </c>
      <c r="AG69" s="20">
        <v>-9.9999999999994316E-2</v>
      </c>
      <c r="AH69" s="20">
        <v>-5</v>
      </c>
      <c r="AI69" s="20">
        <v>2.6999999999999957</v>
      </c>
      <c r="AJ69" s="20">
        <v>-1.7999999999999989</v>
      </c>
      <c r="AK69" s="20">
        <v>-3.5999999999999979</v>
      </c>
      <c r="AL69" s="20">
        <v>-1.5</v>
      </c>
      <c r="AM69" s="20">
        <v>2.3999999999999986</v>
      </c>
      <c r="AN69" s="20">
        <v>4.1000000000000014</v>
      </c>
      <c r="AO69" s="20">
        <v>-3.5</v>
      </c>
      <c r="AP69" s="20">
        <v>-1.8999999999999995</v>
      </c>
      <c r="AQ69" s="20">
        <v>-0.5</v>
      </c>
      <c r="AR69" s="20">
        <v>-2.3999999999999986</v>
      </c>
      <c r="AS69" s="20">
        <v>-0.60000000000000142</v>
      </c>
      <c r="AT69" s="20">
        <v>-2.3000000000000007</v>
      </c>
      <c r="AU69" s="20">
        <v>-0.59999999999999964</v>
      </c>
      <c r="AV69" s="20">
        <v>1.7000000000000002</v>
      </c>
      <c r="AW69" s="20">
        <v>-1.9000000000000004</v>
      </c>
      <c r="AX69" s="20">
        <v>2</v>
      </c>
      <c r="AY69" s="20">
        <v>-0.39999999999999858</v>
      </c>
      <c r="AZ69" s="20">
        <v>5.2</v>
      </c>
      <c r="BA69" s="20">
        <v>0</v>
      </c>
      <c r="BB69" s="20">
        <v>1</v>
      </c>
      <c r="BC69" s="20">
        <v>-1</v>
      </c>
      <c r="BD69" s="20">
        <v>1</v>
      </c>
      <c r="BE69" s="20">
        <v>-5</v>
      </c>
      <c r="BF69" s="20">
        <v>3</v>
      </c>
      <c r="BG69" s="20">
        <v>-4</v>
      </c>
      <c r="BH69" s="20">
        <v>-14</v>
      </c>
      <c r="BI69" s="20">
        <v>2.6000000000000014</v>
      </c>
      <c r="BJ69" s="22">
        <v>-3</v>
      </c>
      <c r="BK69" s="22">
        <v>-3</v>
      </c>
      <c r="BL69" s="22">
        <v>-7.4000000000000057</v>
      </c>
      <c r="BM69" s="22">
        <v>14</v>
      </c>
      <c r="BN69" s="22">
        <v>14</v>
      </c>
      <c r="BO69" s="22">
        <v>10.299999999999997</v>
      </c>
      <c r="BP69" s="22">
        <v>-4</v>
      </c>
      <c r="BQ69" s="22">
        <v>-5</v>
      </c>
      <c r="BR69" s="22">
        <v>-9</v>
      </c>
      <c r="BS69" s="22">
        <v>-5</v>
      </c>
      <c r="BT69" s="22">
        <v>-9</v>
      </c>
      <c r="BU69" s="22">
        <v>3</v>
      </c>
      <c r="BV69" s="22">
        <v>3</v>
      </c>
      <c r="BW69" s="22">
        <v>-5</v>
      </c>
      <c r="BX69" s="22">
        <v>8</v>
      </c>
      <c r="BY69" s="20">
        <v>-1</v>
      </c>
      <c r="BZ69" s="22">
        <v>11</v>
      </c>
      <c r="CA69" s="21" t="s">
        <v>8</v>
      </c>
      <c r="CB69" s="21" t="str">
        <f>IF(Raw!$CA69=Raw!$B69,"Team1", "Team2")</f>
        <v>Team1</v>
      </c>
      <c r="CC69" s="21">
        <v>117</v>
      </c>
      <c r="CD69" s="21">
        <v>106</v>
      </c>
      <c r="CE69" s="21">
        <f>Raw!$CC69-Raw!$CD69</f>
        <v>11</v>
      </c>
      <c r="CF69" s="32"/>
      <c r="CG69" s="32"/>
      <c r="CH69" s="32"/>
      <c r="CI69" s="32"/>
      <c r="CJ69" s="32"/>
      <c r="CK69" s="32"/>
    </row>
    <row r="70" spans="1:89" x14ac:dyDescent="0.25">
      <c r="A70" t="s">
        <v>286</v>
      </c>
      <c r="B70" s="16" t="s">
        <v>78</v>
      </c>
      <c r="C70" s="18" t="s">
        <v>53</v>
      </c>
      <c r="D70" s="19" t="s">
        <v>236</v>
      </c>
      <c r="E70" s="18" t="str">
        <f>Table1[[#This Row],[Team1]]&amp;""&amp;Table1[[#This Row],[Team2]]&amp;""&amp;Table1[[#This Row],[Date]]</f>
        <v>SASIND29.10.2017</v>
      </c>
      <c r="F70" s="18" t="str">
        <f>Raw!$C70</f>
        <v>IND</v>
      </c>
      <c r="G70" s="18" t="str">
        <f>IF(Raw!$F70=Raw!$B70,"Team1","Team2")</f>
        <v>Team2</v>
      </c>
      <c r="H70" s="3" t="str">
        <f>IF(Table1[[#This Row],[Odd1]]&gt;Table1[[#This Row],[Odd2]],Table1[[#This Row],[Team2]],Table1[[#This Row],[Team1]])</f>
        <v>SAS</v>
      </c>
      <c r="I70" s="18" t="str">
        <f>IF(Raw!$H70=Raw!$B70,"Team1","Team2")</f>
        <v>Team1</v>
      </c>
      <c r="J70" s="18">
        <v>1.38</v>
      </c>
      <c r="K70" s="18">
        <v>3.35</v>
      </c>
      <c r="L70" s="18">
        <f>Raw!$J70-Raw!$K70</f>
        <v>-1.9700000000000002</v>
      </c>
      <c r="M70" s="18" t="s">
        <v>53</v>
      </c>
      <c r="N70" s="18" t="str">
        <f>IF(Raw!$M70=Raw!$B70,"Team1", "Team2")</f>
        <v>Team2</v>
      </c>
      <c r="O70" s="18">
        <v>1</v>
      </c>
      <c r="P70" s="18">
        <v>1</v>
      </c>
      <c r="Q70" s="18">
        <v>1</v>
      </c>
      <c r="R70" s="18">
        <v>0</v>
      </c>
      <c r="S70" s="18" t="s">
        <v>53</v>
      </c>
      <c r="T70" s="18" t="str">
        <f>IF(Raw!$S70=Raw!$B70,"Team1","Team2")</f>
        <v>Team2</v>
      </c>
      <c r="U70" s="18">
        <v>89</v>
      </c>
      <c r="V70" s="18">
        <v>103</v>
      </c>
      <c r="W70" s="18">
        <f>Raw!$U70-Raw!$V70</f>
        <v>-14</v>
      </c>
      <c r="X70" s="18">
        <v>0.83279999999999998</v>
      </c>
      <c r="Y70" s="18">
        <v>0.36</v>
      </c>
      <c r="Z70" s="22">
        <f>1-Table1[[#This Row],[Pred1]]</f>
        <v>0.64</v>
      </c>
      <c r="AA70" s="20">
        <v>0</v>
      </c>
      <c r="AB70" s="20">
        <v>3</v>
      </c>
      <c r="AC70" s="20">
        <v>-3</v>
      </c>
      <c r="AD70" s="20">
        <v>0.11499999999999999</v>
      </c>
      <c r="AE70" s="20">
        <v>0</v>
      </c>
      <c r="AF70" s="20">
        <v>-6.8999999999999915</v>
      </c>
      <c r="AG70" s="20">
        <v>-3.5</v>
      </c>
      <c r="AH70" s="20">
        <v>-3.5</v>
      </c>
      <c r="AI70" s="20">
        <v>-2.1999999999999957</v>
      </c>
      <c r="AJ70" s="20">
        <v>-1</v>
      </c>
      <c r="AK70" s="20">
        <v>-0.79999999999999716</v>
      </c>
      <c r="AL70" s="20">
        <v>-2.7999999999999972</v>
      </c>
      <c r="AM70" s="20">
        <v>1</v>
      </c>
      <c r="AN70" s="20">
        <v>0.69999999999999929</v>
      </c>
      <c r="AO70" s="20">
        <v>2.5999999999999943</v>
      </c>
      <c r="AP70" s="20">
        <v>1.3000000000000007</v>
      </c>
      <c r="AQ70" s="20">
        <v>0.39999999999999858</v>
      </c>
      <c r="AR70" s="20">
        <v>1.6999999999999957</v>
      </c>
      <c r="AS70" s="20">
        <v>-0.19999999999999929</v>
      </c>
      <c r="AT70" s="20">
        <v>0.10000000000000142</v>
      </c>
      <c r="AU70" s="20">
        <v>-0.5</v>
      </c>
      <c r="AV70" s="20">
        <v>1.5999999999999996</v>
      </c>
      <c r="AW70" s="20">
        <v>-1.6</v>
      </c>
      <c r="AX70" s="20">
        <v>-1</v>
      </c>
      <c r="AY70" s="20">
        <v>1.3000000000000007</v>
      </c>
      <c r="AZ70" s="20">
        <v>2.7</v>
      </c>
      <c r="BA70" s="20">
        <v>0</v>
      </c>
      <c r="BB70" s="20">
        <v>0</v>
      </c>
      <c r="BC70" s="20">
        <v>0</v>
      </c>
      <c r="BD70" s="20">
        <v>0</v>
      </c>
      <c r="BE70" s="20">
        <v>0</v>
      </c>
      <c r="BF70" s="20">
        <v>-1</v>
      </c>
      <c r="BG70" s="20">
        <v>0</v>
      </c>
      <c r="BH70" s="20">
        <v>-5</v>
      </c>
      <c r="BI70" s="20">
        <v>2.6999999999999957</v>
      </c>
      <c r="BJ70" s="22">
        <v>-7</v>
      </c>
      <c r="BK70" s="22">
        <v>-12</v>
      </c>
      <c r="BL70" s="22">
        <v>-8.8999999999999986</v>
      </c>
      <c r="BM70" s="22">
        <v>6</v>
      </c>
      <c r="BN70" s="22">
        <v>0</v>
      </c>
      <c r="BO70" s="22">
        <v>25</v>
      </c>
      <c r="BP70" s="22">
        <v>2</v>
      </c>
      <c r="BQ70" s="22">
        <v>-6</v>
      </c>
      <c r="BR70" s="22">
        <v>-4</v>
      </c>
      <c r="BS70" s="22">
        <v>-5</v>
      </c>
      <c r="BT70" s="22">
        <v>3</v>
      </c>
      <c r="BU70" s="22">
        <v>0</v>
      </c>
      <c r="BV70" s="22">
        <v>-1</v>
      </c>
      <c r="BW70" s="22">
        <v>-4</v>
      </c>
      <c r="BX70" s="22">
        <v>-5</v>
      </c>
      <c r="BY70" s="20">
        <v>-1</v>
      </c>
      <c r="BZ70" s="22">
        <v>-1</v>
      </c>
      <c r="CA70" s="21" t="s">
        <v>53</v>
      </c>
      <c r="CB70" s="21" t="str">
        <f>IF(Raw!$CA70=Raw!$B70,"Team1", "Team2")</f>
        <v>Team2</v>
      </c>
      <c r="CC70" s="21">
        <v>94</v>
      </c>
      <c r="CD70" s="21">
        <v>97</v>
      </c>
      <c r="CE70" s="21">
        <f>Raw!$CC70-Raw!$CD70</f>
        <v>-3</v>
      </c>
      <c r="CF70" s="32"/>
      <c r="CG70" s="32"/>
      <c r="CH70" s="32"/>
      <c r="CI70" s="32"/>
      <c r="CJ70" s="32"/>
      <c r="CK70" s="32"/>
    </row>
    <row r="71" spans="1:89" x14ac:dyDescent="0.25">
      <c r="A71" t="s">
        <v>286</v>
      </c>
      <c r="B71" s="16" t="s">
        <v>69</v>
      </c>
      <c r="C71" s="18" t="s">
        <v>40</v>
      </c>
      <c r="D71" s="19" t="s">
        <v>236</v>
      </c>
      <c r="E71" s="18" t="str">
        <f>Table1[[#This Row],[Team1]]&amp;""&amp;Table1[[#This Row],[Team2]]&amp;""&amp;Table1[[#This Row],[Date]]</f>
        <v>ORLCHA29.10.2017</v>
      </c>
      <c r="F71" s="18" t="str">
        <f>Raw!$C71</f>
        <v>CHA</v>
      </c>
      <c r="G71" s="18" t="str">
        <f>IF(Raw!$F71=Raw!$B71,"Team1","Team2")</f>
        <v>Team2</v>
      </c>
      <c r="H71" s="3" t="str">
        <f>IF(Table1[[#This Row],[Odd1]]&gt;Table1[[#This Row],[Odd2]],Table1[[#This Row],[Team2]],Table1[[#This Row],[Team1]])</f>
        <v>CHA</v>
      </c>
      <c r="I71" s="18" t="str">
        <f>IF(Raw!$H71=Raw!$B71,"Team1","Team2")</f>
        <v>Team2</v>
      </c>
      <c r="J71" s="18">
        <v>2.41</v>
      </c>
      <c r="K71" s="18">
        <v>1.64</v>
      </c>
      <c r="L71" s="18">
        <f>Raw!$J71-Raw!$K71</f>
        <v>0.77000000000000024</v>
      </c>
      <c r="M71" s="18" t="s">
        <v>69</v>
      </c>
      <c r="N71" s="18" t="str">
        <f>IF(Raw!$M71=Raw!$B71,"Team1", "Team2")</f>
        <v>Team1</v>
      </c>
      <c r="O71" s="18">
        <v>0</v>
      </c>
      <c r="P71" s="18">
        <v>0</v>
      </c>
      <c r="Q71" s="18">
        <v>0</v>
      </c>
      <c r="R71" s="18">
        <v>0</v>
      </c>
      <c r="S71" s="18" t="s">
        <v>40</v>
      </c>
      <c r="T71" s="18" t="str">
        <f>IF(Raw!$S71=Raw!$B71,"Team1","Team2")</f>
        <v>Team2</v>
      </c>
      <c r="U71" s="18">
        <v>92</v>
      </c>
      <c r="V71" s="18">
        <v>108</v>
      </c>
      <c r="W71" s="18">
        <f>Raw!$U71-Raw!$V71</f>
        <v>-16</v>
      </c>
      <c r="X71" s="18">
        <v>0.88380000000000003</v>
      </c>
      <c r="Y71" s="18">
        <v>0.34</v>
      </c>
      <c r="Z71" s="22">
        <f>1-Table1[[#This Row],[Pred1]]</f>
        <v>0.65999999999999992</v>
      </c>
      <c r="AA71" s="20">
        <v>3</v>
      </c>
      <c r="AB71" s="20">
        <v>2</v>
      </c>
      <c r="AC71" s="20">
        <v>1</v>
      </c>
      <c r="AD71" s="20">
        <v>3.1999999999999973E-2</v>
      </c>
      <c r="AE71" s="20">
        <v>-0.19999999999999574</v>
      </c>
      <c r="AF71" s="20">
        <v>2</v>
      </c>
      <c r="AG71" s="20">
        <v>2.5</v>
      </c>
      <c r="AH71" s="20">
        <v>0.40000000000000568</v>
      </c>
      <c r="AI71" s="20">
        <v>2.7999999999999972</v>
      </c>
      <c r="AJ71" s="20">
        <v>2.1999999999999993</v>
      </c>
      <c r="AK71" s="20">
        <v>4.6999999999999993</v>
      </c>
      <c r="AL71" s="20">
        <v>1.8000000000000043</v>
      </c>
      <c r="AM71" s="20">
        <v>-5.1999999999999993</v>
      </c>
      <c r="AN71" s="20">
        <v>-7.6000000000000014</v>
      </c>
      <c r="AO71" s="20">
        <v>1.2999999999999972</v>
      </c>
      <c r="AP71" s="20">
        <v>-1.9000000000000004</v>
      </c>
      <c r="AQ71" s="20">
        <v>-3.3999999999999986</v>
      </c>
      <c r="AR71" s="20">
        <v>-5.1000000000000014</v>
      </c>
      <c r="AS71" s="20">
        <v>3</v>
      </c>
      <c r="AT71" s="20">
        <v>1.8000000000000007</v>
      </c>
      <c r="AU71" s="20">
        <v>1.6000000000000005</v>
      </c>
      <c r="AV71" s="20">
        <v>0.5</v>
      </c>
      <c r="AW71" s="20">
        <v>-9.9999999999999645E-2</v>
      </c>
      <c r="AX71" s="20">
        <v>1.3000000000000007</v>
      </c>
      <c r="AY71" s="20">
        <v>-4.5</v>
      </c>
      <c r="AZ71" s="20">
        <v>-1.9000000000000001</v>
      </c>
      <c r="BA71" s="20">
        <v>0</v>
      </c>
      <c r="BB71" s="20">
        <v>0</v>
      </c>
      <c r="BC71" s="20">
        <v>0</v>
      </c>
      <c r="BD71" s="20">
        <v>0</v>
      </c>
      <c r="BE71" s="20">
        <v>-5</v>
      </c>
      <c r="BF71" s="20">
        <v>-22</v>
      </c>
      <c r="BG71" s="20">
        <v>-7</v>
      </c>
      <c r="BH71" s="20">
        <v>-17</v>
      </c>
      <c r="BI71" s="20">
        <v>-0.20000000000000284</v>
      </c>
      <c r="BJ71" s="22">
        <v>-5</v>
      </c>
      <c r="BK71" s="22">
        <v>-8</v>
      </c>
      <c r="BL71" s="22">
        <v>-10.7</v>
      </c>
      <c r="BM71" s="22">
        <v>-3</v>
      </c>
      <c r="BN71" s="22">
        <v>-6</v>
      </c>
      <c r="BO71" s="22">
        <v>5.8999999999999915</v>
      </c>
      <c r="BP71" s="22">
        <v>2</v>
      </c>
      <c r="BQ71" s="22">
        <v>-10</v>
      </c>
      <c r="BR71" s="22">
        <v>-8</v>
      </c>
      <c r="BS71" s="22">
        <v>-4</v>
      </c>
      <c r="BT71" s="22">
        <v>4</v>
      </c>
      <c r="BU71" s="22">
        <v>-2</v>
      </c>
      <c r="BV71" s="22">
        <v>-4</v>
      </c>
      <c r="BW71" s="22">
        <v>0</v>
      </c>
      <c r="BX71" s="22">
        <v>-4</v>
      </c>
      <c r="BY71" s="20">
        <v>-9</v>
      </c>
      <c r="BZ71" s="22">
        <v>-6</v>
      </c>
      <c r="CA71" s="21" t="s">
        <v>40</v>
      </c>
      <c r="CB71" s="21" t="str">
        <f>IF(Raw!$CA71=Raw!$B71,"Team1", "Team2")</f>
        <v>Team2</v>
      </c>
      <c r="CC71" s="21">
        <v>113</v>
      </c>
      <c r="CD71" s="21">
        <v>120</v>
      </c>
      <c r="CE71" s="21">
        <f>Raw!$CC71-Raw!$CD71</f>
        <v>-7</v>
      </c>
      <c r="CF71" s="32"/>
      <c r="CG71" s="32"/>
      <c r="CH71" s="32"/>
      <c r="CI71" s="32"/>
      <c r="CJ71" s="32"/>
      <c r="CK71" s="32"/>
    </row>
    <row r="72" spans="1:89" x14ac:dyDescent="0.25">
      <c r="A72" t="s">
        <v>286</v>
      </c>
      <c r="B72" s="16" t="s">
        <v>47</v>
      </c>
      <c r="C72" s="18" t="s">
        <v>37</v>
      </c>
      <c r="D72" s="19" t="s">
        <v>236</v>
      </c>
      <c r="E72" s="18" t="str">
        <f>Table1[[#This Row],[Team1]]&amp;""&amp;Table1[[#This Row],[Team2]]&amp;""&amp;Table1[[#This Row],[Date]]</f>
        <v>DENBKN29.10.2017</v>
      </c>
      <c r="F72" s="18" t="str">
        <f>Raw!$C72</f>
        <v>BKN</v>
      </c>
      <c r="G72" s="18" t="str">
        <f>IF(Raw!$F72=Raw!$B72,"Team1","Team2")</f>
        <v>Team2</v>
      </c>
      <c r="H72" s="3" t="str">
        <f>IF(Table1[[#This Row],[Odd1]]&gt;Table1[[#This Row],[Odd2]],Table1[[#This Row],[Team2]],Table1[[#This Row],[Team1]])</f>
        <v>DEN</v>
      </c>
      <c r="I72" s="18" t="str">
        <f>IF(Raw!$H72=Raw!$B72,"Team1","Team2")</f>
        <v>Team1</v>
      </c>
      <c r="J72" s="18">
        <v>1.56</v>
      </c>
      <c r="K72" s="18">
        <v>2.6</v>
      </c>
      <c r="L72" s="18">
        <f>Raw!$J72-Raw!$K72</f>
        <v>-1.04</v>
      </c>
      <c r="M72" s="18" t="s">
        <v>47</v>
      </c>
      <c r="N72" s="18" t="str">
        <f>IF(Raw!$M72=Raw!$B72,"Team1", "Team2")</f>
        <v>Team1</v>
      </c>
      <c r="O72" s="18">
        <v>0</v>
      </c>
      <c r="P72" s="18">
        <v>0</v>
      </c>
      <c r="Q72" s="18">
        <v>0</v>
      </c>
      <c r="R72" s="18">
        <v>0</v>
      </c>
      <c r="S72" s="18" t="s">
        <v>37</v>
      </c>
      <c r="T72" s="18" t="str">
        <f>IF(Raw!$S72=Raw!$B72,"Team1","Team2")</f>
        <v>Team2</v>
      </c>
      <c r="U72" s="18">
        <v>89</v>
      </c>
      <c r="V72" s="18">
        <v>114</v>
      </c>
      <c r="W72" s="18">
        <f>Raw!$U72-Raw!$V72</f>
        <v>-25</v>
      </c>
      <c r="X72" s="18">
        <v>0.53010000000000002</v>
      </c>
      <c r="Y72" s="18">
        <v>0.25</v>
      </c>
      <c r="Z72" s="22">
        <f>1-Table1[[#This Row],[Pred1]]</f>
        <v>0.75</v>
      </c>
      <c r="AA72" s="20">
        <v>1</v>
      </c>
      <c r="AB72" s="20">
        <v>4</v>
      </c>
      <c r="AC72" s="20">
        <v>-3</v>
      </c>
      <c r="AD72" s="20">
        <v>0.14300000000000007</v>
      </c>
      <c r="AE72" s="20">
        <v>0</v>
      </c>
      <c r="AF72" s="20">
        <v>-2.4000000000000057</v>
      </c>
      <c r="AG72" s="20">
        <v>0.39999999999999858</v>
      </c>
      <c r="AH72" s="20">
        <v>-1.8999999999999915</v>
      </c>
      <c r="AI72" s="20">
        <v>1.5</v>
      </c>
      <c r="AJ72" s="20">
        <v>-1</v>
      </c>
      <c r="AK72" s="20">
        <v>-4.1999999999999993</v>
      </c>
      <c r="AL72" s="20">
        <v>1.6999999999999957</v>
      </c>
      <c r="AM72" s="20">
        <v>-2.4000000000000021</v>
      </c>
      <c r="AN72" s="20">
        <v>-3.3000000000000007</v>
      </c>
      <c r="AO72" s="20">
        <v>0.19999999999998863</v>
      </c>
      <c r="AP72" s="20">
        <v>1.4000000000000004</v>
      </c>
      <c r="AQ72" s="20">
        <v>-2.2999999999999972</v>
      </c>
      <c r="AR72" s="20">
        <v>-0.90000000000000568</v>
      </c>
      <c r="AS72" s="20">
        <v>0.20000000000000284</v>
      </c>
      <c r="AT72" s="20">
        <v>-0.40000000000000036</v>
      </c>
      <c r="AU72" s="20">
        <v>0.80000000000000071</v>
      </c>
      <c r="AV72" s="20">
        <v>0.29999999999999982</v>
      </c>
      <c r="AW72" s="20">
        <v>-0.70000000000000018</v>
      </c>
      <c r="AX72" s="20">
        <v>-3.8000000000000007</v>
      </c>
      <c r="AY72" s="20">
        <v>-1.1999999999999993</v>
      </c>
      <c r="AZ72" s="20">
        <v>2.2000000000000002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3</v>
      </c>
      <c r="BG72" s="20">
        <v>7</v>
      </c>
      <c r="BH72" s="20">
        <v>5</v>
      </c>
      <c r="BI72" s="20">
        <v>5.6000000000000014</v>
      </c>
      <c r="BJ72" s="22">
        <v>-5</v>
      </c>
      <c r="BK72" s="22">
        <v>-16</v>
      </c>
      <c r="BL72" s="22">
        <v>-1.0999999999999979</v>
      </c>
      <c r="BM72" s="22">
        <v>-6</v>
      </c>
      <c r="BN72" s="22">
        <v>-14</v>
      </c>
      <c r="BO72" s="22">
        <v>18</v>
      </c>
      <c r="BP72" s="22">
        <v>-1</v>
      </c>
      <c r="BQ72" s="22">
        <v>-4</v>
      </c>
      <c r="BR72" s="22">
        <v>-5</v>
      </c>
      <c r="BS72" s="22">
        <v>-3</v>
      </c>
      <c r="BT72" s="22">
        <v>-3</v>
      </c>
      <c r="BU72" s="22">
        <v>4</v>
      </c>
      <c r="BV72" s="22">
        <v>0</v>
      </c>
      <c r="BW72" s="22">
        <v>4</v>
      </c>
      <c r="BX72" s="22">
        <v>-1</v>
      </c>
      <c r="BY72" s="20">
        <v>-8</v>
      </c>
      <c r="BZ72" s="22">
        <v>9</v>
      </c>
      <c r="CA72" s="21" t="s">
        <v>47</v>
      </c>
      <c r="CB72" s="21" t="str">
        <f>IF(Raw!$CA72=Raw!$B72,"Team1", "Team2")</f>
        <v>Team1</v>
      </c>
      <c r="CC72" s="21">
        <v>124</v>
      </c>
      <c r="CD72" s="21">
        <v>111</v>
      </c>
      <c r="CE72" s="21">
        <f>Raw!$CC72-Raw!$CD72</f>
        <v>13</v>
      </c>
      <c r="CF72" s="32"/>
      <c r="CG72" s="32"/>
      <c r="CH72" s="32"/>
      <c r="CI72" s="32"/>
      <c r="CJ72" s="32"/>
      <c r="CK72" s="32"/>
    </row>
    <row r="73" spans="1:89" x14ac:dyDescent="0.25">
      <c r="A73" t="s">
        <v>286</v>
      </c>
      <c r="B73" s="16" t="s">
        <v>65</v>
      </c>
      <c r="C73" s="18" t="s">
        <v>4</v>
      </c>
      <c r="D73" s="19" t="s">
        <v>236</v>
      </c>
      <c r="E73" s="18" t="str">
        <f>Table1[[#This Row],[Team1]]&amp;""&amp;Table1[[#This Row],[Team2]]&amp;""&amp;Table1[[#This Row],[Date]]</f>
        <v>NYKCLE29.10.2017</v>
      </c>
      <c r="F73" s="18" t="str">
        <f>Raw!$C73</f>
        <v>CLE</v>
      </c>
      <c r="G73" s="18" t="str">
        <f>IF(Raw!$F73=Raw!$B73,"Team1","Team2")</f>
        <v>Team2</v>
      </c>
      <c r="H73" s="3" t="str">
        <f>IF(Table1[[#This Row],[Odd1]]&gt;Table1[[#This Row],[Odd2]],Table1[[#This Row],[Team2]],Table1[[#This Row],[Team1]])</f>
        <v>CLE</v>
      </c>
      <c r="I73" s="18" t="str">
        <f>IF(Raw!$H73=Raw!$B73,"Team1","Team2")</f>
        <v>Team2</v>
      </c>
      <c r="J73" s="18">
        <v>5.42</v>
      </c>
      <c r="K73" s="18">
        <v>1.19</v>
      </c>
      <c r="L73" s="18">
        <f>Raw!$J73-Raw!$K73</f>
        <v>4.2300000000000004</v>
      </c>
      <c r="M73" s="18" t="s">
        <v>65</v>
      </c>
      <c r="N73" s="18" t="str">
        <f>IF(Raw!$M73=Raw!$B73,"Team1", "Team2")</f>
        <v>Team1</v>
      </c>
      <c r="O73" s="18">
        <v>0</v>
      </c>
      <c r="P73" s="18">
        <v>0</v>
      </c>
      <c r="Q73" s="18">
        <v>0</v>
      </c>
      <c r="R73" s="18">
        <v>0</v>
      </c>
      <c r="S73" s="18" t="s">
        <v>4</v>
      </c>
      <c r="T73" s="18" t="str">
        <f>IF(Raw!$S73=Raw!$B73,"Team1","Team2")</f>
        <v>Team2</v>
      </c>
      <c r="U73" s="18">
        <v>74</v>
      </c>
      <c r="V73" s="18">
        <v>108</v>
      </c>
      <c r="W73" s="18">
        <f>Raw!$U73-Raw!$V73</f>
        <v>-34</v>
      </c>
      <c r="X73" s="18">
        <v>0.58879999999999999</v>
      </c>
      <c r="Y73" s="18">
        <v>0.16</v>
      </c>
      <c r="Z73" s="22">
        <f>1-Table1[[#This Row],[Pred1]]</f>
        <v>0.84</v>
      </c>
      <c r="AA73" s="20">
        <v>-2</v>
      </c>
      <c r="AB73" s="20">
        <v>-6</v>
      </c>
      <c r="AC73" s="20">
        <v>4</v>
      </c>
      <c r="AD73" s="20">
        <v>-0.19199999999999995</v>
      </c>
      <c r="AE73" s="20">
        <v>-0.20000000000000284</v>
      </c>
      <c r="AF73" s="20">
        <v>-6.9000000000000057</v>
      </c>
      <c r="AG73" s="20">
        <v>0</v>
      </c>
      <c r="AH73" s="20">
        <v>1.4000000000000057</v>
      </c>
      <c r="AI73" s="20">
        <v>-0.79999999999999716</v>
      </c>
      <c r="AJ73" s="20">
        <v>-3.9000000000000004</v>
      </c>
      <c r="AK73" s="20">
        <v>-9.8000000000000007</v>
      </c>
      <c r="AL73" s="20">
        <v>-1</v>
      </c>
      <c r="AM73" s="20">
        <v>-2.9999999999999982</v>
      </c>
      <c r="AN73" s="20">
        <v>-3.2999999999999972</v>
      </c>
      <c r="AO73" s="20">
        <v>-1.8000000000000114</v>
      </c>
      <c r="AP73" s="20">
        <v>2.5999999999999996</v>
      </c>
      <c r="AQ73" s="20">
        <v>-0.20000000000000284</v>
      </c>
      <c r="AR73" s="20">
        <v>2.2999999999999972</v>
      </c>
      <c r="AS73" s="20">
        <v>0.40000000000000213</v>
      </c>
      <c r="AT73" s="20">
        <v>1.6000000000000014</v>
      </c>
      <c r="AU73" s="20">
        <v>0</v>
      </c>
      <c r="AV73" s="20">
        <v>0.59999999999999964</v>
      </c>
      <c r="AW73" s="20">
        <v>0.80000000000000071</v>
      </c>
      <c r="AX73" s="20">
        <v>1.3000000000000007</v>
      </c>
      <c r="AY73" s="20">
        <v>-1.2000000000000028</v>
      </c>
      <c r="AZ73" s="20">
        <v>-3</v>
      </c>
      <c r="BA73" s="20">
        <v>0</v>
      </c>
      <c r="BB73" s="20">
        <v>1</v>
      </c>
      <c r="BC73" s="20">
        <v>-1</v>
      </c>
      <c r="BD73" s="20">
        <v>1</v>
      </c>
      <c r="BE73" s="20">
        <v>0</v>
      </c>
      <c r="BF73" s="20">
        <v>-3</v>
      </c>
      <c r="BG73" s="20">
        <v>-2</v>
      </c>
      <c r="BH73" s="20">
        <v>-19</v>
      </c>
      <c r="BI73" s="20">
        <v>9.2000000000000028</v>
      </c>
      <c r="BJ73" s="22">
        <v>-2</v>
      </c>
      <c r="BK73" s="22">
        <v>-22</v>
      </c>
      <c r="BL73" s="22">
        <v>33.699999999999996</v>
      </c>
      <c r="BM73" s="22">
        <v>3</v>
      </c>
      <c r="BN73" s="22">
        <v>5</v>
      </c>
      <c r="BO73" s="22">
        <v>-3.2000000000000028</v>
      </c>
      <c r="BP73" s="22">
        <v>1</v>
      </c>
      <c r="BQ73" s="22">
        <v>-3</v>
      </c>
      <c r="BR73" s="22">
        <v>-2</v>
      </c>
      <c r="BS73" s="22">
        <v>-1</v>
      </c>
      <c r="BT73" s="22">
        <v>6</v>
      </c>
      <c r="BU73" s="22">
        <v>4</v>
      </c>
      <c r="BV73" s="22">
        <v>-1</v>
      </c>
      <c r="BW73" s="22">
        <v>1</v>
      </c>
      <c r="BX73" s="22">
        <v>-2</v>
      </c>
      <c r="BY73" s="20">
        <v>5</v>
      </c>
      <c r="BZ73" s="22">
        <v>15</v>
      </c>
      <c r="CA73" s="21" t="s">
        <v>65</v>
      </c>
      <c r="CB73" s="21" t="str">
        <f>IF(Raw!$CA73=Raw!$B73,"Team1", "Team2")</f>
        <v>Team1</v>
      </c>
      <c r="CC73" s="21">
        <v>114</v>
      </c>
      <c r="CD73" s="21">
        <v>95</v>
      </c>
      <c r="CE73" s="21">
        <f>Raw!$CC73-Raw!$CD73</f>
        <v>19</v>
      </c>
      <c r="CF73" s="32"/>
      <c r="CG73" s="32"/>
      <c r="CH73" s="32"/>
      <c r="CI73" s="32"/>
      <c r="CJ73" s="32"/>
      <c r="CK73" s="32"/>
    </row>
    <row r="74" spans="1:89" x14ac:dyDescent="0.25">
      <c r="A74" t="s">
        <v>286</v>
      </c>
      <c r="B74" s="16" t="s">
        <v>83</v>
      </c>
      <c r="C74" s="18" t="s">
        <v>76</v>
      </c>
      <c r="D74" s="19" t="s">
        <v>236</v>
      </c>
      <c r="E74" s="18" t="str">
        <f>Table1[[#This Row],[Team1]]&amp;""&amp;Table1[[#This Row],[Team2]]&amp;""&amp;Table1[[#This Row],[Date]]</f>
        <v>WASSAC29.10.2017</v>
      </c>
      <c r="F74" s="18" t="str">
        <f>Raw!$C74</f>
        <v>SAC</v>
      </c>
      <c r="G74" s="18" t="str">
        <f>IF(Raw!$F74=Raw!$B74,"Team1","Team2")</f>
        <v>Team2</v>
      </c>
      <c r="H74" s="3" t="str">
        <f>IF(Table1[[#This Row],[Odd1]]&gt;Table1[[#This Row],[Odd2]],Table1[[#This Row],[Team2]],Table1[[#This Row],[Team1]])</f>
        <v>WAS</v>
      </c>
      <c r="I74" s="18" t="str">
        <f>IF(Raw!$H74=Raw!$B74,"Team1","Team2")</f>
        <v>Team1</v>
      </c>
      <c r="J74" s="18">
        <v>1.34</v>
      </c>
      <c r="K74" s="18">
        <v>3.56</v>
      </c>
      <c r="L74" s="18">
        <f>Raw!$J74-Raw!$K74</f>
        <v>-2.2199999999999998</v>
      </c>
      <c r="M74" s="18" t="s">
        <v>76</v>
      </c>
      <c r="N74" s="18" t="str">
        <f>IF(Raw!$M74=Raw!$B74,"Team1", "Team2")</f>
        <v>Team2</v>
      </c>
      <c r="O74" s="18">
        <v>2</v>
      </c>
      <c r="P74" s="18">
        <v>0</v>
      </c>
      <c r="Q74" s="18">
        <v>0</v>
      </c>
      <c r="R74" s="18">
        <v>0</v>
      </c>
      <c r="S74" s="18" t="s">
        <v>76</v>
      </c>
      <c r="T74" s="18" t="str">
        <f>IF(Raw!$S74=Raw!$B74,"Team1","Team2")</f>
        <v>Team2</v>
      </c>
      <c r="U74" s="18">
        <v>99</v>
      </c>
      <c r="V74" s="18">
        <v>110</v>
      </c>
      <c r="W74" s="18">
        <f>Raw!$U74-Raw!$V74</f>
        <v>-11</v>
      </c>
      <c r="X74" s="18">
        <v>0.83420000000000005</v>
      </c>
      <c r="Y74" s="18">
        <v>0.39</v>
      </c>
      <c r="Z74" s="22">
        <f>1-Table1[[#This Row],[Pred1]]</f>
        <v>0.61</v>
      </c>
      <c r="AA74" s="20">
        <v>0</v>
      </c>
      <c r="AB74" s="20">
        <v>6</v>
      </c>
      <c r="AC74" s="20">
        <v>-6</v>
      </c>
      <c r="AD74" s="20">
        <v>0.24000000000000005</v>
      </c>
      <c r="AE74" s="20">
        <v>0.19999999999999574</v>
      </c>
      <c r="AF74" s="20">
        <v>9.7999999999999972</v>
      </c>
      <c r="AG74" s="20">
        <v>1.2000000000000028</v>
      </c>
      <c r="AH74" s="20">
        <v>0.5</v>
      </c>
      <c r="AI74" s="20">
        <v>1.2000000000000028</v>
      </c>
      <c r="AJ74" s="20">
        <v>1</v>
      </c>
      <c r="AK74" s="20">
        <v>3.8000000000000007</v>
      </c>
      <c r="AL74" s="20">
        <v>-1.6000000000000014</v>
      </c>
      <c r="AM74" s="20">
        <v>6.2999999999999989</v>
      </c>
      <c r="AN74" s="20">
        <v>6.8000000000000007</v>
      </c>
      <c r="AO74" s="20">
        <v>5.2000000000000028</v>
      </c>
      <c r="AP74" s="20">
        <v>0.60000000000000142</v>
      </c>
      <c r="AQ74" s="20">
        <v>2.2000000000000028</v>
      </c>
      <c r="AR74" s="20">
        <v>2.8999999999999986</v>
      </c>
      <c r="AS74" s="20">
        <v>1.2999999999999972</v>
      </c>
      <c r="AT74" s="20">
        <v>-1</v>
      </c>
      <c r="AU74" s="20">
        <v>-0.40000000000000036</v>
      </c>
      <c r="AV74" s="20">
        <v>0.20000000000000018</v>
      </c>
      <c r="AW74" s="20">
        <v>0.90000000000000036</v>
      </c>
      <c r="AX74" s="20">
        <v>2</v>
      </c>
      <c r="AY74" s="20">
        <v>3.3000000000000007</v>
      </c>
      <c r="AZ74" s="20">
        <v>11.799999999999999</v>
      </c>
      <c r="BA74" s="20">
        <v>0</v>
      </c>
      <c r="BB74" s="20">
        <v>0</v>
      </c>
      <c r="BC74" s="20">
        <v>0</v>
      </c>
      <c r="BD74" s="20">
        <v>0</v>
      </c>
      <c r="BE74" s="20">
        <v>-5</v>
      </c>
      <c r="BF74" s="20">
        <v>-7</v>
      </c>
      <c r="BG74" s="20">
        <v>-6</v>
      </c>
      <c r="BH74" s="20">
        <v>-16</v>
      </c>
      <c r="BI74" s="20">
        <v>2.1000000000000014</v>
      </c>
      <c r="BJ74" s="22">
        <v>-5</v>
      </c>
      <c r="BK74" s="22">
        <v>-9</v>
      </c>
      <c r="BL74" s="22">
        <v>-5.1999999999999957</v>
      </c>
      <c r="BM74" s="22">
        <v>10</v>
      </c>
      <c r="BN74" s="22">
        <v>11</v>
      </c>
      <c r="BO74" s="22">
        <v>11.700000000000003</v>
      </c>
      <c r="BP74" s="22">
        <v>-3</v>
      </c>
      <c r="BQ74" s="22">
        <v>-5</v>
      </c>
      <c r="BR74" s="22">
        <v>-8</v>
      </c>
      <c r="BS74" s="22">
        <v>4</v>
      </c>
      <c r="BT74" s="22">
        <v>-9</v>
      </c>
      <c r="BU74" s="22">
        <v>-6</v>
      </c>
      <c r="BV74" s="22">
        <v>0</v>
      </c>
      <c r="BW74" s="22">
        <v>2</v>
      </c>
      <c r="BX74" s="22">
        <v>2</v>
      </c>
      <c r="BY74" s="20">
        <v>7</v>
      </c>
      <c r="BZ74" s="22">
        <v>3</v>
      </c>
      <c r="CA74" s="21" t="s">
        <v>83</v>
      </c>
      <c r="CB74" s="21" t="str">
        <f>IF(Raw!$CA74=Raw!$B74,"Team1", "Team2")</f>
        <v>Team1</v>
      </c>
      <c r="CC74" s="21">
        <v>110</v>
      </c>
      <c r="CD74" s="21">
        <v>83</v>
      </c>
      <c r="CE74" s="21">
        <f>Raw!$CC74-Raw!$CD74</f>
        <v>27</v>
      </c>
      <c r="CF74" s="32"/>
      <c r="CG74" s="32"/>
      <c r="CH74" s="32"/>
      <c r="CI74" s="32"/>
      <c r="CJ74" s="32"/>
      <c r="CK74" s="32"/>
    </row>
    <row r="75" spans="1:89" x14ac:dyDescent="0.25">
      <c r="A75" t="s">
        <v>286</v>
      </c>
      <c r="B75" s="16" t="s">
        <v>5</v>
      </c>
      <c r="C75" s="18" t="s">
        <v>50</v>
      </c>
      <c r="D75" s="19" t="s">
        <v>236</v>
      </c>
      <c r="E75" s="18" t="str">
        <f>Table1[[#This Row],[Team1]]&amp;""&amp;Table1[[#This Row],[Team2]]&amp;""&amp;Table1[[#This Row],[Date]]</f>
        <v>DETGSW29.10.2017</v>
      </c>
      <c r="F75" s="18" t="str">
        <f>Raw!$C75</f>
        <v>GSW</v>
      </c>
      <c r="G75" s="18" t="str">
        <f>IF(Raw!$F75=Raw!$B75,"Team1","Team2")</f>
        <v>Team2</v>
      </c>
      <c r="H75" s="3" t="str">
        <f>IF(Table1[[#This Row],[Odd1]]&gt;Table1[[#This Row],[Odd2]],Table1[[#This Row],[Team2]],Table1[[#This Row],[Team1]])</f>
        <v>GSW</v>
      </c>
      <c r="I75" s="18" t="str">
        <f>IF(Raw!$H75=Raw!$B75,"Team1","Team2")</f>
        <v>Team2</v>
      </c>
      <c r="J75" s="18">
        <v>11.09</v>
      </c>
      <c r="K75" s="18">
        <v>1.07</v>
      </c>
      <c r="L75" s="18">
        <f>Raw!$J75-Raw!$K75</f>
        <v>10.02</v>
      </c>
      <c r="M75" s="18" t="s">
        <v>5</v>
      </c>
      <c r="N75" s="18" t="str">
        <f>IF(Raw!$M75=Raw!$B75,"Team1", "Team2")</f>
        <v>Team1</v>
      </c>
      <c r="O75" s="18">
        <v>2</v>
      </c>
      <c r="P75" s="18">
        <v>0</v>
      </c>
      <c r="Q75" s="18">
        <v>6</v>
      </c>
      <c r="R75" s="18">
        <v>0</v>
      </c>
      <c r="S75" s="18" t="s">
        <v>50</v>
      </c>
      <c r="T75" s="18" t="str">
        <f>IF(Raw!$S75=Raw!$B75,"Team1","Team2")</f>
        <v>Team2</v>
      </c>
      <c r="U75" s="18">
        <v>86</v>
      </c>
      <c r="V75" s="18">
        <v>101</v>
      </c>
      <c r="W75" s="18">
        <f>Raw!$U75-Raw!$V75</f>
        <v>-15</v>
      </c>
      <c r="X75" s="18">
        <v>0.88039999999999996</v>
      </c>
      <c r="Y75" s="18">
        <v>0.35</v>
      </c>
      <c r="Z75" s="22">
        <f>1-Table1[[#This Row],[Pred1]]</f>
        <v>0.65</v>
      </c>
      <c r="AA75" s="20">
        <v>-2</v>
      </c>
      <c r="AB75" s="20">
        <v>-7</v>
      </c>
      <c r="AC75" s="20">
        <v>5</v>
      </c>
      <c r="AD75" s="20">
        <v>-0.21799999999999997</v>
      </c>
      <c r="AE75" s="20">
        <v>-0.20000000000000284</v>
      </c>
      <c r="AF75" s="20">
        <v>-13.200000000000003</v>
      </c>
      <c r="AG75" s="20">
        <v>-4.6000000000000014</v>
      </c>
      <c r="AH75" s="20">
        <v>0.40000000000000568</v>
      </c>
      <c r="AI75" s="20">
        <v>-5.6000000000000014</v>
      </c>
      <c r="AJ75" s="20">
        <v>-1.4000000000000004</v>
      </c>
      <c r="AK75" s="20">
        <v>-2.1999999999999993</v>
      </c>
      <c r="AL75" s="20">
        <v>-1.8999999999999986</v>
      </c>
      <c r="AM75" s="20">
        <v>-2.5</v>
      </c>
      <c r="AN75" s="20">
        <v>-1.4000000000000021</v>
      </c>
      <c r="AO75" s="20">
        <v>-7.0999999999999943</v>
      </c>
      <c r="AP75" s="20">
        <v>2.1999999999999993</v>
      </c>
      <c r="AQ75" s="20">
        <v>-4.6999999999999993</v>
      </c>
      <c r="AR75" s="20">
        <v>-2.5</v>
      </c>
      <c r="AS75" s="20">
        <v>-8.6000000000000014</v>
      </c>
      <c r="AT75" s="20">
        <v>-1.7000000000000011</v>
      </c>
      <c r="AU75" s="20">
        <v>-0.79999999999999893</v>
      </c>
      <c r="AV75" s="20">
        <v>-5.4999999999999991</v>
      </c>
      <c r="AW75" s="20">
        <v>1.5</v>
      </c>
      <c r="AX75" s="20">
        <v>-0.79999999999999716</v>
      </c>
      <c r="AY75" s="20">
        <v>1.0999999999999979</v>
      </c>
      <c r="AZ75" s="20">
        <v>-9.6999999999999993</v>
      </c>
      <c r="BA75" s="20">
        <v>0</v>
      </c>
      <c r="BB75" s="20">
        <v>-1</v>
      </c>
      <c r="BC75" s="20">
        <v>1</v>
      </c>
      <c r="BD75" s="20">
        <v>-1</v>
      </c>
      <c r="BE75" s="20">
        <v>0</v>
      </c>
      <c r="BF75" s="20">
        <v>-4</v>
      </c>
      <c r="BG75" s="20">
        <v>-1</v>
      </c>
      <c r="BH75" s="20">
        <v>11</v>
      </c>
      <c r="BI75" s="20">
        <v>-6.8000000000000043</v>
      </c>
      <c r="BJ75" s="22">
        <v>5</v>
      </c>
      <c r="BK75" s="22">
        <v>1</v>
      </c>
      <c r="BL75" s="22">
        <v>17.5</v>
      </c>
      <c r="BM75" s="22">
        <v>-7</v>
      </c>
      <c r="BN75" s="22">
        <v>-3</v>
      </c>
      <c r="BO75" s="22">
        <v>-24.699999999999996</v>
      </c>
      <c r="BP75" s="22">
        <v>10</v>
      </c>
      <c r="BQ75" s="22">
        <v>-6</v>
      </c>
      <c r="BR75" s="22">
        <v>4</v>
      </c>
      <c r="BS75" s="22">
        <v>-9</v>
      </c>
      <c r="BT75" s="22">
        <v>-1</v>
      </c>
      <c r="BU75" s="22">
        <v>3</v>
      </c>
      <c r="BV75" s="22">
        <v>-13</v>
      </c>
      <c r="BW75" s="22">
        <v>13</v>
      </c>
      <c r="BX75" s="22">
        <v>-2</v>
      </c>
      <c r="BY75" s="20">
        <v>2</v>
      </c>
      <c r="BZ75" s="22">
        <v>-8</v>
      </c>
      <c r="CA75" s="21" t="s">
        <v>5</v>
      </c>
      <c r="CB75" s="21" t="str">
        <f>IF(Raw!$CA75=Raw!$B75,"Team1", "Team2")</f>
        <v>Team1</v>
      </c>
      <c r="CC75" s="21">
        <v>115</v>
      </c>
      <c r="CD75" s="21">
        <v>107</v>
      </c>
      <c r="CE75" s="21">
        <f>Raw!$CC75-Raw!$CD75</f>
        <v>8</v>
      </c>
      <c r="CF75" s="32"/>
      <c r="CG75" s="32"/>
      <c r="CH75" s="32"/>
      <c r="CI75" s="32"/>
      <c r="CJ75" s="32"/>
      <c r="CK75" s="32"/>
    </row>
    <row r="76" spans="1:89" x14ac:dyDescent="0.25">
      <c r="A76" t="s">
        <v>286</v>
      </c>
      <c r="B76" s="16" t="s">
        <v>47</v>
      </c>
      <c r="C76" s="18" t="s">
        <v>65</v>
      </c>
      <c r="D76" s="19" t="s">
        <v>237</v>
      </c>
      <c r="E76" s="18" t="str">
        <f>Table1[[#This Row],[Team1]]&amp;""&amp;Table1[[#This Row],[Team2]]&amp;""&amp;Table1[[#This Row],[Date]]</f>
        <v>DENNYK30.10.2017</v>
      </c>
      <c r="F76" s="18" t="str">
        <f>Raw!$C76</f>
        <v>NYK</v>
      </c>
      <c r="G76" s="18" t="str">
        <f>IF(Raw!$F76=Raw!$B76,"Team1","Team2")</f>
        <v>Team2</v>
      </c>
      <c r="H76" s="3" t="str">
        <f>IF(Table1[[#This Row],[Odd1]]&gt;Table1[[#This Row],[Odd2]],Table1[[#This Row],[Team2]],Table1[[#This Row],[Team1]])</f>
        <v>DEN</v>
      </c>
      <c r="I76" s="18" t="str">
        <f>IF(Raw!$H76=Raw!$B76,"Team1","Team2")</f>
        <v>Team1</v>
      </c>
      <c r="J76" s="18">
        <v>1.58</v>
      </c>
      <c r="K76" s="18">
        <v>2.5499999999999998</v>
      </c>
      <c r="L76" s="18">
        <f>Raw!$J76-Raw!$K76</f>
        <v>-0.96999999999999975</v>
      </c>
      <c r="M76" s="18" t="s">
        <v>65</v>
      </c>
      <c r="N76" s="18" t="str">
        <f>IF(Raw!$M76=Raw!$B76,"Team1", "Team2")</f>
        <v>Team2</v>
      </c>
      <c r="O76" s="18">
        <v>0</v>
      </c>
      <c r="P76" s="18">
        <v>1</v>
      </c>
      <c r="Q76" s="18">
        <v>0</v>
      </c>
      <c r="R76" s="18">
        <v>0</v>
      </c>
      <c r="S76" s="18" t="s">
        <v>47</v>
      </c>
      <c r="T76" s="18" t="str">
        <f>IF(Raw!$S76=Raw!$B76,"Team1","Team2")</f>
        <v>Team1</v>
      </c>
      <c r="U76" s="18">
        <v>106</v>
      </c>
      <c r="V76" s="18">
        <v>94</v>
      </c>
      <c r="W76" s="18">
        <f>Raw!$U76-Raw!$V76</f>
        <v>12</v>
      </c>
      <c r="X76" s="18">
        <v>0.86</v>
      </c>
      <c r="Y76" s="18">
        <v>0.62</v>
      </c>
      <c r="Z76" s="22">
        <f>1-Table1[[#This Row],[Pred1]]</f>
        <v>0.38</v>
      </c>
      <c r="AA76" s="20">
        <v>1</v>
      </c>
      <c r="AB76" s="20">
        <v>2</v>
      </c>
      <c r="AC76" s="20">
        <v>-1</v>
      </c>
      <c r="AD76" s="20">
        <v>6.0000000000000053E-2</v>
      </c>
      <c r="AE76" s="20">
        <v>0</v>
      </c>
      <c r="AF76" s="20">
        <v>3.2000000000000028</v>
      </c>
      <c r="AG76" s="20">
        <v>-0.29999999999999716</v>
      </c>
      <c r="AH76" s="20">
        <v>1.5</v>
      </c>
      <c r="AI76" s="20">
        <v>-1.1000000000000014</v>
      </c>
      <c r="AJ76" s="20">
        <v>2.9000000000000004</v>
      </c>
      <c r="AK76" s="20">
        <v>7</v>
      </c>
      <c r="AL76" s="20">
        <v>1.0999999999999943</v>
      </c>
      <c r="AM76" s="20">
        <v>0.79999999999999893</v>
      </c>
      <c r="AN76" s="20">
        <v>2.7999999999999972</v>
      </c>
      <c r="AO76" s="20">
        <v>-6</v>
      </c>
      <c r="AP76" s="20">
        <v>0.90000000000000036</v>
      </c>
      <c r="AQ76" s="20">
        <v>-1</v>
      </c>
      <c r="AR76" s="20">
        <v>-0.10000000000000142</v>
      </c>
      <c r="AS76" s="20">
        <v>-0.19999999999999929</v>
      </c>
      <c r="AT76" s="20">
        <v>-0.80000000000000071</v>
      </c>
      <c r="AU76" s="20">
        <v>1.1000000000000005</v>
      </c>
      <c r="AV76" s="20">
        <v>0</v>
      </c>
      <c r="AW76" s="20">
        <v>-0.10000000000000053</v>
      </c>
      <c r="AX76" s="20">
        <v>-2.8000000000000007</v>
      </c>
      <c r="AY76" s="20">
        <v>0.60000000000000142</v>
      </c>
      <c r="AZ76" s="20">
        <v>-0.2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4</v>
      </c>
      <c r="BG76" s="20">
        <v>7</v>
      </c>
      <c r="BH76" s="20">
        <v>18</v>
      </c>
      <c r="BI76" s="20">
        <v>-2.8000000000000043</v>
      </c>
      <c r="BJ76" s="22">
        <v>-3</v>
      </c>
      <c r="BK76" s="22">
        <v>7</v>
      </c>
      <c r="BL76" s="22">
        <v>-35.699999999999996</v>
      </c>
      <c r="BM76" s="22">
        <v>-7</v>
      </c>
      <c r="BN76" s="22">
        <v>-11</v>
      </c>
      <c r="BO76" s="22">
        <v>7.2000000000000028</v>
      </c>
      <c r="BP76" s="22">
        <v>-4</v>
      </c>
      <c r="BQ76" s="22">
        <v>6</v>
      </c>
      <c r="BR76" s="22">
        <v>2</v>
      </c>
      <c r="BS76" s="22">
        <v>-1</v>
      </c>
      <c r="BT76" s="22">
        <v>-5</v>
      </c>
      <c r="BU76" s="22">
        <v>-1</v>
      </c>
      <c r="BV76" s="22">
        <v>4</v>
      </c>
      <c r="BW76" s="22">
        <v>2</v>
      </c>
      <c r="BX76" s="22">
        <v>-1</v>
      </c>
      <c r="BY76" s="20">
        <v>-7</v>
      </c>
      <c r="BZ76" s="22">
        <v>3</v>
      </c>
      <c r="CA76" s="21" t="s">
        <v>65</v>
      </c>
      <c r="CB76" s="21" t="str">
        <f>IF(Raw!$CA76=Raw!$B76,"Team1", "Team2")</f>
        <v>Team2</v>
      </c>
      <c r="CC76" s="21">
        <v>110</v>
      </c>
      <c r="CD76" s="21">
        <v>106</v>
      </c>
      <c r="CE76" s="21">
        <f>Raw!$CC76-Raw!$CD76</f>
        <v>4</v>
      </c>
      <c r="CF76" s="32"/>
      <c r="CG76" s="32"/>
      <c r="CH76" s="32"/>
      <c r="CI76" s="32"/>
      <c r="CJ76" s="32"/>
      <c r="CK76" s="32"/>
    </row>
    <row r="77" spans="1:89" x14ac:dyDescent="0.25">
      <c r="A77" t="s">
        <v>286</v>
      </c>
      <c r="B77" s="16" t="s">
        <v>9</v>
      </c>
      <c r="C77" s="18" t="s">
        <v>7</v>
      </c>
      <c r="D77" s="19" t="s">
        <v>237</v>
      </c>
      <c r="E77" s="18" t="str">
        <f>Table1[[#This Row],[Team1]]&amp;""&amp;Table1[[#This Row],[Team2]]&amp;""&amp;Table1[[#This Row],[Date]]</f>
        <v>MINMIA30.10.2017</v>
      </c>
      <c r="F77" s="18" t="str">
        <f>Raw!$C77</f>
        <v>MIA</v>
      </c>
      <c r="G77" s="18" t="str">
        <f>IF(Raw!$F77=Raw!$B77,"Team1","Team2")</f>
        <v>Team2</v>
      </c>
      <c r="H77" s="3" t="str">
        <f>IF(Table1[[#This Row],[Odd1]]&gt;Table1[[#This Row],[Odd2]],Table1[[#This Row],[Team2]],Table1[[#This Row],[Team1]])</f>
        <v>MIN</v>
      </c>
      <c r="I77" s="18" t="str">
        <f>IF(Raw!$H77=Raw!$B77,"Team1","Team2")</f>
        <v>Team1</v>
      </c>
      <c r="J77" s="18">
        <v>1.69</v>
      </c>
      <c r="K77" s="18">
        <v>2.2999999999999998</v>
      </c>
      <c r="L77" s="18">
        <f>Raw!$J77-Raw!$K77</f>
        <v>-0.60999999999999988</v>
      </c>
      <c r="M77" s="18" t="s">
        <v>7</v>
      </c>
      <c r="N77" s="18" t="str">
        <f>IF(Raw!$M77=Raw!$B77,"Team1", "Team2")</f>
        <v>Team2</v>
      </c>
      <c r="O77" s="18">
        <v>0</v>
      </c>
      <c r="P77" s="18">
        <v>0</v>
      </c>
      <c r="Q77" s="18">
        <v>0</v>
      </c>
      <c r="R77" s="18">
        <v>0</v>
      </c>
      <c r="S77" s="18" t="s">
        <v>7</v>
      </c>
      <c r="T77" s="18" t="str">
        <f>IF(Raw!$S77=Raw!$B77,"Team1","Team2")</f>
        <v>Team2</v>
      </c>
      <c r="U77" s="18">
        <v>100</v>
      </c>
      <c r="V77" s="18">
        <v>105</v>
      </c>
      <c r="W77" s="18">
        <f>Raw!$U77-Raw!$V77</f>
        <v>-5</v>
      </c>
      <c r="X77" s="18">
        <v>0.56740000000000002</v>
      </c>
      <c r="Y77" s="18">
        <v>0.45</v>
      </c>
      <c r="Z77" s="22">
        <f>1-Table1[[#This Row],[Pred1]]</f>
        <v>0.55000000000000004</v>
      </c>
      <c r="AA77" s="20">
        <v>2</v>
      </c>
      <c r="AB77" s="20">
        <v>4</v>
      </c>
      <c r="AC77" s="20">
        <v>-2</v>
      </c>
      <c r="AD77" s="20">
        <v>0.11899999999999994</v>
      </c>
      <c r="AE77" s="20">
        <v>0</v>
      </c>
      <c r="AF77" s="20">
        <v>7.2999999999999972</v>
      </c>
      <c r="AG77" s="20">
        <v>2.6999999999999957</v>
      </c>
      <c r="AH77" s="20">
        <v>1.9000000000000057</v>
      </c>
      <c r="AI77" s="20">
        <v>2.1000000000000014</v>
      </c>
      <c r="AJ77" s="20">
        <v>-3.8000000000000007</v>
      </c>
      <c r="AK77" s="20">
        <v>-9.9000000000000021</v>
      </c>
      <c r="AL77" s="20">
        <v>-0.5</v>
      </c>
      <c r="AM77" s="20">
        <v>5.6</v>
      </c>
      <c r="AN77" s="20">
        <v>6.5</v>
      </c>
      <c r="AO77" s="20">
        <v>2.4000000000000057</v>
      </c>
      <c r="AP77" s="20">
        <v>2.6999999999999993</v>
      </c>
      <c r="AQ77" s="20">
        <v>-2</v>
      </c>
      <c r="AR77" s="20">
        <v>0.70000000000000284</v>
      </c>
      <c r="AS77" s="20">
        <v>1.6999999999999993</v>
      </c>
      <c r="AT77" s="20">
        <v>-2.3000000000000007</v>
      </c>
      <c r="AU77" s="20">
        <v>1.2999999999999989</v>
      </c>
      <c r="AV77" s="20">
        <v>-1.1999999999999997</v>
      </c>
      <c r="AW77" s="20">
        <v>0.39999999999999947</v>
      </c>
      <c r="AX77" s="20">
        <v>-2.9000000000000021</v>
      </c>
      <c r="AY77" s="20">
        <v>3.3000000000000007</v>
      </c>
      <c r="AZ77" s="20">
        <v>4.7</v>
      </c>
      <c r="BA77" s="20">
        <v>0</v>
      </c>
      <c r="BB77" s="20">
        <v>1</v>
      </c>
      <c r="BC77" s="20">
        <v>-1</v>
      </c>
      <c r="BD77" s="20">
        <v>1</v>
      </c>
      <c r="BE77" s="20">
        <v>0</v>
      </c>
      <c r="BF77" s="20">
        <v>8</v>
      </c>
      <c r="BG77" s="20">
        <v>6</v>
      </c>
      <c r="BH77" s="20">
        <v>10</v>
      </c>
      <c r="BI77" s="20">
        <v>0.69999999999999574</v>
      </c>
      <c r="BJ77" s="22">
        <v>-11</v>
      </c>
      <c r="BK77" s="22">
        <v>-15</v>
      </c>
      <c r="BL77" s="22">
        <v>-16.100000000000001</v>
      </c>
      <c r="BM77" s="22">
        <v>7</v>
      </c>
      <c r="BN77" s="22">
        <v>9</v>
      </c>
      <c r="BO77" s="22">
        <v>1.2000000000000028</v>
      </c>
      <c r="BP77" s="22">
        <v>2</v>
      </c>
      <c r="BQ77" s="22">
        <v>15</v>
      </c>
      <c r="BR77" s="22">
        <v>17</v>
      </c>
      <c r="BS77" s="22">
        <v>1</v>
      </c>
      <c r="BT77" s="22">
        <v>-4</v>
      </c>
      <c r="BU77" s="22">
        <v>-3</v>
      </c>
      <c r="BV77" s="22">
        <v>3</v>
      </c>
      <c r="BW77" s="22">
        <v>-4</v>
      </c>
      <c r="BX77" s="22">
        <v>0</v>
      </c>
      <c r="BY77" s="20">
        <v>3</v>
      </c>
      <c r="BZ77" s="22">
        <v>18</v>
      </c>
      <c r="CA77" s="21" t="s">
        <v>9</v>
      </c>
      <c r="CB77" s="21" t="str">
        <f>IF(Raw!$CA77=Raw!$B77,"Team1", "Team2")</f>
        <v>Team1</v>
      </c>
      <c r="CC77" s="21">
        <v>125</v>
      </c>
      <c r="CD77" s="21">
        <v>122</v>
      </c>
      <c r="CE77" s="21">
        <f>Raw!$CC77-Raw!$CD77</f>
        <v>3</v>
      </c>
      <c r="CF77" s="32"/>
      <c r="CG77" s="32"/>
      <c r="CH77" s="32"/>
      <c r="CI77" s="32"/>
      <c r="CJ77" s="32"/>
      <c r="CK77" s="32"/>
    </row>
    <row r="78" spans="1:89" x14ac:dyDescent="0.25">
      <c r="A78" t="s">
        <v>286</v>
      </c>
      <c r="B78" s="16" t="s">
        <v>40</v>
      </c>
      <c r="C78" s="18" t="s">
        <v>58</v>
      </c>
      <c r="D78" s="19" t="s">
        <v>237</v>
      </c>
      <c r="E78" s="18" t="str">
        <f>Table1[[#This Row],[Team1]]&amp;""&amp;Table1[[#This Row],[Team2]]&amp;""&amp;Table1[[#This Row],[Date]]</f>
        <v>CHAMEM30.10.2017</v>
      </c>
      <c r="F78" s="18" t="str">
        <f>Raw!$C78</f>
        <v>MEM</v>
      </c>
      <c r="G78" s="18" t="str">
        <f>IF(Raw!$F78=Raw!$B78,"Team1","Team2")</f>
        <v>Team2</v>
      </c>
      <c r="H78" s="3" t="str">
        <f>IF(Table1[[#This Row],[Odd1]]&gt;Table1[[#This Row],[Odd2]],Table1[[#This Row],[Team2]],Table1[[#This Row],[Team1]])</f>
        <v>MEM</v>
      </c>
      <c r="I78" s="18" t="str">
        <f>IF(Raw!$H78=Raw!$B78,"Team1","Team2")</f>
        <v>Team2</v>
      </c>
      <c r="J78" s="18">
        <v>3.05</v>
      </c>
      <c r="K78" s="18">
        <v>1.43</v>
      </c>
      <c r="L78" s="18">
        <f>Raw!$J78-Raw!$K78</f>
        <v>1.6199999999999999</v>
      </c>
      <c r="M78" s="18" t="s">
        <v>40</v>
      </c>
      <c r="N78" s="18" t="str">
        <f>IF(Raw!$M78=Raw!$B78,"Team1", "Team2")</f>
        <v>Team1</v>
      </c>
      <c r="O78" s="18">
        <v>0</v>
      </c>
      <c r="P78" s="18">
        <v>0</v>
      </c>
      <c r="Q78" s="18">
        <v>0</v>
      </c>
      <c r="R78" s="18">
        <v>0</v>
      </c>
      <c r="S78" s="18" t="s">
        <v>58</v>
      </c>
      <c r="T78" s="18" t="str">
        <f>IF(Raw!$S78=Raw!$B78,"Team1","Team2")</f>
        <v>Team2</v>
      </c>
      <c r="U78" s="18">
        <v>82</v>
      </c>
      <c r="V78" s="18">
        <v>116</v>
      </c>
      <c r="W78" s="18">
        <f>Raw!$U78-Raw!$V78</f>
        <v>-34</v>
      </c>
      <c r="X78" s="18">
        <v>0.86209999999999998</v>
      </c>
      <c r="Y78" s="18">
        <v>0.16</v>
      </c>
      <c r="Z78" s="22">
        <f>1-Table1[[#This Row],[Pred1]]</f>
        <v>0.84</v>
      </c>
      <c r="AA78" s="20">
        <v>-1</v>
      </c>
      <c r="AB78" s="20">
        <v>1</v>
      </c>
      <c r="AC78" s="20">
        <v>-2</v>
      </c>
      <c r="AD78" s="20">
        <v>5.4999999999999993E-2</v>
      </c>
      <c r="AE78" s="20">
        <v>0.39999999999999858</v>
      </c>
      <c r="AF78" s="20">
        <v>6.8000000000000114</v>
      </c>
      <c r="AG78" s="20">
        <v>1.7999999999999972</v>
      </c>
      <c r="AH78" s="20">
        <v>6.2999999999999972</v>
      </c>
      <c r="AI78" s="20">
        <v>-1.1999999999999957</v>
      </c>
      <c r="AJ78" s="20">
        <v>-0.39999999999999858</v>
      </c>
      <c r="AK78" s="20">
        <v>-1.6999999999999993</v>
      </c>
      <c r="AL78" s="20">
        <v>0.79999999999999716</v>
      </c>
      <c r="AM78" s="20">
        <v>3.6000000000000014</v>
      </c>
      <c r="AN78" s="20">
        <v>6.9000000000000021</v>
      </c>
      <c r="AO78" s="20">
        <v>-6.7000000000000028</v>
      </c>
      <c r="AP78" s="20">
        <v>2.7000000000000011</v>
      </c>
      <c r="AQ78" s="20">
        <v>5.8999999999999986</v>
      </c>
      <c r="AR78" s="20">
        <v>8.5</v>
      </c>
      <c r="AS78" s="20">
        <v>-0.69999999999999929</v>
      </c>
      <c r="AT78" s="20">
        <v>-0.80000000000000071</v>
      </c>
      <c r="AU78" s="20">
        <v>-1.2000000000000002</v>
      </c>
      <c r="AV78" s="20">
        <v>-0.70000000000000018</v>
      </c>
      <c r="AW78" s="20">
        <v>-0.20000000000000018</v>
      </c>
      <c r="AX78" s="20">
        <v>-3.6999999999999993</v>
      </c>
      <c r="AY78" s="20">
        <v>3</v>
      </c>
      <c r="AZ78" s="20">
        <v>1.7</v>
      </c>
      <c r="BA78" s="20">
        <v>0</v>
      </c>
      <c r="BB78" s="20">
        <v>0</v>
      </c>
      <c r="BC78" s="20">
        <v>0</v>
      </c>
      <c r="BD78" s="20">
        <v>0</v>
      </c>
      <c r="BE78" s="20">
        <v>5</v>
      </c>
      <c r="BF78" s="20">
        <v>4</v>
      </c>
      <c r="BG78" s="20">
        <v>-1</v>
      </c>
      <c r="BH78" s="20">
        <v>18</v>
      </c>
      <c r="BI78" s="20">
        <v>-10</v>
      </c>
      <c r="BJ78" s="22">
        <v>1</v>
      </c>
      <c r="BK78" s="22">
        <v>2</v>
      </c>
      <c r="BL78" s="22">
        <v>1.2000000000000028</v>
      </c>
      <c r="BM78" s="22">
        <v>5</v>
      </c>
      <c r="BN78" s="22">
        <v>7</v>
      </c>
      <c r="BO78" s="22">
        <v>-0.29999999999999716</v>
      </c>
      <c r="BP78" s="22">
        <v>-2</v>
      </c>
      <c r="BQ78" s="22">
        <v>17</v>
      </c>
      <c r="BR78" s="22">
        <v>15</v>
      </c>
      <c r="BS78" s="22">
        <v>-2</v>
      </c>
      <c r="BT78" s="22">
        <v>-6</v>
      </c>
      <c r="BU78" s="22">
        <v>-1</v>
      </c>
      <c r="BV78" s="22">
        <v>8</v>
      </c>
      <c r="BW78" s="22">
        <v>4</v>
      </c>
      <c r="BX78" s="22">
        <v>-4</v>
      </c>
      <c r="BY78" s="20">
        <v>6</v>
      </c>
      <c r="BZ78" s="22">
        <v>1</v>
      </c>
      <c r="CA78" s="21" t="s">
        <v>40</v>
      </c>
      <c r="CB78" s="21" t="str">
        <f>IF(Raw!$CA78=Raw!$B78,"Team1", "Team2")</f>
        <v>Team1</v>
      </c>
      <c r="CC78" s="21">
        <v>104</v>
      </c>
      <c r="CD78" s="21">
        <v>99</v>
      </c>
      <c r="CE78" s="21">
        <f>Raw!$CC78-Raw!$CD78</f>
        <v>5</v>
      </c>
      <c r="CF78" s="32"/>
      <c r="CG78" s="32"/>
      <c r="CH78" s="32"/>
      <c r="CI78" s="32"/>
      <c r="CJ78" s="32"/>
      <c r="CK78" s="32"/>
    </row>
    <row r="79" spans="1:89" x14ac:dyDescent="0.25">
      <c r="A79" t="s">
        <v>286</v>
      </c>
      <c r="B79" s="16" t="s">
        <v>69</v>
      </c>
      <c r="C79" s="18" t="s">
        <v>63</v>
      </c>
      <c r="D79" s="19" t="s">
        <v>237</v>
      </c>
      <c r="E79" s="18" t="str">
        <f>Table1[[#This Row],[Team1]]&amp;""&amp;Table1[[#This Row],[Team2]]&amp;""&amp;Table1[[#This Row],[Date]]</f>
        <v>ORLNOP30.10.2017</v>
      </c>
      <c r="F79" s="18" t="str">
        <f>Raw!$C79</f>
        <v>NOP</v>
      </c>
      <c r="G79" s="18" t="str">
        <f>IF(Raw!$F79=Raw!$B79,"Team1","Team2")</f>
        <v>Team2</v>
      </c>
      <c r="H79" s="3" t="str">
        <f>IF(Table1[[#This Row],[Odd1]]&gt;Table1[[#This Row],[Odd2]],Table1[[#This Row],[Team2]],Table1[[#This Row],[Team1]])</f>
        <v>NOP</v>
      </c>
      <c r="I79" s="18" t="str">
        <f>IF(Raw!$H79=Raw!$B79,"Team1","Team2")</f>
        <v>Team2</v>
      </c>
      <c r="J79" s="18">
        <v>3.48</v>
      </c>
      <c r="K79" s="18">
        <v>1.36</v>
      </c>
      <c r="L79" s="18">
        <f>Raw!$J79-Raw!$K79</f>
        <v>2.12</v>
      </c>
      <c r="M79" s="18" t="s">
        <v>69</v>
      </c>
      <c r="N79" s="18" t="str">
        <f>IF(Raw!$M79=Raw!$B79,"Team1", "Team2")</f>
        <v>Team1</v>
      </c>
      <c r="O79" s="18">
        <v>0</v>
      </c>
      <c r="P79" s="18">
        <v>0</v>
      </c>
      <c r="Q79" s="18">
        <v>2</v>
      </c>
      <c r="R79" s="18">
        <v>0</v>
      </c>
      <c r="S79" s="18" t="s">
        <v>63</v>
      </c>
      <c r="T79" s="18" t="str">
        <f>IF(Raw!$S79=Raw!$B79,"Team1","Team2")</f>
        <v>Team2</v>
      </c>
      <c r="U79" s="18">
        <v>85</v>
      </c>
      <c r="V79" s="18">
        <v>111</v>
      </c>
      <c r="W79" s="18">
        <f>Raw!$U79-Raw!$V79</f>
        <v>-26</v>
      </c>
      <c r="X79" s="18">
        <v>0.71870000000000001</v>
      </c>
      <c r="Y79" s="18">
        <v>0.24</v>
      </c>
      <c r="Z79" s="22">
        <f>1-Table1[[#This Row],[Pred1]]</f>
        <v>0.76</v>
      </c>
      <c r="AA79" s="20">
        <v>1</v>
      </c>
      <c r="AB79" s="20">
        <v>-2</v>
      </c>
      <c r="AC79" s="20">
        <v>3</v>
      </c>
      <c r="AD79" s="20">
        <v>-9.3000000000000027E-2</v>
      </c>
      <c r="AE79" s="20">
        <v>-0.19999999999999574</v>
      </c>
      <c r="AF79" s="20">
        <v>-2.5</v>
      </c>
      <c r="AG79" s="20">
        <v>-1.2000000000000028</v>
      </c>
      <c r="AH79" s="20">
        <v>0.70000000000000284</v>
      </c>
      <c r="AI79" s="20">
        <v>-1.7000000000000028</v>
      </c>
      <c r="AJ79" s="20">
        <v>9.9999999999999645E-2</v>
      </c>
      <c r="AK79" s="20">
        <v>-0.10000000000000142</v>
      </c>
      <c r="AL79" s="20">
        <v>0.60000000000000142</v>
      </c>
      <c r="AM79" s="20">
        <v>-0.30000000000000071</v>
      </c>
      <c r="AN79" s="20">
        <v>-0.19999999999999929</v>
      </c>
      <c r="AO79" s="20">
        <v>-0.70000000000000284</v>
      </c>
      <c r="AP79" s="20">
        <v>-0.29999999999999893</v>
      </c>
      <c r="AQ79" s="20">
        <v>-1.5</v>
      </c>
      <c r="AR79" s="20">
        <v>-1.6000000000000014</v>
      </c>
      <c r="AS79" s="20">
        <v>-2.6999999999999993</v>
      </c>
      <c r="AT79" s="20">
        <v>-0.89999999999999858</v>
      </c>
      <c r="AU79" s="20">
        <v>0.20000000000000018</v>
      </c>
      <c r="AV79" s="20">
        <v>0.79999999999999982</v>
      </c>
      <c r="AW79" s="20">
        <v>0.60000000000000053</v>
      </c>
      <c r="AX79" s="20">
        <v>0.10000000000000142</v>
      </c>
      <c r="AY79" s="20">
        <v>-1.1999999999999993</v>
      </c>
      <c r="AZ79" s="20">
        <v>-2.7</v>
      </c>
      <c r="BA79" s="20">
        <v>0</v>
      </c>
      <c r="BB79" s="20">
        <v>0</v>
      </c>
      <c r="BC79" s="20">
        <v>0</v>
      </c>
      <c r="BD79" s="20">
        <v>0</v>
      </c>
      <c r="BE79" s="20">
        <v>-5</v>
      </c>
      <c r="BF79" s="20">
        <v>-20</v>
      </c>
      <c r="BG79" s="20">
        <v>-8</v>
      </c>
      <c r="BH79" s="20">
        <v>-6</v>
      </c>
      <c r="BI79" s="20">
        <v>-6.3000000000000043</v>
      </c>
      <c r="BJ79" s="22">
        <v>-5</v>
      </c>
      <c r="BK79" s="22">
        <v>-7</v>
      </c>
      <c r="BL79" s="22">
        <v>-11.900000000000002</v>
      </c>
      <c r="BM79" s="22">
        <v>1</v>
      </c>
      <c r="BN79" s="22">
        <v>4</v>
      </c>
      <c r="BO79" s="22">
        <v>-11.200000000000003</v>
      </c>
      <c r="BP79" s="22">
        <v>4</v>
      </c>
      <c r="BQ79" s="22">
        <v>3</v>
      </c>
      <c r="BR79" s="22">
        <v>7</v>
      </c>
      <c r="BS79" s="22">
        <v>-1</v>
      </c>
      <c r="BT79" s="22">
        <v>-2</v>
      </c>
      <c r="BU79" s="22">
        <v>-2</v>
      </c>
      <c r="BV79" s="22">
        <v>4</v>
      </c>
      <c r="BW79" s="22">
        <v>3</v>
      </c>
      <c r="BX79" s="22">
        <v>3</v>
      </c>
      <c r="BY79" s="20">
        <v>-1</v>
      </c>
      <c r="BZ79" s="22">
        <v>-7</v>
      </c>
      <c r="CA79" s="21" t="s">
        <v>69</v>
      </c>
      <c r="CB79" s="21" t="str">
        <f>IF(Raw!$CA79=Raw!$B79,"Team1", "Team2")</f>
        <v>Team1</v>
      </c>
      <c r="CC79" s="21">
        <v>115</v>
      </c>
      <c r="CD79" s="21">
        <v>99</v>
      </c>
      <c r="CE79" s="21">
        <f>Raw!$CC79-Raw!$CD79</f>
        <v>16</v>
      </c>
      <c r="CF79" s="32"/>
      <c r="CG79" s="32"/>
      <c r="CH79" s="32"/>
      <c r="CI79" s="32"/>
      <c r="CJ79" s="32"/>
      <c r="CK79" s="32"/>
    </row>
    <row r="80" spans="1:89" x14ac:dyDescent="0.25">
      <c r="A80" t="s">
        <v>286</v>
      </c>
      <c r="B80" s="16" t="s">
        <v>45</v>
      </c>
      <c r="C80" s="18" t="s">
        <v>81</v>
      </c>
      <c r="D80" s="19" t="s">
        <v>237</v>
      </c>
      <c r="E80" s="18" t="str">
        <f>Table1[[#This Row],[Team1]]&amp;""&amp;Table1[[#This Row],[Team2]]&amp;""&amp;Table1[[#This Row],[Date]]</f>
        <v>DALUTA30.10.2017</v>
      </c>
      <c r="F80" s="18" t="str">
        <f>Raw!$C80</f>
        <v>UTA</v>
      </c>
      <c r="G80" s="18" t="str">
        <f>IF(Raw!$F80=Raw!$B80,"Team1","Team2")</f>
        <v>Team2</v>
      </c>
      <c r="H80" s="3" t="str">
        <f>IF(Table1[[#This Row],[Odd1]]&gt;Table1[[#This Row],[Odd2]],Table1[[#This Row],[Team2]],Table1[[#This Row],[Team1]])</f>
        <v>UTA</v>
      </c>
      <c r="I80" s="18" t="str">
        <f>IF(Raw!$H80=Raw!$B80,"Team1","Team2")</f>
        <v>Team2</v>
      </c>
      <c r="J80" s="18">
        <v>4.03</v>
      </c>
      <c r="K80" s="18">
        <v>1.29</v>
      </c>
      <c r="L80" s="18">
        <f>Raw!$J80-Raw!$K80</f>
        <v>2.74</v>
      </c>
      <c r="M80" s="18" t="s">
        <v>45</v>
      </c>
      <c r="N80" s="18" t="str">
        <f>IF(Raw!$M80=Raw!$B80,"Team1", "Team2")</f>
        <v>Team1</v>
      </c>
      <c r="O80" s="18">
        <v>0</v>
      </c>
      <c r="P80" s="18">
        <v>0</v>
      </c>
      <c r="Q80" s="18">
        <v>4</v>
      </c>
      <c r="R80" s="18">
        <v>0</v>
      </c>
      <c r="S80" s="18" t="s">
        <v>81</v>
      </c>
      <c r="T80" s="18" t="str">
        <f>IF(Raw!$S80=Raw!$B80,"Team1","Team2")</f>
        <v>Team2</v>
      </c>
      <c r="U80" s="18">
        <v>85</v>
      </c>
      <c r="V80" s="18">
        <v>108</v>
      </c>
      <c r="W80" s="18">
        <f>Raw!$U80-Raw!$V80</f>
        <v>-23</v>
      </c>
      <c r="X80" s="18">
        <v>0.83630000000000004</v>
      </c>
      <c r="Y80" s="18">
        <v>0.27</v>
      </c>
      <c r="Z80" s="22">
        <f>1-Table1[[#This Row],[Pred1]]</f>
        <v>0.73</v>
      </c>
      <c r="AA80" s="20">
        <v>0</v>
      </c>
      <c r="AB80" s="20">
        <v>-6</v>
      </c>
      <c r="AC80" s="20">
        <v>6</v>
      </c>
      <c r="AD80" s="20">
        <v>-0.23099999999999998</v>
      </c>
      <c r="AE80" s="20">
        <v>0</v>
      </c>
      <c r="AF80" s="20">
        <v>-2.7999999999999972</v>
      </c>
      <c r="AG80" s="20">
        <v>-0.80000000000000426</v>
      </c>
      <c r="AH80" s="20">
        <v>1.9000000000000057</v>
      </c>
      <c r="AI80" s="20">
        <v>-1.8999999999999986</v>
      </c>
      <c r="AJ80" s="20">
        <v>-0.10000000000000142</v>
      </c>
      <c r="AK80" s="20">
        <v>1.7000000000000028</v>
      </c>
      <c r="AL80" s="20">
        <v>-2.5</v>
      </c>
      <c r="AM80" s="20">
        <v>-1.1999999999999993</v>
      </c>
      <c r="AN80" s="20">
        <v>-0.29999999999999716</v>
      </c>
      <c r="AO80" s="20">
        <v>-4.7999999999999972</v>
      </c>
      <c r="AP80" s="20">
        <v>-0.40000000000000036</v>
      </c>
      <c r="AQ80" s="20">
        <v>2.2999999999999972</v>
      </c>
      <c r="AR80" s="20">
        <v>1.8999999999999986</v>
      </c>
      <c r="AS80" s="20">
        <v>-0.5</v>
      </c>
      <c r="AT80" s="20">
        <v>-1.2000000000000011</v>
      </c>
      <c r="AU80" s="20">
        <v>-3.1000000000000005</v>
      </c>
      <c r="AV80" s="20">
        <v>-1.6999999999999997</v>
      </c>
      <c r="AW80" s="20">
        <v>0</v>
      </c>
      <c r="AX80" s="20">
        <v>-0.5</v>
      </c>
      <c r="AY80" s="20">
        <v>0</v>
      </c>
      <c r="AZ80" s="20">
        <v>-7.1999999999999993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1</v>
      </c>
      <c r="BG80" s="20">
        <v>1</v>
      </c>
      <c r="BH80" s="20">
        <v>-2</v>
      </c>
      <c r="BI80" s="20">
        <v>2.5</v>
      </c>
      <c r="BJ80" s="22">
        <v>-1</v>
      </c>
      <c r="BK80" s="22">
        <v>-6</v>
      </c>
      <c r="BL80" s="22">
        <v>5</v>
      </c>
      <c r="BM80" s="22">
        <v>0</v>
      </c>
      <c r="BN80" s="22">
        <v>-1</v>
      </c>
      <c r="BO80" s="22">
        <v>3.0999999999999943</v>
      </c>
      <c r="BP80" s="22">
        <v>0</v>
      </c>
      <c r="BQ80" s="22">
        <v>4</v>
      </c>
      <c r="BR80" s="22">
        <v>4</v>
      </c>
      <c r="BS80" s="22">
        <v>1</v>
      </c>
      <c r="BT80" s="22">
        <v>-1</v>
      </c>
      <c r="BU80" s="22">
        <v>-4</v>
      </c>
      <c r="BV80" s="22">
        <v>-3</v>
      </c>
      <c r="BW80" s="22">
        <v>1</v>
      </c>
      <c r="BX80" s="22">
        <v>1</v>
      </c>
      <c r="BY80" s="20">
        <v>-1</v>
      </c>
      <c r="BZ80" s="22">
        <v>4</v>
      </c>
      <c r="CA80" s="21" t="s">
        <v>81</v>
      </c>
      <c r="CB80" s="21" t="str">
        <f>IF(Raw!$CA80=Raw!$B80,"Team1", "Team2")</f>
        <v>Team2</v>
      </c>
      <c r="CC80" s="21">
        <v>89</v>
      </c>
      <c r="CD80" s="21">
        <v>104</v>
      </c>
      <c r="CE80" s="21">
        <f>Raw!$CC80-Raw!$CD80</f>
        <v>-15</v>
      </c>
      <c r="CF80" s="32"/>
      <c r="CG80" s="32"/>
      <c r="CH80" s="32"/>
      <c r="CI80" s="32"/>
      <c r="CJ80" s="32"/>
      <c r="CK80" s="32"/>
    </row>
    <row r="81" spans="1:89" x14ac:dyDescent="0.25">
      <c r="A81" t="s">
        <v>286</v>
      </c>
      <c r="B81" s="16" t="s">
        <v>11</v>
      </c>
      <c r="C81" s="18" t="s">
        <v>74</v>
      </c>
      <c r="D81" s="19" t="s">
        <v>237</v>
      </c>
      <c r="E81" s="18" t="str">
        <f>Table1[[#This Row],[Team1]]&amp;""&amp;Table1[[#This Row],[Team2]]&amp;""&amp;Table1[[#This Row],[Date]]</f>
        <v>TORPOR30.10.2017</v>
      </c>
      <c r="F81" s="18" t="str">
        <f>Raw!$C81</f>
        <v>POR</v>
      </c>
      <c r="G81" s="18" t="str">
        <f>IF(Raw!$F81=Raw!$B81,"Team1","Team2")</f>
        <v>Team2</v>
      </c>
      <c r="H81" s="3" t="str">
        <f>IF(Table1[[#This Row],[Odd1]]&gt;Table1[[#This Row],[Odd2]],Table1[[#This Row],[Team2]],Table1[[#This Row],[Team1]])</f>
        <v>POR</v>
      </c>
      <c r="I81" s="18" t="str">
        <f>IF(Raw!$H81=Raw!$B81,"Team1","Team2")</f>
        <v>Team2</v>
      </c>
      <c r="J81" s="18">
        <v>2.4</v>
      </c>
      <c r="K81" s="18">
        <v>1.65</v>
      </c>
      <c r="L81" s="18">
        <f>Raw!$J81-Raw!$K81</f>
        <v>0.75</v>
      </c>
      <c r="M81" s="18" t="s">
        <v>11</v>
      </c>
      <c r="N81" s="18" t="str">
        <f>IF(Raw!$M81=Raw!$B81,"Team1", "Team2")</f>
        <v>Team1</v>
      </c>
      <c r="O81" s="18">
        <v>0</v>
      </c>
      <c r="P81" s="18">
        <v>0</v>
      </c>
      <c r="Q81" s="18">
        <v>0</v>
      </c>
      <c r="R81" s="18">
        <v>1</v>
      </c>
      <c r="S81" s="18" t="s">
        <v>11</v>
      </c>
      <c r="T81" s="18" t="str">
        <f>IF(Raw!$S81=Raw!$B81,"Team1","Team2")</f>
        <v>Team1</v>
      </c>
      <c r="U81" s="18">
        <v>97</v>
      </c>
      <c r="V81" s="18">
        <v>90</v>
      </c>
      <c r="W81" s="18">
        <f>Raw!$U81-Raw!$V81</f>
        <v>7</v>
      </c>
      <c r="X81" s="18">
        <v>0.88170000000000004</v>
      </c>
      <c r="Y81" s="18">
        <v>0.56999999999999995</v>
      </c>
      <c r="Z81" s="22">
        <f>1-Table1[[#This Row],[Pred1]]</f>
        <v>0.43000000000000005</v>
      </c>
      <c r="AA81" s="20">
        <v>-1</v>
      </c>
      <c r="AB81" s="20">
        <v>3</v>
      </c>
      <c r="AC81" s="20">
        <v>-4</v>
      </c>
      <c r="AD81" s="20">
        <v>0.15399999999999991</v>
      </c>
      <c r="AE81" s="20">
        <v>-0.20000000000000284</v>
      </c>
      <c r="AF81" s="20">
        <v>8.9000000000000057</v>
      </c>
      <c r="AG81" s="20">
        <v>3.7999999999999972</v>
      </c>
      <c r="AH81" s="20">
        <v>-0.79999999999999716</v>
      </c>
      <c r="AI81" s="20">
        <v>4.8000000000000043</v>
      </c>
      <c r="AJ81" s="20">
        <v>2.3000000000000007</v>
      </c>
      <c r="AK81" s="20">
        <v>7.6999999999999993</v>
      </c>
      <c r="AL81" s="20">
        <v>-1.7999999999999972</v>
      </c>
      <c r="AM81" s="20">
        <v>-0.89999999999999858</v>
      </c>
      <c r="AN81" s="20">
        <v>-0.39999999999999858</v>
      </c>
      <c r="AO81" s="20">
        <v>-2.5</v>
      </c>
      <c r="AP81" s="20">
        <v>-1.5999999999999996</v>
      </c>
      <c r="AQ81" s="20">
        <v>-3.8999999999999986</v>
      </c>
      <c r="AR81" s="20">
        <v>-5.5</v>
      </c>
      <c r="AS81" s="20">
        <v>5.3000000000000007</v>
      </c>
      <c r="AT81" s="20">
        <v>-0.69999999999999929</v>
      </c>
      <c r="AU81" s="20">
        <v>1.9000000000000004</v>
      </c>
      <c r="AV81" s="20">
        <v>0</v>
      </c>
      <c r="AW81" s="20">
        <v>-1.5999999999999996</v>
      </c>
      <c r="AX81" s="20">
        <v>2.9000000000000021</v>
      </c>
      <c r="AY81" s="20">
        <v>-0.19999999999999929</v>
      </c>
      <c r="AZ81" s="20">
        <v>5</v>
      </c>
      <c r="BA81" s="20">
        <v>0</v>
      </c>
      <c r="BB81" s="20">
        <v>1</v>
      </c>
      <c r="BC81" s="20">
        <v>-1</v>
      </c>
      <c r="BD81" s="20">
        <v>1</v>
      </c>
      <c r="BE81" s="20">
        <v>0</v>
      </c>
      <c r="BF81" s="20">
        <v>24</v>
      </c>
      <c r="BG81" s="20">
        <v>5</v>
      </c>
      <c r="BH81" s="20">
        <v>0</v>
      </c>
      <c r="BI81" s="20">
        <v>6.3999999999999986</v>
      </c>
      <c r="BJ81" s="22">
        <v>1</v>
      </c>
      <c r="BK81" s="22">
        <v>4</v>
      </c>
      <c r="BL81" s="22">
        <v>-2.5</v>
      </c>
      <c r="BM81" s="22">
        <v>13</v>
      </c>
      <c r="BN81" s="22">
        <v>12</v>
      </c>
      <c r="BO81" s="22">
        <v>11.700000000000003</v>
      </c>
      <c r="BP81" s="22">
        <v>3</v>
      </c>
      <c r="BQ81" s="22">
        <v>-8</v>
      </c>
      <c r="BR81" s="22">
        <v>-5</v>
      </c>
      <c r="BS81" s="22">
        <v>3</v>
      </c>
      <c r="BT81" s="22">
        <v>-8</v>
      </c>
      <c r="BU81" s="22">
        <v>6</v>
      </c>
      <c r="BV81" s="22">
        <v>-2</v>
      </c>
      <c r="BW81" s="22">
        <v>-3</v>
      </c>
      <c r="BX81" s="22">
        <v>3</v>
      </c>
      <c r="BY81" s="20">
        <v>3</v>
      </c>
      <c r="BZ81" s="22">
        <v>23</v>
      </c>
      <c r="CA81" s="21" t="s">
        <v>11</v>
      </c>
      <c r="CB81" s="21" t="str">
        <f>IF(Raw!$CA81=Raw!$B81,"Team1", "Team2")</f>
        <v>Team1</v>
      </c>
      <c r="CC81" s="21">
        <v>99</v>
      </c>
      <c r="CD81" s="21">
        <v>85</v>
      </c>
      <c r="CE81" s="21">
        <f>Raw!$CC81-Raw!$CD81</f>
        <v>14</v>
      </c>
      <c r="CF81" s="32"/>
      <c r="CG81" s="32"/>
      <c r="CH81" s="32"/>
      <c r="CI81" s="32"/>
      <c r="CJ81" s="32"/>
      <c r="CK81" s="32"/>
    </row>
    <row r="82" spans="1:89" x14ac:dyDescent="0.25">
      <c r="A82" t="s">
        <v>286</v>
      </c>
      <c r="B82" s="16" t="s">
        <v>76</v>
      </c>
      <c r="C82" s="18" t="s">
        <v>53</v>
      </c>
      <c r="D82" s="19" t="s">
        <v>238</v>
      </c>
      <c r="E82" s="18" t="str">
        <f>Table1[[#This Row],[Team1]]&amp;""&amp;Table1[[#This Row],[Team2]]&amp;""&amp;Table1[[#This Row],[Date]]</f>
        <v>SACIND31.10.2017</v>
      </c>
      <c r="F82" s="18" t="str">
        <f>Raw!$C82</f>
        <v>IND</v>
      </c>
      <c r="G82" s="18" t="str">
        <f>IF(Raw!$F82=Raw!$B82,"Team1","Team2")</f>
        <v>Team2</v>
      </c>
      <c r="H82" s="3" t="str">
        <f>IF(Table1[[#This Row],[Odd1]]&gt;Table1[[#This Row],[Odd2]],Table1[[#This Row],[Team2]],Table1[[#This Row],[Team1]])</f>
        <v>IND</v>
      </c>
      <c r="I82" s="18" t="str">
        <f>IF(Raw!$H82=Raw!$B82,"Team1","Team2")</f>
        <v>Team2</v>
      </c>
      <c r="J82" s="18">
        <v>2.9</v>
      </c>
      <c r="K82" s="18">
        <v>1.47</v>
      </c>
      <c r="L82" s="18">
        <f>Raw!$J82-Raw!$K82</f>
        <v>1.43</v>
      </c>
      <c r="M82" s="18" t="s">
        <v>76</v>
      </c>
      <c r="N82" s="18" t="str">
        <f>IF(Raw!$M82=Raw!$B82,"Team1", "Team2")</f>
        <v>Team1</v>
      </c>
      <c r="O82" s="18">
        <v>0</v>
      </c>
      <c r="P82" s="18">
        <v>0</v>
      </c>
      <c r="Q82" s="18">
        <v>0</v>
      </c>
      <c r="R82" s="18">
        <v>0</v>
      </c>
      <c r="S82" s="18" t="s">
        <v>53</v>
      </c>
      <c r="T82" s="18" t="str">
        <f>IF(Raw!$S82=Raw!$B82,"Team1","Team2")</f>
        <v>Team2</v>
      </c>
      <c r="U82" s="18">
        <v>76</v>
      </c>
      <c r="V82" s="18">
        <v>112</v>
      </c>
      <c r="W82" s="18">
        <f>Raw!$U82-Raw!$V82</f>
        <v>-36</v>
      </c>
      <c r="X82" s="18">
        <v>0.79710000000000003</v>
      </c>
      <c r="Y82" s="18">
        <v>0.14000000000000001</v>
      </c>
      <c r="Z82" s="22">
        <f>1-Table1[[#This Row],[Pred1]]</f>
        <v>0.86</v>
      </c>
      <c r="AA82" s="20">
        <v>-1</v>
      </c>
      <c r="AB82" s="20">
        <v>-7</v>
      </c>
      <c r="AC82" s="20">
        <v>6</v>
      </c>
      <c r="AD82" s="20">
        <v>-0.25699999999999995</v>
      </c>
      <c r="AE82" s="20">
        <v>0.20000000000000284</v>
      </c>
      <c r="AF82" s="20">
        <v>-11.899999999999991</v>
      </c>
      <c r="AG82" s="20">
        <v>-3.7000000000000028</v>
      </c>
      <c r="AH82" s="20">
        <v>-2</v>
      </c>
      <c r="AI82" s="20">
        <v>-3.2999999999999972</v>
      </c>
      <c r="AJ82" s="20">
        <v>-1.8999999999999986</v>
      </c>
      <c r="AK82" s="20">
        <v>-4.1999999999999993</v>
      </c>
      <c r="AL82" s="20">
        <v>-1.2999999999999972</v>
      </c>
      <c r="AM82" s="20">
        <v>-2.5999999999999996</v>
      </c>
      <c r="AN82" s="20">
        <v>-2.6000000000000014</v>
      </c>
      <c r="AO82" s="20">
        <v>-3.2000000000000028</v>
      </c>
      <c r="AP82" s="20">
        <v>9.9999999999999645E-2</v>
      </c>
      <c r="AQ82" s="20">
        <v>-3.1000000000000014</v>
      </c>
      <c r="AR82" s="20">
        <v>-3.1000000000000014</v>
      </c>
      <c r="AS82" s="20">
        <v>-2.5999999999999979</v>
      </c>
      <c r="AT82" s="20">
        <v>0.70000000000000107</v>
      </c>
      <c r="AU82" s="20">
        <v>0.40000000000000036</v>
      </c>
      <c r="AV82" s="20">
        <v>-0.29999999999999982</v>
      </c>
      <c r="AW82" s="20">
        <v>-1.4000000000000004</v>
      </c>
      <c r="AX82" s="20">
        <v>1.3999999999999986</v>
      </c>
      <c r="AY82" s="20">
        <v>0</v>
      </c>
      <c r="AZ82" s="20">
        <v>-10.399999999999999</v>
      </c>
      <c r="BA82" s="20">
        <v>0</v>
      </c>
      <c r="BB82" s="20">
        <v>0</v>
      </c>
      <c r="BC82" s="20">
        <v>0</v>
      </c>
      <c r="BD82" s="20">
        <v>0</v>
      </c>
      <c r="BE82" s="20">
        <v>5</v>
      </c>
      <c r="BF82" s="20">
        <v>10</v>
      </c>
      <c r="BG82" s="20">
        <v>9</v>
      </c>
      <c r="BH82" s="20">
        <v>11</v>
      </c>
      <c r="BI82" s="20">
        <v>4.2999999999999972</v>
      </c>
      <c r="BJ82" s="22">
        <v>-2</v>
      </c>
      <c r="BK82" s="22">
        <v>-9</v>
      </c>
      <c r="BL82" s="22">
        <v>4.7999999999999972</v>
      </c>
      <c r="BM82" s="22">
        <v>-6</v>
      </c>
      <c r="BN82" s="22">
        <v>-10</v>
      </c>
      <c r="BO82" s="22">
        <v>1.7999999999999972</v>
      </c>
      <c r="BP82" s="22">
        <v>-1</v>
      </c>
      <c r="BQ82" s="22">
        <v>-3</v>
      </c>
      <c r="BR82" s="22">
        <v>-4</v>
      </c>
      <c r="BS82" s="22">
        <v>0</v>
      </c>
      <c r="BT82" s="22">
        <v>10</v>
      </c>
      <c r="BU82" s="22">
        <v>6</v>
      </c>
      <c r="BV82" s="22">
        <v>0</v>
      </c>
      <c r="BW82" s="22">
        <v>-1</v>
      </c>
      <c r="BX82" s="22">
        <v>2</v>
      </c>
      <c r="BY82" s="20">
        <v>-9</v>
      </c>
      <c r="BZ82" s="22">
        <v>3</v>
      </c>
      <c r="CA82" s="21" t="s">
        <v>53</v>
      </c>
      <c r="CB82" s="21" t="str">
        <f>IF(Raw!$CA82=Raw!$B82,"Team1", "Team2")</f>
        <v>Team2</v>
      </c>
      <c r="CC82" s="21">
        <v>83</v>
      </c>
      <c r="CD82" s="21">
        <v>101</v>
      </c>
      <c r="CE82" s="21">
        <f>Raw!$CC82-Raw!$CD82</f>
        <v>-18</v>
      </c>
      <c r="CF82" s="32"/>
      <c r="CG82" s="32"/>
      <c r="CH82" s="32"/>
      <c r="CI82" s="32"/>
      <c r="CJ82" s="32"/>
      <c r="CK82" s="32"/>
    </row>
    <row r="83" spans="1:89" x14ac:dyDescent="0.25">
      <c r="A83" t="s">
        <v>286</v>
      </c>
      <c r="B83" s="16" t="s">
        <v>72</v>
      </c>
      <c r="C83" s="18" t="s">
        <v>37</v>
      </c>
      <c r="D83" s="19" t="s">
        <v>238</v>
      </c>
      <c r="E83" s="18" t="str">
        <f>Table1[[#This Row],[Team1]]&amp;""&amp;Table1[[#This Row],[Team2]]&amp;""&amp;Table1[[#This Row],[Date]]</f>
        <v>PHXBKN31.10.2017</v>
      </c>
      <c r="F83" s="18" t="str">
        <f>Raw!$C83</f>
        <v>BKN</v>
      </c>
      <c r="G83" s="18" t="str">
        <f>IF(Raw!$F83=Raw!$B83,"Team1","Team2")</f>
        <v>Team2</v>
      </c>
      <c r="H83" s="3" t="str">
        <f>IF(Table1[[#This Row],[Odd1]]&gt;Table1[[#This Row],[Odd2]],Table1[[#This Row],[Team2]],Table1[[#This Row],[Team1]])</f>
        <v>BKN</v>
      </c>
      <c r="I83" s="18" t="str">
        <f>IF(Raw!$H83=Raw!$B83,"Team1","Team2")</f>
        <v>Team2</v>
      </c>
      <c r="J83" s="18">
        <v>2.5499999999999998</v>
      </c>
      <c r="K83" s="18">
        <v>1.58</v>
      </c>
      <c r="L83" s="18">
        <f>Raw!$J83-Raw!$K83</f>
        <v>0.96999999999999975</v>
      </c>
      <c r="M83" s="18" t="s">
        <v>72</v>
      </c>
      <c r="N83" s="18" t="str">
        <f>IF(Raw!$M83=Raw!$B83,"Team1", "Team2")</f>
        <v>Team1</v>
      </c>
      <c r="O83" s="18">
        <v>0</v>
      </c>
      <c r="P83" s="18">
        <v>0</v>
      </c>
      <c r="Q83" s="18">
        <v>0</v>
      </c>
      <c r="R83" s="18">
        <v>0</v>
      </c>
      <c r="S83" s="18" t="s">
        <v>37</v>
      </c>
      <c r="T83" s="18" t="str">
        <f>IF(Raw!$S83=Raw!$B83,"Team1","Team2")</f>
        <v>Team2</v>
      </c>
      <c r="U83" s="18">
        <v>81</v>
      </c>
      <c r="V83" s="18">
        <v>110</v>
      </c>
      <c r="W83" s="18">
        <f>Raw!$U83-Raw!$V83</f>
        <v>-29</v>
      </c>
      <c r="X83" s="18">
        <v>0.65700000000000003</v>
      </c>
      <c r="Y83" s="18">
        <v>0.21</v>
      </c>
      <c r="Z83" s="22">
        <f>1-Table1[[#This Row],[Pred1]]</f>
        <v>0.79</v>
      </c>
      <c r="AA83" s="20">
        <v>3</v>
      </c>
      <c r="AB83" s="20">
        <v>-1</v>
      </c>
      <c r="AC83" s="20">
        <v>4</v>
      </c>
      <c r="AD83" s="20">
        <v>-8.3999999999999964E-2</v>
      </c>
      <c r="AE83" s="20">
        <v>0.20000000000000284</v>
      </c>
      <c r="AF83" s="20">
        <v>-2.1000000000000085</v>
      </c>
      <c r="AG83" s="20">
        <v>0.59999999999999432</v>
      </c>
      <c r="AH83" s="20">
        <v>0.90000000000000568</v>
      </c>
      <c r="AI83" s="20">
        <v>0.20000000000000284</v>
      </c>
      <c r="AJ83" s="20">
        <v>-3.4000000000000004</v>
      </c>
      <c r="AK83" s="20">
        <v>-8.5</v>
      </c>
      <c r="AL83" s="20">
        <v>-1.5</v>
      </c>
      <c r="AM83" s="20">
        <v>9.9999999999997868E-2</v>
      </c>
      <c r="AN83" s="20">
        <v>-0.59999999999999787</v>
      </c>
      <c r="AO83" s="20">
        <v>2.1999999999999886</v>
      </c>
      <c r="AP83" s="20">
        <v>0.90000000000000036</v>
      </c>
      <c r="AQ83" s="20">
        <v>-0.59999999999999432</v>
      </c>
      <c r="AR83" s="20">
        <v>0.29999999999999716</v>
      </c>
      <c r="AS83" s="20">
        <v>-2.5999999999999979</v>
      </c>
      <c r="AT83" s="20">
        <v>0.29999999999999893</v>
      </c>
      <c r="AU83" s="20">
        <v>0.10000000000000053</v>
      </c>
      <c r="AV83" s="20">
        <v>0.79999999999999982</v>
      </c>
      <c r="AW83" s="20">
        <v>-0.29999999999999982</v>
      </c>
      <c r="AX83" s="20">
        <v>0.59999999999999787</v>
      </c>
      <c r="AY83" s="20">
        <v>0.60000000000000142</v>
      </c>
      <c r="AZ83" s="20">
        <v>-5.8999999999999995</v>
      </c>
      <c r="BA83" s="20">
        <v>0</v>
      </c>
      <c r="BB83" s="20">
        <v>-1</v>
      </c>
      <c r="BC83" s="20">
        <v>1</v>
      </c>
      <c r="BD83" s="20">
        <v>-1</v>
      </c>
      <c r="BE83" s="20">
        <v>0</v>
      </c>
      <c r="BF83" s="20">
        <v>-1</v>
      </c>
      <c r="BG83" s="20">
        <v>1</v>
      </c>
      <c r="BH83" s="20">
        <v>-2</v>
      </c>
      <c r="BI83" s="20">
        <v>2.4000000000000057</v>
      </c>
      <c r="BJ83" s="22">
        <v>-4</v>
      </c>
      <c r="BK83" s="22">
        <v>-14</v>
      </c>
      <c r="BL83" s="22">
        <v>0.69999999999999929</v>
      </c>
      <c r="BM83" s="22">
        <v>1</v>
      </c>
      <c r="BN83" s="22">
        <v>-2</v>
      </c>
      <c r="BO83" s="22">
        <v>8.1000000000000085</v>
      </c>
      <c r="BP83" s="22">
        <v>3</v>
      </c>
      <c r="BQ83" s="22">
        <v>-10</v>
      </c>
      <c r="BR83" s="22">
        <v>-7</v>
      </c>
      <c r="BS83" s="22">
        <v>-2</v>
      </c>
      <c r="BT83" s="22">
        <v>-2</v>
      </c>
      <c r="BU83" s="22">
        <v>2</v>
      </c>
      <c r="BV83" s="22">
        <v>-2</v>
      </c>
      <c r="BW83" s="22">
        <v>1</v>
      </c>
      <c r="BX83" s="22">
        <v>0</v>
      </c>
      <c r="BY83" s="20">
        <v>-2</v>
      </c>
      <c r="BZ83" s="22">
        <v>-15</v>
      </c>
      <c r="CA83" s="21" t="s">
        <v>72</v>
      </c>
      <c r="CB83" s="21" t="str">
        <f>IF(Raw!$CA83=Raw!$B83,"Team1", "Team2")</f>
        <v>Team1</v>
      </c>
      <c r="CC83" s="21">
        <v>122</v>
      </c>
      <c r="CD83" s="21">
        <v>114</v>
      </c>
      <c r="CE83" s="21">
        <f>Raw!$CC83-Raw!$CD83</f>
        <v>8</v>
      </c>
      <c r="CF83" s="32"/>
      <c r="CG83" s="32"/>
      <c r="CH83" s="32"/>
      <c r="CI83" s="32"/>
      <c r="CJ83" s="32"/>
      <c r="CK83" s="32"/>
    </row>
    <row r="84" spans="1:89" x14ac:dyDescent="0.25">
      <c r="A84" t="s">
        <v>286</v>
      </c>
      <c r="B84" s="16" t="s">
        <v>5</v>
      </c>
      <c r="C84" s="18" t="s">
        <v>56</v>
      </c>
      <c r="D84" s="19" t="s">
        <v>238</v>
      </c>
      <c r="E84" s="18" t="str">
        <f>Table1[[#This Row],[Team1]]&amp;""&amp;Table1[[#This Row],[Team2]]&amp;""&amp;Table1[[#This Row],[Date]]</f>
        <v>DETLAL31.10.2017</v>
      </c>
      <c r="F84" s="18" t="str">
        <f>Raw!$C84</f>
        <v>LAL</v>
      </c>
      <c r="G84" s="18" t="str">
        <f>IF(Raw!$F84=Raw!$B84,"Team1","Team2")</f>
        <v>Team2</v>
      </c>
      <c r="H84" s="3" t="str">
        <f>IF(Table1[[#This Row],[Odd1]]&gt;Table1[[#This Row],[Odd2]],Table1[[#This Row],[Team2]],Table1[[#This Row],[Team1]])</f>
        <v>DET</v>
      </c>
      <c r="I84" s="18" t="str">
        <f>IF(Raw!$H84=Raw!$B84,"Team1","Team2")</f>
        <v>Team1</v>
      </c>
      <c r="J84" s="18">
        <v>1.6</v>
      </c>
      <c r="K84" s="18">
        <v>2.52</v>
      </c>
      <c r="L84" s="18">
        <f>Raw!$J84-Raw!$K84</f>
        <v>-0.91999999999999993</v>
      </c>
      <c r="M84" s="18" t="s">
        <v>56</v>
      </c>
      <c r="N84" s="18" t="str">
        <f>IF(Raw!$M84=Raw!$B84,"Team1", "Team2")</f>
        <v>Team2</v>
      </c>
      <c r="O84" s="18">
        <v>0</v>
      </c>
      <c r="P84" s="18">
        <v>0</v>
      </c>
      <c r="Q84" s="18">
        <v>0</v>
      </c>
      <c r="R84" s="18">
        <v>0</v>
      </c>
      <c r="S84" s="18" t="s">
        <v>5</v>
      </c>
      <c r="T84" s="18" t="str">
        <f>IF(Raw!$S84=Raw!$B84,"Team1","Team2")</f>
        <v>Team1</v>
      </c>
      <c r="U84" s="18">
        <v>111</v>
      </c>
      <c r="V84" s="18">
        <v>84</v>
      </c>
      <c r="W84" s="18">
        <f>Raw!$U84-Raw!$V84</f>
        <v>27</v>
      </c>
      <c r="X84" s="18">
        <v>0.68300000000000005</v>
      </c>
      <c r="Y84" s="18">
        <v>0.77</v>
      </c>
      <c r="Z84" s="22">
        <f>1-Table1[[#This Row],[Pred1]]</f>
        <v>0.22999999999999998</v>
      </c>
      <c r="AA84" s="20">
        <v>1</v>
      </c>
      <c r="AB84" s="20">
        <v>5</v>
      </c>
      <c r="AC84" s="20">
        <v>-4</v>
      </c>
      <c r="AD84" s="20">
        <v>0.18500000000000005</v>
      </c>
      <c r="AE84" s="20">
        <v>-0.39999999999999858</v>
      </c>
      <c r="AF84" s="20">
        <v>-1.7999999999999972</v>
      </c>
      <c r="AG84" s="20">
        <v>-1</v>
      </c>
      <c r="AH84" s="20">
        <v>-2.3999999999999915</v>
      </c>
      <c r="AI84" s="20">
        <v>0.10000000000000142</v>
      </c>
      <c r="AJ84" s="20">
        <v>2.5999999999999996</v>
      </c>
      <c r="AK84" s="20">
        <v>2.6999999999999993</v>
      </c>
      <c r="AL84" s="20">
        <v>6</v>
      </c>
      <c r="AM84" s="20">
        <v>-2.3999999999999986</v>
      </c>
      <c r="AN84" s="20">
        <v>-4.4000000000000021</v>
      </c>
      <c r="AO84" s="20">
        <v>3.6000000000000085</v>
      </c>
      <c r="AP84" s="20">
        <v>9.9999999999999645E-2</v>
      </c>
      <c r="AQ84" s="20">
        <v>-3.9999999999999964</v>
      </c>
      <c r="AR84" s="20">
        <v>-3.8999999999999986</v>
      </c>
      <c r="AS84" s="20">
        <v>-0.5</v>
      </c>
      <c r="AT84" s="20">
        <v>-2.7000000000000011</v>
      </c>
      <c r="AU84" s="20">
        <v>-0.5</v>
      </c>
      <c r="AV84" s="20">
        <v>-2.5999999999999996</v>
      </c>
      <c r="AW84" s="20">
        <v>-9.9999999999999645E-2</v>
      </c>
      <c r="AX84" s="20">
        <v>-2.6999999999999993</v>
      </c>
      <c r="AY84" s="20">
        <v>-1.8000000000000007</v>
      </c>
      <c r="AZ84" s="20">
        <v>4.6999999999999993</v>
      </c>
      <c r="BA84" s="20">
        <v>0</v>
      </c>
      <c r="BB84" s="20">
        <v>-1</v>
      </c>
      <c r="BC84" s="20">
        <v>1</v>
      </c>
      <c r="BD84" s="20">
        <v>-1</v>
      </c>
      <c r="BE84" s="20">
        <v>0</v>
      </c>
      <c r="BF84" s="20">
        <v>-9</v>
      </c>
      <c r="BG84" s="20">
        <v>-4</v>
      </c>
      <c r="BH84" s="20">
        <v>-4</v>
      </c>
      <c r="BI84" s="20">
        <v>-2.5</v>
      </c>
      <c r="BJ84" s="22">
        <v>1</v>
      </c>
      <c r="BK84" s="22">
        <v>-1</v>
      </c>
      <c r="BL84" s="22">
        <v>5.1000000000000014</v>
      </c>
      <c r="BM84" s="22">
        <v>-2</v>
      </c>
      <c r="BN84" s="22">
        <v>-5</v>
      </c>
      <c r="BO84" s="22">
        <v>2.6000000000000014</v>
      </c>
      <c r="BP84" s="22">
        <v>0</v>
      </c>
      <c r="BQ84" s="22">
        <v>5</v>
      </c>
      <c r="BR84" s="22">
        <v>5</v>
      </c>
      <c r="BS84" s="22">
        <v>-2</v>
      </c>
      <c r="BT84" s="22">
        <v>1</v>
      </c>
      <c r="BU84" s="22">
        <v>-5</v>
      </c>
      <c r="BV84" s="22">
        <v>-5</v>
      </c>
      <c r="BW84" s="22">
        <v>2</v>
      </c>
      <c r="BX84" s="22">
        <v>-7</v>
      </c>
      <c r="BY84" s="20">
        <v>-8</v>
      </c>
      <c r="BZ84" s="22">
        <v>-7</v>
      </c>
      <c r="CA84" s="21" t="s">
        <v>56</v>
      </c>
      <c r="CB84" s="21" t="str">
        <f>IF(Raw!$CA84=Raw!$B84,"Team1", "Team2")</f>
        <v>Team2</v>
      </c>
      <c r="CC84" s="21">
        <v>93</v>
      </c>
      <c r="CD84" s="21">
        <v>113</v>
      </c>
      <c r="CE84" s="21">
        <f>Raw!$CC84-Raw!$CD84</f>
        <v>-20</v>
      </c>
      <c r="CF84" s="32"/>
      <c r="CG84" s="32"/>
      <c r="CH84" s="32"/>
      <c r="CI84" s="32"/>
      <c r="CJ84" s="32"/>
      <c r="CK84" s="32"/>
    </row>
    <row r="85" spans="1:89" x14ac:dyDescent="0.25">
      <c r="A85" t="s">
        <v>286</v>
      </c>
      <c r="B85" s="16" t="s">
        <v>2</v>
      </c>
      <c r="C85" s="18" t="s">
        <v>10</v>
      </c>
      <c r="D85" s="19" t="s">
        <v>239</v>
      </c>
      <c r="E85" s="18" t="str">
        <f>Table1[[#This Row],[Team1]]&amp;""&amp;Table1[[#This Row],[Team2]]&amp;""&amp;Table1[[#This Row],[Date]]</f>
        <v>ATLPHI01.11.2017</v>
      </c>
      <c r="F85" s="18" t="str">
        <f>Raw!$C85</f>
        <v>PHI</v>
      </c>
      <c r="G85" s="18" t="str">
        <f>IF(Raw!$F85=Raw!$B85,"Team1","Team2")</f>
        <v>Team2</v>
      </c>
      <c r="H85" s="3" t="str">
        <f>IF(Table1[[#This Row],[Odd1]]&gt;Table1[[#This Row],[Odd2]],Table1[[#This Row],[Team2]],Table1[[#This Row],[Team1]])</f>
        <v>PHI</v>
      </c>
      <c r="I85" s="18" t="str">
        <f>IF(Raw!$H85=Raw!$B85,"Team1","Team2")</f>
        <v>Team2</v>
      </c>
      <c r="J85" s="18">
        <v>4.09</v>
      </c>
      <c r="K85" s="18">
        <v>1.28</v>
      </c>
      <c r="L85" s="18">
        <f>Raw!$J85-Raw!$K85</f>
        <v>2.8099999999999996</v>
      </c>
      <c r="M85" s="18" t="s">
        <v>2</v>
      </c>
      <c r="N85" s="18" t="str">
        <f>IF(Raw!$M85=Raw!$B85,"Team1", "Team2")</f>
        <v>Team1</v>
      </c>
      <c r="O85" s="18">
        <v>0</v>
      </c>
      <c r="P85" s="18">
        <v>0</v>
      </c>
      <c r="Q85" s="18">
        <v>0</v>
      </c>
      <c r="R85" s="18">
        <v>0</v>
      </c>
      <c r="S85" s="18" t="s">
        <v>10</v>
      </c>
      <c r="T85" s="18" t="str">
        <f>IF(Raw!$S85=Raw!$B85,"Team1","Team2")</f>
        <v>Team2</v>
      </c>
      <c r="U85" s="18">
        <v>101</v>
      </c>
      <c r="V85" s="18">
        <v>105</v>
      </c>
      <c r="W85" s="18">
        <f>Raw!$U85-Raw!$V85</f>
        <v>-4</v>
      </c>
      <c r="X85" s="18">
        <v>0.60370000000000001</v>
      </c>
      <c r="Y85" s="18">
        <v>0.46</v>
      </c>
      <c r="Z85" s="22">
        <f>1-Table1[[#This Row],[Pred1]]</f>
        <v>0.54</v>
      </c>
      <c r="AA85" s="20">
        <v>0</v>
      </c>
      <c r="AB85" s="20">
        <v>-8</v>
      </c>
      <c r="AC85" s="20">
        <v>8</v>
      </c>
      <c r="AD85" s="20">
        <v>-0.33400000000000007</v>
      </c>
      <c r="AE85" s="20">
        <v>0.20000000000000284</v>
      </c>
      <c r="AF85" s="20">
        <v>-5.2000000000000028</v>
      </c>
      <c r="AG85" s="20">
        <v>-1.2000000000000028</v>
      </c>
      <c r="AH85" s="20">
        <v>-2</v>
      </c>
      <c r="AI85" s="20">
        <v>-0.39999999999999858</v>
      </c>
      <c r="AJ85" s="20">
        <v>0</v>
      </c>
      <c r="AK85" s="20">
        <v>-1.6000000000000014</v>
      </c>
      <c r="AL85" s="20">
        <v>2.1000000000000014</v>
      </c>
      <c r="AM85" s="20">
        <v>-2.5</v>
      </c>
      <c r="AN85" s="20">
        <v>-5.1000000000000014</v>
      </c>
      <c r="AO85" s="20">
        <v>5.7999999999999972</v>
      </c>
      <c r="AP85" s="20">
        <v>-2.8000000000000007</v>
      </c>
      <c r="AQ85" s="20">
        <v>-5.9000000000000021</v>
      </c>
      <c r="AR85" s="20">
        <v>-8.6000000000000014</v>
      </c>
      <c r="AS85" s="20">
        <v>-2.8999999999999986</v>
      </c>
      <c r="AT85" s="20">
        <v>-1.3999999999999986</v>
      </c>
      <c r="AU85" s="20">
        <v>0.80000000000000071</v>
      </c>
      <c r="AV85" s="20">
        <v>-1.5</v>
      </c>
      <c r="AW85" s="20">
        <v>-0.59999999999999964</v>
      </c>
      <c r="AX85" s="20">
        <v>-3.6999999999999993</v>
      </c>
      <c r="AY85" s="20">
        <v>-1.6000000000000014</v>
      </c>
      <c r="AZ85" s="20">
        <v>-5.8</v>
      </c>
      <c r="BA85" s="20">
        <v>0</v>
      </c>
      <c r="BB85" s="20">
        <v>0</v>
      </c>
      <c r="BC85" s="20">
        <v>0</v>
      </c>
      <c r="BD85" s="20">
        <v>0</v>
      </c>
      <c r="BE85" s="20">
        <v>5</v>
      </c>
      <c r="BF85" s="20">
        <v>2</v>
      </c>
      <c r="BG85" s="20">
        <v>1</v>
      </c>
      <c r="BH85" s="20">
        <v>12</v>
      </c>
      <c r="BI85" s="20">
        <v>-5.1000000000000014</v>
      </c>
      <c r="BJ85" s="22">
        <v>1</v>
      </c>
      <c r="BK85" s="22">
        <v>1</v>
      </c>
      <c r="BL85" s="22">
        <v>2.2000000000000028</v>
      </c>
      <c r="BM85" s="22">
        <v>-1</v>
      </c>
      <c r="BN85" s="22">
        <v>-1</v>
      </c>
      <c r="BO85" s="22">
        <v>-1.2000000000000028</v>
      </c>
      <c r="BP85" s="22">
        <v>4</v>
      </c>
      <c r="BQ85" s="22">
        <v>1</v>
      </c>
      <c r="BR85" s="22">
        <v>5</v>
      </c>
      <c r="BS85" s="22">
        <v>-4</v>
      </c>
      <c r="BT85" s="22">
        <v>1</v>
      </c>
      <c r="BU85" s="22">
        <v>4</v>
      </c>
      <c r="BV85" s="22">
        <v>-10</v>
      </c>
      <c r="BW85" s="22">
        <v>0</v>
      </c>
      <c r="BX85" s="22">
        <v>-11</v>
      </c>
      <c r="BY85" s="20">
        <v>-1</v>
      </c>
      <c r="BZ85" s="22">
        <v>-1</v>
      </c>
      <c r="CA85" s="21" t="s">
        <v>10</v>
      </c>
      <c r="CB85" s="21" t="str">
        <f>IF(Raw!$CA85=Raw!$B85,"Team1", "Team2")</f>
        <v>Team2</v>
      </c>
      <c r="CC85" s="21">
        <v>109</v>
      </c>
      <c r="CD85" s="21">
        <v>119</v>
      </c>
      <c r="CE85" s="21">
        <f>Raw!$CC85-Raw!$CD85</f>
        <v>-10</v>
      </c>
      <c r="CF85" s="32"/>
      <c r="CG85" s="32"/>
      <c r="CH85" s="32"/>
      <c r="CI85" s="32"/>
      <c r="CJ85" s="32"/>
      <c r="CK85" s="32"/>
    </row>
    <row r="86" spans="1:89" x14ac:dyDescent="0.25">
      <c r="A86" t="s">
        <v>286</v>
      </c>
      <c r="B86" s="16" t="s">
        <v>6</v>
      </c>
      <c r="C86" s="18" t="s">
        <v>65</v>
      </c>
      <c r="D86" s="19" t="s">
        <v>239</v>
      </c>
      <c r="E86" s="18" t="str">
        <f>Table1[[#This Row],[Team1]]&amp;""&amp;Table1[[#This Row],[Team2]]&amp;""&amp;Table1[[#This Row],[Date]]</f>
        <v>HOUNYK01.11.2017</v>
      </c>
      <c r="F86" s="18" t="str">
        <f>Raw!$C86</f>
        <v>NYK</v>
      </c>
      <c r="G86" s="18" t="str">
        <f>IF(Raw!$F86=Raw!$B86,"Team1","Team2")</f>
        <v>Team2</v>
      </c>
      <c r="H86" s="3" t="str">
        <f>IF(Table1[[#This Row],[Odd1]]&gt;Table1[[#This Row],[Odd2]],Table1[[#This Row],[Team2]],Table1[[#This Row],[Team1]])</f>
        <v>HOU</v>
      </c>
      <c r="I86" s="18" t="str">
        <f>IF(Raw!$H86=Raw!$B86,"Team1","Team2")</f>
        <v>Team1</v>
      </c>
      <c r="J86" s="18">
        <v>1.48</v>
      </c>
      <c r="K86" s="18">
        <v>2.87</v>
      </c>
      <c r="L86" s="18">
        <f>Raw!$J86-Raw!$K86</f>
        <v>-1.3900000000000001</v>
      </c>
      <c r="M86" s="18" t="s">
        <v>65</v>
      </c>
      <c r="N86" s="18" t="str">
        <f>IF(Raw!$M86=Raw!$B86,"Team1", "Team2")</f>
        <v>Team2</v>
      </c>
      <c r="O86" s="18">
        <v>0</v>
      </c>
      <c r="P86" s="18">
        <v>0</v>
      </c>
      <c r="Q86" s="18">
        <v>0</v>
      </c>
      <c r="R86" s="18">
        <v>0</v>
      </c>
      <c r="S86" s="18" t="s">
        <v>6</v>
      </c>
      <c r="T86" s="18" t="str">
        <f>IF(Raw!$S86=Raw!$B86,"Team1","Team2")</f>
        <v>Team1</v>
      </c>
      <c r="U86" s="18">
        <v>106</v>
      </c>
      <c r="V86" s="18">
        <v>98</v>
      </c>
      <c r="W86" s="18">
        <f>Raw!$U86-Raw!$V86</f>
        <v>8</v>
      </c>
      <c r="X86" s="18">
        <v>0.7772</v>
      </c>
      <c r="Y86" s="18">
        <v>0.57999999999999996</v>
      </c>
      <c r="Z86" s="22">
        <f>1-Table1[[#This Row],[Pred1]]</f>
        <v>0.42000000000000004</v>
      </c>
      <c r="AA86" s="20">
        <v>-1</v>
      </c>
      <c r="AB86" s="20">
        <v>7</v>
      </c>
      <c r="AC86" s="20">
        <v>-8</v>
      </c>
      <c r="AD86" s="20">
        <v>0.32599999999999996</v>
      </c>
      <c r="AE86" s="20">
        <v>0</v>
      </c>
      <c r="AF86" s="20">
        <v>10.200000000000003</v>
      </c>
      <c r="AG86" s="20">
        <v>-0.79999999999999716</v>
      </c>
      <c r="AH86" s="20">
        <v>-0.70000000000000284</v>
      </c>
      <c r="AI86" s="20">
        <v>-0.60000000000000142</v>
      </c>
      <c r="AJ86" s="20">
        <v>8.1</v>
      </c>
      <c r="AK86" s="20">
        <v>21.2</v>
      </c>
      <c r="AL86" s="20">
        <v>1.0999999999999943</v>
      </c>
      <c r="AM86" s="20">
        <v>3.7999999999999989</v>
      </c>
      <c r="AN86" s="20">
        <v>4.3999999999999986</v>
      </c>
      <c r="AO86" s="20">
        <v>1.2000000000000028</v>
      </c>
      <c r="AP86" s="20">
        <v>-1.5</v>
      </c>
      <c r="AQ86" s="20">
        <v>1.3999999999999986</v>
      </c>
      <c r="AR86" s="20">
        <v>-0.10000000000000142</v>
      </c>
      <c r="AS86" s="20">
        <v>-0.30000000000000071</v>
      </c>
      <c r="AT86" s="20">
        <v>-0.19999999999999929</v>
      </c>
      <c r="AU86" s="20">
        <v>2.3999999999999995</v>
      </c>
      <c r="AV86" s="20">
        <v>0.30000000000000071</v>
      </c>
      <c r="AW86" s="20">
        <v>-0.20000000000000018</v>
      </c>
      <c r="AX86" s="20">
        <v>0.29999999999999716</v>
      </c>
      <c r="AY86" s="20">
        <v>0</v>
      </c>
      <c r="AZ86" s="20">
        <v>11.100000000000001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13</v>
      </c>
      <c r="BG86" s="20">
        <v>3</v>
      </c>
      <c r="BH86" s="20">
        <v>14</v>
      </c>
      <c r="BI86" s="20">
        <v>-5.3000000000000043</v>
      </c>
      <c r="BJ86" s="22">
        <v>9</v>
      </c>
      <c r="BK86" s="22">
        <v>28</v>
      </c>
      <c r="BL86" s="22">
        <v>-21.4</v>
      </c>
      <c r="BM86" s="22">
        <v>-2</v>
      </c>
      <c r="BN86" s="22">
        <v>-3</v>
      </c>
      <c r="BO86" s="22">
        <v>0.90000000000000568</v>
      </c>
      <c r="BP86" s="22">
        <v>-2</v>
      </c>
      <c r="BQ86" s="22">
        <v>6</v>
      </c>
      <c r="BR86" s="22">
        <v>4</v>
      </c>
      <c r="BS86" s="22">
        <v>0</v>
      </c>
      <c r="BT86" s="22">
        <v>-1</v>
      </c>
      <c r="BU86" s="22">
        <v>2</v>
      </c>
      <c r="BV86" s="22">
        <v>2</v>
      </c>
      <c r="BW86" s="22">
        <v>0</v>
      </c>
      <c r="BX86" s="22">
        <v>4</v>
      </c>
      <c r="BY86" s="20">
        <v>-3</v>
      </c>
      <c r="BZ86" s="22">
        <v>0</v>
      </c>
      <c r="CA86" s="21" t="s">
        <v>6</v>
      </c>
      <c r="CB86" s="21" t="str">
        <f>IF(Raw!$CA86=Raw!$B86,"Team1", "Team2")</f>
        <v>Team1</v>
      </c>
      <c r="CC86" s="21">
        <v>119</v>
      </c>
      <c r="CD86" s="21">
        <v>97</v>
      </c>
      <c r="CE86" s="21">
        <f>Raw!$CC86-Raw!$CD86</f>
        <v>22</v>
      </c>
      <c r="CF86" s="32"/>
      <c r="CG86" s="32"/>
      <c r="CH86" s="32"/>
      <c r="CI86" s="32"/>
      <c r="CJ86" s="32"/>
      <c r="CK86" s="32"/>
    </row>
    <row r="87" spans="1:89" x14ac:dyDescent="0.25">
      <c r="A87" t="s">
        <v>286</v>
      </c>
      <c r="B87" s="16" t="s">
        <v>9</v>
      </c>
      <c r="C87" s="18" t="s">
        <v>63</v>
      </c>
      <c r="D87" s="19" t="s">
        <v>239</v>
      </c>
      <c r="E87" s="18" t="str">
        <f>Table1[[#This Row],[Team1]]&amp;""&amp;Table1[[#This Row],[Team2]]&amp;""&amp;Table1[[#This Row],[Date]]</f>
        <v>MINNOP01.11.2017</v>
      </c>
      <c r="F87" s="18" t="str">
        <f>Raw!$C87</f>
        <v>NOP</v>
      </c>
      <c r="G87" s="18" t="str">
        <f>IF(Raw!$F87=Raw!$B87,"Team1","Team2")</f>
        <v>Team2</v>
      </c>
      <c r="H87" s="3" t="str">
        <f>IF(Table1[[#This Row],[Odd1]]&gt;Table1[[#This Row],[Odd2]],Table1[[#This Row],[Team2]],Table1[[#This Row],[Team1]])</f>
        <v>NOP</v>
      </c>
      <c r="I87" s="18" t="str">
        <f>IF(Raw!$H87=Raw!$B87,"Team1","Team2")</f>
        <v>Team2</v>
      </c>
      <c r="J87" s="18">
        <v>2.13</v>
      </c>
      <c r="K87" s="18">
        <v>1.8</v>
      </c>
      <c r="L87" s="18">
        <f>Raw!$J87-Raw!$K87</f>
        <v>0.32999999999999985</v>
      </c>
      <c r="M87" s="18" t="s">
        <v>9</v>
      </c>
      <c r="N87" s="18" t="str">
        <f>IF(Raw!$M87=Raw!$B87,"Team1", "Team2")</f>
        <v>Team1</v>
      </c>
      <c r="O87" s="18">
        <v>0</v>
      </c>
      <c r="P87" s="18">
        <v>0</v>
      </c>
      <c r="Q87" s="18">
        <v>0</v>
      </c>
      <c r="R87" s="18">
        <v>0</v>
      </c>
      <c r="S87" s="18" t="s">
        <v>9</v>
      </c>
      <c r="T87" s="18" t="str">
        <f>IF(Raw!$S87=Raw!$B87,"Team1","Team2")</f>
        <v>Team1</v>
      </c>
      <c r="U87" s="18">
        <v>108</v>
      </c>
      <c r="V87" s="18">
        <v>100</v>
      </c>
      <c r="W87" s="18">
        <f>Raw!$U87-Raw!$V87</f>
        <v>8</v>
      </c>
      <c r="X87" s="18">
        <v>0.77810000000000001</v>
      </c>
      <c r="Y87" s="18">
        <v>0.57999999999999996</v>
      </c>
      <c r="Z87" s="22">
        <f>1-Table1[[#This Row],[Pred1]]</f>
        <v>0.42000000000000004</v>
      </c>
      <c r="AA87" s="20">
        <v>0</v>
      </c>
      <c r="AB87" s="20">
        <v>2</v>
      </c>
      <c r="AC87" s="20">
        <v>-2</v>
      </c>
      <c r="AD87" s="20">
        <v>7.6999999999999957E-2</v>
      </c>
      <c r="AE87" s="20">
        <v>-0.19999999999999574</v>
      </c>
      <c r="AF87" s="20">
        <v>-1.9000000000000057</v>
      </c>
      <c r="AG87" s="20">
        <v>-1.4000000000000057</v>
      </c>
      <c r="AH87" s="20">
        <v>-1.2000000000000028</v>
      </c>
      <c r="AI87" s="20">
        <v>-1.1000000000000014</v>
      </c>
      <c r="AJ87" s="20">
        <v>-2.7000000000000011</v>
      </c>
      <c r="AK87" s="20">
        <v>-7.4000000000000021</v>
      </c>
      <c r="AL87" s="20">
        <v>0.10000000000000142</v>
      </c>
      <c r="AM87" s="20">
        <v>3.5999999999999979</v>
      </c>
      <c r="AN87" s="20">
        <v>3.4000000000000021</v>
      </c>
      <c r="AO87" s="20">
        <v>4.4000000000000057</v>
      </c>
      <c r="AP87" s="20">
        <v>2</v>
      </c>
      <c r="AQ87" s="20">
        <v>-3.5</v>
      </c>
      <c r="AR87" s="20">
        <v>-1.3999999999999986</v>
      </c>
      <c r="AS87" s="20">
        <v>-3.1999999999999993</v>
      </c>
      <c r="AT87" s="20">
        <v>-2.1999999999999993</v>
      </c>
      <c r="AU87" s="20">
        <v>1.1999999999999993</v>
      </c>
      <c r="AV87" s="20">
        <v>-0.80000000000000027</v>
      </c>
      <c r="AW87" s="20">
        <v>0.79999999999999982</v>
      </c>
      <c r="AX87" s="20">
        <v>-2.3000000000000007</v>
      </c>
      <c r="AY87" s="20">
        <v>1.5</v>
      </c>
      <c r="AZ87" s="20">
        <v>1.7</v>
      </c>
      <c r="BA87" s="20">
        <v>0</v>
      </c>
      <c r="BB87" s="20">
        <v>1</v>
      </c>
      <c r="BC87" s="20">
        <v>-1</v>
      </c>
      <c r="BD87" s="20">
        <v>1</v>
      </c>
      <c r="BE87" s="20">
        <v>-5</v>
      </c>
      <c r="BF87" s="20">
        <v>4</v>
      </c>
      <c r="BG87" s="20">
        <v>4</v>
      </c>
      <c r="BH87" s="20">
        <v>-7</v>
      </c>
      <c r="BI87" s="20">
        <v>8.7999999999999972</v>
      </c>
      <c r="BJ87" s="22">
        <v>-3</v>
      </c>
      <c r="BK87" s="22">
        <v>-9</v>
      </c>
      <c r="BL87" s="22">
        <v>1.0999999999999943</v>
      </c>
      <c r="BM87" s="22">
        <v>-1</v>
      </c>
      <c r="BN87" s="22">
        <v>2</v>
      </c>
      <c r="BO87" s="22">
        <v>-13.299999999999997</v>
      </c>
      <c r="BP87" s="22">
        <v>1</v>
      </c>
      <c r="BQ87" s="22">
        <v>10</v>
      </c>
      <c r="BR87" s="22">
        <v>11</v>
      </c>
      <c r="BS87" s="22">
        <v>10</v>
      </c>
      <c r="BT87" s="22">
        <v>-2</v>
      </c>
      <c r="BU87" s="22">
        <v>-3</v>
      </c>
      <c r="BV87" s="22">
        <v>4</v>
      </c>
      <c r="BW87" s="22">
        <v>-1</v>
      </c>
      <c r="BX87" s="22">
        <v>3</v>
      </c>
      <c r="BY87" s="20">
        <v>-4</v>
      </c>
      <c r="BZ87" s="22">
        <v>13</v>
      </c>
      <c r="CA87" s="21" t="s">
        <v>9</v>
      </c>
      <c r="CB87" s="21" t="str">
        <f>IF(Raw!$CA87=Raw!$B87,"Team1", "Team2")</f>
        <v>Team1</v>
      </c>
      <c r="CC87" s="21">
        <v>104</v>
      </c>
      <c r="CD87" s="21">
        <v>98</v>
      </c>
      <c r="CE87" s="21">
        <f>Raw!$CC87-Raw!$CD87</f>
        <v>6</v>
      </c>
      <c r="CF87" s="32"/>
      <c r="CG87" s="32"/>
      <c r="CH87" s="32"/>
      <c r="CI87" s="32"/>
      <c r="CJ87" s="32"/>
      <c r="CK87" s="32"/>
    </row>
    <row r="88" spans="1:89" x14ac:dyDescent="0.25">
      <c r="A88" t="s">
        <v>286</v>
      </c>
      <c r="B88" s="16" t="s">
        <v>74</v>
      </c>
      <c r="C88" s="18" t="s">
        <v>81</v>
      </c>
      <c r="D88" s="19" t="s">
        <v>239</v>
      </c>
      <c r="E88" s="18" t="str">
        <f>Table1[[#This Row],[Team1]]&amp;""&amp;Table1[[#This Row],[Team2]]&amp;""&amp;Table1[[#This Row],[Date]]</f>
        <v>PORUTA01.11.2017</v>
      </c>
      <c r="F88" s="18" t="str">
        <f>Raw!$C88</f>
        <v>UTA</v>
      </c>
      <c r="G88" s="18" t="str">
        <f>IF(Raw!$F88=Raw!$B88,"Team1","Team2")</f>
        <v>Team2</v>
      </c>
      <c r="H88" s="3" t="str">
        <f>IF(Table1[[#This Row],[Odd1]]&gt;Table1[[#This Row],[Odd2]],Table1[[#This Row],[Team2]],Table1[[#This Row],[Team1]])</f>
        <v>UTA</v>
      </c>
      <c r="I88" s="18" t="str">
        <f>IF(Raw!$H88=Raw!$B88,"Team1","Team2")</f>
        <v>Team2</v>
      </c>
      <c r="J88" s="18">
        <v>2.5299999999999998</v>
      </c>
      <c r="K88" s="18">
        <v>1.59</v>
      </c>
      <c r="L88" s="18">
        <f>Raw!$J88-Raw!$K88</f>
        <v>0.93999999999999972</v>
      </c>
      <c r="M88" s="18" t="s">
        <v>81</v>
      </c>
      <c r="N88" s="18" t="str">
        <f>IF(Raw!$M88=Raw!$B88,"Team1", "Team2")</f>
        <v>Team2</v>
      </c>
      <c r="O88" s="18">
        <v>0</v>
      </c>
      <c r="P88" s="18">
        <v>0</v>
      </c>
      <c r="Q88" s="18">
        <v>0</v>
      </c>
      <c r="R88" s="18">
        <v>0</v>
      </c>
      <c r="S88" s="18" t="s">
        <v>74</v>
      </c>
      <c r="T88" s="18" t="str">
        <f>IF(Raw!$S88=Raw!$B88,"Team1","Team2")</f>
        <v>Team1</v>
      </c>
      <c r="U88" s="18">
        <v>109</v>
      </c>
      <c r="V88" s="18">
        <v>103</v>
      </c>
      <c r="W88" s="18">
        <f>Raw!$U88-Raw!$V88</f>
        <v>6</v>
      </c>
      <c r="X88" s="18">
        <v>0.78659999999999997</v>
      </c>
      <c r="Y88" s="18">
        <v>0.56000000000000005</v>
      </c>
      <c r="Z88" s="22">
        <f>1-Table1[[#This Row],[Pred1]]</f>
        <v>0.43999999999999995</v>
      </c>
      <c r="AA88" s="20">
        <v>-2</v>
      </c>
      <c r="AB88" s="20">
        <v>0</v>
      </c>
      <c r="AC88" s="20">
        <v>-2</v>
      </c>
      <c r="AD88" s="20">
        <v>4.2000000000000037E-2</v>
      </c>
      <c r="AE88" s="20">
        <v>0</v>
      </c>
      <c r="AF88" s="20">
        <v>-0.40000000000000568</v>
      </c>
      <c r="AG88" s="20">
        <v>-0.10000000000000142</v>
      </c>
      <c r="AH88" s="20">
        <v>2.9000000000000057</v>
      </c>
      <c r="AI88" s="20">
        <v>-1.6000000000000014</v>
      </c>
      <c r="AJ88" s="20">
        <v>-2.7000000000000011</v>
      </c>
      <c r="AK88" s="20">
        <v>-6.3000000000000007</v>
      </c>
      <c r="AL88" s="20">
        <v>-1.2000000000000028</v>
      </c>
      <c r="AM88" s="20">
        <v>2.5</v>
      </c>
      <c r="AN88" s="20">
        <v>3.1000000000000014</v>
      </c>
      <c r="AO88" s="20">
        <v>-0.20000000000000284</v>
      </c>
      <c r="AP88" s="20">
        <v>1.8000000000000007</v>
      </c>
      <c r="AQ88" s="20">
        <v>4.8999999999999986</v>
      </c>
      <c r="AR88" s="20">
        <v>6.6999999999999957</v>
      </c>
      <c r="AS88" s="20">
        <v>-3.6000000000000014</v>
      </c>
      <c r="AT88" s="20">
        <v>0.19999999999999929</v>
      </c>
      <c r="AU88" s="20">
        <v>-3.3000000000000007</v>
      </c>
      <c r="AV88" s="20">
        <v>0.20000000000000018</v>
      </c>
      <c r="AW88" s="20">
        <v>1.0999999999999996</v>
      </c>
      <c r="AX88" s="20">
        <v>-0.60000000000000142</v>
      </c>
      <c r="AY88" s="20">
        <v>0.10000000000000142</v>
      </c>
      <c r="AZ88" s="20">
        <v>-1.4</v>
      </c>
      <c r="BA88" s="20">
        <v>0</v>
      </c>
      <c r="BB88" s="20">
        <v>0</v>
      </c>
      <c r="BC88" s="20">
        <v>0</v>
      </c>
      <c r="BD88" s="20">
        <v>0</v>
      </c>
      <c r="BE88" s="20">
        <v>0</v>
      </c>
      <c r="BF88" s="20">
        <v>-9</v>
      </c>
      <c r="BG88" s="20">
        <v>-2</v>
      </c>
      <c r="BH88" s="20">
        <v>1</v>
      </c>
      <c r="BI88" s="20">
        <v>-3.2000000000000028</v>
      </c>
      <c r="BJ88" s="22">
        <v>1</v>
      </c>
      <c r="BK88" s="22">
        <v>-3</v>
      </c>
      <c r="BL88" s="22">
        <v>7.6999999999999957</v>
      </c>
      <c r="BM88" s="22">
        <v>-6</v>
      </c>
      <c r="BN88" s="22">
        <v>-6</v>
      </c>
      <c r="BO88" s="22">
        <v>-5.2999999999999972</v>
      </c>
      <c r="BP88" s="22">
        <v>3</v>
      </c>
      <c r="BQ88" s="22">
        <v>6</v>
      </c>
      <c r="BR88" s="22">
        <v>9</v>
      </c>
      <c r="BS88" s="22">
        <v>1</v>
      </c>
      <c r="BT88" s="22">
        <v>6</v>
      </c>
      <c r="BU88" s="22">
        <v>-8</v>
      </c>
      <c r="BV88" s="22">
        <v>0</v>
      </c>
      <c r="BW88" s="22">
        <v>1</v>
      </c>
      <c r="BX88" s="22">
        <v>-1</v>
      </c>
      <c r="BY88" s="20">
        <v>-3</v>
      </c>
      <c r="BZ88" s="22">
        <v>-3</v>
      </c>
      <c r="CA88" s="21" t="s">
        <v>81</v>
      </c>
      <c r="CB88" s="21" t="str">
        <f>IF(Raw!$CA88=Raw!$B88,"Team1", "Team2")</f>
        <v>Team2</v>
      </c>
      <c r="CC88" s="21">
        <v>103</v>
      </c>
      <c r="CD88" s="21">
        <v>112</v>
      </c>
      <c r="CE88" s="21">
        <f>Raw!$CC88-Raw!$CD88</f>
        <v>-9</v>
      </c>
      <c r="CF88" s="32"/>
      <c r="CG88" s="32"/>
      <c r="CH88" s="32"/>
      <c r="CI88" s="32"/>
      <c r="CJ88" s="32"/>
      <c r="CK88" s="32"/>
    </row>
    <row r="89" spans="1:89" x14ac:dyDescent="0.25">
      <c r="A89" t="s">
        <v>286</v>
      </c>
      <c r="B89" s="16" t="s">
        <v>72</v>
      </c>
      <c r="C89" s="18" t="s">
        <v>83</v>
      </c>
      <c r="D89" s="19" t="s">
        <v>239</v>
      </c>
      <c r="E89" s="18" t="str">
        <f>Table1[[#This Row],[Team1]]&amp;""&amp;Table1[[#This Row],[Team2]]&amp;""&amp;Table1[[#This Row],[Date]]</f>
        <v>PHXWAS01.11.2017</v>
      </c>
      <c r="F89" s="18" t="str">
        <f>Raw!$C89</f>
        <v>WAS</v>
      </c>
      <c r="G89" s="18" t="str">
        <f>IF(Raw!$F89=Raw!$B89,"Team1","Team2")</f>
        <v>Team2</v>
      </c>
      <c r="H89" s="3" t="str">
        <f>IF(Table1[[#This Row],[Odd1]]&gt;Table1[[#This Row],[Odd2]],Table1[[#This Row],[Team2]],Table1[[#This Row],[Team1]])</f>
        <v>WAS</v>
      </c>
      <c r="I89" s="18" t="str">
        <f>IF(Raw!$H89=Raw!$B89,"Team1","Team2")</f>
        <v>Team2</v>
      </c>
      <c r="J89" s="18">
        <v>6.46</v>
      </c>
      <c r="K89" s="18">
        <v>1.1499999999999999</v>
      </c>
      <c r="L89" s="18">
        <f>Raw!$J89-Raw!$K89</f>
        <v>5.3100000000000005</v>
      </c>
      <c r="M89" s="18" t="s">
        <v>72</v>
      </c>
      <c r="N89" s="18" t="str">
        <f>IF(Raw!$M89=Raw!$B89,"Team1", "Team2")</f>
        <v>Team1</v>
      </c>
      <c r="O89" s="18">
        <v>0</v>
      </c>
      <c r="P89" s="18">
        <v>0</v>
      </c>
      <c r="Q89" s="18">
        <v>0</v>
      </c>
      <c r="R89" s="18">
        <v>0</v>
      </c>
      <c r="S89" s="18" t="s">
        <v>83</v>
      </c>
      <c r="T89" s="18" t="str">
        <f>IF(Raw!$S89=Raw!$B89,"Team1","Team2")</f>
        <v>Team2</v>
      </c>
      <c r="U89" s="18">
        <v>89</v>
      </c>
      <c r="V89" s="18">
        <v>110</v>
      </c>
      <c r="W89" s="18">
        <f>Raw!$U89-Raw!$V89</f>
        <v>-21</v>
      </c>
      <c r="X89" s="18">
        <v>0.65739999999999998</v>
      </c>
      <c r="Y89" s="18">
        <v>0.28999999999999998</v>
      </c>
      <c r="Z89" s="22">
        <f>1-Table1[[#This Row],[Pred1]]</f>
        <v>0.71</v>
      </c>
      <c r="AA89" s="20">
        <v>2</v>
      </c>
      <c r="AB89" s="20">
        <v>-5</v>
      </c>
      <c r="AC89" s="20">
        <v>7</v>
      </c>
      <c r="AD89" s="20">
        <v>-0.22700000000000004</v>
      </c>
      <c r="AE89" s="20">
        <v>-0.19999999999999574</v>
      </c>
      <c r="AF89" s="20">
        <v>1.0999999999999943</v>
      </c>
      <c r="AG89" s="20">
        <v>0.79999999999999716</v>
      </c>
      <c r="AH89" s="20">
        <v>3.7000000000000028</v>
      </c>
      <c r="AI89" s="20">
        <v>-1</v>
      </c>
      <c r="AJ89" s="20">
        <v>-0.70000000000000107</v>
      </c>
      <c r="AK89" s="20">
        <v>0</v>
      </c>
      <c r="AL89" s="20">
        <v>-3</v>
      </c>
      <c r="AM89" s="20">
        <v>0.30000000000000071</v>
      </c>
      <c r="AN89" s="20">
        <v>1.6000000000000014</v>
      </c>
      <c r="AO89" s="20">
        <v>-3.6000000000000085</v>
      </c>
      <c r="AP89" s="20">
        <v>1.5</v>
      </c>
      <c r="AQ89" s="20">
        <v>2</v>
      </c>
      <c r="AR89" s="20">
        <v>3.5</v>
      </c>
      <c r="AS89" s="20">
        <v>-1.5999999999999979</v>
      </c>
      <c r="AT89" s="20">
        <v>2.2999999999999989</v>
      </c>
      <c r="AU89" s="20">
        <v>-0.79999999999999982</v>
      </c>
      <c r="AV89" s="20">
        <v>0.69999999999999929</v>
      </c>
      <c r="AW89" s="20">
        <v>0.20000000000000018</v>
      </c>
      <c r="AX89" s="20">
        <v>0.30000000000000071</v>
      </c>
      <c r="AY89" s="20">
        <v>1.1000000000000014</v>
      </c>
      <c r="AZ89" s="20">
        <v>-10.7</v>
      </c>
      <c r="BA89" s="20">
        <v>0</v>
      </c>
      <c r="BB89" s="20">
        <v>-1</v>
      </c>
      <c r="BC89" s="20">
        <v>1</v>
      </c>
      <c r="BD89" s="20">
        <v>-1</v>
      </c>
      <c r="BE89" s="20">
        <v>0</v>
      </c>
      <c r="BF89" s="20">
        <v>-10</v>
      </c>
      <c r="BG89" s="20">
        <v>-5</v>
      </c>
      <c r="BH89" s="20">
        <v>-3</v>
      </c>
      <c r="BI89" s="20">
        <v>-4.3999999999999986</v>
      </c>
      <c r="BJ89" s="22">
        <v>-1</v>
      </c>
      <c r="BK89" s="22">
        <v>2</v>
      </c>
      <c r="BL89" s="22">
        <v>-7.7000000000000028</v>
      </c>
      <c r="BM89" s="22">
        <v>1</v>
      </c>
      <c r="BN89" s="22">
        <v>3</v>
      </c>
      <c r="BO89" s="22">
        <v>-4.5999999999999943</v>
      </c>
      <c r="BP89" s="22">
        <v>2</v>
      </c>
      <c r="BQ89" s="22">
        <v>2</v>
      </c>
      <c r="BR89" s="22">
        <v>4</v>
      </c>
      <c r="BS89" s="22">
        <v>-3</v>
      </c>
      <c r="BT89" s="22">
        <v>3</v>
      </c>
      <c r="BU89" s="22">
        <v>-1</v>
      </c>
      <c r="BV89" s="22">
        <v>1</v>
      </c>
      <c r="BW89" s="22">
        <v>-1</v>
      </c>
      <c r="BX89" s="22">
        <v>-2</v>
      </c>
      <c r="BY89" s="20">
        <v>2</v>
      </c>
      <c r="BZ89" s="22">
        <v>-20</v>
      </c>
      <c r="CA89" s="21" t="s">
        <v>72</v>
      </c>
      <c r="CB89" s="21" t="str">
        <f>IF(Raw!$CA89=Raw!$B89,"Team1", "Team2")</f>
        <v>Team1</v>
      </c>
      <c r="CC89" s="21">
        <v>122</v>
      </c>
      <c r="CD89" s="21">
        <v>116</v>
      </c>
      <c r="CE89" s="21">
        <f>Raw!$CC89-Raw!$CD89</f>
        <v>6</v>
      </c>
      <c r="CF89" s="32"/>
      <c r="CG89" s="32"/>
      <c r="CH89" s="32"/>
      <c r="CI89" s="32"/>
      <c r="CJ89" s="32"/>
      <c r="CK89" s="32"/>
    </row>
    <row r="90" spans="1:89" x14ac:dyDescent="0.25">
      <c r="A90" t="s">
        <v>286</v>
      </c>
      <c r="B90" s="16" t="s">
        <v>53</v>
      </c>
      <c r="C90" s="18" t="s">
        <v>4</v>
      </c>
      <c r="D90" s="19" t="s">
        <v>239</v>
      </c>
      <c r="E90" s="18" t="str">
        <f>Table1[[#This Row],[Team1]]&amp;""&amp;Table1[[#This Row],[Team2]]&amp;""&amp;Table1[[#This Row],[Date]]</f>
        <v>INDCLE01.11.2017</v>
      </c>
      <c r="F90" s="18" t="str">
        <f>Raw!$C90</f>
        <v>CLE</v>
      </c>
      <c r="G90" s="18" t="str">
        <f>IF(Raw!$F90=Raw!$B90,"Team1","Team2")</f>
        <v>Team2</v>
      </c>
      <c r="H90" s="3" t="str">
        <f>IF(Table1[[#This Row],[Odd1]]&gt;Table1[[#This Row],[Odd2]],Table1[[#This Row],[Team2]],Table1[[#This Row],[Team1]])</f>
        <v>CLE</v>
      </c>
      <c r="I90" s="18" t="str">
        <f>IF(Raw!$H90=Raw!$B90,"Team1","Team2")</f>
        <v>Team2</v>
      </c>
      <c r="J90" s="18">
        <v>5.23</v>
      </c>
      <c r="K90" s="18">
        <v>1.2</v>
      </c>
      <c r="L90" s="18">
        <f>Raw!$J90-Raw!$K90</f>
        <v>4.03</v>
      </c>
      <c r="M90" s="18" t="s">
        <v>53</v>
      </c>
      <c r="N90" s="18" t="str">
        <f>IF(Raw!$M90=Raw!$B90,"Team1", "Team2")</f>
        <v>Team1</v>
      </c>
      <c r="O90" s="18">
        <v>2</v>
      </c>
      <c r="P90" s="18">
        <v>0</v>
      </c>
      <c r="Q90" s="18">
        <v>0</v>
      </c>
      <c r="R90" s="18">
        <v>0</v>
      </c>
      <c r="S90" s="18" t="s">
        <v>53</v>
      </c>
      <c r="T90" s="18" t="str">
        <f>IF(Raw!$S90=Raw!$B90,"Team1","Team2")</f>
        <v>Team1</v>
      </c>
      <c r="U90" s="18">
        <v>109</v>
      </c>
      <c r="V90" s="18">
        <v>87</v>
      </c>
      <c r="W90" s="18">
        <f>Raw!$U90-Raw!$V90</f>
        <v>22</v>
      </c>
      <c r="X90" s="18">
        <v>0.6734</v>
      </c>
      <c r="Y90" s="18">
        <v>0.72</v>
      </c>
      <c r="Z90" s="22">
        <f>1-Table1[[#This Row],[Pred1]]</f>
        <v>0.28000000000000003</v>
      </c>
      <c r="AA90" s="20">
        <v>0</v>
      </c>
      <c r="AB90" s="20">
        <v>-3</v>
      </c>
      <c r="AC90" s="20">
        <v>3</v>
      </c>
      <c r="AD90" s="20">
        <v>-0.11499999999999999</v>
      </c>
      <c r="AE90" s="20">
        <v>-0.20000000000000284</v>
      </c>
      <c r="AF90" s="20">
        <v>-2.4000000000000057</v>
      </c>
      <c r="AG90" s="20">
        <v>1.6000000000000014</v>
      </c>
      <c r="AH90" s="20">
        <v>3.5</v>
      </c>
      <c r="AI90" s="20">
        <v>-0.10000000000000142</v>
      </c>
      <c r="AJ90" s="20">
        <v>-1.8000000000000007</v>
      </c>
      <c r="AK90" s="20">
        <v>-6.7000000000000028</v>
      </c>
      <c r="AL90" s="20">
        <v>2.7999999999999972</v>
      </c>
      <c r="AM90" s="20">
        <v>-3.6999999999999993</v>
      </c>
      <c r="AN90" s="20">
        <v>-3.5999999999999979</v>
      </c>
      <c r="AO90" s="20">
        <v>-4.2000000000000028</v>
      </c>
      <c r="AP90" s="20">
        <v>0.79999999999999893</v>
      </c>
      <c r="AQ90" s="20">
        <v>-0.60000000000000142</v>
      </c>
      <c r="AR90" s="20">
        <v>0.10000000000000142</v>
      </c>
      <c r="AS90" s="20">
        <v>0.30000000000000071</v>
      </c>
      <c r="AT90" s="20">
        <v>-0.5</v>
      </c>
      <c r="AU90" s="20">
        <v>1.2000000000000002</v>
      </c>
      <c r="AV90" s="20">
        <v>0.5</v>
      </c>
      <c r="AW90" s="20">
        <v>1.4000000000000004</v>
      </c>
      <c r="AX90" s="20">
        <v>-0.80000000000000071</v>
      </c>
      <c r="AY90" s="20">
        <v>-3.2000000000000028</v>
      </c>
      <c r="AZ90" s="20">
        <v>-2</v>
      </c>
      <c r="BA90" s="20">
        <v>0</v>
      </c>
      <c r="BB90" s="20">
        <v>1</v>
      </c>
      <c r="BC90" s="20">
        <v>-1</v>
      </c>
      <c r="BD90" s="20">
        <v>1</v>
      </c>
      <c r="BE90" s="20">
        <v>0</v>
      </c>
      <c r="BF90" s="20">
        <v>4</v>
      </c>
      <c r="BG90" s="20">
        <v>1</v>
      </c>
      <c r="BH90" s="20">
        <v>0</v>
      </c>
      <c r="BI90" s="20">
        <v>1.2000000000000028</v>
      </c>
      <c r="BJ90" s="22">
        <v>4</v>
      </c>
      <c r="BK90" s="22">
        <v>3</v>
      </c>
      <c r="BL90" s="22">
        <v>7.8999999999999986</v>
      </c>
      <c r="BM90" s="22">
        <v>-2</v>
      </c>
      <c r="BN90" s="22">
        <v>2</v>
      </c>
      <c r="BO90" s="22">
        <v>-14.799999999999997</v>
      </c>
      <c r="BP90" s="22">
        <v>3</v>
      </c>
      <c r="BQ90" s="22">
        <v>3</v>
      </c>
      <c r="BR90" s="22">
        <v>6</v>
      </c>
      <c r="BS90" s="22">
        <v>-2</v>
      </c>
      <c r="BT90" s="22">
        <v>-2</v>
      </c>
      <c r="BU90" s="22">
        <v>2</v>
      </c>
      <c r="BV90" s="22">
        <v>0</v>
      </c>
      <c r="BW90" s="22">
        <v>0</v>
      </c>
      <c r="BX90" s="22">
        <v>-4</v>
      </c>
      <c r="BY90" s="20">
        <v>4</v>
      </c>
      <c r="BZ90" s="22">
        <v>8</v>
      </c>
      <c r="CA90" s="21" t="s">
        <v>53</v>
      </c>
      <c r="CB90" s="21" t="str">
        <f>IF(Raw!$CA90=Raw!$B90,"Team1", "Team2")</f>
        <v>Team1</v>
      </c>
      <c r="CC90" s="21">
        <v>124</v>
      </c>
      <c r="CD90" s="21">
        <v>107</v>
      </c>
      <c r="CE90" s="21">
        <f>Raw!$CC90-Raw!$CD90</f>
        <v>17</v>
      </c>
      <c r="CF90" s="32"/>
      <c r="CG90" s="32"/>
      <c r="CH90" s="32"/>
      <c r="CI90" s="32"/>
      <c r="CJ90" s="32"/>
      <c r="CK90" s="32"/>
    </row>
    <row r="91" spans="1:89" x14ac:dyDescent="0.25">
      <c r="A91" t="s">
        <v>286</v>
      </c>
      <c r="B91" s="16" t="s">
        <v>42</v>
      </c>
      <c r="C91" s="18" t="s">
        <v>7</v>
      </c>
      <c r="D91" s="19" t="s">
        <v>239</v>
      </c>
      <c r="E91" s="18" t="str">
        <f>Table1[[#This Row],[Team1]]&amp;""&amp;Table1[[#This Row],[Team2]]&amp;""&amp;Table1[[#This Row],[Date]]</f>
        <v>CHIMIA01.11.2017</v>
      </c>
      <c r="F91" s="18" t="str">
        <f>Raw!$C91</f>
        <v>MIA</v>
      </c>
      <c r="G91" s="18" t="str">
        <f>IF(Raw!$F91=Raw!$B91,"Team1","Team2")</f>
        <v>Team2</v>
      </c>
      <c r="H91" s="3" t="str">
        <f>IF(Table1[[#This Row],[Odd1]]&gt;Table1[[#This Row],[Odd2]],Table1[[#This Row],[Team2]],Table1[[#This Row],[Team1]])</f>
        <v>MIA</v>
      </c>
      <c r="I91" s="18" t="str">
        <f>IF(Raw!$H91=Raw!$B91,"Team1","Team2")</f>
        <v>Team2</v>
      </c>
      <c r="J91" s="18">
        <v>5.08</v>
      </c>
      <c r="K91" s="18">
        <v>1.21</v>
      </c>
      <c r="L91" s="18">
        <f>Raw!$J91-Raw!$K91</f>
        <v>3.87</v>
      </c>
      <c r="M91" s="18" t="s">
        <v>42</v>
      </c>
      <c r="N91" s="18" t="str">
        <f>IF(Raw!$M91=Raw!$B91,"Team1", "Team2")</f>
        <v>Team1</v>
      </c>
      <c r="O91" s="18">
        <v>2</v>
      </c>
      <c r="P91" s="18">
        <v>0</v>
      </c>
      <c r="Q91" s="18">
        <v>2</v>
      </c>
      <c r="R91" s="18">
        <v>1</v>
      </c>
      <c r="S91" s="18" t="s">
        <v>7</v>
      </c>
      <c r="T91" s="18" t="str">
        <f>IF(Raw!$S91=Raw!$B91,"Team1","Team2")</f>
        <v>Team2</v>
      </c>
      <c r="U91" s="18">
        <v>88</v>
      </c>
      <c r="V91" s="18">
        <v>110</v>
      </c>
      <c r="W91" s="18">
        <f>Raw!$U91-Raw!$V91</f>
        <v>-22</v>
      </c>
      <c r="X91" s="18">
        <v>0.84060000000000001</v>
      </c>
      <c r="Y91" s="18">
        <v>0.28000000000000003</v>
      </c>
      <c r="Z91" s="22">
        <f>1-Table1[[#This Row],[Pred1]]</f>
        <v>0.72</v>
      </c>
      <c r="AA91" s="20">
        <v>0</v>
      </c>
      <c r="AB91" s="20">
        <v>-7</v>
      </c>
      <c r="AC91" s="20">
        <v>7</v>
      </c>
      <c r="AD91" s="20">
        <v>-0.29100000000000004</v>
      </c>
      <c r="AE91" s="20">
        <v>0.19999999999999574</v>
      </c>
      <c r="AF91" s="20">
        <v>-3.6000000000000085</v>
      </c>
      <c r="AG91" s="20">
        <v>-0.30000000000000426</v>
      </c>
      <c r="AH91" s="20">
        <v>5.4000000000000057</v>
      </c>
      <c r="AI91" s="20">
        <v>-3</v>
      </c>
      <c r="AJ91" s="20">
        <v>-1.4000000000000004</v>
      </c>
      <c r="AK91" s="20">
        <v>-1.6000000000000014</v>
      </c>
      <c r="AL91" s="20">
        <v>-2.5</v>
      </c>
      <c r="AM91" s="20">
        <v>-1.6999999999999993</v>
      </c>
      <c r="AN91" s="20">
        <v>-1.8000000000000007</v>
      </c>
      <c r="AO91" s="20">
        <v>-2.2000000000000028</v>
      </c>
      <c r="AP91" s="20">
        <v>1.5</v>
      </c>
      <c r="AQ91" s="20">
        <v>1.7000000000000028</v>
      </c>
      <c r="AR91" s="20">
        <v>3.1000000000000014</v>
      </c>
      <c r="AS91" s="20">
        <v>0.89999999999999858</v>
      </c>
      <c r="AT91" s="20">
        <v>-1.9000000000000004</v>
      </c>
      <c r="AU91" s="20">
        <v>-0.80000000000000071</v>
      </c>
      <c r="AV91" s="20">
        <v>-1.2999999999999998</v>
      </c>
      <c r="AW91" s="20">
        <v>-0.20000000000000018</v>
      </c>
      <c r="AX91" s="20">
        <v>-1.4000000000000021</v>
      </c>
      <c r="AY91" s="20">
        <v>-2.6999999999999993</v>
      </c>
      <c r="AZ91" s="20">
        <v>-6.4</v>
      </c>
      <c r="BA91" s="20">
        <v>0</v>
      </c>
      <c r="BB91" s="20">
        <v>1</v>
      </c>
      <c r="BC91" s="20">
        <v>-1</v>
      </c>
      <c r="BD91" s="20">
        <v>1</v>
      </c>
      <c r="BE91" s="20">
        <v>5</v>
      </c>
      <c r="BF91" s="20">
        <v>14</v>
      </c>
      <c r="BG91" s="20">
        <v>9</v>
      </c>
      <c r="BH91" s="20">
        <v>27</v>
      </c>
      <c r="BI91" s="20">
        <v>-5.7000000000000028</v>
      </c>
      <c r="BJ91" s="22">
        <v>-12</v>
      </c>
      <c r="BK91" s="22">
        <v>-16</v>
      </c>
      <c r="BL91" s="22">
        <v>-19.600000000000001</v>
      </c>
      <c r="BM91" s="22">
        <v>8</v>
      </c>
      <c r="BN91" s="22">
        <v>10</v>
      </c>
      <c r="BO91" s="22">
        <v>2.2999999999999972</v>
      </c>
      <c r="BP91" s="22">
        <v>0</v>
      </c>
      <c r="BQ91" s="22">
        <v>27</v>
      </c>
      <c r="BR91" s="22">
        <v>27</v>
      </c>
      <c r="BS91" s="22">
        <v>-5</v>
      </c>
      <c r="BT91" s="22">
        <v>-5</v>
      </c>
      <c r="BU91" s="22">
        <v>-2</v>
      </c>
      <c r="BV91" s="22">
        <v>3</v>
      </c>
      <c r="BW91" s="22">
        <v>4</v>
      </c>
      <c r="BX91" s="22">
        <v>12</v>
      </c>
      <c r="BY91" s="20">
        <v>7</v>
      </c>
      <c r="BZ91" s="22">
        <v>20</v>
      </c>
      <c r="CA91" s="21" t="s">
        <v>7</v>
      </c>
      <c r="CB91" s="21" t="str">
        <f>IF(Raw!$CA91=Raw!$B91,"Team1", "Team2")</f>
        <v>Team2</v>
      </c>
      <c r="CC91" s="21">
        <v>91</v>
      </c>
      <c r="CD91" s="21">
        <v>97</v>
      </c>
      <c r="CE91" s="21">
        <f>Raw!$CC91-Raw!$CD91</f>
        <v>-6</v>
      </c>
      <c r="CF91" s="32"/>
      <c r="CG91" s="32"/>
      <c r="CH91" s="32"/>
      <c r="CI91" s="32"/>
      <c r="CJ91" s="32"/>
      <c r="CK91" s="32"/>
    </row>
    <row r="92" spans="1:89" x14ac:dyDescent="0.25">
      <c r="A92" t="s">
        <v>286</v>
      </c>
      <c r="B92" s="16" t="s">
        <v>11</v>
      </c>
      <c r="C92" s="18" t="s">
        <v>47</v>
      </c>
      <c r="D92" s="19" t="s">
        <v>239</v>
      </c>
      <c r="E92" s="18" t="str">
        <f>Table1[[#This Row],[Team1]]&amp;""&amp;Table1[[#This Row],[Team2]]&amp;""&amp;Table1[[#This Row],[Date]]</f>
        <v>TORDEN01.11.2017</v>
      </c>
      <c r="F92" s="18" t="str">
        <f>Raw!$C92</f>
        <v>DEN</v>
      </c>
      <c r="G92" s="18" t="str">
        <f>IF(Raw!$F92=Raw!$B92,"Team1","Team2")</f>
        <v>Team2</v>
      </c>
      <c r="H92" s="3" t="str">
        <f>IF(Table1[[#This Row],[Odd1]]&gt;Table1[[#This Row],[Odd2]],Table1[[#This Row],[Team2]],Table1[[#This Row],[Team1]])</f>
        <v>DEN</v>
      </c>
      <c r="I92" s="18" t="str">
        <f>IF(Raw!$H92=Raw!$B92,"Team1","Team2")</f>
        <v>Team2</v>
      </c>
      <c r="J92" s="18">
        <v>2.11</v>
      </c>
      <c r="K92" s="18">
        <v>1.81</v>
      </c>
      <c r="L92" s="18">
        <f>Raw!$J92-Raw!$K92</f>
        <v>0.29999999999999982</v>
      </c>
      <c r="M92" s="18" t="s">
        <v>47</v>
      </c>
      <c r="N92" s="18" t="str">
        <f>IF(Raw!$M92=Raw!$B92,"Team1", "Team2")</f>
        <v>Team2</v>
      </c>
      <c r="O92" s="18">
        <v>0</v>
      </c>
      <c r="P92" s="18">
        <v>0</v>
      </c>
      <c r="Q92" s="18">
        <v>0</v>
      </c>
      <c r="R92" s="18">
        <v>0</v>
      </c>
      <c r="S92" s="18" t="s">
        <v>11</v>
      </c>
      <c r="T92" s="18" t="str">
        <f>IF(Raw!$S92=Raw!$B92,"Team1","Team2")</f>
        <v>Team1</v>
      </c>
      <c r="U92" s="18">
        <v>106</v>
      </c>
      <c r="V92" s="18">
        <v>89</v>
      </c>
      <c r="W92" s="18">
        <f>Raw!$U92-Raw!$V92</f>
        <v>17</v>
      </c>
      <c r="X92" s="18">
        <v>0.64729999999999999</v>
      </c>
      <c r="Y92" s="18">
        <v>0.67</v>
      </c>
      <c r="Z92" s="22">
        <f>1-Table1[[#This Row],[Pred1]]</f>
        <v>0.32999999999999996</v>
      </c>
      <c r="AA92" s="20">
        <v>-2</v>
      </c>
      <c r="AB92" s="20">
        <v>2</v>
      </c>
      <c r="AC92" s="20">
        <v>-4</v>
      </c>
      <c r="AD92" s="20">
        <v>0.1359999999999999</v>
      </c>
      <c r="AE92" s="20">
        <v>0</v>
      </c>
      <c r="AF92" s="20">
        <v>4.7000000000000028</v>
      </c>
      <c r="AG92" s="20">
        <v>1.6999999999999957</v>
      </c>
      <c r="AH92" s="20">
        <v>-1.5</v>
      </c>
      <c r="AI92" s="20">
        <v>2.7000000000000028</v>
      </c>
      <c r="AJ92" s="20">
        <v>0.40000000000000036</v>
      </c>
      <c r="AK92" s="20">
        <v>2.0999999999999979</v>
      </c>
      <c r="AL92" s="20">
        <v>-1.0999999999999943</v>
      </c>
      <c r="AM92" s="20">
        <v>1.1000000000000014</v>
      </c>
      <c r="AN92" s="20">
        <v>-0.29999999999999716</v>
      </c>
      <c r="AO92" s="20">
        <v>5.7000000000000028</v>
      </c>
      <c r="AP92" s="20">
        <v>-3</v>
      </c>
      <c r="AQ92" s="20">
        <v>-0.39999999999999858</v>
      </c>
      <c r="AR92" s="20">
        <v>-3.3999999999999986</v>
      </c>
      <c r="AS92" s="20">
        <v>0.39999999999999858</v>
      </c>
      <c r="AT92" s="20">
        <v>-1.0999999999999996</v>
      </c>
      <c r="AU92" s="20">
        <v>0.5</v>
      </c>
      <c r="AV92" s="20">
        <v>0.90000000000000036</v>
      </c>
      <c r="AW92" s="20">
        <v>-0.59999999999999964</v>
      </c>
      <c r="AX92" s="20">
        <v>4.8000000000000007</v>
      </c>
      <c r="AY92" s="20">
        <v>-0.89999999999999858</v>
      </c>
      <c r="AZ92" s="20">
        <v>7.5</v>
      </c>
      <c r="BA92" s="20">
        <v>0</v>
      </c>
      <c r="BB92" s="20">
        <v>0</v>
      </c>
      <c r="BC92" s="20">
        <v>0</v>
      </c>
      <c r="BD92" s="20">
        <v>0</v>
      </c>
      <c r="BE92" s="20">
        <v>0</v>
      </c>
      <c r="BF92" s="20">
        <v>13</v>
      </c>
      <c r="BG92" s="20">
        <v>-5</v>
      </c>
      <c r="BH92" s="20">
        <v>-7</v>
      </c>
      <c r="BI92" s="20">
        <v>-2</v>
      </c>
      <c r="BJ92" s="22">
        <v>7</v>
      </c>
      <c r="BK92" s="22">
        <v>10</v>
      </c>
      <c r="BL92" s="22">
        <v>13.299999999999997</v>
      </c>
      <c r="BM92" s="22">
        <v>16</v>
      </c>
      <c r="BN92" s="22">
        <v>17</v>
      </c>
      <c r="BO92" s="22">
        <v>6.6000000000000085</v>
      </c>
      <c r="BP92" s="22">
        <v>4</v>
      </c>
      <c r="BQ92" s="22">
        <v>-12</v>
      </c>
      <c r="BR92" s="22">
        <v>-8</v>
      </c>
      <c r="BS92" s="22">
        <v>0</v>
      </c>
      <c r="BT92" s="22">
        <v>-2</v>
      </c>
      <c r="BU92" s="22">
        <v>1</v>
      </c>
      <c r="BV92" s="22">
        <v>-4</v>
      </c>
      <c r="BW92" s="22">
        <v>-4</v>
      </c>
      <c r="BX92" s="22">
        <v>3</v>
      </c>
      <c r="BY92" s="20">
        <v>8</v>
      </c>
      <c r="BZ92" s="22">
        <v>-5</v>
      </c>
      <c r="CA92" s="21" t="s">
        <v>47</v>
      </c>
      <c r="CB92" s="21" t="str">
        <f>IF(Raw!$CA92=Raw!$B92,"Team1", "Team2")</f>
        <v>Team2</v>
      </c>
      <c r="CC92" s="21">
        <v>111</v>
      </c>
      <c r="CD92" s="21">
        <v>129</v>
      </c>
      <c r="CE92" s="21">
        <f>Raw!$CC92-Raw!$CD92</f>
        <v>-18</v>
      </c>
      <c r="CF92" s="32"/>
      <c r="CG92" s="32"/>
      <c r="CH92" s="32"/>
      <c r="CI92" s="32"/>
      <c r="CJ92" s="32"/>
      <c r="CK92" s="32"/>
    </row>
    <row r="93" spans="1:89" x14ac:dyDescent="0.25">
      <c r="A93" t="s">
        <v>286</v>
      </c>
      <c r="B93" s="16" t="s">
        <v>8</v>
      </c>
      <c r="C93" s="18" t="s">
        <v>40</v>
      </c>
      <c r="D93" s="19" t="s">
        <v>239</v>
      </c>
      <c r="E93" s="18" t="str">
        <f>Table1[[#This Row],[Team1]]&amp;""&amp;Table1[[#This Row],[Team2]]&amp;""&amp;Table1[[#This Row],[Date]]</f>
        <v>MILCHA01.11.2017</v>
      </c>
      <c r="F93" s="18" t="str">
        <f>Raw!$C93</f>
        <v>CHA</v>
      </c>
      <c r="G93" s="18" t="str">
        <f>IF(Raw!$F93=Raw!$B93,"Team1","Team2")</f>
        <v>Team2</v>
      </c>
      <c r="H93" s="3" t="str">
        <f>IF(Table1[[#This Row],[Odd1]]&gt;Table1[[#This Row],[Odd2]],Table1[[#This Row],[Team2]],Table1[[#This Row],[Team1]])</f>
        <v>CHA</v>
      </c>
      <c r="I93" s="18" t="str">
        <f>IF(Raw!$H93=Raw!$B93,"Team1","Team2")</f>
        <v>Team2</v>
      </c>
      <c r="J93" s="18">
        <v>2.5</v>
      </c>
      <c r="K93" s="18">
        <v>1.6</v>
      </c>
      <c r="L93" s="18">
        <f>Raw!$J93-Raw!$K93</f>
        <v>0.89999999999999991</v>
      </c>
      <c r="M93" s="18" t="s">
        <v>40</v>
      </c>
      <c r="N93" s="18" t="str">
        <f>IF(Raw!$M93=Raw!$B93,"Team1", "Team2")</f>
        <v>Team2</v>
      </c>
      <c r="O93" s="18">
        <v>0</v>
      </c>
      <c r="P93" s="18">
        <v>0</v>
      </c>
      <c r="Q93" s="18">
        <v>0</v>
      </c>
      <c r="R93" s="18">
        <v>0</v>
      </c>
      <c r="S93" s="18" t="s">
        <v>40</v>
      </c>
      <c r="T93" s="18" t="str">
        <f>IF(Raw!$S93=Raw!$B93,"Team1","Team2")</f>
        <v>Team2</v>
      </c>
      <c r="U93" s="18">
        <v>121</v>
      </c>
      <c r="V93" s="18">
        <v>126</v>
      </c>
      <c r="W93" s="18">
        <f>Raw!$U93-Raw!$V93</f>
        <v>-5</v>
      </c>
      <c r="X93" s="18">
        <v>0.64019999999999999</v>
      </c>
      <c r="Y93" s="18">
        <v>0.22</v>
      </c>
      <c r="Z93" s="22">
        <f>1-Table1[[#This Row],[Pred1]]</f>
        <v>0.78</v>
      </c>
      <c r="AA93" s="20">
        <v>0</v>
      </c>
      <c r="AB93" s="20">
        <v>5</v>
      </c>
      <c r="AC93" s="20">
        <v>-5</v>
      </c>
      <c r="AD93" s="20">
        <v>0.20799999999999996</v>
      </c>
      <c r="AE93" s="20">
        <v>-0.19999999999999574</v>
      </c>
      <c r="AF93" s="20">
        <v>-1.6000000000000085</v>
      </c>
      <c r="AG93" s="20">
        <v>1.2000000000000028</v>
      </c>
      <c r="AH93" s="20">
        <v>-5.2000000000000028</v>
      </c>
      <c r="AI93" s="20">
        <v>4.2999999999999972</v>
      </c>
      <c r="AJ93" s="20">
        <v>0</v>
      </c>
      <c r="AK93" s="20">
        <v>-1</v>
      </c>
      <c r="AL93" s="20">
        <v>1.5</v>
      </c>
      <c r="AM93" s="20">
        <v>-3.8000000000000007</v>
      </c>
      <c r="AN93" s="20">
        <v>-6</v>
      </c>
      <c r="AO93" s="20">
        <v>2.2999999999999972</v>
      </c>
      <c r="AP93" s="20">
        <v>-3.0000000000000009</v>
      </c>
      <c r="AQ93" s="20">
        <v>-6.0999999999999979</v>
      </c>
      <c r="AR93" s="20">
        <v>-9</v>
      </c>
      <c r="AS93" s="20">
        <v>1.8999999999999986</v>
      </c>
      <c r="AT93" s="20">
        <v>0.19999999999999929</v>
      </c>
      <c r="AU93" s="20">
        <v>2.3000000000000007</v>
      </c>
      <c r="AV93" s="20">
        <v>0.70000000000000018</v>
      </c>
      <c r="AW93" s="20">
        <v>-1.7000000000000002</v>
      </c>
      <c r="AX93" s="20">
        <v>3.3999999999999986</v>
      </c>
      <c r="AY93" s="20">
        <v>-4</v>
      </c>
      <c r="AZ93" s="20">
        <v>1.2000000000000002</v>
      </c>
      <c r="BA93" s="20">
        <v>0</v>
      </c>
      <c r="BB93" s="20">
        <v>1</v>
      </c>
      <c r="BC93" s="20">
        <v>-1</v>
      </c>
      <c r="BD93" s="20">
        <v>1</v>
      </c>
      <c r="BE93" s="20">
        <v>-5</v>
      </c>
      <c r="BF93" s="20">
        <v>-2</v>
      </c>
      <c r="BG93" s="20">
        <v>-4</v>
      </c>
      <c r="BH93" s="20">
        <v>-21</v>
      </c>
      <c r="BI93" s="20">
        <v>5.6000000000000014</v>
      </c>
      <c r="BJ93" s="22">
        <v>-2</v>
      </c>
      <c r="BK93" s="22">
        <v>-5</v>
      </c>
      <c r="BL93" s="22">
        <v>-1.2000000000000028</v>
      </c>
      <c r="BM93" s="22">
        <v>8</v>
      </c>
      <c r="BN93" s="22">
        <v>5</v>
      </c>
      <c r="BO93" s="22">
        <v>12.899999999999991</v>
      </c>
      <c r="BP93" s="22">
        <v>-2</v>
      </c>
      <c r="BQ93" s="22">
        <v>-8</v>
      </c>
      <c r="BR93" s="22">
        <v>-10</v>
      </c>
      <c r="BS93" s="22">
        <v>-2</v>
      </c>
      <c r="BT93" s="22">
        <v>-1</v>
      </c>
      <c r="BU93" s="22">
        <v>3</v>
      </c>
      <c r="BV93" s="22">
        <v>-5</v>
      </c>
      <c r="BW93" s="22">
        <v>-5</v>
      </c>
      <c r="BX93" s="22">
        <v>3</v>
      </c>
      <c r="BY93" s="20">
        <v>-7</v>
      </c>
      <c r="BZ93" s="22">
        <v>15</v>
      </c>
      <c r="CA93" s="21" t="s">
        <v>40</v>
      </c>
      <c r="CB93" s="21" t="str">
        <f>IF(Raw!$CA93=Raw!$B93,"Team1", "Team2")</f>
        <v>Team2</v>
      </c>
      <c r="CC93" s="21">
        <v>121</v>
      </c>
      <c r="CD93" s="21">
        <v>126</v>
      </c>
      <c r="CE93" s="21">
        <f>Raw!$CC93-Raw!$CD93</f>
        <v>-5</v>
      </c>
      <c r="CF93" s="32"/>
      <c r="CG93" s="32"/>
      <c r="CH93" s="32"/>
      <c r="CI93" s="32"/>
      <c r="CJ93" s="32"/>
      <c r="CK93" s="32"/>
    </row>
    <row r="94" spans="1:89" x14ac:dyDescent="0.25">
      <c r="A94" t="s">
        <v>286</v>
      </c>
      <c r="B94" s="16" t="s">
        <v>76</v>
      </c>
      <c r="C94" s="18" t="s">
        <v>3</v>
      </c>
      <c r="D94" s="19" t="s">
        <v>239</v>
      </c>
      <c r="E94" s="18" t="str">
        <f>Table1[[#This Row],[Team1]]&amp;""&amp;Table1[[#This Row],[Team2]]&amp;""&amp;Table1[[#This Row],[Date]]</f>
        <v>SACBOS01.11.2017</v>
      </c>
      <c r="F94" s="18" t="str">
        <f>Raw!$C94</f>
        <v>BOS</v>
      </c>
      <c r="G94" s="18" t="str">
        <f>IF(Raw!$F94=Raw!$B94,"Team1","Team2")</f>
        <v>Team2</v>
      </c>
      <c r="H94" s="3" t="str">
        <f>IF(Table1[[#This Row],[Odd1]]&gt;Table1[[#This Row],[Odd2]],Table1[[#This Row],[Team2]],Table1[[#This Row],[Team1]])</f>
        <v>BOS</v>
      </c>
      <c r="I94" s="18" t="str">
        <f>IF(Raw!$H94=Raw!$B94,"Team1","Team2")</f>
        <v>Team2</v>
      </c>
      <c r="J94" s="18">
        <v>7.04</v>
      </c>
      <c r="K94" s="18">
        <v>1.1299999999999999</v>
      </c>
      <c r="L94" s="18">
        <f>Raw!$J94-Raw!$K94</f>
        <v>5.91</v>
      </c>
      <c r="M94" s="18" t="s">
        <v>76</v>
      </c>
      <c r="N94" s="18" t="str">
        <f>IF(Raw!$M94=Raw!$B94,"Team1", "Team2")</f>
        <v>Team1</v>
      </c>
      <c r="O94" s="18">
        <v>3</v>
      </c>
      <c r="P94" s="18">
        <v>0</v>
      </c>
      <c r="Q94" s="18">
        <v>0</v>
      </c>
      <c r="R94" s="18">
        <v>0</v>
      </c>
      <c r="S94" s="18" t="s">
        <v>3</v>
      </c>
      <c r="T94" s="18" t="str">
        <f>IF(Raw!$S94=Raw!$B94,"Team1","Team2")</f>
        <v>Team2</v>
      </c>
      <c r="U94" s="18">
        <v>80</v>
      </c>
      <c r="V94" s="18">
        <v>116</v>
      </c>
      <c r="W94" s="18">
        <f>Raw!$U94-Raw!$V94</f>
        <v>-36</v>
      </c>
      <c r="X94" s="18">
        <v>0.84870000000000001</v>
      </c>
      <c r="Y94" s="18">
        <v>0.14000000000000001</v>
      </c>
      <c r="Z94" s="22">
        <f>1-Table1[[#This Row],[Pred1]]</f>
        <v>0.86</v>
      </c>
      <c r="AA94" s="20">
        <v>-2</v>
      </c>
      <c r="AB94" s="20">
        <v>-14</v>
      </c>
      <c r="AC94" s="20">
        <v>12</v>
      </c>
      <c r="AD94" s="20">
        <v>-0.49499999999999994</v>
      </c>
      <c r="AE94" s="20">
        <v>0</v>
      </c>
      <c r="AF94" s="20">
        <v>-8</v>
      </c>
      <c r="AG94" s="20">
        <v>0.19999999999999574</v>
      </c>
      <c r="AH94" s="20">
        <v>1.0999999999999943</v>
      </c>
      <c r="AI94" s="20">
        <v>-0.5</v>
      </c>
      <c r="AJ94" s="20">
        <v>-3.0999999999999996</v>
      </c>
      <c r="AK94" s="20">
        <v>-9.1999999999999993</v>
      </c>
      <c r="AL94" s="20">
        <v>1.3000000000000043</v>
      </c>
      <c r="AM94" s="20">
        <v>-5.0999999999999996</v>
      </c>
      <c r="AN94" s="20">
        <v>-5.6999999999999993</v>
      </c>
      <c r="AO94" s="20">
        <v>-3.7999999999999972</v>
      </c>
      <c r="AP94" s="20">
        <v>-0.10000000000000142</v>
      </c>
      <c r="AQ94" s="20">
        <v>-5.2000000000000028</v>
      </c>
      <c r="AR94" s="20">
        <v>-5.5</v>
      </c>
      <c r="AS94" s="20">
        <v>-1.7999999999999972</v>
      </c>
      <c r="AT94" s="20">
        <v>0.70000000000000107</v>
      </c>
      <c r="AU94" s="20">
        <v>0.40000000000000036</v>
      </c>
      <c r="AV94" s="20">
        <v>-0.20000000000000018</v>
      </c>
      <c r="AW94" s="20">
        <v>-0.10000000000000053</v>
      </c>
      <c r="AX94" s="20">
        <v>0.19999999999999929</v>
      </c>
      <c r="AY94" s="20">
        <v>-1.7000000000000028</v>
      </c>
      <c r="AZ94" s="20">
        <v>-16.100000000000001</v>
      </c>
      <c r="BA94" s="20">
        <v>0</v>
      </c>
      <c r="BB94" s="20">
        <v>1</v>
      </c>
      <c r="BC94" s="20">
        <v>-1</v>
      </c>
      <c r="BD94" s="20">
        <v>1</v>
      </c>
      <c r="BE94" s="20">
        <v>5</v>
      </c>
      <c r="BF94" s="20">
        <v>14</v>
      </c>
      <c r="BG94" s="20">
        <v>9</v>
      </c>
      <c r="BH94" s="20">
        <v>14</v>
      </c>
      <c r="BI94" s="20">
        <v>2.7000000000000028</v>
      </c>
      <c r="BJ94" s="22">
        <v>2</v>
      </c>
      <c r="BK94" s="22">
        <v>-8</v>
      </c>
      <c r="BL94" s="22">
        <v>14.399999999999999</v>
      </c>
      <c r="BM94" s="22">
        <v>-6</v>
      </c>
      <c r="BN94" s="22">
        <v>-3</v>
      </c>
      <c r="BO94" s="22">
        <v>-23.900000000000006</v>
      </c>
      <c r="BP94" s="22">
        <v>0</v>
      </c>
      <c r="BQ94" s="22">
        <v>7</v>
      </c>
      <c r="BR94" s="22">
        <v>7</v>
      </c>
      <c r="BS94" s="22">
        <v>7</v>
      </c>
      <c r="BT94" s="22">
        <v>6</v>
      </c>
      <c r="BU94" s="22">
        <v>2</v>
      </c>
      <c r="BV94" s="22">
        <v>4</v>
      </c>
      <c r="BW94" s="22">
        <v>0</v>
      </c>
      <c r="BX94" s="22">
        <v>-1</v>
      </c>
      <c r="BY94" s="20">
        <v>0</v>
      </c>
      <c r="BZ94" s="22">
        <v>10</v>
      </c>
      <c r="CA94" s="21" t="s">
        <v>3</v>
      </c>
      <c r="CB94" s="21" t="str">
        <f>IF(Raw!$CA94=Raw!$B94,"Team1", "Team2")</f>
        <v>Team2</v>
      </c>
      <c r="CC94" s="21">
        <v>86</v>
      </c>
      <c r="CD94" s="21">
        <v>113</v>
      </c>
      <c r="CE94" s="21">
        <f>Raw!$CC94-Raw!$CD94</f>
        <v>-27</v>
      </c>
      <c r="CF94" s="32"/>
      <c r="CG94" s="32"/>
      <c r="CH94" s="32"/>
      <c r="CI94" s="32"/>
      <c r="CJ94" s="32"/>
      <c r="CK94" s="32"/>
    </row>
    <row r="95" spans="1:89" x14ac:dyDescent="0.25">
      <c r="A95" t="s">
        <v>286</v>
      </c>
      <c r="B95" s="16" t="s">
        <v>69</v>
      </c>
      <c r="C95" s="18" t="s">
        <v>58</v>
      </c>
      <c r="D95" s="19" t="s">
        <v>239</v>
      </c>
      <c r="E95" s="18" t="str">
        <f>Table1[[#This Row],[Team1]]&amp;""&amp;Table1[[#This Row],[Team2]]&amp;""&amp;Table1[[#This Row],[Date]]</f>
        <v>ORLMEM01.11.2017</v>
      </c>
      <c r="F95" s="18" t="str">
        <f>Raw!$C95</f>
        <v>MEM</v>
      </c>
      <c r="G95" s="18" t="str">
        <f>IF(Raw!$F95=Raw!$B95,"Team1","Team2")</f>
        <v>Team2</v>
      </c>
      <c r="H95" s="3" t="str">
        <f>IF(Table1[[#This Row],[Odd1]]&gt;Table1[[#This Row],[Odd2]],Table1[[#This Row],[Team2]],Table1[[#This Row],[Team1]])</f>
        <v>MEM</v>
      </c>
      <c r="I95" s="18" t="str">
        <f>IF(Raw!$H95=Raw!$B95,"Team1","Team2")</f>
        <v>Team2</v>
      </c>
      <c r="J95" s="18">
        <v>2.21</v>
      </c>
      <c r="K95" s="18">
        <v>1.75</v>
      </c>
      <c r="L95" s="18">
        <f>Raw!$J95-Raw!$K95</f>
        <v>0.45999999999999996</v>
      </c>
      <c r="M95" s="18" t="s">
        <v>58</v>
      </c>
      <c r="N95" s="18" t="str">
        <f>IF(Raw!$M95=Raw!$B95,"Team1", "Team2")</f>
        <v>Team2</v>
      </c>
      <c r="O95" s="18">
        <v>2</v>
      </c>
      <c r="P95" s="18">
        <v>0</v>
      </c>
      <c r="Q95" s="18">
        <v>0</v>
      </c>
      <c r="R95" s="18">
        <v>0</v>
      </c>
      <c r="S95" s="18" t="s">
        <v>69</v>
      </c>
      <c r="T95" s="18" t="str">
        <f>IF(Raw!$S95=Raw!$B95,"Team1","Team2")</f>
        <v>Team1</v>
      </c>
      <c r="U95" s="18">
        <v>101</v>
      </c>
      <c r="V95" s="18">
        <v>99</v>
      </c>
      <c r="W95" s="18">
        <f>Raw!$U95-Raw!$V95</f>
        <v>2</v>
      </c>
      <c r="X95" s="18">
        <v>0.85580000000000001</v>
      </c>
      <c r="Y95" s="18">
        <v>0.37</v>
      </c>
      <c r="Z95" s="22">
        <f>1-Table1[[#This Row],[Pred1]]</f>
        <v>0.63</v>
      </c>
      <c r="AA95" s="20">
        <v>2</v>
      </c>
      <c r="AB95" s="20">
        <v>3</v>
      </c>
      <c r="AC95" s="20">
        <v>-1</v>
      </c>
      <c r="AD95" s="20">
        <v>8.6999999999999966E-2</v>
      </c>
      <c r="AE95" s="20">
        <v>0.20000000000000284</v>
      </c>
      <c r="AF95" s="20">
        <v>8.8000000000000114</v>
      </c>
      <c r="AG95" s="20">
        <v>4.2999999999999972</v>
      </c>
      <c r="AH95" s="20">
        <v>6.7000000000000028</v>
      </c>
      <c r="AI95" s="20">
        <v>1.6000000000000014</v>
      </c>
      <c r="AJ95" s="20">
        <v>1.8000000000000007</v>
      </c>
      <c r="AK95" s="20">
        <v>3</v>
      </c>
      <c r="AL95" s="20">
        <v>2.6000000000000014</v>
      </c>
      <c r="AM95" s="20">
        <v>-1.5999999999999979</v>
      </c>
      <c r="AN95" s="20">
        <v>-0.69999999999999929</v>
      </c>
      <c r="AO95" s="20">
        <v>-5.4000000000000057</v>
      </c>
      <c r="AP95" s="20">
        <v>0.80000000000000071</v>
      </c>
      <c r="AQ95" s="20">
        <v>2.5</v>
      </c>
      <c r="AR95" s="20">
        <v>3.3999999999999986</v>
      </c>
      <c r="AS95" s="20">
        <v>2.3000000000000007</v>
      </c>
      <c r="AT95" s="20">
        <v>1</v>
      </c>
      <c r="AU95" s="20">
        <v>0.40000000000000036</v>
      </c>
      <c r="AV95" s="20">
        <v>-0.20000000000000018</v>
      </c>
      <c r="AW95" s="20">
        <v>-0.29999999999999982</v>
      </c>
      <c r="AX95" s="20">
        <v>-2.3999999999999986</v>
      </c>
      <c r="AY95" s="20">
        <v>-1.5</v>
      </c>
      <c r="AZ95" s="20">
        <v>-0.20000000000000018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-18</v>
      </c>
      <c r="BG95" s="20">
        <v>-8</v>
      </c>
      <c r="BH95" s="20">
        <v>1</v>
      </c>
      <c r="BI95" s="20">
        <v>-10.200000000000003</v>
      </c>
      <c r="BJ95" s="22">
        <v>-4</v>
      </c>
      <c r="BK95" s="22">
        <v>-6</v>
      </c>
      <c r="BL95" s="22">
        <v>-9.4999999999999964</v>
      </c>
      <c r="BM95" s="22">
        <v>2</v>
      </c>
      <c r="BN95" s="22">
        <v>1</v>
      </c>
      <c r="BO95" s="22">
        <v>5.5999999999999943</v>
      </c>
      <c r="BP95" s="22">
        <v>0</v>
      </c>
      <c r="BQ95" s="22">
        <v>7</v>
      </c>
      <c r="BR95" s="22">
        <v>7</v>
      </c>
      <c r="BS95" s="22">
        <v>-6</v>
      </c>
      <c r="BT95" s="22">
        <v>-2</v>
      </c>
      <c r="BU95" s="22">
        <v>-3</v>
      </c>
      <c r="BV95" s="22">
        <v>4</v>
      </c>
      <c r="BW95" s="22">
        <v>4</v>
      </c>
      <c r="BX95" s="22">
        <v>-8</v>
      </c>
      <c r="BY95" s="20">
        <v>-3</v>
      </c>
      <c r="BZ95" s="22">
        <v>-5</v>
      </c>
      <c r="CA95" s="21" t="s">
        <v>69</v>
      </c>
      <c r="CB95" s="21" t="str">
        <f>IF(Raw!$CA95=Raw!$B95,"Team1", "Team2")</f>
        <v>Team1</v>
      </c>
      <c r="CC95" s="21">
        <v>101</v>
      </c>
      <c r="CD95" s="21">
        <v>99</v>
      </c>
      <c r="CE95" s="21">
        <f>Raw!$CC95-Raw!$CD95</f>
        <v>2</v>
      </c>
      <c r="CF95" s="32"/>
      <c r="CG95" s="32"/>
      <c r="CH95" s="32"/>
      <c r="CI95" s="32"/>
      <c r="CJ95" s="32"/>
      <c r="CK95" s="32"/>
    </row>
    <row r="96" spans="1:89" x14ac:dyDescent="0.25">
      <c r="A96" t="s">
        <v>286</v>
      </c>
      <c r="B96" s="16" t="s">
        <v>45</v>
      </c>
      <c r="C96" s="18" t="s">
        <v>55</v>
      </c>
      <c r="D96" s="19" t="s">
        <v>239</v>
      </c>
      <c r="E96" s="18" t="str">
        <f>Table1[[#This Row],[Team1]]&amp;""&amp;Table1[[#This Row],[Team2]]&amp;""&amp;Table1[[#This Row],[Date]]</f>
        <v>DALLAC01.11.2017</v>
      </c>
      <c r="F96" s="18" t="str">
        <f>Raw!$C96</f>
        <v>LAC</v>
      </c>
      <c r="G96" s="18" t="str">
        <f>IF(Raw!$F96=Raw!$B96,"Team1","Team2")</f>
        <v>Team2</v>
      </c>
      <c r="H96" s="3" t="str">
        <f>IF(Table1[[#This Row],[Odd1]]&gt;Table1[[#This Row],[Odd2]],Table1[[#This Row],[Team2]],Table1[[#This Row],[Team1]])</f>
        <v>LAC</v>
      </c>
      <c r="I96" s="18" t="str">
        <f>IF(Raw!$H96=Raw!$B96,"Team1","Team2")</f>
        <v>Team2</v>
      </c>
      <c r="J96" s="18">
        <v>5.16</v>
      </c>
      <c r="K96" s="18">
        <v>1.2</v>
      </c>
      <c r="L96" s="18">
        <f>Raw!$J96-Raw!$K96</f>
        <v>3.96</v>
      </c>
      <c r="M96" s="18" t="s">
        <v>45</v>
      </c>
      <c r="N96" s="18" t="str">
        <f>IF(Raw!$M96=Raw!$B96,"Team1", "Team2")</f>
        <v>Team1</v>
      </c>
      <c r="O96" s="18">
        <v>2</v>
      </c>
      <c r="P96" s="18">
        <v>0</v>
      </c>
      <c r="Q96" s="18">
        <v>2</v>
      </c>
      <c r="R96" s="18">
        <v>0</v>
      </c>
      <c r="S96" s="18" t="s">
        <v>55</v>
      </c>
      <c r="T96" s="18" t="str">
        <f>IF(Raw!$S96=Raw!$B96,"Team1","Team2")</f>
        <v>Team2</v>
      </c>
      <c r="U96" s="18">
        <v>98</v>
      </c>
      <c r="V96" s="18">
        <v>119</v>
      </c>
      <c r="W96" s="18">
        <f>Raw!$U96-Raw!$V96</f>
        <v>-21</v>
      </c>
      <c r="X96" s="18">
        <v>0.748</v>
      </c>
      <c r="Y96" s="18">
        <v>0.2</v>
      </c>
      <c r="Z96" s="22">
        <f>1-Table1[[#This Row],[Pred1]]</f>
        <v>0.8</v>
      </c>
      <c r="AA96" s="20">
        <v>3</v>
      </c>
      <c r="AB96" s="20">
        <v>-1</v>
      </c>
      <c r="AC96" s="20">
        <v>4</v>
      </c>
      <c r="AD96" s="20">
        <v>-7.8999999999999959E-2</v>
      </c>
      <c r="AE96" s="20">
        <v>0</v>
      </c>
      <c r="AF96" s="20">
        <v>-4.5999999999999943</v>
      </c>
      <c r="AG96" s="20">
        <v>-1.4000000000000057</v>
      </c>
      <c r="AH96" s="20">
        <v>9.9999999999994316E-2</v>
      </c>
      <c r="AI96" s="20">
        <v>-1.6000000000000014</v>
      </c>
      <c r="AJ96" s="20">
        <v>1.1999999999999993</v>
      </c>
      <c r="AK96" s="20">
        <v>2.6000000000000014</v>
      </c>
      <c r="AL96" s="20">
        <v>0.70000000000000284</v>
      </c>
      <c r="AM96" s="20">
        <v>-3.1000000000000014</v>
      </c>
      <c r="AN96" s="20">
        <v>-4.5</v>
      </c>
      <c r="AO96" s="20">
        <v>1.6000000000000085</v>
      </c>
      <c r="AP96" s="20">
        <v>-3</v>
      </c>
      <c r="AQ96" s="20">
        <v>2.0999999999999979</v>
      </c>
      <c r="AR96" s="20">
        <v>-0.89999999999999858</v>
      </c>
      <c r="AS96" s="20">
        <v>0.90000000000000213</v>
      </c>
      <c r="AT96" s="20">
        <v>-1.6000000000000014</v>
      </c>
      <c r="AU96" s="20">
        <v>-1.2000000000000002</v>
      </c>
      <c r="AV96" s="20">
        <v>-0.89999999999999991</v>
      </c>
      <c r="AW96" s="20">
        <v>-0.5</v>
      </c>
      <c r="AX96" s="20">
        <v>-1.3999999999999986</v>
      </c>
      <c r="AY96" s="20">
        <v>-1.8000000000000007</v>
      </c>
      <c r="AZ96" s="20">
        <v>-0.59999999999999964</v>
      </c>
      <c r="BA96" s="20">
        <v>0</v>
      </c>
      <c r="BB96" s="20">
        <v>0</v>
      </c>
      <c r="BC96" s="20">
        <v>0</v>
      </c>
      <c r="BD96" s="20">
        <v>0</v>
      </c>
      <c r="BE96" s="20">
        <v>0</v>
      </c>
      <c r="BF96" s="20">
        <v>-5</v>
      </c>
      <c r="BG96" s="20">
        <v>-9</v>
      </c>
      <c r="BH96" s="20">
        <v>-24</v>
      </c>
      <c r="BI96" s="20">
        <v>2.3000000000000043</v>
      </c>
      <c r="BJ96" s="22">
        <v>0</v>
      </c>
      <c r="BK96" s="22">
        <v>-8</v>
      </c>
      <c r="BL96" s="22">
        <v>10.400000000000002</v>
      </c>
      <c r="BM96" s="22">
        <v>13</v>
      </c>
      <c r="BN96" s="22">
        <v>11</v>
      </c>
      <c r="BO96" s="22">
        <v>24.599999999999994</v>
      </c>
      <c r="BP96" s="22">
        <v>-13</v>
      </c>
      <c r="BQ96" s="22">
        <v>6</v>
      </c>
      <c r="BR96" s="22">
        <v>-7</v>
      </c>
      <c r="BS96" s="22">
        <v>-5</v>
      </c>
      <c r="BT96" s="22">
        <v>3</v>
      </c>
      <c r="BU96" s="22">
        <v>0</v>
      </c>
      <c r="BV96" s="22">
        <v>-1</v>
      </c>
      <c r="BW96" s="22">
        <v>-1</v>
      </c>
      <c r="BX96" s="22">
        <v>5</v>
      </c>
      <c r="BY96" s="20">
        <v>7</v>
      </c>
      <c r="BZ96" s="22">
        <v>-1</v>
      </c>
      <c r="CA96" s="21" t="s">
        <v>55</v>
      </c>
      <c r="CB96" s="21" t="str">
        <f>IF(Raw!$CA96=Raw!$B96,"Team1", "Team2")</f>
        <v>Team2</v>
      </c>
      <c r="CC96" s="21">
        <v>98</v>
      </c>
      <c r="CD96" s="21">
        <v>119</v>
      </c>
      <c r="CE96" s="21">
        <f>Raw!$CC96-Raw!$CD96</f>
        <v>-21</v>
      </c>
      <c r="CF96" s="32"/>
      <c r="CG96" s="32"/>
      <c r="CH96" s="32"/>
      <c r="CI96" s="32"/>
      <c r="CJ96" s="32"/>
      <c r="CK96" s="32"/>
    </row>
    <row r="97" spans="1:89" x14ac:dyDescent="0.25">
      <c r="A97" t="s">
        <v>286</v>
      </c>
      <c r="B97" s="16" t="s">
        <v>50</v>
      </c>
      <c r="C97" s="18" t="s">
        <v>78</v>
      </c>
      <c r="D97" s="19" t="s">
        <v>240</v>
      </c>
      <c r="E97" s="18" t="str">
        <f>Table1[[#This Row],[Team1]]&amp;""&amp;Table1[[#This Row],[Team2]]&amp;""&amp;Table1[[#This Row],[Date]]</f>
        <v>GSWSAS02.11.2017</v>
      </c>
      <c r="F97" s="18" t="str">
        <f>Raw!$C97</f>
        <v>SAS</v>
      </c>
      <c r="G97" s="18" t="str">
        <f>IF(Raw!$F97=Raw!$B97,"Team1","Team2")</f>
        <v>Team2</v>
      </c>
      <c r="H97" s="3" t="str">
        <f>IF(Table1[[#This Row],[Odd1]]&gt;Table1[[#This Row],[Odd2]],Table1[[#This Row],[Team2]],Table1[[#This Row],[Team1]])</f>
        <v>GSW</v>
      </c>
      <c r="I97" s="18" t="str">
        <f>IF(Raw!$H97=Raw!$B97,"Team1","Team2")</f>
        <v>Team1</v>
      </c>
      <c r="J97" s="18">
        <v>1.32</v>
      </c>
      <c r="K97" s="18">
        <v>3.77</v>
      </c>
      <c r="L97" s="18">
        <f>Raw!$J97-Raw!$K97</f>
        <v>-2.4500000000000002</v>
      </c>
      <c r="M97" s="18" t="s">
        <v>78</v>
      </c>
      <c r="N97" s="18" t="str">
        <f>IF(Raw!$M97=Raw!$B97,"Team1", "Team2")</f>
        <v>Team2</v>
      </c>
      <c r="O97" s="18">
        <v>3</v>
      </c>
      <c r="P97" s="18">
        <v>0</v>
      </c>
      <c r="Q97" s="18">
        <v>0</v>
      </c>
      <c r="R97" s="18">
        <v>0</v>
      </c>
      <c r="S97" s="18" t="s">
        <v>50</v>
      </c>
      <c r="T97" s="18" t="str">
        <f>IF(Raw!$S97=Raw!$B97,"Team1","Team2")</f>
        <v>Team1</v>
      </c>
      <c r="U97" s="18">
        <v>117</v>
      </c>
      <c r="V97" s="18">
        <v>92</v>
      </c>
      <c r="W97" s="18">
        <f>Raw!$U97-Raw!$V97</f>
        <v>25</v>
      </c>
      <c r="X97" s="18">
        <v>0.84279999999999999</v>
      </c>
      <c r="Y97" s="18">
        <v>0.75</v>
      </c>
      <c r="Z97" s="22">
        <f>1-Table1[[#This Row],[Pred1]]</f>
        <v>0.25</v>
      </c>
      <c r="AA97" s="20">
        <v>1</v>
      </c>
      <c r="AB97" s="20">
        <v>3</v>
      </c>
      <c r="AC97" s="20">
        <v>-2</v>
      </c>
      <c r="AD97" s="20">
        <v>8.6000000000000076E-2</v>
      </c>
      <c r="AE97" s="20">
        <v>0.20000000000000284</v>
      </c>
      <c r="AF97" s="20">
        <v>15.799999999999997</v>
      </c>
      <c r="AG97" s="20">
        <v>6</v>
      </c>
      <c r="AH97" s="20">
        <v>2.7000000000000028</v>
      </c>
      <c r="AI97" s="20">
        <v>5.6000000000000014</v>
      </c>
      <c r="AJ97" s="20">
        <v>3.2000000000000011</v>
      </c>
      <c r="AK97" s="20">
        <v>6.0999999999999979</v>
      </c>
      <c r="AL97" s="20">
        <v>3.0999999999999943</v>
      </c>
      <c r="AM97" s="20">
        <v>0.60000000000000142</v>
      </c>
      <c r="AN97" s="20">
        <v>0.30000000000000071</v>
      </c>
      <c r="AO97" s="20">
        <v>1.5</v>
      </c>
      <c r="AP97" s="20">
        <v>-2</v>
      </c>
      <c r="AQ97" s="20">
        <v>2.5</v>
      </c>
      <c r="AR97" s="20">
        <v>0.5</v>
      </c>
      <c r="AS97" s="20">
        <v>7.8000000000000007</v>
      </c>
      <c r="AT97" s="20">
        <v>2</v>
      </c>
      <c r="AU97" s="20">
        <v>1.1999999999999993</v>
      </c>
      <c r="AV97" s="20">
        <v>2.5999999999999996</v>
      </c>
      <c r="AW97" s="20">
        <v>0.10000000000000009</v>
      </c>
      <c r="AX97" s="20">
        <v>2.8999999999999986</v>
      </c>
      <c r="AY97" s="20">
        <v>-1.5999999999999979</v>
      </c>
      <c r="AZ97" s="20">
        <v>7.1999999999999993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-3</v>
      </c>
      <c r="BG97" s="20">
        <v>1</v>
      </c>
      <c r="BH97" s="20">
        <v>0</v>
      </c>
      <c r="BI97" s="20">
        <v>1.2000000000000028</v>
      </c>
      <c r="BJ97" s="22">
        <v>-1</v>
      </c>
      <c r="BK97" s="22">
        <v>-1</v>
      </c>
      <c r="BL97" s="22">
        <v>-2.7000000000000028</v>
      </c>
      <c r="BM97" s="22">
        <v>-4</v>
      </c>
      <c r="BN97" s="22">
        <v>-2</v>
      </c>
      <c r="BO97" s="22">
        <v>-10.200000000000003</v>
      </c>
      <c r="BP97" s="22">
        <v>-9</v>
      </c>
      <c r="BQ97" s="22">
        <v>8</v>
      </c>
      <c r="BR97" s="22">
        <v>-1</v>
      </c>
      <c r="BS97" s="22">
        <v>13</v>
      </c>
      <c r="BT97" s="22">
        <v>1</v>
      </c>
      <c r="BU97" s="22">
        <v>-1</v>
      </c>
      <c r="BV97" s="22">
        <v>12</v>
      </c>
      <c r="BW97" s="22">
        <v>2</v>
      </c>
      <c r="BX97" s="22">
        <v>5</v>
      </c>
      <c r="BY97" s="20">
        <v>-5</v>
      </c>
      <c r="BZ97" s="22">
        <v>1</v>
      </c>
      <c r="CA97" s="21" t="s">
        <v>50</v>
      </c>
      <c r="CB97" s="21" t="str">
        <f>IF(Raw!$CA97=Raw!$B97,"Team1", "Team2")</f>
        <v>Team1</v>
      </c>
      <c r="CC97" s="21">
        <v>112</v>
      </c>
      <c r="CD97" s="21">
        <v>92</v>
      </c>
      <c r="CE97" s="21">
        <f>Raw!$CC97-Raw!$CD97</f>
        <v>20</v>
      </c>
      <c r="CF97" s="32"/>
      <c r="CG97" s="32"/>
      <c r="CH97" s="32"/>
      <c r="CI97" s="32"/>
      <c r="CJ97" s="32"/>
      <c r="CK97" s="32"/>
    </row>
    <row r="98" spans="1:89" x14ac:dyDescent="0.25">
      <c r="A98" t="s">
        <v>286</v>
      </c>
      <c r="B98" s="16" t="s">
        <v>56</v>
      </c>
      <c r="C98" s="18" t="s">
        <v>74</v>
      </c>
      <c r="D98" s="19" t="s">
        <v>240</v>
      </c>
      <c r="E98" s="18" t="str">
        <f>Table1[[#This Row],[Team1]]&amp;""&amp;Table1[[#This Row],[Team2]]&amp;""&amp;Table1[[#This Row],[Date]]</f>
        <v>LALPOR02.11.2017</v>
      </c>
      <c r="F98" s="18" t="str">
        <f>Raw!$C98</f>
        <v>POR</v>
      </c>
      <c r="G98" s="18" t="str">
        <f>IF(Raw!$F98=Raw!$B98,"Team1","Team2")</f>
        <v>Team2</v>
      </c>
      <c r="H98" s="3" t="str">
        <f>IF(Table1[[#This Row],[Odd1]]&gt;Table1[[#This Row],[Odd2]],Table1[[#This Row],[Team2]],Table1[[#This Row],[Team1]])</f>
        <v>POR</v>
      </c>
      <c r="I98" s="18" t="str">
        <f>IF(Raw!$H98=Raw!$B98,"Team1","Team2")</f>
        <v>Team2</v>
      </c>
      <c r="J98" s="18">
        <v>3.14</v>
      </c>
      <c r="K98" s="18">
        <v>1.42</v>
      </c>
      <c r="L98" s="18">
        <f>Raw!$J98-Raw!$K98</f>
        <v>1.7200000000000002</v>
      </c>
      <c r="M98" s="18" t="s">
        <v>56</v>
      </c>
      <c r="N98" s="18" t="str">
        <f>IF(Raw!$M98=Raw!$B98,"Team1", "Team2")</f>
        <v>Team1</v>
      </c>
      <c r="O98" s="18">
        <v>2</v>
      </c>
      <c r="P98" s="18">
        <v>1</v>
      </c>
      <c r="Q98" s="18">
        <v>0</v>
      </c>
      <c r="R98" s="18">
        <v>0</v>
      </c>
      <c r="S98" s="18" t="s">
        <v>74</v>
      </c>
      <c r="T98" s="18" t="str">
        <f>IF(Raw!$S98=Raw!$B98,"Team1","Team2")</f>
        <v>Team2</v>
      </c>
      <c r="U98" s="18">
        <v>94</v>
      </c>
      <c r="V98" s="18">
        <v>96</v>
      </c>
      <c r="W98" s="18">
        <f>Raw!$U98-Raw!$V98</f>
        <v>-2</v>
      </c>
      <c r="X98" s="18">
        <v>0.8579</v>
      </c>
      <c r="Y98" s="18">
        <v>0.48</v>
      </c>
      <c r="Z98" s="22">
        <f>1-Table1[[#This Row],[Pred1]]</f>
        <v>0.52</v>
      </c>
      <c r="AA98" s="20">
        <v>0</v>
      </c>
      <c r="AB98" s="20">
        <v>-4</v>
      </c>
      <c r="AC98" s="20">
        <v>4</v>
      </c>
      <c r="AD98" s="20">
        <v>-0.16700000000000004</v>
      </c>
      <c r="AE98" s="20">
        <v>0.19999999999999574</v>
      </c>
      <c r="AF98" s="20">
        <v>3</v>
      </c>
      <c r="AG98" s="20">
        <v>2.8999999999999986</v>
      </c>
      <c r="AH98" s="20">
        <v>3.2999999999999972</v>
      </c>
      <c r="AI98" s="20">
        <v>1.6000000000000014</v>
      </c>
      <c r="AJ98" s="20">
        <v>-0.69999999999999929</v>
      </c>
      <c r="AK98" s="20">
        <v>2.1000000000000014</v>
      </c>
      <c r="AL98" s="20">
        <v>-5.6000000000000014</v>
      </c>
      <c r="AM98" s="20">
        <v>-2</v>
      </c>
      <c r="AN98" s="20">
        <v>0.80000000000000071</v>
      </c>
      <c r="AO98" s="20">
        <v>-11.200000000000003</v>
      </c>
      <c r="AP98" s="20">
        <v>9.9999999999999645E-2</v>
      </c>
      <c r="AQ98" s="20">
        <v>-0.70000000000000284</v>
      </c>
      <c r="AR98" s="20">
        <v>-0.60000000000000142</v>
      </c>
      <c r="AS98" s="20">
        <v>4.5</v>
      </c>
      <c r="AT98" s="20">
        <v>2.2000000000000011</v>
      </c>
      <c r="AU98" s="20">
        <v>1.9000000000000004</v>
      </c>
      <c r="AV98" s="20">
        <v>0.29999999999999982</v>
      </c>
      <c r="AW98" s="20">
        <v>-0.20000000000000018</v>
      </c>
      <c r="AX98" s="20">
        <v>2.6000000000000014</v>
      </c>
      <c r="AY98" s="20">
        <v>0.69999999999999929</v>
      </c>
      <c r="AZ98" s="20">
        <v>-5.8</v>
      </c>
      <c r="BA98" s="20">
        <v>0</v>
      </c>
      <c r="BB98" s="20">
        <v>1</v>
      </c>
      <c r="BC98" s="20">
        <v>-1</v>
      </c>
      <c r="BD98" s="20">
        <v>1</v>
      </c>
      <c r="BE98" s="20">
        <v>0</v>
      </c>
      <c r="BF98" s="20">
        <v>15</v>
      </c>
      <c r="BG98" s="20">
        <v>10</v>
      </c>
      <c r="BH98" s="20">
        <v>18</v>
      </c>
      <c r="BI98" s="20">
        <v>2.7999999999999972</v>
      </c>
      <c r="BJ98" s="22">
        <v>-1</v>
      </c>
      <c r="BK98" s="22">
        <v>1</v>
      </c>
      <c r="BL98" s="22">
        <v>-5.1000000000000014</v>
      </c>
      <c r="BM98" s="22">
        <v>-4</v>
      </c>
      <c r="BN98" s="22">
        <v>3</v>
      </c>
      <c r="BO98" s="22">
        <v>-26.200000000000003</v>
      </c>
      <c r="BP98" s="22">
        <v>8</v>
      </c>
      <c r="BQ98" s="22">
        <v>-5</v>
      </c>
      <c r="BR98" s="22">
        <v>3</v>
      </c>
      <c r="BS98" s="22">
        <v>4</v>
      </c>
      <c r="BT98" s="22">
        <v>-7</v>
      </c>
      <c r="BU98" s="22">
        <v>11</v>
      </c>
      <c r="BV98" s="22">
        <v>2</v>
      </c>
      <c r="BW98" s="22">
        <v>7</v>
      </c>
      <c r="BX98" s="22">
        <v>4</v>
      </c>
      <c r="BY98" s="20">
        <v>5</v>
      </c>
      <c r="BZ98" s="22">
        <v>17</v>
      </c>
      <c r="CA98" s="21" t="s">
        <v>74</v>
      </c>
      <c r="CB98" s="21" t="str">
        <f>IF(Raw!$CA98=Raw!$B98,"Team1", "Team2")</f>
        <v>Team2</v>
      </c>
      <c r="CC98" s="21">
        <v>110</v>
      </c>
      <c r="CD98" s="21">
        <v>113</v>
      </c>
      <c r="CE98" s="21">
        <f>Raw!$CC98-Raw!$CD98</f>
        <v>-3</v>
      </c>
      <c r="CF98" s="32"/>
      <c r="CG98" s="32"/>
      <c r="CH98" s="32"/>
      <c r="CI98" s="32"/>
      <c r="CJ98" s="32"/>
      <c r="CK98" s="32"/>
    </row>
    <row r="99" spans="1:89" x14ac:dyDescent="0.25">
      <c r="A99" t="s">
        <v>286</v>
      </c>
      <c r="B99" s="16" t="s">
        <v>42</v>
      </c>
      <c r="C99" s="18" t="s">
        <v>69</v>
      </c>
      <c r="D99" s="19" t="s">
        <v>241</v>
      </c>
      <c r="E99" s="18" t="str">
        <f>Table1[[#This Row],[Team1]]&amp;""&amp;Table1[[#This Row],[Team2]]&amp;""&amp;Table1[[#This Row],[Date]]</f>
        <v>CHIORL03.11.2017</v>
      </c>
      <c r="F99" s="18" t="str">
        <f>Raw!$C99</f>
        <v>ORL</v>
      </c>
      <c r="G99" s="18" t="str">
        <f>IF(Raw!$F99=Raw!$B99,"Team1","Team2")</f>
        <v>Team2</v>
      </c>
      <c r="H99" s="3" t="str">
        <f>IF(Table1[[#This Row],[Odd1]]&gt;Table1[[#This Row],[Odd2]],Table1[[#This Row],[Team2]],Table1[[#This Row],[Team1]])</f>
        <v>ORL</v>
      </c>
      <c r="I99" s="18" t="str">
        <f>IF(Raw!$H99=Raw!$B99,"Team1","Team2")</f>
        <v>Team2</v>
      </c>
      <c r="J99" s="18">
        <v>4</v>
      </c>
      <c r="K99" s="18">
        <v>1.29</v>
      </c>
      <c r="L99" s="18">
        <f>Raw!$J99-Raw!$K99</f>
        <v>2.71</v>
      </c>
      <c r="M99" s="18" t="s">
        <v>42</v>
      </c>
      <c r="N99" s="18" t="str">
        <f>IF(Raw!$M99=Raw!$B99,"Team1", "Team2")</f>
        <v>Team1</v>
      </c>
      <c r="O99" s="18">
        <v>2</v>
      </c>
      <c r="P99" s="18">
        <v>0</v>
      </c>
      <c r="Q99" s="18">
        <v>3</v>
      </c>
      <c r="R99" s="18">
        <v>0</v>
      </c>
      <c r="S99" s="18" t="s">
        <v>69</v>
      </c>
      <c r="T99" s="18" t="str">
        <f>IF(Raw!$S99=Raw!$B99,"Team1","Team2")</f>
        <v>Team2</v>
      </c>
      <c r="U99" s="18">
        <v>84</v>
      </c>
      <c r="V99" s="18">
        <v>113</v>
      </c>
      <c r="W99" s="18">
        <f>Raw!$U99-Raw!$V99</f>
        <v>-29</v>
      </c>
      <c r="X99" s="18">
        <v>0.68710000000000004</v>
      </c>
      <c r="Y99" s="18">
        <v>0.21</v>
      </c>
      <c r="Z99" s="22">
        <f>1-Table1[[#This Row],[Pred1]]</f>
        <v>0.79</v>
      </c>
      <c r="AA99" s="20">
        <v>-3</v>
      </c>
      <c r="AB99" s="20">
        <v>-7</v>
      </c>
      <c r="AC99" s="20">
        <v>4</v>
      </c>
      <c r="AD99" s="20">
        <v>-0.23999999999999996</v>
      </c>
      <c r="AE99" s="20">
        <v>0.19999999999999574</v>
      </c>
      <c r="AF99" s="20">
        <v>-10.300000000000011</v>
      </c>
      <c r="AG99" s="20">
        <v>-3.2000000000000028</v>
      </c>
      <c r="AH99" s="20">
        <v>1.5999999999999943</v>
      </c>
      <c r="AI99" s="20">
        <v>-4.5</v>
      </c>
      <c r="AJ99" s="20">
        <v>-0.40000000000000036</v>
      </c>
      <c r="AK99" s="20">
        <v>1</v>
      </c>
      <c r="AL99" s="20">
        <v>-2.5</v>
      </c>
      <c r="AM99" s="20">
        <v>-3.4000000000000004</v>
      </c>
      <c r="AN99" s="20">
        <v>-4.6999999999999993</v>
      </c>
      <c r="AO99" s="20">
        <v>0.5</v>
      </c>
      <c r="AP99" s="20">
        <v>1.0999999999999996</v>
      </c>
      <c r="AQ99" s="20">
        <v>1.7000000000000028</v>
      </c>
      <c r="AR99" s="20">
        <v>2.6000000000000014</v>
      </c>
      <c r="AS99" s="20">
        <v>-1.3000000000000007</v>
      </c>
      <c r="AT99" s="20">
        <v>-0.90000000000000036</v>
      </c>
      <c r="AU99" s="20">
        <v>-1.1000000000000005</v>
      </c>
      <c r="AV99" s="20">
        <v>-1.7000000000000002</v>
      </c>
      <c r="AW99" s="20">
        <v>-0.40000000000000036</v>
      </c>
      <c r="AX99" s="20">
        <v>-0.90000000000000213</v>
      </c>
      <c r="AY99" s="20">
        <v>-3.3000000000000007</v>
      </c>
      <c r="AZ99" s="20">
        <v>-6.7</v>
      </c>
      <c r="BA99" s="20">
        <v>0</v>
      </c>
      <c r="BB99" s="20">
        <v>1</v>
      </c>
      <c r="BC99" s="20">
        <v>-1</v>
      </c>
      <c r="BD99" s="20">
        <v>1</v>
      </c>
      <c r="BE99" s="20">
        <v>5</v>
      </c>
      <c r="BF99" s="20">
        <v>30</v>
      </c>
      <c r="BG99" s="20">
        <v>15</v>
      </c>
      <c r="BH99" s="20">
        <v>16</v>
      </c>
      <c r="BI99" s="20">
        <v>8.7000000000000028</v>
      </c>
      <c r="BJ99" s="22">
        <v>1</v>
      </c>
      <c r="BK99" s="22">
        <v>-3</v>
      </c>
      <c r="BL99" s="22">
        <v>9.4999999999999964</v>
      </c>
      <c r="BM99" s="22">
        <v>-1</v>
      </c>
      <c r="BN99" s="22">
        <v>-1</v>
      </c>
      <c r="BO99" s="22">
        <v>-1</v>
      </c>
      <c r="BP99" s="22">
        <v>-5</v>
      </c>
      <c r="BQ99" s="22">
        <v>19</v>
      </c>
      <c r="BR99" s="22">
        <v>14</v>
      </c>
      <c r="BS99" s="22">
        <v>5</v>
      </c>
      <c r="BT99" s="22">
        <v>-1</v>
      </c>
      <c r="BU99" s="22">
        <v>0</v>
      </c>
      <c r="BV99" s="22">
        <v>0</v>
      </c>
      <c r="BW99" s="22">
        <v>4</v>
      </c>
      <c r="BX99" s="22">
        <v>12</v>
      </c>
      <c r="BY99" s="20">
        <v>1</v>
      </c>
      <c r="BZ99" s="22">
        <v>22</v>
      </c>
      <c r="CA99" s="21" t="s">
        <v>42</v>
      </c>
      <c r="CB99" s="21" t="str">
        <f>IF(Raw!$CA99=Raw!$B99,"Team1", "Team2")</f>
        <v>Team1</v>
      </c>
      <c r="CC99" s="21">
        <v>105</v>
      </c>
      <c r="CD99" s="21">
        <v>83</v>
      </c>
      <c r="CE99" s="21">
        <f>Raw!$CC99-Raw!$CD99</f>
        <v>22</v>
      </c>
      <c r="CF99" s="32"/>
      <c r="CG99" s="32"/>
      <c r="CH99" s="32"/>
      <c r="CI99" s="32"/>
      <c r="CJ99" s="32"/>
      <c r="CK99" s="32"/>
    </row>
    <row r="100" spans="1:89" x14ac:dyDescent="0.25">
      <c r="A100" t="s">
        <v>286</v>
      </c>
      <c r="B100" s="16" t="s">
        <v>8</v>
      </c>
      <c r="C100" s="18" t="s">
        <v>5</v>
      </c>
      <c r="D100" s="19" t="s">
        <v>241</v>
      </c>
      <c r="E100" s="18" t="str">
        <f>Table1[[#This Row],[Team1]]&amp;""&amp;Table1[[#This Row],[Team2]]&amp;""&amp;Table1[[#This Row],[Date]]</f>
        <v>MILDET03.11.2017</v>
      </c>
      <c r="F100" s="18" t="str">
        <f>Raw!$C100</f>
        <v>DET</v>
      </c>
      <c r="G100" s="18" t="str">
        <f>IF(Raw!$F100=Raw!$B100,"Team1","Team2")</f>
        <v>Team2</v>
      </c>
      <c r="H100" s="3" t="str">
        <f>IF(Table1[[#This Row],[Odd1]]&gt;Table1[[#This Row],[Odd2]],Table1[[#This Row],[Team2]],Table1[[#This Row],[Team1]])</f>
        <v>DET</v>
      </c>
      <c r="I100" s="18" t="str">
        <f>IF(Raw!$H100=Raw!$B100,"Team1","Team2")</f>
        <v>Team2</v>
      </c>
      <c r="J100" s="18">
        <v>2.14</v>
      </c>
      <c r="K100" s="18">
        <v>1.79</v>
      </c>
      <c r="L100" s="18">
        <f>Raw!$J100-Raw!$K100</f>
        <v>0.35000000000000009</v>
      </c>
      <c r="M100" s="18" t="s">
        <v>5</v>
      </c>
      <c r="N100" s="18" t="str">
        <f>IF(Raw!$M100=Raw!$B100,"Team1", "Team2")</f>
        <v>Team2</v>
      </c>
      <c r="O100" s="18">
        <v>0</v>
      </c>
      <c r="P100" s="18">
        <v>0</v>
      </c>
      <c r="Q100" s="18">
        <v>0</v>
      </c>
      <c r="R100" s="18">
        <v>0</v>
      </c>
      <c r="S100" s="18" t="s">
        <v>5</v>
      </c>
      <c r="T100" s="18" t="str">
        <f>IF(Raw!$S100=Raw!$B100,"Team1","Team2")</f>
        <v>Team2</v>
      </c>
      <c r="U100" s="18">
        <v>90</v>
      </c>
      <c r="V100" s="18">
        <v>105</v>
      </c>
      <c r="W100" s="18">
        <f>Raw!$U100-Raw!$V100</f>
        <v>-15</v>
      </c>
      <c r="X100" s="18">
        <v>0.66990000000000005</v>
      </c>
      <c r="Y100" s="18">
        <v>0.35</v>
      </c>
      <c r="Z100" s="22">
        <f>1-Table1[[#This Row],[Pred1]]</f>
        <v>0.65</v>
      </c>
      <c r="AA100" s="20">
        <v>-1</v>
      </c>
      <c r="AB100" s="20">
        <v>0</v>
      </c>
      <c r="AC100" s="20">
        <v>-1</v>
      </c>
      <c r="AD100" s="20">
        <v>2.2999999999999909E-2</v>
      </c>
      <c r="AE100" s="20">
        <v>0.20000000000000284</v>
      </c>
      <c r="AF100" s="20">
        <v>-0.70000000000000284</v>
      </c>
      <c r="AG100" s="20">
        <v>-0.69999999999999574</v>
      </c>
      <c r="AH100" s="20">
        <v>-5.6000000000000085</v>
      </c>
      <c r="AI100" s="20">
        <v>2.2999999999999972</v>
      </c>
      <c r="AJ100" s="20">
        <v>-2.1999999999999993</v>
      </c>
      <c r="AK100" s="20">
        <v>-4.6999999999999993</v>
      </c>
      <c r="AL100" s="20">
        <v>-1.5</v>
      </c>
      <c r="AM100" s="20">
        <v>2.8999999999999986</v>
      </c>
      <c r="AN100" s="20">
        <v>3.4000000000000021</v>
      </c>
      <c r="AO100" s="20">
        <v>1.5999999999999943</v>
      </c>
      <c r="AP100" s="20">
        <v>-3.3</v>
      </c>
      <c r="AQ100" s="20">
        <v>-1</v>
      </c>
      <c r="AR100" s="20">
        <v>-4.2999999999999972</v>
      </c>
      <c r="AS100" s="20">
        <v>0</v>
      </c>
      <c r="AT100" s="20">
        <v>-0.90000000000000036</v>
      </c>
      <c r="AU100" s="20">
        <v>0.5</v>
      </c>
      <c r="AV100" s="20">
        <v>2.2000000000000002</v>
      </c>
      <c r="AW100" s="20">
        <v>-2.2000000000000002</v>
      </c>
      <c r="AX100" s="20">
        <v>2.5999999999999979</v>
      </c>
      <c r="AY100" s="20">
        <v>0.60000000000000142</v>
      </c>
      <c r="AZ100" s="20">
        <v>-2</v>
      </c>
      <c r="BA100" s="20">
        <v>0</v>
      </c>
      <c r="BB100" s="20">
        <v>1</v>
      </c>
      <c r="BC100" s="20">
        <v>-1</v>
      </c>
      <c r="BD100" s="20">
        <v>1</v>
      </c>
      <c r="BE100" s="20">
        <v>0</v>
      </c>
      <c r="BF100" s="20">
        <v>11</v>
      </c>
      <c r="BG100" s="20">
        <v>-2</v>
      </c>
      <c r="BH100" s="20">
        <v>-13</v>
      </c>
      <c r="BI100" s="20">
        <v>4.3000000000000043</v>
      </c>
      <c r="BJ100" s="22">
        <v>-4</v>
      </c>
      <c r="BK100" s="22">
        <v>-3</v>
      </c>
      <c r="BL100" s="22">
        <v>-11.100000000000001</v>
      </c>
      <c r="BM100" s="22">
        <v>19</v>
      </c>
      <c r="BN100" s="22">
        <v>15</v>
      </c>
      <c r="BO100" s="22">
        <v>32.699999999999996</v>
      </c>
      <c r="BP100" s="22">
        <v>-8</v>
      </c>
      <c r="BQ100" s="22">
        <v>-1</v>
      </c>
      <c r="BR100" s="22">
        <v>-9</v>
      </c>
      <c r="BS100" s="22">
        <v>0</v>
      </c>
      <c r="BT100" s="22">
        <v>-3</v>
      </c>
      <c r="BU100" s="22">
        <v>2</v>
      </c>
      <c r="BV100" s="22">
        <v>4</v>
      </c>
      <c r="BW100" s="22">
        <v>-13</v>
      </c>
      <c r="BX100" s="22">
        <v>7</v>
      </c>
      <c r="BY100" s="20">
        <v>3</v>
      </c>
      <c r="BZ100" s="22">
        <v>11</v>
      </c>
      <c r="CA100" s="21" t="s">
        <v>5</v>
      </c>
      <c r="CB100" s="21" t="str">
        <f>IF(Raw!$CA100=Raw!$B100,"Team1", "Team2")</f>
        <v>Team2</v>
      </c>
      <c r="CC100" s="21">
        <v>96</v>
      </c>
      <c r="CD100" s="21">
        <v>105</v>
      </c>
      <c r="CE100" s="21">
        <f>Raw!$CC100-Raw!$CD100</f>
        <v>-9</v>
      </c>
      <c r="CF100" s="32"/>
      <c r="CG100" s="32"/>
      <c r="CH100" s="32"/>
      <c r="CI100" s="32"/>
      <c r="CJ100" s="32"/>
      <c r="CK100" s="32"/>
    </row>
    <row r="101" spans="1:89" x14ac:dyDescent="0.25">
      <c r="A101" t="s">
        <v>286</v>
      </c>
      <c r="B101" s="16" t="s">
        <v>4</v>
      </c>
      <c r="C101" s="18" t="s">
        <v>83</v>
      </c>
      <c r="D101" s="19" t="s">
        <v>241</v>
      </c>
      <c r="E101" s="18" t="str">
        <f>Table1[[#This Row],[Team1]]&amp;""&amp;Table1[[#This Row],[Team2]]&amp;""&amp;Table1[[#This Row],[Date]]</f>
        <v>CLEWAS03.11.2017</v>
      </c>
      <c r="F101" s="18" t="str">
        <f>Raw!$C101</f>
        <v>WAS</v>
      </c>
      <c r="G101" s="18" t="str">
        <f>IF(Raw!$F101=Raw!$B101,"Team1","Team2")</f>
        <v>Team2</v>
      </c>
      <c r="H101" s="3" t="str">
        <f>IF(Table1[[#This Row],[Odd1]]&gt;Table1[[#This Row],[Odd2]],Table1[[#This Row],[Team2]],Table1[[#This Row],[Team1]])</f>
        <v>WAS</v>
      </c>
      <c r="I101" s="18" t="str">
        <f>IF(Raw!$H101=Raw!$B101,"Team1","Team2")</f>
        <v>Team2</v>
      </c>
      <c r="J101" s="18">
        <v>2.39</v>
      </c>
      <c r="K101" s="18">
        <v>1.65</v>
      </c>
      <c r="L101" s="18">
        <f>Raw!$J101-Raw!$K101</f>
        <v>0.74000000000000021</v>
      </c>
      <c r="M101" s="18" t="s">
        <v>83</v>
      </c>
      <c r="N101" s="18" t="str">
        <f>IF(Raw!$M101=Raw!$B101,"Team1", "Team2")</f>
        <v>Team2</v>
      </c>
      <c r="O101" s="18">
        <v>0</v>
      </c>
      <c r="P101" s="18">
        <v>0</v>
      </c>
      <c r="Q101" s="18">
        <v>0</v>
      </c>
      <c r="R101" s="18">
        <v>0</v>
      </c>
      <c r="S101" s="18" t="s">
        <v>83</v>
      </c>
      <c r="T101" s="18" t="str">
        <f>IF(Raw!$S101=Raw!$B101,"Team1","Team2")</f>
        <v>Team2</v>
      </c>
      <c r="U101" s="18">
        <v>89</v>
      </c>
      <c r="V101" s="18">
        <v>111</v>
      </c>
      <c r="W101" s="18">
        <f>Raw!$U101-Raw!$V101</f>
        <v>-22</v>
      </c>
      <c r="X101" s="18">
        <v>0.87649999999999995</v>
      </c>
      <c r="Y101" s="18">
        <v>0.28000000000000003</v>
      </c>
      <c r="Z101" s="22">
        <f>1-Table1[[#This Row],[Pred1]]</f>
        <v>0.72</v>
      </c>
      <c r="AA101" s="20">
        <v>1</v>
      </c>
      <c r="AB101" s="20">
        <v>4</v>
      </c>
      <c r="AC101" s="20">
        <v>-3</v>
      </c>
      <c r="AD101" s="20">
        <v>0.1319999999999999</v>
      </c>
      <c r="AE101" s="20">
        <v>-0.19999999999999574</v>
      </c>
      <c r="AF101" s="20">
        <v>4.5</v>
      </c>
      <c r="AG101" s="20">
        <v>0.89999999999999858</v>
      </c>
      <c r="AH101" s="20">
        <v>-2</v>
      </c>
      <c r="AI101" s="20">
        <v>2.1999999999999957</v>
      </c>
      <c r="AJ101" s="20">
        <v>2.6999999999999993</v>
      </c>
      <c r="AK101" s="20">
        <v>7.1000000000000014</v>
      </c>
      <c r="AL101" s="20">
        <v>0.10000000000000142</v>
      </c>
      <c r="AM101" s="20">
        <v>0</v>
      </c>
      <c r="AN101" s="20">
        <v>-0.60000000000000142</v>
      </c>
      <c r="AO101" s="20">
        <v>2.2000000000000028</v>
      </c>
      <c r="AP101" s="20">
        <v>-1.5</v>
      </c>
      <c r="AQ101" s="20">
        <v>1.5</v>
      </c>
      <c r="AR101" s="20">
        <v>0.10000000000000142</v>
      </c>
      <c r="AS101" s="20">
        <v>1</v>
      </c>
      <c r="AT101" s="20">
        <v>0.79999999999999893</v>
      </c>
      <c r="AU101" s="20">
        <v>-1.2000000000000002</v>
      </c>
      <c r="AV101" s="20">
        <v>-0.40000000000000036</v>
      </c>
      <c r="AW101" s="20">
        <v>-0.90000000000000036</v>
      </c>
      <c r="AX101" s="20">
        <v>-2.5999999999999979</v>
      </c>
      <c r="AY101" s="20">
        <v>-9.9999999999997868E-2</v>
      </c>
      <c r="AZ101" s="20">
        <v>0.60000000000000009</v>
      </c>
      <c r="BA101" s="20">
        <v>0</v>
      </c>
      <c r="BB101" s="20">
        <v>-1</v>
      </c>
      <c r="BC101" s="20">
        <v>1</v>
      </c>
      <c r="BD101" s="20">
        <v>-1</v>
      </c>
      <c r="BE101" s="20">
        <v>0</v>
      </c>
      <c r="BF101" s="20">
        <v>-7</v>
      </c>
      <c r="BG101" s="20">
        <v>-4</v>
      </c>
      <c r="BH101" s="20">
        <v>5</v>
      </c>
      <c r="BI101" s="20">
        <v>-7.6000000000000014</v>
      </c>
      <c r="BJ101" s="22">
        <v>3</v>
      </c>
      <c r="BK101" s="22">
        <v>15</v>
      </c>
      <c r="BL101" s="22">
        <v>-7.5</v>
      </c>
      <c r="BM101" s="22">
        <v>-2</v>
      </c>
      <c r="BN101" s="22">
        <v>-3</v>
      </c>
      <c r="BO101" s="22">
        <v>1.2999999999999972</v>
      </c>
      <c r="BP101" s="22">
        <v>1</v>
      </c>
      <c r="BQ101" s="22">
        <v>5</v>
      </c>
      <c r="BR101" s="22">
        <v>6</v>
      </c>
      <c r="BS101" s="22">
        <v>-2</v>
      </c>
      <c r="BT101" s="22">
        <v>1</v>
      </c>
      <c r="BU101" s="22">
        <v>-2</v>
      </c>
      <c r="BV101" s="22">
        <v>0</v>
      </c>
      <c r="BW101" s="22">
        <v>-1</v>
      </c>
      <c r="BX101" s="22">
        <v>0</v>
      </c>
      <c r="BY101" s="20">
        <v>-2</v>
      </c>
      <c r="BZ101" s="22">
        <v>-14</v>
      </c>
      <c r="CA101" s="21" t="s">
        <v>4</v>
      </c>
      <c r="CB101" s="21" t="str">
        <f>IF(Raw!$CA101=Raw!$B101,"Team1", "Team2")</f>
        <v>Team1</v>
      </c>
      <c r="CC101" s="21">
        <v>130</v>
      </c>
      <c r="CD101" s="21">
        <v>122</v>
      </c>
      <c r="CE101" s="21">
        <f>Raw!$CC101-Raw!$CD101</f>
        <v>8</v>
      </c>
      <c r="CF101" s="32"/>
      <c r="CG101" s="32"/>
      <c r="CH101" s="32"/>
      <c r="CI101" s="32"/>
      <c r="CJ101" s="32"/>
      <c r="CK101" s="32"/>
    </row>
    <row r="102" spans="1:89" x14ac:dyDescent="0.25">
      <c r="A102" t="s">
        <v>286</v>
      </c>
      <c r="B102" s="16" t="s">
        <v>6</v>
      </c>
      <c r="C102" s="18" t="s">
        <v>2</v>
      </c>
      <c r="D102" s="19" t="s">
        <v>241</v>
      </c>
      <c r="E102" s="18" t="str">
        <f>Table1[[#This Row],[Team1]]&amp;""&amp;Table1[[#This Row],[Team2]]&amp;""&amp;Table1[[#This Row],[Date]]</f>
        <v>HOUATL03.11.2017</v>
      </c>
      <c r="F102" s="18" t="str">
        <f>Raw!$C102</f>
        <v>ATL</v>
      </c>
      <c r="G102" s="18" t="str">
        <f>IF(Raw!$F102=Raw!$B102,"Team1","Team2")</f>
        <v>Team2</v>
      </c>
      <c r="H102" s="3" t="str">
        <f>IF(Table1[[#This Row],[Odd1]]&gt;Table1[[#This Row],[Odd2]],Table1[[#This Row],[Team2]],Table1[[#This Row],[Team1]])</f>
        <v>HOU</v>
      </c>
      <c r="I102" s="18" t="str">
        <f>IF(Raw!$H102=Raw!$B102,"Team1","Team2")</f>
        <v>Team1</v>
      </c>
      <c r="J102" s="18">
        <v>1.26</v>
      </c>
      <c r="K102" s="18">
        <v>4.3</v>
      </c>
      <c r="L102" s="18">
        <f>Raw!$J102-Raw!$K102</f>
        <v>-3.04</v>
      </c>
      <c r="M102" s="18" t="s">
        <v>2</v>
      </c>
      <c r="N102" s="18" t="str">
        <f>IF(Raw!$M102=Raw!$B102,"Team1", "Team2")</f>
        <v>Team2</v>
      </c>
      <c r="O102" s="18">
        <v>3</v>
      </c>
      <c r="P102" s="18">
        <v>0</v>
      </c>
      <c r="Q102" s="18">
        <v>0</v>
      </c>
      <c r="R102" s="18">
        <v>0</v>
      </c>
      <c r="S102" s="18" t="s">
        <v>6</v>
      </c>
      <c r="T102" s="18" t="str">
        <f>IF(Raw!$S102=Raw!$B102,"Team1","Team2")</f>
        <v>Team1</v>
      </c>
      <c r="U102" s="18">
        <v>113</v>
      </c>
      <c r="V102" s="18">
        <v>89</v>
      </c>
      <c r="W102" s="18">
        <f>Raw!$U102-Raw!$V102</f>
        <v>24</v>
      </c>
      <c r="X102" s="18">
        <v>0.84970000000000001</v>
      </c>
      <c r="Y102" s="18">
        <v>0.74</v>
      </c>
      <c r="Z102" s="22">
        <f>1-Table1[[#This Row],[Pred1]]</f>
        <v>0.26</v>
      </c>
      <c r="AA102" s="20">
        <v>-1</v>
      </c>
      <c r="AB102" s="20">
        <v>14</v>
      </c>
      <c r="AC102" s="20">
        <v>-15</v>
      </c>
      <c r="AD102" s="20">
        <v>0.61799999999999999</v>
      </c>
      <c r="AE102" s="20">
        <v>-0.20000000000000284</v>
      </c>
      <c r="AF102" s="20">
        <v>11.200000000000003</v>
      </c>
      <c r="AG102" s="20">
        <v>0.30000000000000426</v>
      </c>
      <c r="AH102" s="20">
        <v>-1.7999999999999972</v>
      </c>
      <c r="AI102" s="20">
        <v>1.2999999999999972</v>
      </c>
      <c r="AJ102" s="20">
        <v>5.6</v>
      </c>
      <c r="AK102" s="20">
        <v>16.100000000000001</v>
      </c>
      <c r="AL102" s="20">
        <v>-1.1000000000000014</v>
      </c>
      <c r="AM102" s="20">
        <v>4.8999999999999986</v>
      </c>
      <c r="AN102" s="20">
        <v>5.8000000000000007</v>
      </c>
      <c r="AO102" s="20">
        <v>1.5</v>
      </c>
      <c r="AP102" s="20">
        <v>0.20000000000000107</v>
      </c>
      <c r="AQ102" s="20">
        <v>4.0999999999999979</v>
      </c>
      <c r="AR102" s="20">
        <v>4.2999999999999972</v>
      </c>
      <c r="AS102" s="20">
        <v>0.19999999999999929</v>
      </c>
      <c r="AT102" s="20">
        <v>0.10000000000000142</v>
      </c>
      <c r="AU102" s="20">
        <v>0.19999999999999929</v>
      </c>
      <c r="AV102" s="20">
        <v>1.2000000000000002</v>
      </c>
      <c r="AW102" s="20">
        <v>-0.5</v>
      </c>
      <c r="AX102" s="20">
        <v>0.69999999999999929</v>
      </c>
      <c r="AY102" s="20">
        <v>0.19999999999999929</v>
      </c>
      <c r="AZ102" s="20">
        <v>17.100000000000001</v>
      </c>
      <c r="BA102" s="20">
        <v>0</v>
      </c>
      <c r="BB102" s="20">
        <v>1</v>
      </c>
      <c r="BC102" s="20">
        <v>-1</v>
      </c>
      <c r="BD102" s="20">
        <v>1</v>
      </c>
      <c r="BE102" s="20">
        <v>-5</v>
      </c>
      <c r="BF102" s="20">
        <v>6</v>
      </c>
      <c r="BG102" s="20">
        <v>-2</v>
      </c>
      <c r="BH102" s="20">
        <v>-12</v>
      </c>
      <c r="BI102" s="20">
        <v>3.8999999999999986</v>
      </c>
      <c r="BJ102" s="22">
        <v>7</v>
      </c>
      <c r="BK102" s="22">
        <v>15</v>
      </c>
      <c r="BL102" s="22">
        <v>2.1999999999999957</v>
      </c>
      <c r="BM102" s="22">
        <v>3</v>
      </c>
      <c r="BN102" s="22">
        <v>4</v>
      </c>
      <c r="BO102" s="22">
        <v>0</v>
      </c>
      <c r="BP102" s="22">
        <v>-3</v>
      </c>
      <c r="BQ102" s="22">
        <v>0</v>
      </c>
      <c r="BR102" s="22">
        <v>-3</v>
      </c>
      <c r="BS102" s="22">
        <v>-3</v>
      </c>
      <c r="BT102" s="22">
        <v>-2</v>
      </c>
      <c r="BU102" s="22">
        <v>3</v>
      </c>
      <c r="BV102" s="22">
        <v>2</v>
      </c>
      <c r="BW102" s="22">
        <v>-2</v>
      </c>
      <c r="BX102" s="22">
        <v>9</v>
      </c>
      <c r="BY102" s="20">
        <v>-2</v>
      </c>
      <c r="BZ102" s="22">
        <v>15</v>
      </c>
      <c r="CA102" s="21" t="s">
        <v>6</v>
      </c>
      <c r="CB102" s="21" t="str">
        <f>IF(Raw!$CA102=Raw!$B102,"Team1", "Team2")</f>
        <v>Team1</v>
      </c>
      <c r="CC102" s="21">
        <v>119</v>
      </c>
      <c r="CD102" s="21">
        <v>104</v>
      </c>
      <c r="CE102" s="21">
        <f>Raw!$CC102-Raw!$CD102</f>
        <v>15</v>
      </c>
      <c r="CF102" s="32"/>
      <c r="CG102" s="32"/>
      <c r="CH102" s="32"/>
      <c r="CI102" s="32"/>
      <c r="CJ102" s="32"/>
      <c r="CK102" s="32"/>
    </row>
    <row r="103" spans="1:89" x14ac:dyDescent="0.25">
      <c r="A103" t="s">
        <v>286</v>
      </c>
      <c r="B103" s="16" t="s">
        <v>40</v>
      </c>
      <c r="C103" s="18" t="s">
        <v>78</v>
      </c>
      <c r="D103" s="19" t="s">
        <v>241</v>
      </c>
      <c r="E103" s="18" t="str">
        <f>Table1[[#This Row],[Team1]]&amp;""&amp;Table1[[#This Row],[Team2]]&amp;""&amp;Table1[[#This Row],[Date]]</f>
        <v>CHASAS03.11.2017</v>
      </c>
      <c r="F103" s="18" t="str">
        <f>Raw!$C103</f>
        <v>SAS</v>
      </c>
      <c r="G103" s="18" t="str">
        <f>IF(Raw!$F103=Raw!$B103,"Team1","Team2")</f>
        <v>Team2</v>
      </c>
      <c r="H103" s="3" t="str">
        <f>IF(Table1[[#This Row],[Odd1]]&gt;Table1[[#This Row],[Odd2]],Table1[[#This Row],[Team2]],Table1[[#This Row],[Team1]])</f>
        <v>SAS</v>
      </c>
      <c r="I103" s="18" t="str">
        <f>IF(Raw!$H103=Raw!$B103,"Team1","Team2")</f>
        <v>Team2</v>
      </c>
      <c r="J103" s="18">
        <v>2.59</v>
      </c>
      <c r="K103" s="18">
        <v>1.56</v>
      </c>
      <c r="L103" s="18">
        <f>Raw!$J103-Raw!$K103</f>
        <v>1.0299999999999998</v>
      </c>
      <c r="M103" s="18" t="s">
        <v>40</v>
      </c>
      <c r="N103" s="18" t="str">
        <f>IF(Raw!$M103=Raw!$B103,"Team1", "Team2")</f>
        <v>Team1</v>
      </c>
      <c r="O103" s="18">
        <v>0</v>
      </c>
      <c r="P103" s="18">
        <v>0</v>
      </c>
      <c r="Q103" s="18">
        <v>0</v>
      </c>
      <c r="R103" s="18">
        <v>0</v>
      </c>
      <c r="S103" s="18" t="s">
        <v>78</v>
      </c>
      <c r="T103" s="18" t="str">
        <f>IF(Raw!$S103=Raw!$B103,"Team1","Team2")</f>
        <v>Team2</v>
      </c>
      <c r="U103" s="18">
        <v>90</v>
      </c>
      <c r="V103" s="18">
        <v>102</v>
      </c>
      <c r="W103" s="18">
        <f>Raw!$U103-Raw!$V103</f>
        <v>-12</v>
      </c>
      <c r="X103" s="18">
        <v>0.89800000000000002</v>
      </c>
      <c r="Y103" s="18">
        <v>0.38</v>
      </c>
      <c r="Z103" s="22">
        <f>1-Table1[[#This Row],[Pred1]]</f>
        <v>0.62</v>
      </c>
      <c r="AA103" s="20">
        <v>-2</v>
      </c>
      <c r="AB103" s="20">
        <v>-9</v>
      </c>
      <c r="AC103" s="20">
        <v>7</v>
      </c>
      <c r="AD103" s="20">
        <v>-0.31699999999999995</v>
      </c>
      <c r="AE103" s="20">
        <v>0.39999999999999858</v>
      </c>
      <c r="AF103" s="20">
        <v>3.5</v>
      </c>
      <c r="AG103" s="20">
        <v>-0.5</v>
      </c>
      <c r="AH103" s="20">
        <v>2.7000000000000028</v>
      </c>
      <c r="AI103" s="20">
        <v>-2</v>
      </c>
      <c r="AJ103" s="20">
        <v>-0.39999999999999858</v>
      </c>
      <c r="AK103" s="20">
        <v>0.19999999999999929</v>
      </c>
      <c r="AL103" s="20">
        <v>-1.8000000000000043</v>
      </c>
      <c r="AM103" s="20">
        <v>4.8000000000000007</v>
      </c>
      <c r="AN103" s="20">
        <v>8.3000000000000007</v>
      </c>
      <c r="AO103" s="20">
        <v>-6.2999999999999972</v>
      </c>
      <c r="AP103" s="20">
        <v>-9.9999999999999645E-2</v>
      </c>
      <c r="AQ103" s="20">
        <v>2.8999999999999986</v>
      </c>
      <c r="AR103" s="20">
        <v>2.7000000000000028</v>
      </c>
      <c r="AS103" s="20">
        <v>-2.6999999999999993</v>
      </c>
      <c r="AT103" s="20">
        <v>-0.80000000000000071</v>
      </c>
      <c r="AU103" s="20">
        <v>-1.4000000000000004</v>
      </c>
      <c r="AV103" s="20">
        <v>-1.3999999999999995</v>
      </c>
      <c r="AW103" s="20">
        <v>1.1000000000000001</v>
      </c>
      <c r="AX103" s="20">
        <v>1.3000000000000007</v>
      </c>
      <c r="AY103" s="20">
        <v>4.1000000000000014</v>
      </c>
      <c r="AZ103" s="20">
        <v>-5.7</v>
      </c>
      <c r="BA103" s="20">
        <v>0</v>
      </c>
      <c r="BB103" s="20">
        <v>-1</v>
      </c>
      <c r="BC103" s="20">
        <v>1</v>
      </c>
      <c r="BD103" s="20">
        <v>-1</v>
      </c>
      <c r="BE103" s="20">
        <v>5</v>
      </c>
      <c r="BF103" s="20">
        <v>6</v>
      </c>
      <c r="BG103" s="20">
        <v>2</v>
      </c>
      <c r="BH103" s="20">
        <v>19</v>
      </c>
      <c r="BI103" s="20">
        <v>-6.8999999999999986</v>
      </c>
      <c r="BJ103" s="22">
        <v>2</v>
      </c>
      <c r="BK103" s="22">
        <v>2</v>
      </c>
      <c r="BL103" s="22">
        <v>4.8999999999999986</v>
      </c>
      <c r="BM103" s="22">
        <v>0</v>
      </c>
      <c r="BN103" s="22">
        <v>5</v>
      </c>
      <c r="BO103" s="22">
        <v>-15.099999999999994</v>
      </c>
      <c r="BP103" s="22">
        <v>-5</v>
      </c>
      <c r="BQ103" s="22">
        <v>9</v>
      </c>
      <c r="BR103" s="22">
        <v>4</v>
      </c>
      <c r="BS103" s="22">
        <v>6</v>
      </c>
      <c r="BT103" s="22">
        <v>-2</v>
      </c>
      <c r="BU103" s="22">
        <v>1</v>
      </c>
      <c r="BV103" s="22">
        <v>8</v>
      </c>
      <c r="BW103" s="22">
        <v>7</v>
      </c>
      <c r="BX103" s="22">
        <v>7</v>
      </c>
      <c r="BY103" s="20">
        <v>7</v>
      </c>
      <c r="BZ103" s="22">
        <v>-11</v>
      </c>
      <c r="CA103" s="21" t="s">
        <v>78</v>
      </c>
      <c r="CB103" s="21" t="str">
        <f>IF(Raw!$CA103=Raw!$B103,"Team1", "Team2")</f>
        <v>Team2</v>
      </c>
      <c r="CC103" s="21">
        <v>101</v>
      </c>
      <c r="CD103" s="21">
        <v>108</v>
      </c>
      <c r="CE103" s="21">
        <f>Raw!$CC103-Raw!$CD103</f>
        <v>-7</v>
      </c>
      <c r="CF103" s="32"/>
      <c r="CG103" s="32"/>
      <c r="CH103" s="32"/>
      <c r="CI103" s="32"/>
      <c r="CJ103" s="32"/>
      <c r="CK103" s="32"/>
    </row>
    <row r="104" spans="1:89" x14ac:dyDescent="0.25">
      <c r="A104" t="s">
        <v>286</v>
      </c>
      <c r="B104" s="16" t="s">
        <v>63</v>
      </c>
      <c r="C104" s="18" t="s">
        <v>45</v>
      </c>
      <c r="D104" s="19" t="s">
        <v>241</v>
      </c>
      <c r="E104" s="18" t="str">
        <f>Table1[[#This Row],[Team1]]&amp;""&amp;Table1[[#This Row],[Team2]]&amp;""&amp;Table1[[#This Row],[Date]]</f>
        <v>NOPDAL03.11.2017</v>
      </c>
      <c r="F104" s="18" t="str">
        <f>Raw!$C104</f>
        <v>DAL</v>
      </c>
      <c r="G104" s="18" t="str">
        <f>IF(Raw!$F104=Raw!$B104,"Team1","Team2")</f>
        <v>Team2</v>
      </c>
      <c r="H104" s="3" t="str">
        <f>IF(Table1[[#This Row],[Odd1]]&gt;Table1[[#This Row],[Odd2]],Table1[[#This Row],[Team2]],Table1[[#This Row],[Team1]])</f>
        <v>NOP</v>
      </c>
      <c r="I104" s="18" t="str">
        <f>IF(Raw!$H104=Raw!$B104,"Team1","Team2")</f>
        <v>Team1</v>
      </c>
      <c r="J104" s="18">
        <v>1.56</v>
      </c>
      <c r="K104" s="18">
        <v>2.59</v>
      </c>
      <c r="L104" s="18">
        <f>Raw!$J104-Raw!$K104</f>
        <v>-1.0299999999999998</v>
      </c>
      <c r="M104" s="18" t="s">
        <v>45</v>
      </c>
      <c r="N104" s="18" t="str">
        <f>IF(Raw!$M104=Raw!$B104,"Team1", "Team2")</f>
        <v>Team2</v>
      </c>
      <c r="O104" s="18">
        <v>2</v>
      </c>
      <c r="P104" s="18">
        <v>0</v>
      </c>
      <c r="Q104" s="18">
        <v>0</v>
      </c>
      <c r="R104" s="18">
        <v>0</v>
      </c>
      <c r="S104" s="18" t="s">
        <v>63</v>
      </c>
      <c r="T104" s="18" t="str">
        <f>IF(Raw!$S104=Raw!$B104,"Team1","Team2")</f>
        <v>Team1</v>
      </c>
      <c r="U104" s="18">
        <v>101</v>
      </c>
      <c r="V104" s="18">
        <v>91</v>
      </c>
      <c r="W104" s="18">
        <f>Raw!$U104-Raw!$V104</f>
        <v>10</v>
      </c>
      <c r="X104" s="18">
        <v>0.54059999999999997</v>
      </c>
      <c r="Y104" s="18">
        <v>0.6</v>
      </c>
      <c r="Z104" s="22">
        <f>1-Table1[[#This Row],[Pred1]]</f>
        <v>0.4</v>
      </c>
      <c r="AA104" s="20">
        <v>0</v>
      </c>
      <c r="AB104" s="20">
        <v>6</v>
      </c>
      <c r="AC104" s="20">
        <v>-6</v>
      </c>
      <c r="AD104" s="20">
        <v>0.23099999999999998</v>
      </c>
      <c r="AE104" s="20">
        <v>0.19999999999999574</v>
      </c>
      <c r="AF104" s="20">
        <v>9</v>
      </c>
      <c r="AG104" s="20">
        <v>4.4000000000000057</v>
      </c>
      <c r="AH104" s="20">
        <v>1.2000000000000028</v>
      </c>
      <c r="AI104" s="20">
        <v>4.5</v>
      </c>
      <c r="AJ104" s="20">
        <v>-0.79999999999999893</v>
      </c>
      <c r="AK104" s="20">
        <v>-2.1000000000000014</v>
      </c>
      <c r="AL104" s="20">
        <v>-0.10000000000000142</v>
      </c>
      <c r="AM104" s="20">
        <v>1.1000000000000014</v>
      </c>
      <c r="AN104" s="20">
        <v>1.7999999999999972</v>
      </c>
      <c r="AO104" s="20">
        <v>-1.7000000000000028</v>
      </c>
      <c r="AP104" s="20">
        <v>0.5</v>
      </c>
      <c r="AQ104" s="20">
        <v>1.1000000000000014</v>
      </c>
      <c r="AR104" s="20">
        <v>1.5</v>
      </c>
      <c r="AS104" s="20">
        <v>4.6999999999999993</v>
      </c>
      <c r="AT104" s="20">
        <v>2.5</v>
      </c>
      <c r="AU104" s="20">
        <v>0.79999999999999982</v>
      </c>
      <c r="AV104" s="20">
        <v>0.80000000000000027</v>
      </c>
      <c r="AW104" s="20">
        <v>-0.40000000000000036</v>
      </c>
      <c r="AX104" s="20">
        <v>0.19999999999999929</v>
      </c>
      <c r="AY104" s="20">
        <v>0.30000000000000071</v>
      </c>
      <c r="AZ104" s="20">
        <v>2.2999999999999998</v>
      </c>
      <c r="BA104" s="20">
        <v>0</v>
      </c>
      <c r="BB104" s="20">
        <v>0</v>
      </c>
      <c r="BC104" s="20">
        <v>0</v>
      </c>
      <c r="BD104" s="20">
        <v>0</v>
      </c>
      <c r="BE104" s="20">
        <v>5</v>
      </c>
      <c r="BF104" s="20">
        <v>7</v>
      </c>
      <c r="BG104" s="20">
        <v>6</v>
      </c>
      <c r="BH104" s="20">
        <v>14</v>
      </c>
      <c r="BI104" s="20">
        <v>-0.60000000000000142</v>
      </c>
      <c r="BJ104" s="22">
        <v>0</v>
      </c>
      <c r="BK104" s="22">
        <v>4</v>
      </c>
      <c r="BL104" s="22">
        <v>-6</v>
      </c>
      <c r="BM104" s="22">
        <v>-5</v>
      </c>
      <c r="BN104" s="22">
        <v>-7</v>
      </c>
      <c r="BO104" s="22">
        <v>4.9000000000000057</v>
      </c>
      <c r="BP104" s="22">
        <v>3</v>
      </c>
      <c r="BQ104" s="22">
        <v>-4</v>
      </c>
      <c r="BR104" s="22">
        <v>-1</v>
      </c>
      <c r="BS104" s="22">
        <v>1</v>
      </c>
      <c r="BT104" s="22">
        <v>5</v>
      </c>
      <c r="BU104" s="22">
        <v>1</v>
      </c>
      <c r="BV104" s="22">
        <v>1</v>
      </c>
      <c r="BW104" s="22">
        <v>-2</v>
      </c>
      <c r="BX104" s="22">
        <v>-8</v>
      </c>
      <c r="BY104" s="20">
        <v>-3</v>
      </c>
      <c r="BZ104" s="22">
        <v>0</v>
      </c>
      <c r="CA104" s="21" t="s">
        <v>63</v>
      </c>
      <c r="CB104" s="21" t="str">
        <f>IF(Raw!$CA104=Raw!$B104,"Team1", "Team2")</f>
        <v>Team1</v>
      </c>
      <c r="CC104" s="21">
        <v>99</v>
      </c>
      <c r="CD104" s="21">
        <v>94</v>
      </c>
      <c r="CE104" s="21">
        <f>Raw!$CC104-Raw!$CD104</f>
        <v>5</v>
      </c>
      <c r="CF104" s="32"/>
      <c r="CG104" s="32"/>
      <c r="CH104" s="32"/>
      <c r="CI104" s="32"/>
      <c r="CJ104" s="32"/>
      <c r="CK104" s="32"/>
    </row>
    <row r="105" spans="1:89" x14ac:dyDescent="0.25">
      <c r="A105" t="s">
        <v>286</v>
      </c>
      <c r="B105" s="16" t="s">
        <v>11</v>
      </c>
      <c r="C105" s="18" t="s">
        <v>81</v>
      </c>
      <c r="D105" s="19" t="s">
        <v>241</v>
      </c>
      <c r="E105" s="18" t="str">
        <f>Table1[[#This Row],[Team1]]&amp;""&amp;Table1[[#This Row],[Team2]]&amp;""&amp;Table1[[#This Row],[Date]]</f>
        <v>TORUTA03.11.2017</v>
      </c>
      <c r="F105" s="18" t="str">
        <f>Raw!$C105</f>
        <v>UTA</v>
      </c>
      <c r="G105" s="18" t="str">
        <f>IF(Raw!$F105=Raw!$B105,"Team1","Team2")</f>
        <v>Team2</v>
      </c>
      <c r="H105" s="3" t="str">
        <f>IF(Table1[[#This Row],[Odd1]]&gt;Table1[[#This Row],[Odd2]],Table1[[#This Row],[Team2]],Table1[[#This Row],[Team1]])</f>
        <v>UTA</v>
      </c>
      <c r="I105" s="18" t="str">
        <f>IF(Raw!$H105=Raw!$B105,"Team1","Team2")</f>
        <v>Team2</v>
      </c>
      <c r="J105" s="18">
        <v>2.13</v>
      </c>
      <c r="K105" s="18">
        <v>1.8</v>
      </c>
      <c r="L105" s="18">
        <f>Raw!$J105-Raw!$K105</f>
        <v>0.32999999999999985</v>
      </c>
      <c r="M105" s="18" t="s">
        <v>81</v>
      </c>
      <c r="N105" s="18" t="str">
        <f>IF(Raw!$M105=Raw!$B105,"Team1", "Team2")</f>
        <v>Team2</v>
      </c>
      <c r="O105" s="18">
        <v>0</v>
      </c>
      <c r="P105" s="18">
        <v>0</v>
      </c>
      <c r="Q105" s="18">
        <v>0</v>
      </c>
      <c r="R105" s="18">
        <v>0</v>
      </c>
      <c r="S105" s="18" t="s">
        <v>11</v>
      </c>
      <c r="T105" s="18" t="str">
        <f>IF(Raw!$S105=Raw!$B105,"Team1","Team2")</f>
        <v>Team1</v>
      </c>
      <c r="U105" s="18">
        <v>97</v>
      </c>
      <c r="V105" s="18">
        <v>91</v>
      </c>
      <c r="W105" s="18">
        <f>Raw!$U105-Raw!$V105</f>
        <v>6</v>
      </c>
      <c r="X105" s="18">
        <v>0.50609999999999999</v>
      </c>
      <c r="Y105" s="18">
        <v>0.56000000000000005</v>
      </c>
      <c r="Z105" s="22">
        <f>1-Table1[[#This Row],[Pred1]]</f>
        <v>0.43999999999999995</v>
      </c>
      <c r="AA105" s="20">
        <v>-3</v>
      </c>
      <c r="AB105" s="20">
        <v>3</v>
      </c>
      <c r="AC105" s="20">
        <v>-6</v>
      </c>
      <c r="AD105" s="20">
        <v>0.19599999999999995</v>
      </c>
      <c r="AE105" s="20">
        <v>-0.20000000000000284</v>
      </c>
      <c r="AF105" s="20">
        <v>8.5</v>
      </c>
      <c r="AG105" s="20">
        <v>3.6999999999999957</v>
      </c>
      <c r="AH105" s="20">
        <v>2.1000000000000085</v>
      </c>
      <c r="AI105" s="20">
        <v>3.2000000000000028</v>
      </c>
      <c r="AJ105" s="20">
        <v>-0.40000000000000036</v>
      </c>
      <c r="AK105" s="20">
        <v>1.3999999999999986</v>
      </c>
      <c r="AL105" s="20">
        <v>-3</v>
      </c>
      <c r="AM105" s="20">
        <v>1.6000000000000014</v>
      </c>
      <c r="AN105" s="20">
        <v>2.7000000000000028</v>
      </c>
      <c r="AO105" s="20">
        <v>-2.7000000000000028</v>
      </c>
      <c r="AP105" s="20">
        <v>0.20000000000000107</v>
      </c>
      <c r="AQ105" s="20">
        <v>1</v>
      </c>
      <c r="AR105" s="20">
        <v>1.1999999999999957</v>
      </c>
      <c r="AS105" s="20">
        <v>1.6999999999999993</v>
      </c>
      <c r="AT105" s="20">
        <v>-0.5</v>
      </c>
      <c r="AU105" s="20">
        <v>-1.4000000000000004</v>
      </c>
      <c r="AV105" s="20">
        <v>0.20000000000000018</v>
      </c>
      <c r="AW105" s="20">
        <v>-0.5</v>
      </c>
      <c r="AX105" s="20">
        <v>2.3000000000000007</v>
      </c>
      <c r="AY105" s="20">
        <v>-9.9999999999997868E-2</v>
      </c>
      <c r="AZ105" s="20">
        <v>3.6</v>
      </c>
      <c r="BA105" s="20">
        <v>0</v>
      </c>
      <c r="BB105" s="20">
        <v>1</v>
      </c>
      <c r="BC105" s="20">
        <v>-1</v>
      </c>
      <c r="BD105" s="20">
        <v>1</v>
      </c>
      <c r="BE105" s="20">
        <v>0</v>
      </c>
      <c r="BF105" s="20">
        <v>15</v>
      </c>
      <c r="BG105" s="20">
        <v>3</v>
      </c>
      <c r="BH105" s="20">
        <v>1</v>
      </c>
      <c r="BI105" s="20">
        <v>3.1999999999999957</v>
      </c>
      <c r="BJ105" s="22">
        <v>2</v>
      </c>
      <c r="BK105" s="22">
        <v>1</v>
      </c>
      <c r="BL105" s="22">
        <v>5.1999999999999957</v>
      </c>
      <c r="BM105" s="22">
        <v>7</v>
      </c>
      <c r="BN105" s="22">
        <v>6</v>
      </c>
      <c r="BO105" s="22">
        <v>6.4000000000000057</v>
      </c>
      <c r="BP105" s="22">
        <v>6</v>
      </c>
      <c r="BQ105" s="22">
        <v>-2</v>
      </c>
      <c r="BR105" s="22">
        <v>4</v>
      </c>
      <c r="BS105" s="22">
        <v>4</v>
      </c>
      <c r="BT105" s="22">
        <v>-2</v>
      </c>
      <c r="BU105" s="22">
        <v>-2</v>
      </c>
      <c r="BV105" s="22">
        <v>-2</v>
      </c>
      <c r="BW105" s="22">
        <v>-2</v>
      </c>
      <c r="BX105" s="22">
        <v>2</v>
      </c>
      <c r="BY105" s="20">
        <v>0</v>
      </c>
      <c r="BZ105" s="22">
        <v>20</v>
      </c>
      <c r="CA105" s="21" t="s">
        <v>11</v>
      </c>
      <c r="CB105" s="21" t="str">
        <f>IF(Raw!$CA105=Raw!$B105,"Team1", "Team2")</f>
        <v>Team1</v>
      </c>
      <c r="CC105" s="21">
        <v>109</v>
      </c>
      <c r="CD105" s="21">
        <v>100</v>
      </c>
      <c r="CE105" s="21">
        <f>Raw!$CC105-Raw!$CD105</f>
        <v>9</v>
      </c>
      <c r="CF105" s="32"/>
      <c r="CG105" s="32"/>
      <c r="CH105" s="32"/>
      <c r="CI105" s="32"/>
      <c r="CJ105" s="32"/>
      <c r="CK105" s="32"/>
    </row>
    <row r="106" spans="1:89" x14ac:dyDescent="0.25">
      <c r="A106" t="s">
        <v>286</v>
      </c>
      <c r="B106" s="16" t="s">
        <v>3</v>
      </c>
      <c r="C106" s="18" t="s">
        <v>67</v>
      </c>
      <c r="D106" s="19" t="s">
        <v>241</v>
      </c>
      <c r="E106" s="18" t="str">
        <f>Table1[[#This Row],[Team1]]&amp;""&amp;Table1[[#This Row],[Team2]]&amp;""&amp;Table1[[#This Row],[Date]]</f>
        <v>BOSOKC03.11.2017</v>
      </c>
      <c r="F106" s="18" t="str">
        <f>Raw!$C106</f>
        <v>OKC</v>
      </c>
      <c r="G106" s="18" t="str">
        <f>IF(Raw!$F106=Raw!$B106,"Team1","Team2")</f>
        <v>Team2</v>
      </c>
      <c r="H106" s="3" t="str">
        <f>IF(Table1[[#This Row],[Odd1]]&gt;Table1[[#This Row],[Odd2]],Table1[[#This Row],[Team2]],Table1[[#This Row],[Team1]])</f>
        <v>OKC</v>
      </c>
      <c r="I106" s="18" t="str">
        <f>IF(Raw!$H106=Raw!$B106,"Team1","Team2")</f>
        <v>Team2</v>
      </c>
      <c r="J106" s="18">
        <v>3.22</v>
      </c>
      <c r="K106" s="18">
        <v>1.4</v>
      </c>
      <c r="L106" s="18">
        <f>Raw!$J106-Raw!$K106</f>
        <v>1.8200000000000003</v>
      </c>
      <c r="M106" s="18" t="s">
        <v>3</v>
      </c>
      <c r="N106" s="18" t="str">
        <f>IF(Raw!$M106=Raw!$B106,"Team1", "Team2")</f>
        <v>Team1</v>
      </c>
      <c r="O106" s="18">
        <v>0</v>
      </c>
      <c r="P106" s="18">
        <v>0</v>
      </c>
      <c r="Q106" s="18">
        <v>0</v>
      </c>
      <c r="R106" s="18">
        <v>0</v>
      </c>
      <c r="S106" s="18" t="s">
        <v>67</v>
      </c>
      <c r="T106" s="18" t="str">
        <f>IF(Raw!$S106=Raw!$B106,"Team1","Team2")</f>
        <v>Team2</v>
      </c>
      <c r="U106" s="18">
        <v>87</v>
      </c>
      <c r="V106" s="18">
        <v>107</v>
      </c>
      <c r="W106" s="18">
        <f>Raw!$U106-Raw!$V106</f>
        <v>-20</v>
      </c>
      <c r="X106" s="18">
        <v>0.56079999999999997</v>
      </c>
      <c r="Y106" s="18">
        <v>0.3</v>
      </c>
      <c r="Z106" s="22">
        <f>1-Table1[[#This Row],[Pred1]]</f>
        <v>0.7</v>
      </c>
      <c r="AA106" s="20">
        <v>3</v>
      </c>
      <c r="AB106" s="20">
        <v>11</v>
      </c>
      <c r="AC106" s="20">
        <v>-8</v>
      </c>
      <c r="AD106" s="20">
        <v>0.35699999999999993</v>
      </c>
      <c r="AE106" s="20">
        <v>0.20000000000000284</v>
      </c>
      <c r="AF106" s="20">
        <v>2.6000000000000085</v>
      </c>
      <c r="AG106" s="20">
        <v>-0.19999999999999574</v>
      </c>
      <c r="AH106" s="20">
        <v>-2.5</v>
      </c>
      <c r="AI106" s="20">
        <v>1.1000000000000014</v>
      </c>
      <c r="AJ106" s="20">
        <v>1.4000000000000004</v>
      </c>
      <c r="AK106" s="20">
        <v>1.0999999999999979</v>
      </c>
      <c r="AL106" s="20">
        <v>3.1000000000000014</v>
      </c>
      <c r="AM106" s="20">
        <v>1.6999999999999993</v>
      </c>
      <c r="AN106" s="20">
        <v>0.59999999999999787</v>
      </c>
      <c r="AO106" s="20">
        <v>5.2999999999999972</v>
      </c>
      <c r="AP106" s="20">
        <v>-2.3999999999999986</v>
      </c>
      <c r="AQ106" s="20">
        <v>3.9000000000000021</v>
      </c>
      <c r="AR106" s="20">
        <v>1.7000000000000028</v>
      </c>
      <c r="AS106" s="20">
        <v>1.5</v>
      </c>
      <c r="AT106" s="20">
        <v>-1.1000000000000014</v>
      </c>
      <c r="AU106" s="20">
        <v>-2.3000000000000007</v>
      </c>
      <c r="AV106" s="20">
        <v>-0.39999999999999947</v>
      </c>
      <c r="AW106" s="20">
        <v>-0.70000000000000018</v>
      </c>
      <c r="AX106" s="20">
        <v>-1.6000000000000014</v>
      </c>
      <c r="AY106" s="20">
        <v>-0.59999999999999787</v>
      </c>
      <c r="AZ106" s="20">
        <v>4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7</v>
      </c>
      <c r="BG106" s="20">
        <v>0</v>
      </c>
      <c r="BH106" s="20">
        <v>-15</v>
      </c>
      <c r="BI106" s="20">
        <v>7</v>
      </c>
      <c r="BJ106" s="22">
        <v>4</v>
      </c>
      <c r="BK106" s="22">
        <v>14</v>
      </c>
      <c r="BL106" s="22">
        <v>-0.30000000000000071</v>
      </c>
      <c r="BM106" s="22">
        <v>3</v>
      </c>
      <c r="BN106" s="22">
        <v>-6</v>
      </c>
      <c r="BO106" s="22">
        <v>36</v>
      </c>
      <c r="BP106" s="22">
        <v>-6</v>
      </c>
      <c r="BQ106" s="22">
        <v>-9</v>
      </c>
      <c r="BR106" s="22">
        <v>-15</v>
      </c>
      <c r="BS106" s="22">
        <v>-4</v>
      </c>
      <c r="BT106" s="22">
        <v>2</v>
      </c>
      <c r="BU106" s="22">
        <v>4</v>
      </c>
      <c r="BV106" s="22">
        <v>-3</v>
      </c>
      <c r="BW106" s="22">
        <v>-4</v>
      </c>
      <c r="BX106" s="22">
        <v>-3</v>
      </c>
      <c r="BY106" s="20">
        <v>-7</v>
      </c>
      <c r="BZ106" s="22">
        <v>2</v>
      </c>
      <c r="CA106" s="21" t="s">
        <v>3</v>
      </c>
      <c r="CB106" s="21" t="str">
        <f>IF(Raw!$CA106=Raw!$B106,"Team1", "Team2")</f>
        <v>Team1</v>
      </c>
      <c r="CC106" s="21">
        <v>101</v>
      </c>
      <c r="CD106" s="21">
        <v>94</v>
      </c>
      <c r="CE106" s="21">
        <f>Raw!$CC106-Raw!$CD106</f>
        <v>7</v>
      </c>
      <c r="CF106" s="32"/>
      <c r="CG106" s="32"/>
      <c r="CH106" s="32"/>
      <c r="CI106" s="32"/>
      <c r="CJ106" s="32"/>
      <c r="CK106" s="32"/>
    </row>
    <row r="107" spans="1:89" x14ac:dyDescent="0.25">
      <c r="A107" t="s">
        <v>286</v>
      </c>
      <c r="B107" s="16" t="s">
        <v>53</v>
      </c>
      <c r="C107" s="18" t="s">
        <v>10</v>
      </c>
      <c r="D107" s="19" t="s">
        <v>241</v>
      </c>
      <c r="E107" s="18" t="str">
        <f>Table1[[#This Row],[Team1]]&amp;""&amp;Table1[[#This Row],[Team2]]&amp;""&amp;Table1[[#This Row],[Date]]</f>
        <v>INDPHI03.11.2017</v>
      </c>
      <c r="F107" s="18" t="str">
        <f>Raw!$C107</f>
        <v>PHI</v>
      </c>
      <c r="G107" s="18" t="str">
        <f>IF(Raw!$F107=Raw!$B107,"Team1","Team2")</f>
        <v>Team2</v>
      </c>
      <c r="H107" s="3" t="str">
        <f>IF(Table1[[#This Row],[Odd1]]&gt;Table1[[#This Row],[Odd2]],Table1[[#This Row],[Team2]],Table1[[#This Row],[Team1]])</f>
        <v>PHI</v>
      </c>
      <c r="I107" s="18" t="str">
        <f>IF(Raw!$H107=Raw!$B107,"Team1","Team2")</f>
        <v>Team2</v>
      </c>
      <c r="J107" s="18">
        <v>2.69</v>
      </c>
      <c r="K107" s="18">
        <v>1.53</v>
      </c>
      <c r="L107" s="18">
        <f>Raw!$J107-Raw!$K107</f>
        <v>1.1599999999999999</v>
      </c>
      <c r="M107" s="18" t="s">
        <v>53</v>
      </c>
      <c r="N107" s="18" t="str">
        <f>IF(Raw!$M107=Raw!$B107,"Team1", "Team2")</f>
        <v>Team1</v>
      </c>
      <c r="O107" s="18">
        <v>6</v>
      </c>
      <c r="P107" s="18">
        <v>1</v>
      </c>
      <c r="Q107" s="18">
        <v>0</v>
      </c>
      <c r="R107" s="18">
        <v>0</v>
      </c>
      <c r="S107" s="18" t="s">
        <v>53</v>
      </c>
      <c r="T107" s="18" t="str">
        <f>IF(Raw!$S107=Raw!$B107,"Team1","Team2")</f>
        <v>Team1</v>
      </c>
      <c r="U107" s="18">
        <v>102</v>
      </c>
      <c r="V107" s="18">
        <v>88</v>
      </c>
      <c r="W107" s="18">
        <f>Raw!$U107-Raw!$V107</f>
        <v>14</v>
      </c>
      <c r="X107" s="18">
        <v>0.70660000000000001</v>
      </c>
      <c r="Y107" s="18">
        <v>0.64</v>
      </c>
      <c r="Z107" s="22">
        <f>1-Table1[[#This Row],[Pred1]]</f>
        <v>0.36</v>
      </c>
      <c r="AA107" s="20">
        <v>2</v>
      </c>
      <c r="AB107" s="20">
        <v>2</v>
      </c>
      <c r="AC107" s="20">
        <v>0</v>
      </c>
      <c r="AD107" s="20">
        <v>3.499999999999992E-2</v>
      </c>
      <c r="AE107" s="20">
        <v>0</v>
      </c>
      <c r="AF107" s="20">
        <v>0.29999999999999716</v>
      </c>
      <c r="AG107" s="20">
        <v>1.5</v>
      </c>
      <c r="AH107" s="20">
        <v>-1</v>
      </c>
      <c r="AI107" s="20">
        <v>2.1999999999999957</v>
      </c>
      <c r="AJ107" s="20">
        <v>-0.40000000000000036</v>
      </c>
      <c r="AK107" s="20">
        <v>-3.6000000000000014</v>
      </c>
      <c r="AL107" s="20">
        <v>3.7000000000000028</v>
      </c>
      <c r="AM107" s="20">
        <v>-2.1000000000000014</v>
      </c>
      <c r="AN107" s="20">
        <v>-4</v>
      </c>
      <c r="AO107" s="20">
        <v>3.7000000000000028</v>
      </c>
      <c r="AP107" s="20">
        <v>-2.9000000000000004</v>
      </c>
      <c r="AQ107" s="20">
        <v>-3.6000000000000014</v>
      </c>
      <c r="AR107" s="20">
        <v>-6.3999999999999986</v>
      </c>
      <c r="AS107" s="20">
        <v>-2.5</v>
      </c>
      <c r="AT107" s="20">
        <v>-3.1999999999999993</v>
      </c>
      <c r="AU107" s="20">
        <v>-0.19999999999999929</v>
      </c>
      <c r="AV107" s="20">
        <v>-0.70000000000000018</v>
      </c>
      <c r="AW107" s="20">
        <v>-0.29999999999999982</v>
      </c>
      <c r="AX107" s="20">
        <v>-5.3999999999999986</v>
      </c>
      <c r="AY107" s="20">
        <v>-3.4000000000000021</v>
      </c>
      <c r="AZ107" s="20">
        <v>1.2</v>
      </c>
      <c r="BA107" s="20">
        <v>0</v>
      </c>
      <c r="BB107" s="20">
        <v>1</v>
      </c>
      <c r="BC107" s="20">
        <v>-1</v>
      </c>
      <c r="BD107" s="20">
        <v>1</v>
      </c>
      <c r="BE107" s="20">
        <v>0</v>
      </c>
      <c r="BF107" s="20">
        <v>2</v>
      </c>
      <c r="BG107" s="20">
        <v>-1</v>
      </c>
      <c r="BH107" s="20">
        <v>5</v>
      </c>
      <c r="BI107" s="20">
        <v>-3.8999999999999986</v>
      </c>
      <c r="BJ107" s="22">
        <v>5</v>
      </c>
      <c r="BK107" s="22">
        <v>13</v>
      </c>
      <c r="BL107" s="22">
        <v>0</v>
      </c>
      <c r="BM107" s="22">
        <v>-1</v>
      </c>
      <c r="BN107" s="22">
        <v>3</v>
      </c>
      <c r="BO107" s="22">
        <v>-13.700000000000003</v>
      </c>
      <c r="BP107" s="22">
        <v>5</v>
      </c>
      <c r="BQ107" s="22">
        <v>1</v>
      </c>
      <c r="BR107" s="22">
        <v>6</v>
      </c>
      <c r="BS107" s="22">
        <v>-8</v>
      </c>
      <c r="BT107" s="22">
        <v>-8</v>
      </c>
      <c r="BU107" s="22">
        <v>3</v>
      </c>
      <c r="BV107" s="22">
        <v>-9</v>
      </c>
      <c r="BW107" s="22">
        <v>-3</v>
      </c>
      <c r="BX107" s="22">
        <v>-8</v>
      </c>
      <c r="BY107" s="20">
        <v>-1</v>
      </c>
      <c r="BZ107" s="22">
        <v>7</v>
      </c>
      <c r="CA107" s="21" t="s">
        <v>10</v>
      </c>
      <c r="CB107" s="21" t="str">
        <f>IF(Raw!$CA107=Raw!$B107,"Team1", "Team2")</f>
        <v>Team2</v>
      </c>
      <c r="CC107" s="21">
        <v>110</v>
      </c>
      <c r="CD107" s="21">
        <v>121</v>
      </c>
      <c r="CE107" s="21">
        <f>Raw!$CC107-Raw!$CD107</f>
        <v>-11</v>
      </c>
      <c r="CF107" s="32"/>
      <c r="CG107" s="32"/>
      <c r="CH107" s="32"/>
      <c r="CI107" s="32"/>
      <c r="CJ107" s="32"/>
      <c r="CK107" s="32"/>
    </row>
    <row r="108" spans="1:89" x14ac:dyDescent="0.25">
      <c r="A108" t="s">
        <v>286</v>
      </c>
      <c r="B108" s="16" t="s">
        <v>72</v>
      </c>
      <c r="C108" s="18" t="s">
        <v>65</v>
      </c>
      <c r="D108" s="19" t="s">
        <v>241</v>
      </c>
      <c r="E108" s="18" t="str">
        <f>Table1[[#This Row],[Team1]]&amp;""&amp;Table1[[#This Row],[Team2]]&amp;""&amp;Table1[[#This Row],[Date]]</f>
        <v>PHXNYK03.11.2017</v>
      </c>
      <c r="F108" s="18" t="str">
        <f>Raw!$C108</f>
        <v>NYK</v>
      </c>
      <c r="G108" s="18" t="str">
        <f>IF(Raw!$F108=Raw!$B108,"Team1","Team2")</f>
        <v>Team2</v>
      </c>
      <c r="H108" s="3" t="str">
        <f>IF(Table1[[#This Row],[Odd1]]&gt;Table1[[#This Row],[Odd2]],Table1[[#This Row],[Team2]],Table1[[#This Row],[Team1]])</f>
        <v>NYK</v>
      </c>
      <c r="I108" s="18" t="str">
        <f>IF(Raw!$H108=Raw!$B108,"Team1","Team2")</f>
        <v>Team2</v>
      </c>
      <c r="J108" s="18">
        <v>2.6</v>
      </c>
      <c r="K108" s="18">
        <v>1.56</v>
      </c>
      <c r="L108" s="18">
        <f>Raw!$J108-Raw!$K108</f>
        <v>1.04</v>
      </c>
      <c r="M108" s="18" t="s">
        <v>65</v>
      </c>
      <c r="N108" s="18" t="str">
        <f>IF(Raw!$M108=Raw!$B108,"Team1", "Team2")</f>
        <v>Team2</v>
      </c>
      <c r="O108" s="18">
        <v>0</v>
      </c>
      <c r="P108" s="18">
        <v>0</v>
      </c>
      <c r="Q108" s="18">
        <v>2</v>
      </c>
      <c r="R108" s="18">
        <v>0</v>
      </c>
      <c r="S108" s="18" t="s">
        <v>72</v>
      </c>
      <c r="T108" s="18" t="str">
        <f>IF(Raw!$S108=Raw!$B108,"Team1","Team2")</f>
        <v>Team1</v>
      </c>
      <c r="U108" s="18">
        <v>107</v>
      </c>
      <c r="V108" s="18">
        <v>99</v>
      </c>
      <c r="W108" s="18">
        <f>Raw!$U108-Raw!$V108</f>
        <v>8</v>
      </c>
      <c r="X108" s="18">
        <v>0.63739999999999997</v>
      </c>
      <c r="Y108" s="18">
        <v>0.57999999999999996</v>
      </c>
      <c r="Z108" s="22">
        <f>1-Table1[[#This Row],[Pred1]]</f>
        <v>0.42000000000000004</v>
      </c>
      <c r="AA108" s="20">
        <v>3</v>
      </c>
      <c r="AB108" s="20">
        <v>-3</v>
      </c>
      <c r="AC108" s="20">
        <v>6</v>
      </c>
      <c r="AD108" s="20">
        <v>-0.16699999999999998</v>
      </c>
      <c r="AE108" s="20">
        <v>0.20000000000000284</v>
      </c>
      <c r="AF108" s="20">
        <v>3.5</v>
      </c>
      <c r="AG108" s="20">
        <v>-0.10000000000000142</v>
      </c>
      <c r="AH108" s="20">
        <v>4.2999999999999972</v>
      </c>
      <c r="AI108" s="20">
        <v>-2.3999999999999986</v>
      </c>
      <c r="AJ108" s="20">
        <v>0.5</v>
      </c>
      <c r="AK108" s="20">
        <v>2.6999999999999993</v>
      </c>
      <c r="AL108" s="20">
        <v>-2.1000000000000014</v>
      </c>
      <c r="AM108" s="20">
        <v>3.2999999999999989</v>
      </c>
      <c r="AN108" s="20">
        <v>5.5</v>
      </c>
      <c r="AO108" s="20">
        <v>-4</v>
      </c>
      <c r="AP108" s="20">
        <v>0.40000000000000036</v>
      </c>
      <c r="AQ108" s="20">
        <v>0.70000000000000284</v>
      </c>
      <c r="AR108" s="20">
        <v>1.1000000000000014</v>
      </c>
      <c r="AS108" s="20">
        <v>-3</v>
      </c>
      <c r="AT108" s="20">
        <v>-0.10000000000000142</v>
      </c>
      <c r="AU108" s="20">
        <v>0.40000000000000036</v>
      </c>
      <c r="AV108" s="20">
        <v>0.5</v>
      </c>
      <c r="AW108" s="20">
        <v>0.29999999999999982</v>
      </c>
      <c r="AX108" s="20">
        <v>1.5999999999999979</v>
      </c>
      <c r="AY108" s="20">
        <v>2.4000000000000021</v>
      </c>
      <c r="AZ108" s="20">
        <v>-8.2999999999999989</v>
      </c>
      <c r="BA108" s="20">
        <v>0</v>
      </c>
      <c r="BB108" s="20">
        <v>-1</v>
      </c>
      <c r="BC108" s="20">
        <v>1</v>
      </c>
      <c r="BD108" s="20">
        <v>-1</v>
      </c>
      <c r="BE108" s="20">
        <v>0</v>
      </c>
      <c r="BF108" s="20">
        <v>0</v>
      </c>
      <c r="BG108" s="20">
        <v>1</v>
      </c>
      <c r="BH108" s="20">
        <v>11</v>
      </c>
      <c r="BI108" s="20">
        <v>-6</v>
      </c>
      <c r="BJ108" s="22">
        <v>-2</v>
      </c>
      <c r="BK108" s="22">
        <v>9</v>
      </c>
      <c r="BL108" s="22">
        <v>-33.9</v>
      </c>
      <c r="BM108" s="22">
        <v>0</v>
      </c>
      <c r="BN108" s="22">
        <v>1</v>
      </c>
      <c r="BO108" s="22">
        <v>-2.6999999999999886</v>
      </c>
      <c r="BP108" s="22">
        <v>0</v>
      </c>
      <c r="BQ108" s="22">
        <v>0</v>
      </c>
      <c r="BR108" s="22">
        <v>0</v>
      </c>
      <c r="BS108" s="22">
        <v>0</v>
      </c>
      <c r="BT108" s="22">
        <v>-4</v>
      </c>
      <c r="BU108" s="22">
        <v>-3</v>
      </c>
      <c r="BV108" s="22">
        <v>2</v>
      </c>
      <c r="BW108" s="22">
        <v>-1</v>
      </c>
      <c r="BX108" s="22">
        <v>0</v>
      </c>
      <c r="BY108" s="20">
        <v>-1</v>
      </c>
      <c r="BZ108" s="22">
        <v>-21</v>
      </c>
      <c r="CA108" s="21" t="s">
        <v>65</v>
      </c>
      <c r="CB108" s="21" t="str">
        <f>IF(Raw!$CA108=Raw!$B108,"Team1", "Team2")</f>
        <v>Team2</v>
      </c>
      <c r="CC108" s="21">
        <v>107</v>
      </c>
      <c r="CD108" s="21">
        <v>120</v>
      </c>
      <c r="CE108" s="21">
        <f>Raw!$CC108-Raw!$CD108</f>
        <v>-13</v>
      </c>
      <c r="CF108" s="32"/>
      <c r="CG108" s="32"/>
      <c r="CH108" s="32"/>
      <c r="CI108" s="32"/>
      <c r="CJ108" s="32"/>
      <c r="CK108" s="32"/>
    </row>
    <row r="109" spans="1:89" x14ac:dyDescent="0.25">
      <c r="A109" t="s">
        <v>286</v>
      </c>
      <c r="B109" s="16" t="s">
        <v>7</v>
      </c>
      <c r="C109" s="18" t="s">
        <v>47</v>
      </c>
      <c r="D109" s="19" t="s">
        <v>241</v>
      </c>
      <c r="E109" s="18" t="str">
        <f>Table1[[#This Row],[Team1]]&amp;""&amp;Table1[[#This Row],[Team2]]&amp;""&amp;Table1[[#This Row],[Date]]</f>
        <v>MIADEN03.11.2017</v>
      </c>
      <c r="F109" s="18" t="str">
        <f>Raw!$C109</f>
        <v>DEN</v>
      </c>
      <c r="G109" s="18" t="str">
        <f>IF(Raw!$F109=Raw!$B109,"Team1","Team2")</f>
        <v>Team2</v>
      </c>
      <c r="H109" s="3" t="str">
        <f>IF(Table1[[#This Row],[Odd1]]&gt;Table1[[#This Row],[Odd2]],Table1[[#This Row],[Team2]],Table1[[#This Row],[Team1]])</f>
        <v>DEN</v>
      </c>
      <c r="I109" s="18" t="str">
        <f>IF(Raw!$H109=Raw!$B109,"Team1","Team2")</f>
        <v>Team2</v>
      </c>
      <c r="J109" s="18">
        <v>2.86</v>
      </c>
      <c r="K109" s="18">
        <v>1.48</v>
      </c>
      <c r="L109" s="18">
        <f>Raw!$J109-Raw!$K109</f>
        <v>1.38</v>
      </c>
      <c r="M109" s="18" t="s">
        <v>7</v>
      </c>
      <c r="N109" s="18" t="str">
        <f>IF(Raw!$M109=Raw!$B109,"Team1", "Team2")</f>
        <v>Team1</v>
      </c>
      <c r="O109" s="18">
        <v>0</v>
      </c>
      <c r="P109" s="18">
        <v>0</v>
      </c>
      <c r="Q109" s="18">
        <v>2</v>
      </c>
      <c r="R109" s="18">
        <v>0</v>
      </c>
      <c r="S109" s="18" t="s">
        <v>47</v>
      </c>
      <c r="T109" s="18" t="str">
        <f>IF(Raw!$S109=Raw!$B109,"Team1","Team2")</f>
        <v>Team2</v>
      </c>
      <c r="U109" s="18">
        <v>85</v>
      </c>
      <c r="V109" s="18">
        <v>106</v>
      </c>
      <c r="W109" s="18">
        <f>Raw!$U109-Raw!$V109</f>
        <v>-21</v>
      </c>
      <c r="X109" s="18">
        <v>0.81120000000000003</v>
      </c>
      <c r="Y109" s="18">
        <v>0.28999999999999998</v>
      </c>
      <c r="Z109" s="22">
        <f>1-Table1[[#This Row],[Pred1]]</f>
        <v>0.71</v>
      </c>
      <c r="AA109" s="20">
        <v>-1</v>
      </c>
      <c r="AB109" s="20">
        <v>-3</v>
      </c>
      <c r="AC109" s="20">
        <v>2</v>
      </c>
      <c r="AD109" s="20">
        <v>-0.10200000000000004</v>
      </c>
      <c r="AE109" s="20">
        <v>0.20000000000000284</v>
      </c>
      <c r="AF109" s="20">
        <v>-6.7999999999999972</v>
      </c>
      <c r="AG109" s="20">
        <v>-2.5</v>
      </c>
      <c r="AH109" s="20">
        <v>-3.6000000000000085</v>
      </c>
      <c r="AI109" s="20">
        <v>-1.1000000000000014</v>
      </c>
      <c r="AJ109" s="20">
        <v>1</v>
      </c>
      <c r="AK109" s="20">
        <v>2.8000000000000007</v>
      </c>
      <c r="AL109" s="20">
        <v>-9.9999999999994316E-2</v>
      </c>
      <c r="AM109" s="20">
        <v>-2.5999999999999996</v>
      </c>
      <c r="AN109" s="20">
        <v>-4.5999999999999979</v>
      </c>
      <c r="AO109" s="20">
        <v>3.9000000000000057</v>
      </c>
      <c r="AP109" s="20">
        <v>-3.8000000000000007</v>
      </c>
      <c r="AQ109" s="20">
        <v>0.5</v>
      </c>
      <c r="AR109" s="20">
        <v>-3.2999999999999972</v>
      </c>
      <c r="AS109" s="20">
        <v>-2</v>
      </c>
      <c r="AT109" s="20">
        <v>0.80000000000000071</v>
      </c>
      <c r="AU109" s="20">
        <v>-0.5</v>
      </c>
      <c r="AV109" s="20">
        <v>0.20000000000000018</v>
      </c>
      <c r="AW109" s="20">
        <v>-9.9999999999999645E-2</v>
      </c>
      <c r="AX109" s="20">
        <v>2.8000000000000007</v>
      </c>
      <c r="AY109" s="20">
        <v>-2.3000000000000007</v>
      </c>
      <c r="AZ109" s="20">
        <v>-4</v>
      </c>
      <c r="BA109" s="20">
        <v>0</v>
      </c>
      <c r="BB109" s="20">
        <v>-1</v>
      </c>
      <c r="BC109" s="20">
        <v>1</v>
      </c>
      <c r="BD109" s="20">
        <v>-1</v>
      </c>
      <c r="BE109" s="20">
        <v>0</v>
      </c>
      <c r="BF109" s="20">
        <v>2</v>
      </c>
      <c r="BG109" s="20">
        <v>-3</v>
      </c>
      <c r="BH109" s="20">
        <v>-13</v>
      </c>
      <c r="BI109" s="20">
        <v>4.8000000000000043</v>
      </c>
      <c r="BJ109" s="22">
        <v>12</v>
      </c>
      <c r="BK109" s="22">
        <v>13</v>
      </c>
      <c r="BL109" s="22">
        <v>24.299999999999997</v>
      </c>
      <c r="BM109" s="22">
        <v>-4</v>
      </c>
      <c r="BN109" s="22">
        <v>-4</v>
      </c>
      <c r="BO109" s="22">
        <v>-6.2999999999999972</v>
      </c>
      <c r="BP109" s="22">
        <v>0</v>
      </c>
      <c r="BQ109" s="22">
        <v>-15</v>
      </c>
      <c r="BR109" s="22">
        <v>-15</v>
      </c>
      <c r="BS109" s="22">
        <v>7</v>
      </c>
      <c r="BT109" s="22">
        <v>6</v>
      </c>
      <c r="BU109" s="22">
        <v>0</v>
      </c>
      <c r="BV109" s="22">
        <v>-3</v>
      </c>
      <c r="BW109" s="22">
        <v>0</v>
      </c>
      <c r="BX109" s="22">
        <v>-3</v>
      </c>
      <c r="BY109" s="20">
        <v>-3</v>
      </c>
      <c r="BZ109" s="22">
        <v>-26</v>
      </c>
      <c r="CA109" s="21" t="s">
        <v>47</v>
      </c>
      <c r="CB109" s="21" t="str">
        <f>IF(Raw!$CA109=Raw!$B109,"Team1", "Team2")</f>
        <v>Team2</v>
      </c>
      <c r="CC109" s="21">
        <v>94</v>
      </c>
      <c r="CD109" s="21">
        <v>95</v>
      </c>
      <c r="CE109" s="21">
        <f>Raw!$CC109-Raw!$CD109</f>
        <v>-1</v>
      </c>
      <c r="CF109" s="32"/>
      <c r="CG109" s="32"/>
      <c r="CH109" s="32"/>
      <c r="CI109" s="32"/>
      <c r="CJ109" s="32"/>
      <c r="CK109" s="32"/>
    </row>
    <row r="110" spans="1:89" x14ac:dyDescent="0.25">
      <c r="A110" t="s">
        <v>286</v>
      </c>
      <c r="B110" s="16" t="s">
        <v>37</v>
      </c>
      <c r="C110" s="18" t="s">
        <v>56</v>
      </c>
      <c r="D110" s="19" t="s">
        <v>241</v>
      </c>
      <c r="E110" s="18" t="str">
        <f>Table1[[#This Row],[Team1]]&amp;""&amp;Table1[[#This Row],[Team2]]&amp;""&amp;Table1[[#This Row],[Date]]</f>
        <v>BKNLAL03.11.2017</v>
      </c>
      <c r="F110" s="18" t="str">
        <f>Raw!$C110</f>
        <v>LAL</v>
      </c>
      <c r="G110" s="18" t="str">
        <f>IF(Raw!$F110=Raw!$B110,"Team1","Team2")</f>
        <v>Team2</v>
      </c>
      <c r="H110" s="3" t="str">
        <f>IF(Table1[[#This Row],[Odd1]]&gt;Table1[[#This Row],[Odd2]],Table1[[#This Row],[Team2]],Table1[[#This Row],[Team1]])</f>
        <v>LAL</v>
      </c>
      <c r="I110" s="18" t="str">
        <f>IF(Raw!$H110=Raw!$B110,"Team1","Team2")</f>
        <v>Team2</v>
      </c>
      <c r="J110" s="18">
        <v>2.2599999999999998</v>
      </c>
      <c r="K110" s="18">
        <v>1.72</v>
      </c>
      <c r="L110" s="18">
        <f>Raw!$J110-Raw!$K110</f>
        <v>0.53999999999999981</v>
      </c>
      <c r="M110" s="18" t="s">
        <v>37</v>
      </c>
      <c r="N110" s="18" t="str">
        <f>IF(Raw!$M110=Raw!$B110,"Team1", "Team2")</f>
        <v>Team1</v>
      </c>
      <c r="O110" s="18">
        <v>1</v>
      </c>
      <c r="P110" s="18">
        <v>0</v>
      </c>
      <c r="Q110" s="18">
        <v>0</v>
      </c>
      <c r="R110" s="18">
        <v>0</v>
      </c>
      <c r="S110" s="18" t="s">
        <v>56</v>
      </c>
      <c r="T110" s="18" t="str">
        <f>IF(Raw!$S110=Raw!$B110,"Team1","Team2")</f>
        <v>Team2</v>
      </c>
      <c r="U110" s="18">
        <v>80</v>
      </c>
      <c r="V110" s="18">
        <v>111</v>
      </c>
      <c r="W110" s="18">
        <f>Raw!$U110-Raw!$V110</f>
        <v>-31</v>
      </c>
      <c r="X110" s="18">
        <v>0.56389999999999996</v>
      </c>
      <c r="Y110" s="18">
        <v>0.19</v>
      </c>
      <c r="Z110" s="22">
        <f>1-Table1[[#This Row],[Pred1]]</f>
        <v>0.81</v>
      </c>
      <c r="AA110" s="20">
        <v>0</v>
      </c>
      <c r="AB110" s="20">
        <v>1</v>
      </c>
      <c r="AC110" s="20">
        <v>-1</v>
      </c>
      <c r="AD110" s="20">
        <v>4.1999999999999982E-2</v>
      </c>
      <c r="AE110" s="20">
        <v>-0.39999999999999858</v>
      </c>
      <c r="AF110" s="20">
        <v>3.6000000000000085</v>
      </c>
      <c r="AG110" s="20">
        <v>-1.1999999999999957</v>
      </c>
      <c r="AH110" s="20">
        <v>-0.70000000000000284</v>
      </c>
      <c r="AI110" s="20">
        <v>-1</v>
      </c>
      <c r="AJ110" s="20">
        <v>3.5999999999999996</v>
      </c>
      <c r="AK110" s="20">
        <v>7.6999999999999993</v>
      </c>
      <c r="AL110" s="20">
        <v>3.2000000000000028</v>
      </c>
      <c r="AM110" s="20">
        <v>2.4000000000000021</v>
      </c>
      <c r="AN110" s="20">
        <v>2.3999999999999986</v>
      </c>
      <c r="AO110" s="20">
        <v>2.8000000000000114</v>
      </c>
      <c r="AP110" s="20">
        <v>-9.9999999999999645E-2</v>
      </c>
      <c r="AQ110" s="20">
        <v>-0.5</v>
      </c>
      <c r="AR110" s="20">
        <v>-0.59999999999999432</v>
      </c>
      <c r="AS110" s="20">
        <v>0.19999999999999929</v>
      </c>
      <c r="AT110" s="20">
        <v>-1.4000000000000004</v>
      </c>
      <c r="AU110" s="20">
        <v>-1.3000000000000007</v>
      </c>
      <c r="AV110" s="20">
        <v>-1.5</v>
      </c>
      <c r="AW110" s="20">
        <v>-9.9999999999999645E-2</v>
      </c>
      <c r="AX110" s="20">
        <v>-0.69999999999999929</v>
      </c>
      <c r="AY110" s="20">
        <v>1.1999999999999993</v>
      </c>
      <c r="AZ110" s="20">
        <v>1.0999999999999996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-7</v>
      </c>
      <c r="BG110" s="20">
        <v>-7</v>
      </c>
      <c r="BH110" s="20">
        <v>-16</v>
      </c>
      <c r="BI110" s="20">
        <v>0</v>
      </c>
      <c r="BJ110" s="22">
        <v>0</v>
      </c>
      <c r="BK110" s="22">
        <v>9</v>
      </c>
      <c r="BL110" s="22">
        <v>-9.5999999999999979</v>
      </c>
      <c r="BM110" s="22">
        <v>7</v>
      </c>
      <c r="BN110" s="22">
        <v>6</v>
      </c>
      <c r="BO110" s="22">
        <v>13.299999999999997</v>
      </c>
      <c r="BP110" s="22">
        <v>-8</v>
      </c>
      <c r="BQ110" s="22">
        <v>13</v>
      </c>
      <c r="BR110" s="22">
        <v>5</v>
      </c>
      <c r="BS110" s="22">
        <v>2</v>
      </c>
      <c r="BT110" s="22">
        <v>4</v>
      </c>
      <c r="BU110" s="22">
        <v>-10</v>
      </c>
      <c r="BV110" s="22">
        <v>0</v>
      </c>
      <c r="BW110" s="22">
        <v>-10</v>
      </c>
      <c r="BX110" s="22">
        <v>-3</v>
      </c>
      <c r="BY110" s="20">
        <v>-2</v>
      </c>
      <c r="BZ110" s="22">
        <v>2</v>
      </c>
      <c r="CA110" s="21" t="s">
        <v>56</v>
      </c>
      <c r="CB110" s="21" t="str">
        <f>IF(Raw!$CA110=Raw!$B110,"Team1", "Team2")</f>
        <v>Team2</v>
      </c>
      <c r="CC110" s="21">
        <v>112</v>
      </c>
      <c r="CD110" s="21">
        <v>124</v>
      </c>
      <c r="CE110" s="21">
        <f>Raw!$CC110-Raw!$CD110</f>
        <v>-12</v>
      </c>
      <c r="CF110" s="32"/>
      <c r="CG110" s="32"/>
      <c r="CH110" s="32"/>
      <c r="CI110" s="32"/>
      <c r="CJ110" s="32"/>
      <c r="CK110" s="32"/>
    </row>
    <row r="111" spans="1:89" x14ac:dyDescent="0.25">
      <c r="A111" t="s">
        <v>286</v>
      </c>
      <c r="B111" s="16" t="s">
        <v>58</v>
      </c>
      <c r="C111" s="18" t="s">
        <v>55</v>
      </c>
      <c r="D111" s="19" t="s">
        <v>242</v>
      </c>
      <c r="E111" s="18" t="str">
        <f>Table1[[#This Row],[Team1]]&amp;""&amp;Table1[[#This Row],[Team2]]&amp;""&amp;Table1[[#This Row],[Date]]</f>
        <v>MEMLAC04.11.2017</v>
      </c>
      <c r="F111" s="18" t="str">
        <f>Raw!$C111</f>
        <v>LAC</v>
      </c>
      <c r="G111" s="18" t="str">
        <f>IF(Raw!$F111=Raw!$B111,"Team1","Team2")</f>
        <v>Team2</v>
      </c>
      <c r="H111" s="3" t="str">
        <f>IF(Table1[[#This Row],[Odd1]]&gt;Table1[[#This Row],[Odd2]],Table1[[#This Row],[Team2]],Table1[[#This Row],[Team1]])</f>
        <v>LAC</v>
      </c>
      <c r="I111" s="18" t="str">
        <f>IF(Raw!$H111=Raw!$B111,"Team1","Team2")</f>
        <v>Team2</v>
      </c>
      <c r="J111" s="18">
        <v>3.19</v>
      </c>
      <c r="K111" s="18">
        <v>1.41</v>
      </c>
      <c r="L111" s="18">
        <f>Raw!$J111-Raw!$K111</f>
        <v>1.78</v>
      </c>
      <c r="M111" s="18" t="s">
        <v>58</v>
      </c>
      <c r="N111" s="18" t="str">
        <f>IF(Raw!$M111=Raw!$B111,"Team1", "Team2")</f>
        <v>Team1</v>
      </c>
      <c r="O111" s="18">
        <v>0</v>
      </c>
      <c r="P111" s="18">
        <v>0</v>
      </c>
      <c r="Q111" s="18">
        <v>2</v>
      </c>
      <c r="R111" s="18">
        <v>0</v>
      </c>
      <c r="S111" s="18" t="s">
        <v>55</v>
      </c>
      <c r="T111" s="18" t="str">
        <f>IF(Raw!$S111=Raw!$B111,"Team1","Team2")</f>
        <v>Team2</v>
      </c>
      <c r="U111" s="18">
        <v>81</v>
      </c>
      <c r="V111" s="18">
        <v>112</v>
      </c>
      <c r="W111" s="18">
        <f>Raw!$U111-Raw!$V111</f>
        <v>-31</v>
      </c>
      <c r="X111" s="18">
        <v>0.52769999999999995</v>
      </c>
      <c r="Y111" s="18">
        <v>0.19</v>
      </c>
      <c r="Z111" s="22">
        <f>1-Table1[[#This Row],[Pred1]]</f>
        <v>0.81</v>
      </c>
      <c r="AA111" s="20">
        <v>2</v>
      </c>
      <c r="AB111" s="20">
        <v>0</v>
      </c>
      <c r="AC111" s="20">
        <v>2</v>
      </c>
      <c r="AD111" s="20">
        <v>-2.7999999999999969E-2</v>
      </c>
      <c r="AE111" s="20">
        <v>-0.20000000000000284</v>
      </c>
      <c r="AF111" s="20">
        <v>-6.9000000000000057</v>
      </c>
      <c r="AG111" s="20">
        <v>-2.5</v>
      </c>
      <c r="AH111" s="20">
        <v>-4.7000000000000028</v>
      </c>
      <c r="AI111" s="20">
        <v>-0.40000000000000568</v>
      </c>
      <c r="AJ111" s="20">
        <v>-1.3000000000000007</v>
      </c>
      <c r="AK111" s="20">
        <v>-2.6000000000000014</v>
      </c>
      <c r="AL111" s="20">
        <v>-1.3999999999999986</v>
      </c>
      <c r="AM111" s="20">
        <v>-0.70000000000000284</v>
      </c>
      <c r="AN111" s="20">
        <v>-2.2000000000000028</v>
      </c>
      <c r="AO111" s="20">
        <v>4.6000000000000085</v>
      </c>
      <c r="AP111" s="20">
        <v>-3.5999999999999996</v>
      </c>
      <c r="AQ111" s="20">
        <v>-0.80000000000000071</v>
      </c>
      <c r="AR111" s="20">
        <v>-4.3999999999999986</v>
      </c>
      <c r="AS111" s="20">
        <v>0.60000000000000142</v>
      </c>
      <c r="AT111" s="20">
        <v>-1</v>
      </c>
      <c r="AU111" s="20">
        <v>-0.60000000000000053</v>
      </c>
      <c r="AV111" s="20">
        <v>0.90000000000000036</v>
      </c>
      <c r="AW111" s="20">
        <v>0</v>
      </c>
      <c r="AX111" s="20">
        <v>1.3000000000000007</v>
      </c>
      <c r="AY111" s="20">
        <v>-1.1999999999999993</v>
      </c>
      <c r="AZ111" s="20">
        <v>-0.79999999999999982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-3</v>
      </c>
      <c r="BH111" s="20">
        <v>-17</v>
      </c>
      <c r="BI111" s="20">
        <v>5.6000000000000014</v>
      </c>
      <c r="BJ111" s="22">
        <v>-1</v>
      </c>
      <c r="BK111" s="22">
        <v>-5</v>
      </c>
      <c r="BL111" s="22">
        <v>1.9999999999999964</v>
      </c>
      <c r="BM111" s="22">
        <v>7</v>
      </c>
      <c r="BN111" s="22">
        <v>7</v>
      </c>
      <c r="BO111" s="22">
        <v>12.700000000000003</v>
      </c>
      <c r="BP111" s="22">
        <v>-6</v>
      </c>
      <c r="BQ111" s="22">
        <v>-2</v>
      </c>
      <c r="BR111" s="22">
        <v>-8</v>
      </c>
      <c r="BS111" s="22">
        <v>1</v>
      </c>
      <c r="BT111" s="22">
        <v>8</v>
      </c>
      <c r="BU111" s="22">
        <v>2</v>
      </c>
      <c r="BV111" s="22">
        <v>0</v>
      </c>
      <c r="BW111" s="22">
        <v>-4</v>
      </c>
      <c r="BX111" s="22">
        <v>8</v>
      </c>
      <c r="BY111" s="20">
        <v>6</v>
      </c>
      <c r="BZ111" s="22">
        <v>-3</v>
      </c>
      <c r="CA111" s="39" t="s">
        <v>58</v>
      </c>
      <c r="CB111" s="39" t="str">
        <f>IF(Raw!$CA111=Raw!$B111,"Team1", "Team2")</f>
        <v>Team1</v>
      </c>
      <c r="CC111" s="39">
        <v>113</v>
      </c>
      <c r="CD111" s="39">
        <v>104</v>
      </c>
      <c r="CE111" s="43">
        <f>Raw!$CC111-Raw!$CD111</f>
        <v>9</v>
      </c>
      <c r="CF111" s="32" t="str">
        <f>INDEX(Pred!O:O, MATCH(Table1[[#This Row],[Index]],Pred!E:E,0))</f>
        <v>Team2</v>
      </c>
      <c r="CG111" s="32"/>
      <c r="CH111" s="32"/>
      <c r="CI111" s="32">
        <f>IF(Table1[[#This Row],[GamewinTeam]]=Table1[[#This Row],[Bet.forecast]],0,1)</f>
        <v>1</v>
      </c>
      <c r="CJ111" s="32"/>
      <c r="CK111" s="32"/>
    </row>
    <row r="112" spans="1:89" x14ac:dyDescent="0.25">
      <c r="A112" t="s">
        <v>286</v>
      </c>
      <c r="B112" s="16" t="s">
        <v>76</v>
      </c>
      <c r="C112" s="18" t="s">
        <v>5</v>
      </c>
      <c r="D112" s="19" t="s">
        <v>242</v>
      </c>
      <c r="E112" s="18" t="str">
        <f>Table1[[#This Row],[Team1]]&amp;""&amp;Table1[[#This Row],[Team2]]&amp;""&amp;Table1[[#This Row],[Date]]</f>
        <v>SACDET04.11.2017</v>
      </c>
      <c r="F112" s="18" t="str">
        <f>Raw!$C112</f>
        <v>DET</v>
      </c>
      <c r="G112" s="18" t="str">
        <f>IF(Raw!$F112=Raw!$B112,"Team1","Team2")</f>
        <v>Team2</v>
      </c>
      <c r="H112" s="3" t="str">
        <f>IF(Table1[[#This Row],[Odd1]]&gt;Table1[[#This Row],[Odd2]],Table1[[#This Row],[Team2]],Table1[[#This Row],[Team1]])</f>
        <v>DET</v>
      </c>
      <c r="I112" s="18" t="str">
        <f>IF(Raw!$H112=Raw!$B112,"Team1","Team2")</f>
        <v>Team2</v>
      </c>
      <c r="J112" s="18">
        <v>4.42</v>
      </c>
      <c r="K112" s="18">
        <v>1.25</v>
      </c>
      <c r="L112" s="18">
        <f>Raw!$J112-Raw!$K112</f>
        <v>3.17</v>
      </c>
      <c r="M112" s="18" t="s">
        <v>76</v>
      </c>
      <c r="N112" s="18" t="str">
        <f>IF(Raw!$M112=Raw!$B112,"Team1", "Team2")</f>
        <v>Team1</v>
      </c>
      <c r="O112" s="18">
        <v>0</v>
      </c>
      <c r="P112" s="18">
        <v>1</v>
      </c>
      <c r="Q112" s="18">
        <v>0</v>
      </c>
      <c r="R112" s="18">
        <v>0</v>
      </c>
      <c r="S112" s="18" t="s">
        <v>5</v>
      </c>
      <c r="T112" s="18" t="str">
        <f>IF(Raw!$S112=Raw!$B112,"Team1","Team2")</f>
        <v>Team2</v>
      </c>
      <c r="U112" s="18">
        <v>78</v>
      </c>
      <c r="V112" s="18">
        <v>112</v>
      </c>
      <c r="W112" s="18">
        <f>Raw!$U112-Raw!$V112</f>
        <v>-34</v>
      </c>
      <c r="X112" s="18">
        <v>0.47589999999999999</v>
      </c>
      <c r="Y112" s="18">
        <v>0.16</v>
      </c>
      <c r="Z112" s="22">
        <f>1-Table1[[#This Row],[Pred1]]</f>
        <v>0.84</v>
      </c>
      <c r="AA112" s="20">
        <v>0</v>
      </c>
      <c r="AB112" s="20">
        <v>-6</v>
      </c>
      <c r="AC112" s="20">
        <v>6</v>
      </c>
      <c r="AD112" s="20">
        <v>-0.24000000000000005</v>
      </c>
      <c r="AE112" s="20">
        <v>0.20000000000000284</v>
      </c>
      <c r="AF112" s="20">
        <v>-7.5999999999999943</v>
      </c>
      <c r="AG112" s="20">
        <v>-1.6000000000000014</v>
      </c>
      <c r="AH112" s="20">
        <v>-1.6000000000000085</v>
      </c>
      <c r="AI112" s="20">
        <v>-1.1000000000000014</v>
      </c>
      <c r="AJ112" s="20">
        <v>-2.6999999999999993</v>
      </c>
      <c r="AK112" s="20">
        <v>-7.3000000000000007</v>
      </c>
      <c r="AL112" s="20">
        <v>0.30000000000000426</v>
      </c>
      <c r="AM112" s="20">
        <v>-1.7000000000000011</v>
      </c>
      <c r="AN112" s="20">
        <v>-2.1999999999999993</v>
      </c>
      <c r="AO112" s="20">
        <v>-0.20000000000000284</v>
      </c>
      <c r="AP112" s="20">
        <v>-1.4000000000000004</v>
      </c>
      <c r="AQ112" s="20">
        <v>-1.3000000000000007</v>
      </c>
      <c r="AR112" s="20">
        <v>-2.7999999999999972</v>
      </c>
      <c r="AS112" s="20">
        <v>-1.5999999999999979</v>
      </c>
      <c r="AT112" s="20">
        <v>0.30000000000000071</v>
      </c>
      <c r="AU112" s="20">
        <v>0.5</v>
      </c>
      <c r="AV112" s="20">
        <v>1</v>
      </c>
      <c r="AW112" s="20">
        <v>-1.4000000000000004</v>
      </c>
      <c r="AX112" s="20">
        <v>0.29999999999999716</v>
      </c>
      <c r="AY112" s="20">
        <v>-0.80000000000000071</v>
      </c>
      <c r="AZ112" s="20">
        <v>-10.6</v>
      </c>
      <c r="BA112" s="20">
        <v>0</v>
      </c>
      <c r="BB112" s="20">
        <v>1</v>
      </c>
      <c r="BC112" s="20">
        <v>-1</v>
      </c>
      <c r="BD112" s="20">
        <v>1</v>
      </c>
      <c r="BE112" s="20">
        <v>5</v>
      </c>
      <c r="BF112" s="20">
        <v>18</v>
      </c>
      <c r="BG112" s="20">
        <v>9</v>
      </c>
      <c r="BH112" s="20">
        <v>5</v>
      </c>
      <c r="BI112" s="20">
        <v>7.2000000000000028</v>
      </c>
      <c r="BJ112" s="22">
        <v>1</v>
      </c>
      <c r="BK112" s="22">
        <v>3</v>
      </c>
      <c r="BL112" s="22">
        <v>-1.1000000000000014</v>
      </c>
      <c r="BM112" s="22">
        <v>-1</v>
      </c>
      <c r="BN112" s="22">
        <v>-5</v>
      </c>
      <c r="BO112" s="22">
        <v>11.699999999999996</v>
      </c>
      <c r="BP112" s="22">
        <v>-4</v>
      </c>
      <c r="BQ112" s="22">
        <v>1</v>
      </c>
      <c r="BR112" s="22">
        <v>-3</v>
      </c>
      <c r="BS112" s="22">
        <v>1</v>
      </c>
      <c r="BT112" s="22">
        <v>7</v>
      </c>
      <c r="BU112" s="22">
        <v>4</v>
      </c>
      <c r="BV112" s="22">
        <v>2</v>
      </c>
      <c r="BW112" s="22">
        <v>-12</v>
      </c>
      <c r="BX112" s="22">
        <v>4</v>
      </c>
      <c r="BY112" s="20">
        <v>-5</v>
      </c>
      <c r="BZ112" s="22">
        <v>11</v>
      </c>
      <c r="CA112" s="39" t="s">
        <v>5</v>
      </c>
      <c r="CB112" s="39" t="str">
        <f>IF(Raw!$CA112=Raw!$B112,"Team1", "Team2")</f>
        <v>Team2</v>
      </c>
      <c r="CC112" s="39">
        <v>99</v>
      </c>
      <c r="CD112" s="39">
        <v>108</v>
      </c>
      <c r="CE112" s="43">
        <f>Raw!$CC112-Raw!$CD112</f>
        <v>-9</v>
      </c>
      <c r="CF112" s="32" t="str">
        <f>INDEX(Pred!O:O, MATCH(Table1[[#This Row],[Index]],Pred!E:E,0))</f>
        <v>Team2</v>
      </c>
      <c r="CG112" s="32"/>
      <c r="CH112" s="32"/>
      <c r="CI112" s="32">
        <f>IF(Table1[[#This Row],[GamewinTeam]]=Table1[[#This Row],[Bet.forecast]],0,1)</f>
        <v>0</v>
      </c>
      <c r="CJ112" s="32"/>
      <c r="CK112" s="32"/>
    </row>
    <row r="113" spans="1:89" x14ac:dyDescent="0.25">
      <c r="A113" t="s">
        <v>286</v>
      </c>
      <c r="B113" s="16" t="s">
        <v>63</v>
      </c>
      <c r="C113" s="18" t="s">
        <v>42</v>
      </c>
      <c r="D113" s="19" t="s">
        <v>242</v>
      </c>
      <c r="E113" s="18" t="str">
        <f>Table1[[#This Row],[Team1]]&amp;""&amp;Table1[[#This Row],[Team2]]&amp;""&amp;Table1[[#This Row],[Date]]</f>
        <v>NOPCHI04.11.2017</v>
      </c>
      <c r="F113" s="18" t="str">
        <f>Raw!$C113</f>
        <v>CHI</v>
      </c>
      <c r="G113" s="18" t="str">
        <f>IF(Raw!$F113=Raw!$B113,"Team1","Team2")</f>
        <v>Team2</v>
      </c>
      <c r="H113" s="3" t="str">
        <f>IF(Table1[[#This Row],[Odd1]]&gt;Table1[[#This Row],[Odd2]],Table1[[#This Row],[Team2]],Table1[[#This Row],[Team1]])</f>
        <v>NOP</v>
      </c>
      <c r="I113" s="18" t="str">
        <f>IF(Raw!$H113=Raw!$B113,"Team1","Team2")</f>
        <v>Team1</v>
      </c>
      <c r="J113" s="18">
        <v>1.44</v>
      </c>
      <c r="K113" s="18">
        <v>3.01</v>
      </c>
      <c r="L113" s="18">
        <f>Raw!$J113-Raw!$K113</f>
        <v>-1.5699999999999998</v>
      </c>
      <c r="M113" s="18" t="s">
        <v>42</v>
      </c>
      <c r="N113" s="18" t="str">
        <f>IF(Raw!$M113=Raw!$B113,"Team1", "Team2")</f>
        <v>Team2</v>
      </c>
      <c r="O113" s="18">
        <v>0</v>
      </c>
      <c r="P113" s="18">
        <v>0</v>
      </c>
      <c r="Q113" s="18">
        <v>0</v>
      </c>
      <c r="R113" s="18">
        <v>0</v>
      </c>
      <c r="S113" s="18" t="s">
        <v>42</v>
      </c>
      <c r="T113" s="18" t="str">
        <f>IF(Raw!$S113=Raw!$B113,"Team1","Team2")</f>
        <v>Team2</v>
      </c>
      <c r="U113" s="18">
        <v>89</v>
      </c>
      <c r="V113" s="18">
        <v>92</v>
      </c>
      <c r="W113" s="18">
        <f>Raw!$U113-Raw!$V113</f>
        <v>-3</v>
      </c>
      <c r="X113" s="18">
        <v>0.64910000000000001</v>
      </c>
      <c r="Y113" s="18">
        <v>0.47</v>
      </c>
      <c r="Z113" s="22">
        <f>1-Table1[[#This Row],[Pred1]]</f>
        <v>0.53</v>
      </c>
      <c r="AA113" s="20">
        <v>2</v>
      </c>
      <c r="AB113" s="20">
        <v>9</v>
      </c>
      <c r="AC113" s="20">
        <v>-7</v>
      </c>
      <c r="AD113" s="20">
        <v>0.33299999999999996</v>
      </c>
      <c r="AE113" s="20">
        <v>0</v>
      </c>
      <c r="AF113" s="20">
        <v>12.800000000000011</v>
      </c>
      <c r="AG113" s="20">
        <v>4.4000000000000057</v>
      </c>
      <c r="AH113" s="20">
        <v>-2.2999999999999972</v>
      </c>
      <c r="AI113" s="20">
        <v>6.2000000000000028</v>
      </c>
      <c r="AJ113" s="20">
        <v>0.30000000000000071</v>
      </c>
      <c r="AK113" s="20">
        <v>-0.89999999999999858</v>
      </c>
      <c r="AL113" s="20">
        <v>1.8999999999999986</v>
      </c>
      <c r="AM113" s="20">
        <v>3.7000000000000011</v>
      </c>
      <c r="AN113" s="20">
        <v>4.8999999999999986</v>
      </c>
      <c r="AO113" s="20">
        <v>0.20000000000000284</v>
      </c>
      <c r="AP113" s="20">
        <v>-0.80000000000000071</v>
      </c>
      <c r="AQ113" s="20">
        <v>-0.20000000000000284</v>
      </c>
      <c r="AR113" s="20">
        <v>-1</v>
      </c>
      <c r="AS113" s="20">
        <v>4</v>
      </c>
      <c r="AT113" s="20">
        <v>1.7999999999999989</v>
      </c>
      <c r="AU113" s="20">
        <v>0.90000000000000036</v>
      </c>
      <c r="AV113" s="20">
        <v>0.90000000000000036</v>
      </c>
      <c r="AW113" s="20">
        <v>-0.20000000000000018</v>
      </c>
      <c r="AX113" s="20">
        <v>0.80000000000000071</v>
      </c>
      <c r="AY113" s="20">
        <v>4.5</v>
      </c>
      <c r="AZ113" s="20">
        <v>9.4</v>
      </c>
      <c r="BA113" s="20">
        <v>0</v>
      </c>
      <c r="BB113" s="20">
        <v>-1</v>
      </c>
      <c r="BC113" s="20">
        <v>1</v>
      </c>
      <c r="BD113" s="20">
        <v>-1</v>
      </c>
      <c r="BE113" s="20">
        <v>0</v>
      </c>
      <c r="BF113" s="20">
        <v>-10</v>
      </c>
      <c r="BG113" s="20">
        <v>-7</v>
      </c>
      <c r="BH113" s="20">
        <v>-10</v>
      </c>
      <c r="BI113" s="20">
        <v>-2.3999999999999986</v>
      </c>
      <c r="BJ113" s="22">
        <v>4</v>
      </c>
      <c r="BK113" s="22">
        <v>10</v>
      </c>
      <c r="BL113" s="22">
        <v>2.4000000000000057</v>
      </c>
      <c r="BM113" s="22">
        <v>0</v>
      </c>
      <c r="BN113" s="22">
        <v>-3</v>
      </c>
      <c r="BO113" s="22">
        <v>12.200000000000003</v>
      </c>
      <c r="BP113" s="22">
        <v>1</v>
      </c>
      <c r="BQ113" s="22">
        <v>-22</v>
      </c>
      <c r="BR113" s="22">
        <v>-21</v>
      </c>
      <c r="BS113" s="22">
        <v>-4</v>
      </c>
      <c r="BT113" s="22">
        <v>3</v>
      </c>
      <c r="BU113" s="22">
        <v>2</v>
      </c>
      <c r="BV113" s="22">
        <v>-4</v>
      </c>
      <c r="BW113" s="22">
        <v>-7</v>
      </c>
      <c r="BX113" s="22">
        <v>-15</v>
      </c>
      <c r="BY113" s="20">
        <v>0</v>
      </c>
      <c r="BZ113" s="22">
        <v>-15</v>
      </c>
      <c r="CA113" s="39" t="s">
        <v>63</v>
      </c>
      <c r="CB113" s="39" t="str">
        <f>IF(Raw!$CA113=Raw!$B113,"Team1", "Team2")</f>
        <v>Team1</v>
      </c>
      <c r="CC113" s="39">
        <v>96</v>
      </c>
      <c r="CD113" s="39">
        <v>90</v>
      </c>
      <c r="CE113" s="43">
        <f>Raw!$CC113-Raw!$CD113</f>
        <v>6</v>
      </c>
      <c r="CF113" s="32" t="str">
        <f>INDEX(Pred!O:O, MATCH(Table1[[#This Row],[Index]],Pred!E:E,0))</f>
        <v>Team1</v>
      </c>
      <c r="CG113" s="32"/>
      <c r="CH113" s="32"/>
      <c r="CI113" s="32">
        <f>IF(Table1[[#This Row],[GamewinTeam]]=Table1[[#This Row],[Bet.forecast]],0,1)</f>
        <v>0</v>
      </c>
      <c r="CJ113" s="32"/>
      <c r="CK113" s="32"/>
    </row>
    <row r="114" spans="1:89" x14ac:dyDescent="0.25">
      <c r="A114" t="s">
        <v>286</v>
      </c>
      <c r="B114" s="16" t="s">
        <v>50</v>
      </c>
      <c r="C114" s="18" t="s">
        <v>47</v>
      </c>
      <c r="D114" s="19" t="s">
        <v>242</v>
      </c>
      <c r="E114" s="18" t="str">
        <f>Table1[[#This Row],[Team1]]&amp;""&amp;Table1[[#This Row],[Team2]]&amp;""&amp;Table1[[#This Row],[Date]]</f>
        <v>GSWDEN04.11.2017</v>
      </c>
      <c r="F114" s="18" t="str">
        <f>Raw!$C114</f>
        <v>DEN</v>
      </c>
      <c r="G114" s="18" t="str">
        <f>IF(Raw!$F114=Raw!$B114,"Team1","Team2")</f>
        <v>Team2</v>
      </c>
      <c r="H114" s="3" t="str">
        <f>IF(Table1[[#This Row],[Odd1]]&gt;Table1[[#This Row],[Odd2]],Table1[[#This Row],[Team2]],Table1[[#This Row],[Team1]])</f>
        <v>GSW</v>
      </c>
      <c r="I114" s="18" t="str">
        <f>IF(Raw!$H114=Raw!$B114,"Team1","Team2")</f>
        <v>Team1</v>
      </c>
      <c r="J114" s="18">
        <v>1.29</v>
      </c>
      <c r="K114" s="18">
        <v>4.05</v>
      </c>
      <c r="L114" s="18">
        <f>Raw!$J114-Raw!$K114</f>
        <v>-2.76</v>
      </c>
      <c r="M114" s="18" t="s">
        <v>47</v>
      </c>
      <c r="N114" s="18" t="str">
        <f>IF(Raw!$M114=Raw!$B114,"Team1", "Team2")</f>
        <v>Team2</v>
      </c>
      <c r="O114" s="18">
        <v>0</v>
      </c>
      <c r="P114" s="18">
        <v>0</v>
      </c>
      <c r="Q114" s="18">
        <v>0</v>
      </c>
      <c r="R114" s="18">
        <v>0</v>
      </c>
      <c r="S114" s="18" t="s">
        <v>50</v>
      </c>
      <c r="T114" s="18" t="str">
        <f>IF(Raw!$S114=Raw!$B114,"Team1","Team2")</f>
        <v>Team1</v>
      </c>
      <c r="U114" s="18">
        <v>114</v>
      </c>
      <c r="V114" s="18">
        <v>90</v>
      </c>
      <c r="W114" s="18">
        <f>Raw!$U114-Raw!$V114</f>
        <v>24</v>
      </c>
      <c r="X114" s="18">
        <v>0.79330000000000001</v>
      </c>
      <c r="Y114" s="18">
        <v>0.74</v>
      </c>
      <c r="Z114" s="22">
        <f>1-Table1[[#This Row],[Pred1]]</f>
        <v>0.26</v>
      </c>
      <c r="AA114" s="20">
        <v>2</v>
      </c>
      <c r="AB114" s="20">
        <v>7</v>
      </c>
      <c r="AC114" s="20">
        <v>-5</v>
      </c>
      <c r="AD114" s="20">
        <v>0.21799999999999997</v>
      </c>
      <c r="AE114" s="20">
        <v>0.20000000000000284</v>
      </c>
      <c r="AF114" s="20">
        <v>10.200000000000003</v>
      </c>
      <c r="AG114" s="20">
        <v>4.3999999999999986</v>
      </c>
      <c r="AH114" s="20">
        <v>-0.20000000000000284</v>
      </c>
      <c r="AI114" s="20">
        <v>5.2000000000000028</v>
      </c>
      <c r="AJ114" s="20">
        <v>1.4000000000000004</v>
      </c>
      <c r="AK114" s="20">
        <v>1.3999999999999986</v>
      </c>
      <c r="AL114" s="20">
        <v>3</v>
      </c>
      <c r="AM114" s="20">
        <v>0.10000000000000142</v>
      </c>
      <c r="AN114" s="20">
        <v>-2.0999999999999979</v>
      </c>
      <c r="AO114" s="20">
        <v>7.7000000000000028</v>
      </c>
      <c r="AP114" s="20">
        <v>-3.4000000000000004</v>
      </c>
      <c r="AQ114" s="20">
        <v>3.5</v>
      </c>
      <c r="AR114" s="20">
        <v>0.10000000000000142</v>
      </c>
      <c r="AS114" s="20">
        <v>7.6999999999999993</v>
      </c>
      <c r="AT114" s="20">
        <v>0.80000000000000071</v>
      </c>
      <c r="AU114" s="20">
        <v>0.79999999999999893</v>
      </c>
      <c r="AV114" s="20">
        <v>4.0999999999999996</v>
      </c>
      <c r="AW114" s="20">
        <v>-0.79999999999999982</v>
      </c>
      <c r="AX114" s="20">
        <v>2.5999999999999979</v>
      </c>
      <c r="AY114" s="20">
        <v>-2.8999999999999986</v>
      </c>
      <c r="AZ114" s="20">
        <v>11.1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-1</v>
      </c>
      <c r="BG114" s="20">
        <v>-3</v>
      </c>
      <c r="BH114" s="20">
        <v>-4</v>
      </c>
      <c r="BI114" s="20">
        <v>-1.2999999999999972</v>
      </c>
      <c r="BJ114" s="22">
        <v>1</v>
      </c>
      <c r="BK114" s="22">
        <v>5</v>
      </c>
      <c r="BL114" s="22">
        <v>-1.7000000000000028</v>
      </c>
      <c r="BM114" s="22">
        <v>4</v>
      </c>
      <c r="BN114" s="22">
        <v>6</v>
      </c>
      <c r="BO114" s="22">
        <v>-4</v>
      </c>
      <c r="BP114" s="22">
        <v>-1</v>
      </c>
      <c r="BQ114" s="22">
        <v>2</v>
      </c>
      <c r="BR114" s="22">
        <v>1</v>
      </c>
      <c r="BS114" s="22">
        <v>8</v>
      </c>
      <c r="BT114" s="22">
        <v>1</v>
      </c>
      <c r="BU114" s="22">
        <v>-2</v>
      </c>
      <c r="BV114" s="22">
        <v>8</v>
      </c>
      <c r="BW114" s="22">
        <v>-5</v>
      </c>
      <c r="BX114" s="22">
        <v>-1</v>
      </c>
      <c r="BY114" s="20">
        <v>0</v>
      </c>
      <c r="BZ114" s="22">
        <v>-10</v>
      </c>
      <c r="CA114" s="39" t="s">
        <v>50</v>
      </c>
      <c r="CB114" s="39" t="str">
        <f>IF(Raw!$CA114=Raw!$B114,"Team1", "Team2")</f>
        <v>Team1</v>
      </c>
      <c r="CC114" s="39">
        <v>127</v>
      </c>
      <c r="CD114" s="39">
        <v>108</v>
      </c>
      <c r="CE114" s="43">
        <f>Raw!$CC114-Raw!$CD114</f>
        <v>19</v>
      </c>
      <c r="CF114" s="32" t="str">
        <f>INDEX(Pred!O:O, MATCH(Table1[[#This Row],[Index]],Pred!E:E,0))</f>
        <v>Team1</v>
      </c>
      <c r="CG114" s="32"/>
      <c r="CH114" s="32"/>
      <c r="CI114" s="32">
        <f>IF(Table1[[#This Row],[GamewinTeam]]=Table1[[#This Row],[Bet.forecast]],0,1)</f>
        <v>0</v>
      </c>
      <c r="CJ114" s="32"/>
      <c r="CK114" s="32"/>
    </row>
    <row r="115" spans="1:89" x14ac:dyDescent="0.25">
      <c r="A115" t="s">
        <v>286</v>
      </c>
      <c r="B115" s="16" t="s">
        <v>53</v>
      </c>
      <c r="C115" s="18" t="s">
        <v>65</v>
      </c>
      <c r="D115" s="19" t="s">
        <v>246</v>
      </c>
      <c r="E115" s="18" t="str">
        <f>Table1[[#This Row],[Team1]]&amp;""&amp;Table1[[#This Row],[Team2]]&amp;""&amp;Table1[[#This Row],[Date]]</f>
        <v>INDNYK05.11.2017</v>
      </c>
      <c r="F115" s="18" t="str">
        <f>Raw!$C115</f>
        <v>NYK</v>
      </c>
      <c r="G115" s="18" t="str">
        <f>IF(Raw!$F115=Raw!$B115,"Team1","Team2")</f>
        <v>Team2</v>
      </c>
      <c r="H115" s="3" t="str">
        <f>IF(Table1[[#This Row],[Odd1]]&gt;Table1[[#This Row],[Odd2]],Table1[[#This Row],[Team2]],Table1[[#This Row],[Team1]])</f>
        <v>NYK</v>
      </c>
      <c r="I115" s="18" t="str">
        <f>IF(Raw!$H115=Raw!$B115,"Team1","Team2")</f>
        <v>Team2</v>
      </c>
      <c r="J115" s="18">
        <v>2.1800000000000002</v>
      </c>
      <c r="K115" s="18">
        <v>1.77</v>
      </c>
      <c r="L115" s="18">
        <f>Raw!$J115-Raw!$K115</f>
        <v>0.41000000000000014</v>
      </c>
      <c r="M115" s="18" t="s">
        <v>53</v>
      </c>
      <c r="N115" s="18" t="str">
        <f>IF(Raw!$M115=Raw!$B115,"Team1", "Team2")</f>
        <v>Team1</v>
      </c>
      <c r="O115" s="18">
        <v>0</v>
      </c>
      <c r="P115" s="18">
        <v>0</v>
      </c>
      <c r="Q115" s="18">
        <v>0</v>
      </c>
      <c r="R115" s="18">
        <v>0</v>
      </c>
      <c r="S115" s="18" t="s">
        <v>65</v>
      </c>
      <c r="T115" s="18" t="str">
        <f>IF(Raw!$S115=Raw!$B115,"Team1","Team2")</f>
        <v>Team2</v>
      </c>
      <c r="U115" s="18">
        <v>89</v>
      </c>
      <c r="V115" s="18">
        <v>118</v>
      </c>
      <c r="W115" s="18">
        <f>Raw!$U115-Raw!$V115</f>
        <v>-29</v>
      </c>
      <c r="X115" s="18">
        <v>0.69620000000000004</v>
      </c>
      <c r="Y115" s="18">
        <v>0.21</v>
      </c>
      <c r="Z115" s="22">
        <f>1-Table1[[#This Row],[Pred1]]</f>
        <v>0.79</v>
      </c>
      <c r="AA115" s="20">
        <v>2</v>
      </c>
      <c r="AB115" s="20">
        <v>3</v>
      </c>
      <c r="AC115" s="20">
        <v>-1</v>
      </c>
      <c r="AD115" s="20">
        <v>7.6999999999999957E-2</v>
      </c>
      <c r="AE115" s="20">
        <v>0</v>
      </c>
      <c r="AF115" s="20">
        <v>4.5</v>
      </c>
      <c r="AG115" s="20">
        <v>1.6000000000000014</v>
      </c>
      <c r="AH115" s="20">
        <v>2.0999999999999943</v>
      </c>
      <c r="AI115" s="20">
        <v>0.69999999999999574</v>
      </c>
      <c r="AJ115" s="20">
        <v>2.0999999999999996</v>
      </c>
      <c r="AK115" s="20">
        <v>3.0999999999999979</v>
      </c>
      <c r="AL115" s="20">
        <v>3.7999999999999972</v>
      </c>
      <c r="AM115" s="20">
        <v>-0.70000000000000107</v>
      </c>
      <c r="AN115" s="20">
        <v>-0.30000000000000071</v>
      </c>
      <c r="AO115" s="20">
        <v>-2.3999999999999915</v>
      </c>
      <c r="AP115" s="20">
        <v>-1.8000000000000007</v>
      </c>
      <c r="AQ115" s="20">
        <v>-0.39999999999999858</v>
      </c>
      <c r="AR115" s="20">
        <v>-2.1999999999999957</v>
      </c>
      <c r="AS115" s="20">
        <v>-0.10000000000000142</v>
      </c>
      <c r="AT115" s="20">
        <v>-2.1000000000000014</v>
      </c>
      <c r="AU115" s="20">
        <v>1.2000000000000002</v>
      </c>
      <c r="AV115" s="20">
        <v>-9.9999999999999645E-2</v>
      </c>
      <c r="AW115" s="20">
        <v>0.59999999999999964</v>
      </c>
      <c r="AX115" s="20">
        <v>-2.1000000000000014</v>
      </c>
      <c r="AY115" s="20">
        <v>-2</v>
      </c>
      <c r="AZ115" s="20">
        <v>1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7</v>
      </c>
      <c r="BG115" s="20">
        <v>3</v>
      </c>
      <c r="BH115" s="20">
        <v>19</v>
      </c>
      <c r="BI115" s="20">
        <v>-8</v>
      </c>
      <c r="BJ115" s="22">
        <v>6</v>
      </c>
      <c r="BK115" s="22">
        <v>25</v>
      </c>
      <c r="BL115" s="22">
        <v>-25.799999999999997</v>
      </c>
      <c r="BM115" s="22">
        <v>-5</v>
      </c>
      <c r="BN115" s="22">
        <v>-3</v>
      </c>
      <c r="BO115" s="22">
        <v>-11.599999999999994</v>
      </c>
      <c r="BP115" s="22">
        <v>2</v>
      </c>
      <c r="BQ115" s="22">
        <v>6</v>
      </c>
      <c r="BR115" s="22">
        <v>8</v>
      </c>
      <c r="BS115" s="22">
        <v>-1</v>
      </c>
      <c r="BT115" s="22">
        <v>-8</v>
      </c>
      <c r="BU115" s="22">
        <v>-2</v>
      </c>
      <c r="BV115" s="22">
        <v>1</v>
      </c>
      <c r="BW115" s="22">
        <v>-1</v>
      </c>
      <c r="BX115" s="22">
        <v>-2</v>
      </c>
      <c r="BY115" s="20">
        <v>-1</v>
      </c>
      <c r="BZ115" s="22">
        <v>-7</v>
      </c>
      <c r="CA115" s="39" t="s">
        <v>65</v>
      </c>
      <c r="CB115" s="39" t="str">
        <f>IF(Raw!$CA115=Raw!$B115,"Team1", "Team2")</f>
        <v>Team2</v>
      </c>
      <c r="CC115" s="39">
        <v>101</v>
      </c>
      <c r="CD115" s="39">
        <v>108</v>
      </c>
      <c r="CE115" s="43">
        <f>Raw!$CC115-Raw!$CD115</f>
        <v>-7</v>
      </c>
      <c r="CF115" s="21" t="str">
        <f>INDEX(Pred!O:O, MATCH(Table1[[#This Row],[Index]],Pred!E:E,0))</f>
        <v>do not bet</v>
      </c>
      <c r="CG115" s="21"/>
      <c r="CH115" s="21"/>
      <c r="CI115" s="21">
        <f>IF(Table1[[#This Row],[GamewinTeam]]=Table1[[#This Row],[Bet.forecast]],0,1)</f>
        <v>1</v>
      </c>
      <c r="CJ115" s="32"/>
      <c r="CK115" s="32"/>
    </row>
    <row r="116" spans="1:89" x14ac:dyDescent="0.25">
      <c r="A116" t="s">
        <v>286</v>
      </c>
      <c r="B116" s="16" t="s">
        <v>2</v>
      </c>
      <c r="C116" s="18" t="s">
        <v>4</v>
      </c>
      <c r="D116" s="19" t="s">
        <v>246</v>
      </c>
      <c r="E116" s="18" t="str">
        <f>Table1[[#This Row],[Team1]]&amp;""&amp;Table1[[#This Row],[Team2]]&amp;""&amp;Table1[[#This Row],[Date]]</f>
        <v>ATLCLE05.11.2017</v>
      </c>
      <c r="F116" s="18" t="str">
        <f>Raw!$C116</f>
        <v>CLE</v>
      </c>
      <c r="G116" s="18" t="str">
        <f>IF(Raw!$F116=Raw!$B116,"Team1","Team2")</f>
        <v>Team2</v>
      </c>
      <c r="H116" s="3" t="str">
        <f>IF(Table1[[#This Row],[Odd1]]&gt;Table1[[#This Row],[Odd2]],Table1[[#This Row],[Team2]],Table1[[#This Row],[Team1]])</f>
        <v>CLE</v>
      </c>
      <c r="I116" s="18" t="str">
        <f>IF(Raw!$H116=Raw!$B116,"Team1","Team2")</f>
        <v>Team2</v>
      </c>
      <c r="J116" s="18">
        <v>7.5</v>
      </c>
      <c r="K116" s="18">
        <v>1.1000000000000001</v>
      </c>
      <c r="L116" s="18">
        <f>Raw!$J116-Raw!$K116</f>
        <v>6.4</v>
      </c>
      <c r="M116" s="18" t="s">
        <v>2</v>
      </c>
      <c r="N116" s="18" t="str">
        <f>IF(Raw!$M116=Raw!$B116,"Team1", "Team2")</f>
        <v>Team1</v>
      </c>
      <c r="O116" s="18">
        <v>0</v>
      </c>
      <c r="P116" s="18">
        <v>0</v>
      </c>
      <c r="Q116" s="18">
        <v>0</v>
      </c>
      <c r="R116" s="18">
        <v>0</v>
      </c>
      <c r="S116" s="18" t="s">
        <v>2</v>
      </c>
      <c r="T116" s="18" t="str">
        <f>IF(Raw!$S116=Raw!$B116,"Team1","Team2")</f>
        <v>Team1</v>
      </c>
      <c r="U116" s="18">
        <v>98</v>
      </c>
      <c r="V116" s="18">
        <v>95</v>
      </c>
      <c r="W116" s="18">
        <f>Raw!$U116-Raw!$V116</f>
        <v>3</v>
      </c>
      <c r="X116" s="18">
        <v>0.68899999999999995</v>
      </c>
      <c r="Y116" s="18">
        <v>0.53</v>
      </c>
      <c r="Z116" s="18">
        <f>1-Table1[[#This Row],[Pred1]]</f>
        <v>0.47</v>
      </c>
      <c r="AA116" s="20">
        <v>-2</v>
      </c>
      <c r="AB116" s="20">
        <v>-13</v>
      </c>
      <c r="AC116" s="20">
        <v>11</v>
      </c>
      <c r="AD116" s="20">
        <v>-0.48399999999999999</v>
      </c>
      <c r="AE116" s="20">
        <v>0</v>
      </c>
      <c r="AF116" s="20">
        <v>-7.9000000000000057</v>
      </c>
      <c r="AG116" s="20">
        <v>-1.1000000000000014</v>
      </c>
      <c r="AH116" s="20">
        <v>2.5</v>
      </c>
      <c r="AI116" s="20">
        <v>-2.6999999999999957</v>
      </c>
      <c r="AJ116" s="20">
        <v>-1.4000000000000004</v>
      </c>
      <c r="AK116" s="20">
        <v>-4.7000000000000028</v>
      </c>
      <c r="AL116" s="20">
        <v>1.1999999999999957</v>
      </c>
      <c r="AM116" s="20">
        <v>-4.0999999999999979</v>
      </c>
      <c r="AN116" s="20">
        <v>-4.6999999999999993</v>
      </c>
      <c r="AO116" s="20">
        <v>-2.1000000000000085</v>
      </c>
      <c r="AP116" s="20">
        <v>0.89999999999999858</v>
      </c>
      <c r="AQ116" s="20">
        <v>-2.9000000000000021</v>
      </c>
      <c r="AR116" s="20">
        <v>-2.1000000000000014</v>
      </c>
      <c r="AS116" s="20">
        <v>-9.9999999999997868E-2</v>
      </c>
      <c r="AT116" s="20">
        <v>1.3000000000000007</v>
      </c>
      <c r="AU116" s="20">
        <v>2.2000000000000002</v>
      </c>
      <c r="AV116" s="20">
        <v>-0.29999999999999982</v>
      </c>
      <c r="AW116" s="20">
        <v>1.1000000000000005</v>
      </c>
      <c r="AX116" s="20">
        <v>0.89999999999999858</v>
      </c>
      <c r="AY116" s="20">
        <v>-1.4000000000000021</v>
      </c>
      <c r="AZ116" s="20">
        <v>-9</v>
      </c>
      <c r="BA116" s="20">
        <v>0</v>
      </c>
      <c r="BB116" s="20">
        <v>0</v>
      </c>
      <c r="BC116" s="20">
        <v>0</v>
      </c>
      <c r="BD116" s="20">
        <v>0</v>
      </c>
      <c r="BE116" s="20">
        <v>5</v>
      </c>
      <c r="BF116" s="20">
        <v>4</v>
      </c>
      <c r="BG116" s="20">
        <v>3</v>
      </c>
      <c r="BH116" s="20">
        <v>7</v>
      </c>
      <c r="BI116" s="20">
        <v>0</v>
      </c>
      <c r="BJ116" s="22">
        <v>0</v>
      </c>
      <c r="BK116" s="22">
        <v>-9</v>
      </c>
      <c r="BL116" s="22">
        <v>10.100000000000001</v>
      </c>
      <c r="BM116" s="22">
        <v>-2</v>
      </c>
      <c r="BN116" s="22">
        <v>-2</v>
      </c>
      <c r="BO116" s="22">
        <v>-2.2999999999999972</v>
      </c>
      <c r="BP116" s="22">
        <v>2</v>
      </c>
      <c r="BQ116" s="22">
        <v>3</v>
      </c>
      <c r="BR116" s="22">
        <v>5</v>
      </c>
      <c r="BS116" s="22">
        <v>2</v>
      </c>
      <c r="BT116" s="22">
        <v>7</v>
      </c>
      <c r="BU116" s="22">
        <v>3</v>
      </c>
      <c r="BV116" s="22">
        <v>-1</v>
      </c>
      <c r="BW116" s="22">
        <v>3</v>
      </c>
      <c r="BX116" s="22">
        <v>-7</v>
      </c>
      <c r="BY116" s="20">
        <v>4</v>
      </c>
      <c r="BZ116" s="22">
        <v>0</v>
      </c>
      <c r="CA116" s="39" t="s">
        <v>2</v>
      </c>
      <c r="CB116" s="39" t="str">
        <f>IF(Raw!$CA116=Raw!$B116,"Team1", "Team2")</f>
        <v>Team1</v>
      </c>
      <c r="CC116" s="39">
        <v>117</v>
      </c>
      <c r="CD116" s="39">
        <v>115</v>
      </c>
      <c r="CE116" s="43">
        <f>Raw!$CC116-Raw!$CD116</f>
        <v>2</v>
      </c>
      <c r="CF116" s="21" t="str">
        <f>INDEX(Pred!O:O, MATCH(Table1[[#This Row],[Index]],Pred!E:E,0))</f>
        <v>Team2</v>
      </c>
      <c r="CG116" s="21"/>
      <c r="CH116" s="21"/>
      <c r="CI116" s="21">
        <f>IF(Table1[[#This Row],[GamewinTeam]]=Table1[[#This Row],[Bet.forecast]],0,1)</f>
        <v>1</v>
      </c>
      <c r="CJ116" s="32"/>
      <c r="CK116" s="32"/>
    </row>
    <row r="117" spans="1:89" x14ac:dyDescent="0.25">
      <c r="A117" t="s">
        <v>286</v>
      </c>
      <c r="B117" s="16" t="s">
        <v>7</v>
      </c>
      <c r="C117" s="18" t="s">
        <v>55</v>
      </c>
      <c r="D117" s="19" t="s">
        <v>246</v>
      </c>
      <c r="E117" s="18" t="str">
        <f>Table1[[#This Row],[Team1]]&amp;""&amp;Table1[[#This Row],[Team2]]&amp;""&amp;Table1[[#This Row],[Date]]</f>
        <v>MIALAC05.11.2017</v>
      </c>
      <c r="F117" s="18" t="str">
        <f>Raw!$C117</f>
        <v>LAC</v>
      </c>
      <c r="G117" s="18" t="str">
        <f>IF(Raw!$F117=Raw!$B117,"Team1","Team2")</f>
        <v>Team2</v>
      </c>
      <c r="H117" s="3" t="str">
        <f>IF(Table1[[#This Row],[Odd1]]&gt;Table1[[#This Row],[Odd2]],Table1[[#This Row],[Team2]],Table1[[#This Row],[Team1]])</f>
        <v>LAC</v>
      </c>
      <c r="I117" s="18" t="str">
        <f>IF(Raw!$H117=Raw!$B117,"Team1","Team2")</f>
        <v>Team2</v>
      </c>
      <c r="J117" s="18">
        <v>2.75</v>
      </c>
      <c r="K117" s="18">
        <v>1.47</v>
      </c>
      <c r="L117" s="18">
        <f>Raw!$J117-Raw!$K117</f>
        <v>1.28</v>
      </c>
      <c r="M117" s="18" t="s">
        <v>7</v>
      </c>
      <c r="N117" s="18" t="str">
        <f>IF(Raw!$M117=Raw!$B117,"Team1", "Team2")</f>
        <v>Team1</v>
      </c>
      <c r="O117" s="18">
        <v>0</v>
      </c>
      <c r="P117" s="18">
        <v>0</v>
      </c>
      <c r="Q117" s="18">
        <v>0</v>
      </c>
      <c r="R117" s="18">
        <v>0</v>
      </c>
      <c r="S117" s="18" t="s">
        <v>55</v>
      </c>
      <c r="T117" s="18" t="str">
        <f>IF(Raw!$S117=Raw!$B117,"Team1","Team2")</f>
        <v>Team2</v>
      </c>
      <c r="U117" s="18">
        <v>84</v>
      </c>
      <c r="V117" s="18">
        <v>116</v>
      </c>
      <c r="W117" s="18">
        <f>Raw!$U117-Raw!$V117</f>
        <v>-32</v>
      </c>
      <c r="X117" s="18">
        <v>0.63780000000000003</v>
      </c>
      <c r="Y117" s="18">
        <v>0.18</v>
      </c>
      <c r="Z117" s="18">
        <f>1-Table1[[#This Row],[Pred1]]</f>
        <v>0.82000000000000006</v>
      </c>
      <c r="AA117" s="20">
        <v>1</v>
      </c>
      <c r="AB117" s="20">
        <v>3</v>
      </c>
      <c r="AC117" s="20">
        <v>-2</v>
      </c>
      <c r="AD117" s="20">
        <v>0.11000000000000004</v>
      </c>
      <c r="AE117" s="20">
        <v>0</v>
      </c>
      <c r="AF117" s="20">
        <v>-4.7999999999999972</v>
      </c>
      <c r="AG117" s="20">
        <v>-1.1000000000000014</v>
      </c>
      <c r="AH117" s="20">
        <v>-1.8000000000000114</v>
      </c>
      <c r="AI117" s="20">
        <v>-0.30000000000000426</v>
      </c>
      <c r="AJ117" s="20">
        <v>1.5</v>
      </c>
      <c r="AK117" s="20">
        <v>3</v>
      </c>
      <c r="AL117" s="20">
        <v>1.2000000000000028</v>
      </c>
      <c r="AM117" s="20">
        <v>-4.0000000000000018</v>
      </c>
      <c r="AN117" s="20">
        <v>-5.8000000000000007</v>
      </c>
      <c r="AO117" s="20">
        <v>1.9000000000000057</v>
      </c>
      <c r="AP117" s="20">
        <v>-3.1999999999999993</v>
      </c>
      <c r="AQ117" s="20">
        <v>1.6999999999999993</v>
      </c>
      <c r="AR117" s="20">
        <v>-1.5</v>
      </c>
      <c r="AS117" s="20">
        <v>0.70000000000000284</v>
      </c>
      <c r="AT117" s="20">
        <v>1</v>
      </c>
      <c r="AU117" s="20">
        <v>-0.5</v>
      </c>
      <c r="AV117" s="20">
        <v>0.29999999999999982</v>
      </c>
      <c r="AW117" s="20">
        <v>-0.5</v>
      </c>
      <c r="AX117" s="20">
        <v>-0.59999999999999787</v>
      </c>
      <c r="AY117" s="20">
        <v>-3.3000000000000007</v>
      </c>
      <c r="AZ117" s="20">
        <v>-1.2999999999999998</v>
      </c>
      <c r="BA117" s="20">
        <v>0</v>
      </c>
      <c r="BB117" s="20">
        <v>0</v>
      </c>
      <c r="BC117" s="20">
        <v>0</v>
      </c>
      <c r="BD117" s="20">
        <v>0</v>
      </c>
      <c r="BE117" s="20">
        <v>0</v>
      </c>
      <c r="BF117" s="20">
        <v>-2</v>
      </c>
      <c r="BG117" s="20">
        <v>-5</v>
      </c>
      <c r="BH117" s="20">
        <v>-27</v>
      </c>
      <c r="BI117" s="20">
        <v>9.8000000000000043</v>
      </c>
      <c r="BJ117" s="22">
        <v>8</v>
      </c>
      <c r="BK117" s="22">
        <v>2</v>
      </c>
      <c r="BL117" s="22">
        <v>21.599999999999998</v>
      </c>
      <c r="BM117" s="22">
        <v>0</v>
      </c>
      <c r="BN117" s="22">
        <v>-3</v>
      </c>
      <c r="BO117" s="22">
        <v>15</v>
      </c>
      <c r="BP117" s="22">
        <v>-11</v>
      </c>
      <c r="BQ117" s="22">
        <v>-3</v>
      </c>
      <c r="BR117" s="22">
        <v>-14</v>
      </c>
      <c r="BS117" s="22">
        <v>5</v>
      </c>
      <c r="BT117" s="22">
        <v>10</v>
      </c>
      <c r="BU117" s="22">
        <v>1</v>
      </c>
      <c r="BV117" s="22">
        <v>1</v>
      </c>
      <c r="BW117" s="22">
        <v>0</v>
      </c>
      <c r="BX117" s="22">
        <v>0</v>
      </c>
      <c r="BY117" s="20">
        <v>-3</v>
      </c>
      <c r="BZ117" s="22">
        <v>-6</v>
      </c>
      <c r="CA117" s="39" t="s">
        <v>7</v>
      </c>
      <c r="CB117" s="39" t="str">
        <f>IF(Raw!$CA117=Raw!$B117,"Team1", "Team2")</f>
        <v>Team1</v>
      </c>
      <c r="CC117" s="39">
        <v>104</v>
      </c>
      <c r="CD117" s="39">
        <v>101</v>
      </c>
      <c r="CE117" s="43">
        <f>Raw!$CC117-Raw!$CD117</f>
        <v>3</v>
      </c>
      <c r="CF117" s="21" t="str">
        <f>INDEX(Pred!O:O, MATCH(Table1[[#This Row],[Index]],Pred!E:E,0))</f>
        <v>Team2</v>
      </c>
      <c r="CG117" s="21"/>
      <c r="CH117" s="21"/>
      <c r="CI117" s="21">
        <f>IF(Table1[[#This Row],[GamewinTeam]]=Table1[[#This Row],[Bet.forecast]],0,1)</f>
        <v>1</v>
      </c>
      <c r="CJ117" s="32"/>
      <c r="CK117" s="32"/>
    </row>
    <row r="118" spans="1:89" x14ac:dyDescent="0.25">
      <c r="A118" t="s">
        <v>286</v>
      </c>
      <c r="B118" s="16" t="s">
        <v>3</v>
      </c>
      <c r="C118" s="18" t="s">
        <v>69</v>
      </c>
      <c r="D118" s="19" t="s">
        <v>246</v>
      </c>
      <c r="E118" s="18" t="str">
        <f>Table1[[#This Row],[Team1]]&amp;""&amp;Table1[[#This Row],[Team2]]&amp;""&amp;Table1[[#This Row],[Date]]</f>
        <v>BOSORL05.11.2017</v>
      </c>
      <c r="F118" s="18" t="str">
        <f>Raw!$C118</f>
        <v>ORL</v>
      </c>
      <c r="G118" s="18" t="str">
        <f>IF(Raw!$F118=Raw!$B118,"Team1","Team2")</f>
        <v>Team2</v>
      </c>
      <c r="H118" s="3" t="str">
        <f>IF(Table1[[#This Row],[Odd1]]&gt;Table1[[#This Row],[Odd2]],Table1[[#This Row],[Team2]],Table1[[#This Row],[Team1]])</f>
        <v>BOS</v>
      </c>
      <c r="I118" s="18" t="str">
        <f>IF(Raw!$H118=Raw!$B118,"Team1","Team2")</f>
        <v>Team1</v>
      </c>
      <c r="J118" s="18">
        <v>1.67</v>
      </c>
      <c r="K118" s="18">
        <v>2.36</v>
      </c>
      <c r="L118" s="18">
        <f>Raw!$J118-Raw!$K118</f>
        <v>-0.69</v>
      </c>
      <c r="M118" s="18" t="s">
        <v>69</v>
      </c>
      <c r="N118" s="18" t="str">
        <f>IF(Raw!$M118=Raw!$B118,"Team1", "Team2")</f>
        <v>Team2</v>
      </c>
      <c r="O118" s="18">
        <v>0</v>
      </c>
      <c r="P118" s="18">
        <v>0</v>
      </c>
      <c r="Q118" s="18">
        <v>0</v>
      </c>
      <c r="R118" s="18">
        <v>1</v>
      </c>
      <c r="S118" s="18" t="s">
        <v>3</v>
      </c>
      <c r="T118" s="18" t="str">
        <f>IF(Raw!$S118=Raw!$B118,"Team1","Team2")</f>
        <v>Team1</v>
      </c>
      <c r="U118" s="18">
        <v>105</v>
      </c>
      <c r="V118" s="18">
        <v>88</v>
      </c>
      <c r="W118" s="18">
        <f>Raw!$U118-Raw!$V118</f>
        <v>17</v>
      </c>
      <c r="X118" s="18">
        <v>0.67859999999999998</v>
      </c>
      <c r="Y118" s="18">
        <v>0.67</v>
      </c>
      <c r="Z118" s="18">
        <f>1-Table1[[#This Row],[Pred1]]</f>
        <v>0.32999999999999996</v>
      </c>
      <c r="AA118" s="20">
        <v>0</v>
      </c>
      <c r="AB118" s="20">
        <v>11</v>
      </c>
      <c r="AC118" s="20">
        <v>-11</v>
      </c>
      <c r="AD118" s="20">
        <v>0.40799999999999997</v>
      </c>
      <c r="AE118" s="20">
        <v>0</v>
      </c>
      <c r="AF118" s="20">
        <v>-2.5</v>
      </c>
      <c r="AG118" s="20">
        <v>-2.3999999999999986</v>
      </c>
      <c r="AH118" s="20">
        <v>-2.7000000000000028</v>
      </c>
      <c r="AI118" s="20">
        <v>-1.3999999999999986</v>
      </c>
      <c r="AJ118" s="20">
        <v>0.40000000000000036</v>
      </c>
      <c r="AK118" s="20">
        <v>0.89999999999999858</v>
      </c>
      <c r="AL118" s="20">
        <v>0.19999999999999574</v>
      </c>
      <c r="AM118" s="20">
        <v>1.8999999999999986</v>
      </c>
      <c r="AN118" s="20">
        <v>1.6999999999999993</v>
      </c>
      <c r="AO118" s="20">
        <v>3</v>
      </c>
      <c r="AP118" s="20">
        <v>0.90000000000000036</v>
      </c>
      <c r="AQ118" s="20">
        <v>2.2000000000000028</v>
      </c>
      <c r="AR118" s="20">
        <v>3.1000000000000014</v>
      </c>
      <c r="AS118" s="20">
        <v>-0.90000000000000213</v>
      </c>
      <c r="AT118" s="20">
        <v>-1.1000000000000014</v>
      </c>
      <c r="AU118" s="20">
        <v>0.29999999999999982</v>
      </c>
      <c r="AV118" s="20">
        <v>-0.79999999999999982</v>
      </c>
      <c r="AW118" s="20">
        <v>-0.70000000000000018</v>
      </c>
      <c r="AX118" s="20">
        <v>-0.40000000000000213</v>
      </c>
      <c r="AY118" s="20">
        <v>0.80000000000000071</v>
      </c>
      <c r="AZ118" s="20">
        <v>10.600000000000001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13</v>
      </c>
      <c r="BG118" s="20">
        <v>5</v>
      </c>
      <c r="BH118" s="20">
        <v>0</v>
      </c>
      <c r="BI118" s="20">
        <v>6</v>
      </c>
      <c r="BJ118" s="22">
        <v>6</v>
      </c>
      <c r="BK118" s="22">
        <v>17</v>
      </c>
      <c r="BL118" s="22">
        <v>5.0999999999999979</v>
      </c>
      <c r="BM118" s="22">
        <v>-3</v>
      </c>
      <c r="BN118" s="22">
        <v>-6</v>
      </c>
      <c r="BO118" s="22">
        <v>9.9000000000000057</v>
      </c>
      <c r="BP118" s="22">
        <v>0</v>
      </c>
      <c r="BQ118" s="22">
        <v>-3</v>
      </c>
      <c r="BR118" s="22">
        <v>-3</v>
      </c>
      <c r="BS118" s="22">
        <v>-4</v>
      </c>
      <c r="BT118" s="22">
        <v>-1</v>
      </c>
      <c r="BU118" s="22">
        <v>5</v>
      </c>
      <c r="BV118" s="22">
        <v>-7</v>
      </c>
      <c r="BW118" s="22">
        <v>-4</v>
      </c>
      <c r="BX118" s="22">
        <v>5</v>
      </c>
      <c r="BY118" s="20">
        <v>-6</v>
      </c>
      <c r="BZ118" s="22">
        <v>11</v>
      </c>
      <c r="CA118" s="39" t="s">
        <v>3</v>
      </c>
      <c r="CB118" s="39" t="str">
        <f>IF(Raw!$CA118=Raw!$B118,"Team1", "Team2")</f>
        <v>Team1</v>
      </c>
      <c r="CC118" s="39">
        <v>104</v>
      </c>
      <c r="CD118" s="39">
        <v>88</v>
      </c>
      <c r="CE118" s="43">
        <f>Raw!$CC118-Raw!$CD118</f>
        <v>16</v>
      </c>
      <c r="CF118" s="21" t="str">
        <f>INDEX(Pred!O:O, MATCH(Table1[[#This Row],[Index]],Pred!E:E,0))</f>
        <v>Team1</v>
      </c>
      <c r="CG118" s="21"/>
      <c r="CH118" s="21"/>
      <c r="CI118" s="21">
        <f>IF(Table1[[#This Row],[GamewinTeam]]=Table1[[#This Row],[Bet.forecast]],0,1)</f>
        <v>0</v>
      </c>
      <c r="CJ118" s="32"/>
      <c r="CK118" s="32"/>
    </row>
    <row r="119" spans="1:89" x14ac:dyDescent="0.25">
      <c r="A119" t="s">
        <v>286</v>
      </c>
      <c r="B119" s="16" t="s">
        <v>83</v>
      </c>
      <c r="C119" s="18" t="s">
        <v>11</v>
      </c>
      <c r="D119" s="19" t="s">
        <v>246</v>
      </c>
      <c r="E119" s="18" t="str">
        <f>Table1[[#This Row],[Team1]]&amp;""&amp;Table1[[#This Row],[Team2]]&amp;""&amp;Table1[[#This Row],[Date]]</f>
        <v>WASTOR05.11.2017</v>
      </c>
      <c r="F119" s="18" t="str">
        <f>Raw!$C119</f>
        <v>TOR</v>
      </c>
      <c r="G119" s="18" t="str">
        <f>IF(Raw!$F119=Raw!$B119,"Team1","Team2")</f>
        <v>Team2</v>
      </c>
      <c r="H119" s="3" t="str">
        <f>IF(Table1[[#This Row],[Odd1]]&gt;Table1[[#This Row],[Odd2]],Table1[[#This Row],[Team2]],Table1[[#This Row],[Team1]])</f>
        <v>TOR</v>
      </c>
      <c r="I119" s="18" t="str">
        <f>IF(Raw!$H119=Raw!$B119,"Team1","Team2")</f>
        <v>Team2</v>
      </c>
      <c r="J119" s="18">
        <v>3.22</v>
      </c>
      <c r="K119" s="18">
        <v>1.4</v>
      </c>
      <c r="L119" s="18">
        <f>Raw!$J119-Raw!$K119</f>
        <v>1.8200000000000003</v>
      </c>
      <c r="M119" s="18" t="s">
        <v>83</v>
      </c>
      <c r="N119" s="18" t="str">
        <f>IF(Raw!$M119=Raw!$B119,"Team1", "Team2")</f>
        <v>Team1</v>
      </c>
      <c r="O119" s="18">
        <v>2</v>
      </c>
      <c r="P119" s="18">
        <v>0</v>
      </c>
      <c r="Q119" s="18">
        <v>2</v>
      </c>
      <c r="R119" s="18">
        <v>0</v>
      </c>
      <c r="S119" s="18" t="s">
        <v>11</v>
      </c>
      <c r="T119" s="18" t="str">
        <f>IF(Raw!$S119=Raw!$B119,"Team1","Team2")</f>
        <v>Team2</v>
      </c>
      <c r="U119" s="18">
        <v>86</v>
      </c>
      <c r="V119" s="18">
        <v>116</v>
      </c>
      <c r="W119" s="18">
        <f>Raw!$U119-Raw!$V119</f>
        <v>-30</v>
      </c>
      <c r="X119" s="18">
        <v>0.89</v>
      </c>
      <c r="Y119" s="18">
        <v>0.2</v>
      </c>
      <c r="Z119" s="18">
        <f>1-Table1[[#This Row],[Pred1]]</f>
        <v>0.8</v>
      </c>
      <c r="AA119" s="20">
        <v>2</v>
      </c>
      <c r="AB119" s="20">
        <v>-2</v>
      </c>
      <c r="AC119" s="20">
        <v>4</v>
      </c>
      <c r="AD119" s="20">
        <v>-0.1359999999999999</v>
      </c>
      <c r="AE119" s="20">
        <v>0.39999999999999858</v>
      </c>
      <c r="AF119" s="20">
        <v>-5.5</v>
      </c>
      <c r="AG119" s="20">
        <v>-2.2999999999999972</v>
      </c>
      <c r="AH119" s="20">
        <v>0.59999999999999432</v>
      </c>
      <c r="AI119" s="20">
        <v>-3</v>
      </c>
      <c r="AJ119" s="20">
        <v>-2.0999999999999996</v>
      </c>
      <c r="AK119" s="20">
        <v>-6.3999999999999986</v>
      </c>
      <c r="AL119" s="20">
        <v>0.89999999999999858</v>
      </c>
      <c r="AM119" s="20">
        <v>1.0999999999999979</v>
      </c>
      <c r="AN119" s="20">
        <v>1.3999999999999986</v>
      </c>
      <c r="AO119" s="20">
        <v>-9.9999999999994316E-2</v>
      </c>
      <c r="AP119" s="20">
        <v>1</v>
      </c>
      <c r="AQ119" s="20">
        <v>0.10000000000000142</v>
      </c>
      <c r="AR119" s="20">
        <v>1.1000000000000014</v>
      </c>
      <c r="AS119" s="20">
        <v>-1.6000000000000014</v>
      </c>
      <c r="AT119" s="20">
        <v>-0.5</v>
      </c>
      <c r="AU119" s="20">
        <v>-0.40000000000000036</v>
      </c>
      <c r="AV119" s="20">
        <v>-1.0999999999999996</v>
      </c>
      <c r="AW119" s="20">
        <v>0.79999999999999982</v>
      </c>
      <c r="AX119" s="20">
        <v>-0.70000000000000284</v>
      </c>
      <c r="AY119" s="20">
        <v>1.5999999999999979</v>
      </c>
      <c r="AZ119" s="20">
        <v>-4.9000000000000004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-7</v>
      </c>
      <c r="BG119" s="20">
        <v>4</v>
      </c>
      <c r="BH119" s="20">
        <v>3</v>
      </c>
      <c r="BI119" s="20">
        <v>3.2000000000000028</v>
      </c>
      <c r="BJ119" s="22">
        <v>-5</v>
      </c>
      <c r="BK119" s="22">
        <v>-10</v>
      </c>
      <c r="BL119" s="22">
        <v>-3.7999999999999972</v>
      </c>
      <c r="BM119" s="22">
        <v>-10</v>
      </c>
      <c r="BN119" s="22">
        <v>-8</v>
      </c>
      <c r="BO119" s="22">
        <v>-11.900000000000006</v>
      </c>
      <c r="BP119" s="22">
        <v>-2</v>
      </c>
      <c r="BQ119" s="22">
        <v>4</v>
      </c>
      <c r="BR119" s="22">
        <v>2</v>
      </c>
      <c r="BS119" s="22">
        <v>4</v>
      </c>
      <c r="BT119" s="22">
        <v>0</v>
      </c>
      <c r="BU119" s="22">
        <v>-2</v>
      </c>
      <c r="BV119" s="22">
        <v>1</v>
      </c>
      <c r="BW119" s="22">
        <v>2</v>
      </c>
      <c r="BX119" s="22">
        <v>0</v>
      </c>
      <c r="BY119" s="20">
        <v>-4</v>
      </c>
      <c r="BZ119" s="22">
        <v>1</v>
      </c>
      <c r="CA119" s="39" t="s">
        <v>83</v>
      </c>
      <c r="CB119" s="39" t="str">
        <f>IF(Raw!$CA119=Raw!$B119,"Team1", "Team2")</f>
        <v>Team1</v>
      </c>
      <c r="CC119" s="39">
        <v>107</v>
      </c>
      <c r="CD119" s="39">
        <v>96</v>
      </c>
      <c r="CE119" s="43">
        <f>Raw!$CC119-Raw!$CD119</f>
        <v>11</v>
      </c>
      <c r="CF119" s="21" t="str">
        <f>INDEX(Pred!O:O, MATCH(Table1[[#This Row],[Index]],Pred!E:E,0))</f>
        <v>Team2</v>
      </c>
      <c r="CG119" s="21"/>
      <c r="CH119" s="21"/>
      <c r="CI119" s="21">
        <f>IF(Table1[[#This Row],[GamewinTeam]]=Table1[[#This Row],[Bet.forecast]],0,1)</f>
        <v>1</v>
      </c>
      <c r="CJ119" s="32"/>
      <c r="CK119" s="32"/>
    </row>
    <row r="120" spans="1:89" x14ac:dyDescent="0.25">
      <c r="A120" t="s">
        <v>286</v>
      </c>
      <c r="B120" s="16" t="s">
        <v>72</v>
      </c>
      <c r="C120" s="18" t="s">
        <v>78</v>
      </c>
      <c r="D120" s="19" t="s">
        <v>246</v>
      </c>
      <c r="E120" s="18" t="str">
        <f>Table1[[#This Row],[Team1]]&amp;""&amp;Table1[[#This Row],[Team2]]&amp;""&amp;Table1[[#This Row],[Date]]</f>
        <v>PHXSAS05.11.2017</v>
      </c>
      <c r="F120" s="18" t="str">
        <f>Raw!$C120</f>
        <v>SAS</v>
      </c>
      <c r="G120" s="18" t="str">
        <f>IF(Raw!$F120=Raw!$B120,"Team1","Team2")</f>
        <v>Team2</v>
      </c>
      <c r="H120" s="3" t="str">
        <f>IF(Table1[[#This Row],[Odd1]]&gt;Table1[[#This Row],[Odd2]],Table1[[#This Row],[Team2]],Table1[[#This Row],[Team1]])</f>
        <v>SAS</v>
      </c>
      <c r="I120" s="18" t="str">
        <f>IF(Raw!$H120=Raw!$B120,"Team1","Team2")</f>
        <v>Team2</v>
      </c>
      <c r="J120" s="18">
        <v>5.65</v>
      </c>
      <c r="K120" s="18">
        <v>1.18</v>
      </c>
      <c r="L120" s="18">
        <f>Raw!$J120-Raw!$K120</f>
        <v>4.4700000000000006</v>
      </c>
      <c r="M120" s="18" t="s">
        <v>72</v>
      </c>
      <c r="N120" s="18" t="str">
        <f>IF(Raw!$M120=Raw!$B120,"Team1", "Team2")</f>
        <v>Team1</v>
      </c>
      <c r="O120" s="18">
        <v>3</v>
      </c>
      <c r="P120" s="18">
        <v>1</v>
      </c>
      <c r="Q120" s="18">
        <v>2</v>
      </c>
      <c r="R120" s="18">
        <v>0</v>
      </c>
      <c r="S120" s="18" t="s">
        <v>78</v>
      </c>
      <c r="T120" s="18" t="str">
        <f>IF(Raw!$S120=Raw!$B120,"Team1","Team2")</f>
        <v>Team2</v>
      </c>
      <c r="U120" s="18">
        <v>94</v>
      </c>
      <c r="V120" s="18">
        <v>105</v>
      </c>
      <c r="W120" s="18">
        <f>Raw!$U120-Raw!$V120</f>
        <v>-11</v>
      </c>
      <c r="X120" s="18">
        <v>0.65900000000000003</v>
      </c>
      <c r="Y120" s="18">
        <v>0.39</v>
      </c>
      <c r="Z120" s="18">
        <f>1-Table1[[#This Row],[Pred1]]</f>
        <v>0.61</v>
      </c>
      <c r="AA120" s="20">
        <v>1</v>
      </c>
      <c r="AB120" s="20">
        <v>-9</v>
      </c>
      <c r="AC120" s="20">
        <v>10</v>
      </c>
      <c r="AD120" s="20">
        <v>-0.35899999999999993</v>
      </c>
      <c r="AE120" s="20">
        <v>0.20000000000000284</v>
      </c>
      <c r="AF120" s="20">
        <v>5.8999999999999915</v>
      </c>
      <c r="AG120" s="20">
        <v>1.7999999999999972</v>
      </c>
      <c r="AH120" s="20">
        <v>5.7000000000000028</v>
      </c>
      <c r="AI120" s="20">
        <v>-0.89999999999999858</v>
      </c>
      <c r="AJ120" s="20">
        <v>-0.59999999999999964</v>
      </c>
      <c r="AK120" s="20">
        <v>0.39999999999999858</v>
      </c>
      <c r="AL120" s="20">
        <v>-3.1000000000000014</v>
      </c>
      <c r="AM120" s="20">
        <v>3</v>
      </c>
      <c r="AN120" s="20">
        <v>5.1000000000000014</v>
      </c>
      <c r="AO120" s="20">
        <v>-4.2000000000000028</v>
      </c>
      <c r="AP120" s="20">
        <v>0.90000000000000036</v>
      </c>
      <c r="AQ120" s="20">
        <v>0.70000000000000284</v>
      </c>
      <c r="AR120" s="20">
        <v>1.6000000000000014</v>
      </c>
      <c r="AS120" s="20">
        <v>-2.6999999999999993</v>
      </c>
      <c r="AT120" s="20">
        <v>1.8999999999999986</v>
      </c>
      <c r="AU120" s="20">
        <v>-0.29999999999999982</v>
      </c>
      <c r="AV120" s="20">
        <v>-1</v>
      </c>
      <c r="AW120" s="20">
        <v>1.3000000000000003</v>
      </c>
      <c r="AX120" s="20">
        <v>4.6999999999999993</v>
      </c>
      <c r="AY120" s="20">
        <v>3.1000000000000014</v>
      </c>
      <c r="AZ120" s="20">
        <v>-12</v>
      </c>
      <c r="BA120" s="20">
        <v>0</v>
      </c>
      <c r="BB120" s="20">
        <v>-1</v>
      </c>
      <c r="BC120" s="20">
        <v>1</v>
      </c>
      <c r="BD120" s="20">
        <v>-1</v>
      </c>
      <c r="BE120" s="20">
        <v>0</v>
      </c>
      <c r="BF120" s="20">
        <v>-6</v>
      </c>
      <c r="BG120" s="20">
        <v>-2</v>
      </c>
      <c r="BH120" s="20">
        <v>-3</v>
      </c>
      <c r="BI120" s="20">
        <v>-0.69999999999999574</v>
      </c>
      <c r="BJ120" s="22">
        <v>-1</v>
      </c>
      <c r="BK120" s="22">
        <v>-4</v>
      </c>
      <c r="BL120" s="22">
        <v>0.79999999999999716</v>
      </c>
      <c r="BM120" s="22">
        <v>-1</v>
      </c>
      <c r="BN120" s="22">
        <v>4</v>
      </c>
      <c r="BO120" s="22">
        <v>-16.099999999999994</v>
      </c>
      <c r="BP120" s="22">
        <v>-4</v>
      </c>
      <c r="BQ120" s="22">
        <v>0</v>
      </c>
      <c r="BR120" s="22">
        <v>-4</v>
      </c>
      <c r="BS120" s="22">
        <v>6</v>
      </c>
      <c r="BT120" s="22">
        <v>1</v>
      </c>
      <c r="BU120" s="22">
        <v>-1</v>
      </c>
      <c r="BV120" s="22">
        <v>2</v>
      </c>
      <c r="BW120" s="22">
        <v>4</v>
      </c>
      <c r="BX120" s="22">
        <v>7</v>
      </c>
      <c r="BY120" s="20">
        <v>1</v>
      </c>
      <c r="BZ120" s="22">
        <v>-13</v>
      </c>
      <c r="CA120" s="39" t="s">
        <v>78</v>
      </c>
      <c r="CB120" s="39" t="str">
        <f>IF(Raw!$CA120=Raw!$B120,"Team1", "Team2")</f>
        <v>Team2</v>
      </c>
      <c r="CC120" s="39">
        <v>95</v>
      </c>
      <c r="CD120" s="39">
        <v>112</v>
      </c>
      <c r="CE120" s="43">
        <f>Raw!$CC120-Raw!$CD120</f>
        <v>-17</v>
      </c>
      <c r="CF120" s="21" t="str">
        <f>INDEX(Pred!O:O, MATCH(Table1[[#This Row],[Index]],Pred!E:E,0))</f>
        <v>Team2</v>
      </c>
      <c r="CG120" s="21"/>
      <c r="CH120" s="21"/>
      <c r="CI120" s="21">
        <f>IF(Table1[[#This Row],[GamewinTeam]]=Table1[[#This Row],[Bet.forecast]],0,1)</f>
        <v>0</v>
      </c>
      <c r="CJ120" s="32"/>
      <c r="CK120" s="32"/>
    </row>
    <row r="121" spans="1:89" x14ac:dyDescent="0.25">
      <c r="A121" t="s">
        <v>286</v>
      </c>
      <c r="B121" s="16" t="s">
        <v>81</v>
      </c>
      <c r="C121" s="18" t="s">
        <v>6</v>
      </c>
      <c r="D121" s="19" t="s">
        <v>246</v>
      </c>
      <c r="E121" s="18" t="str">
        <f>Table1[[#This Row],[Team1]]&amp;""&amp;Table1[[#This Row],[Team2]]&amp;""&amp;Table1[[#This Row],[Date]]</f>
        <v>UTAHOU05.11.2017</v>
      </c>
      <c r="F121" s="18" t="str">
        <f>Raw!$C121</f>
        <v>HOU</v>
      </c>
      <c r="G121" s="18" t="str">
        <f>IF(Raw!$F121=Raw!$B121,"Team1","Team2")</f>
        <v>Team2</v>
      </c>
      <c r="H121" s="3" t="str">
        <f>IF(Table1[[#This Row],[Odd1]]&gt;Table1[[#This Row],[Odd2]],Table1[[#This Row],[Team2]],Table1[[#This Row],[Team1]])</f>
        <v>HOU</v>
      </c>
      <c r="I121" s="18" t="str">
        <f>IF(Raw!$H121=Raw!$B121,"Team1","Team2")</f>
        <v>Team2</v>
      </c>
      <c r="J121" s="18">
        <v>3.05</v>
      </c>
      <c r="K121" s="18">
        <v>1.43</v>
      </c>
      <c r="L121" s="18">
        <f>Raw!$J121-Raw!$K121</f>
        <v>1.6199999999999999</v>
      </c>
      <c r="M121" s="18" t="s">
        <v>81</v>
      </c>
      <c r="N121" s="18" t="str">
        <f>IF(Raw!$M121=Raw!$B121,"Team1", "Team2")</f>
        <v>Team1</v>
      </c>
      <c r="O121" s="18">
        <v>0</v>
      </c>
      <c r="P121" s="18">
        <v>1</v>
      </c>
      <c r="Q121" s="18">
        <v>0</v>
      </c>
      <c r="R121" s="18">
        <v>0</v>
      </c>
      <c r="S121" s="18" t="s">
        <v>6</v>
      </c>
      <c r="T121" s="18" t="str">
        <f>IF(Raw!$S121=Raw!$B121,"Team1","Team2")</f>
        <v>Team2</v>
      </c>
      <c r="U121" s="18">
        <v>81</v>
      </c>
      <c r="V121" s="18">
        <v>108</v>
      </c>
      <c r="W121" s="18">
        <f>Raw!$U121-Raw!$V121</f>
        <v>-27</v>
      </c>
      <c r="X121" s="18">
        <v>0.78129999999999999</v>
      </c>
      <c r="Y121" s="18">
        <v>0.23</v>
      </c>
      <c r="Z121" s="18">
        <f>1-Table1[[#This Row],[Pred1]]</f>
        <v>0.77</v>
      </c>
      <c r="AA121" s="20">
        <v>3</v>
      </c>
      <c r="AB121" s="20">
        <v>-6</v>
      </c>
      <c r="AC121" s="20">
        <v>9</v>
      </c>
      <c r="AD121" s="20">
        <v>-0.32599999999999996</v>
      </c>
      <c r="AE121" s="20">
        <v>0.20000000000000284</v>
      </c>
      <c r="AF121" s="20">
        <v>-10.799999999999997</v>
      </c>
      <c r="AG121" s="20">
        <v>-1.5</v>
      </c>
      <c r="AH121" s="20">
        <v>-1.4000000000000057</v>
      </c>
      <c r="AI121" s="20">
        <v>-1</v>
      </c>
      <c r="AJ121" s="20">
        <v>-4.3999999999999986</v>
      </c>
      <c r="AK121" s="20">
        <v>-13.5</v>
      </c>
      <c r="AL121" s="20">
        <v>1.9000000000000057</v>
      </c>
      <c r="AM121" s="20">
        <v>-3.5</v>
      </c>
      <c r="AN121" s="20">
        <v>-4.6000000000000014</v>
      </c>
      <c r="AO121" s="20">
        <v>1.2000000000000028</v>
      </c>
      <c r="AP121" s="20">
        <v>-0.80000000000000071</v>
      </c>
      <c r="AQ121" s="20">
        <v>-3.7999999999999972</v>
      </c>
      <c r="AR121" s="20">
        <v>-4.5999999999999943</v>
      </c>
      <c r="AS121" s="20">
        <v>-1.1999999999999993</v>
      </c>
      <c r="AT121" s="20">
        <v>-1.2000000000000011</v>
      </c>
      <c r="AU121" s="20">
        <v>0.60000000000000142</v>
      </c>
      <c r="AV121" s="20">
        <v>0.39999999999999947</v>
      </c>
      <c r="AW121" s="20">
        <v>0</v>
      </c>
      <c r="AX121" s="20">
        <v>-0.59999999999999787</v>
      </c>
      <c r="AY121" s="20">
        <v>-0.19999999999999929</v>
      </c>
      <c r="AZ121" s="20">
        <v>-7.4</v>
      </c>
      <c r="BA121" s="20">
        <v>0</v>
      </c>
      <c r="BB121" s="20">
        <v>-1</v>
      </c>
      <c r="BC121" s="20">
        <v>1</v>
      </c>
      <c r="BD121" s="20">
        <v>-1</v>
      </c>
      <c r="BE121" s="20">
        <v>0</v>
      </c>
      <c r="BF121" s="20">
        <v>-11</v>
      </c>
      <c r="BG121" s="20">
        <v>-4</v>
      </c>
      <c r="BH121" s="20">
        <v>-4</v>
      </c>
      <c r="BI121" s="20">
        <v>-2.6999999999999957</v>
      </c>
      <c r="BJ121" s="22">
        <v>-7</v>
      </c>
      <c r="BK121" s="22">
        <v>-12</v>
      </c>
      <c r="BL121" s="22">
        <v>-6.1999999999999957</v>
      </c>
      <c r="BM121" s="22">
        <v>4</v>
      </c>
      <c r="BN121" s="22">
        <v>3</v>
      </c>
      <c r="BO121" s="22">
        <v>6.5</v>
      </c>
      <c r="BP121" s="22">
        <v>-4</v>
      </c>
      <c r="BQ121" s="22">
        <v>-10</v>
      </c>
      <c r="BR121" s="22">
        <v>-14</v>
      </c>
      <c r="BS121" s="22">
        <v>-5</v>
      </c>
      <c r="BT121" s="22">
        <v>-4</v>
      </c>
      <c r="BU121" s="22">
        <v>0</v>
      </c>
      <c r="BV121" s="22">
        <v>0</v>
      </c>
      <c r="BW121" s="22">
        <v>0</v>
      </c>
      <c r="BX121" s="22">
        <v>-4</v>
      </c>
      <c r="BY121" s="20">
        <v>4</v>
      </c>
      <c r="BZ121" s="22">
        <v>-22</v>
      </c>
      <c r="CA121" s="39" t="s">
        <v>6</v>
      </c>
      <c r="CB121" s="39" t="str">
        <f>IF(Raw!$CA121=Raw!$B121,"Team1", "Team2")</f>
        <v>Team2</v>
      </c>
      <c r="CC121" s="39">
        <v>110</v>
      </c>
      <c r="CD121" s="39">
        <v>137</v>
      </c>
      <c r="CE121" s="43">
        <f>Raw!$CC121-Raw!$CD121</f>
        <v>-27</v>
      </c>
      <c r="CF121" s="21" t="str">
        <f>INDEX(Pred!O:O, MATCH(Table1[[#This Row],[Index]],Pred!E:E,0))</f>
        <v>Team2</v>
      </c>
      <c r="CG121" s="21"/>
      <c r="CH121" s="21"/>
      <c r="CI121" s="21">
        <f>IF(Table1[[#This Row],[GamewinTeam]]=Table1[[#This Row],[Bet.forecast]],0,1)</f>
        <v>0</v>
      </c>
      <c r="CJ121" s="32"/>
      <c r="CK121" s="32"/>
    </row>
    <row r="122" spans="1:89" x14ac:dyDescent="0.25">
      <c r="A122" t="s">
        <v>286</v>
      </c>
      <c r="B122" s="16" t="s">
        <v>40</v>
      </c>
      <c r="C122" s="18" t="s">
        <v>9</v>
      </c>
      <c r="D122" s="19" t="s">
        <v>246</v>
      </c>
      <c r="E122" s="18" t="str">
        <f>Table1[[#This Row],[Team1]]&amp;""&amp;Table1[[#This Row],[Team2]]&amp;""&amp;Table1[[#This Row],[Date]]</f>
        <v>CHAMIN05.11.2017</v>
      </c>
      <c r="F122" s="18" t="str">
        <f>Raw!$C122</f>
        <v>MIN</v>
      </c>
      <c r="G122" s="18" t="str">
        <f>IF(Raw!$F122=Raw!$B122,"Team1","Team2")</f>
        <v>Team2</v>
      </c>
      <c r="H122" s="3" t="str">
        <f>IF(Table1[[#This Row],[Odd1]]&gt;Table1[[#This Row],[Odd2]],Table1[[#This Row],[Team2]],Table1[[#This Row],[Team1]])</f>
        <v>MIN</v>
      </c>
      <c r="I122" s="18" t="str">
        <f>IF(Raw!$H122=Raw!$B122,"Team1","Team2")</f>
        <v>Team2</v>
      </c>
      <c r="J122" s="18">
        <v>2.77</v>
      </c>
      <c r="K122" s="18">
        <v>1.51</v>
      </c>
      <c r="L122" s="18">
        <f>Raw!$J122-Raw!$K122</f>
        <v>1.26</v>
      </c>
      <c r="M122" s="18" t="s">
        <v>40</v>
      </c>
      <c r="N122" s="18" t="str">
        <f>IF(Raw!$M122=Raw!$B122,"Team1", "Team2")</f>
        <v>Team1</v>
      </c>
      <c r="O122" s="18">
        <v>0</v>
      </c>
      <c r="P122" s="18">
        <v>0</v>
      </c>
      <c r="Q122" s="18">
        <v>0</v>
      </c>
      <c r="R122" s="18">
        <v>0</v>
      </c>
      <c r="S122" s="18" t="s">
        <v>6</v>
      </c>
      <c r="T122" s="18" t="str">
        <f>IF(Raw!$S122=Raw!$B122,"Team1","Team2")</f>
        <v>Team2</v>
      </c>
      <c r="U122" s="18">
        <v>82</v>
      </c>
      <c r="V122" s="18">
        <v>109</v>
      </c>
      <c r="W122" s="18">
        <f>Raw!$U122-Raw!$V122</f>
        <v>-27</v>
      </c>
      <c r="X122" s="18">
        <v>0.61170000000000002</v>
      </c>
      <c r="Y122" s="18">
        <v>0.23</v>
      </c>
      <c r="Z122" s="18">
        <f>1-Table1[[#This Row],[Pred1]]</f>
        <v>0.77</v>
      </c>
      <c r="AA122" s="20">
        <v>-2</v>
      </c>
      <c r="AB122" s="20">
        <v>-6</v>
      </c>
      <c r="AC122" s="20">
        <v>4</v>
      </c>
      <c r="AD122" s="20">
        <v>-0.20199999999999996</v>
      </c>
      <c r="AE122" s="20">
        <v>0.19999999999999574</v>
      </c>
      <c r="AF122" s="20">
        <v>-2.5999999999999943</v>
      </c>
      <c r="AG122" s="20">
        <v>-2.2999999999999972</v>
      </c>
      <c r="AH122" s="20">
        <v>1.5</v>
      </c>
      <c r="AI122" s="20">
        <v>-3.3999999999999986</v>
      </c>
      <c r="AJ122" s="20">
        <v>0.60000000000000142</v>
      </c>
      <c r="AK122" s="20">
        <v>2.6000000000000014</v>
      </c>
      <c r="AL122" s="20">
        <v>-1.3000000000000043</v>
      </c>
      <c r="AM122" s="20">
        <v>1.3000000000000007</v>
      </c>
      <c r="AN122" s="20">
        <v>4</v>
      </c>
      <c r="AO122" s="20">
        <v>-6.4000000000000057</v>
      </c>
      <c r="AP122" s="20">
        <v>-0.39999999999999858</v>
      </c>
      <c r="AQ122" s="20">
        <v>5.3999999999999986</v>
      </c>
      <c r="AR122" s="20">
        <v>4.8999999999999986</v>
      </c>
      <c r="AS122" s="20">
        <v>-2.5</v>
      </c>
      <c r="AT122" s="20">
        <v>-0.5</v>
      </c>
      <c r="AU122" s="20">
        <v>-2.5999999999999996</v>
      </c>
      <c r="AV122" s="20">
        <v>1.1000000000000001</v>
      </c>
      <c r="AW122" s="20">
        <v>-9.9999999999999645E-2</v>
      </c>
      <c r="AX122" s="20">
        <v>1.1000000000000014</v>
      </c>
      <c r="AY122" s="20">
        <v>1.8000000000000007</v>
      </c>
      <c r="AZ122" s="20">
        <v>-2.5</v>
      </c>
      <c r="BA122" s="20">
        <v>0</v>
      </c>
      <c r="BB122" s="20">
        <v>-1</v>
      </c>
      <c r="BC122" s="20">
        <v>1</v>
      </c>
      <c r="BD122" s="20">
        <v>-1</v>
      </c>
      <c r="BE122" s="20">
        <v>5</v>
      </c>
      <c r="BF122" s="20">
        <v>-2</v>
      </c>
      <c r="BG122" s="20">
        <v>-5</v>
      </c>
      <c r="BH122" s="20">
        <v>18</v>
      </c>
      <c r="BI122" s="20">
        <v>-14.899999999999999</v>
      </c>
      <c r="BJ122" s="22">
        <v>3</v>
      </c>
      <c r="BK122" s="22">
        <v>10</v>
      </c>
      <c r="BL122" s="22">
        <v>-2.2999999999999972</v>
      </c>
      <c r="BM122" s="22">
        <v>5</v>
      </c>
      <c r="BN122" s="22">
        <v>8</v>
      </c>
      <c r="BO122" s="22">
        <v>-3.7999999999999972</v>
      </c>
      <c r="BP122" s="22">
        <v>1</v>
      </c>
      <c r="BQ122" s="22">
        <v>3</v>
      </c>
      <c r="BR122" s="22">
        <v>4</v>
      </c>
      <c r="BS122" s="22">
        <v>-7</v>
      </c>
      <c r="BT122" s="22">
        <v>-4</v>
      </c>
      <c r="BU122" s="22">
        <v>3</v>
      </c>
      <c r="BV122" s="22">
        <v>4</v>
      </c>
      <c r="BW122" s="22">
        <v>4</v>
      </c>
      <c r="BX122" s="22">
        <v>4</v>
      </c>
      <c r="BY122" s="20">
        <v>12</v>
      </c>
      <c r="BZ122" s="22">
        <v>-14</v>
      </c>
      <c r="CA122" s="39" t="s">
        <v>9</v>
      </c>
      <c r="CB122" s="39" t="str">
        <f>IF(Raw!$CA122=Raw!$B122,"Team1", "Team2")</f>
        <v>Team2</v>
      </c>
      <c r="CC122" s="39">
        <v>94</v>
      </c>
      <c r="CD122" s="39">
        <v>112</v>
      </c>
      <c r="CE122" s="43">
        <f>Raw!$CC122-Raw!$CD122</f>
        <v>-18</v>
      </c>
      <c r="CF122" s="21" t="str">
        <f>INDEX(Pred!O:O, MATCH(Table1[[#This Row],[Index]],Pred!E:E,0))</f>
        <v>do not bet</v>
      </c>
      <c r="CG122" s="21"/>
      <c r="CH122" s="21"/>
      <c r="CI122" s="21">
        <f>IF(Table1[[#This Row],[GamewinTeam]]=Table1[[#This Row],[Bet.forecast]],0,1)</f>
        <v>1</v>
      </c>
      <c r="CJ122" s="32"/>
      <c r="CK122" s="32"/>
    </row>
    <row r="123" spans="1:89" x14ac:dyDescent="0.25">
      <c r="A123" t="s">
        <v>286</v>
      </c>
      <c r="B123" s="16" t="s">
        <v>67</v>
      </c>
      <c r="C123" s="18" t="s">
        <v>74</v>
      </c>
      <c r="D123" s="19" t="s">
        <v>246</v>
      </c>
      <c r="E123" s="18" t="str">
        <f>Table1[[#This Row],[Team1]]&amp;""&amp;Table1[[#This Row],[Team2]]&amp;""&amp;Table1[[#This Row],[Date]]</f>
        <v>OKCPOR05.11.2017</v>
      </c>
      <c r="F123" s="18" t="str">
        <f>Raw!$C123</f>
        <v>POR</v>
      </c>
      <c r="G123" s="18" t="str">
        <f>IF(Raw!$F123=Raw!$B123,"Team1","Team2")</f>
        <v>Team2</v>
      </c>
      <c r="H123" s="3" t="str">
        <f>IF(Table1[[#This Row],[Odd1]]&gt;Table1[[#This Row],[Odd2]],Table1[[#This Row],[Team2]],Table1[[#This Row],[Team1]])</f>
        <v>OKC</v>
      </c>
      <c r="I123" s="18" t="str">
        <f>IF(Raw!$H123=Raw!$B123,"Team1","Team2")</f>
        <v>Team1</v>
      </c>
      <c r="J123" s="18">
        <v>1.77</v>
      </c>
      <c r="K123" s="18">
        <v>2.1800000000000002</v>
      </c>
      <c r="L123" s="18">
        <f>Raw!$J123-Raw!$K123</f>
        <v>-0.41000000000000014</v>
      </c>
      <c r="M123" s="18" t="s">
        <v>74</v>
      </c>
      <c r="N123" s="18" t="str">
        <f>IF(Raw!$M123=Raw!$B123,"Team1", "Team2")</f>
        <v>Team2</v>
      </c>
      <c r="O123" s="18">
        <v>0</v>
      </c>
      <c r="P123" s="18">
        <v>0</v>
      </c>
      <c r="Q123" s="18">
        <v>0</v>
      </c>
      <c r="R123" s="18">
        <v>0</v>
      </c>
      <c r="S123" s="18" t="s">
        <v>74</v>
      </c>
      <c r="T123" s="18" t="str">
        <f>IF(Raw!$S123=Raw!$B123,"Team1","Team2")</f>
        <v>Team2</v>
      </c>
      <c r="U123" s="18">
        <v>86</v>
      </c>
      <c r="V123" s="18">
        <v>106</v>
      </c>
      <c r="W123" s="18">
        <f>Raw!$U123-Raw!$V123</f>
        <v>-20</v>
      </c>
      <c r="X123" s="18">
        <v>0.88900000000000001</v>
      </c>
      <c r="Y123" s="18">
        <v>0.3</v>
      </c>
      <c r="Z123" s="18">
        <f>1-Table1[[#This Row],[Pred1]]</f>
        <v>0.7</v>
      </c>
      <c r="AA123" s="20">
        <v>0</v>
      </c>
      <c r="AB123" s="20">
        <v>-2</v>
      </c>
      <c r="AC123" s="20">
        <v>2</v>
      </c>
      <c r="AD123" s="20">
        <v>-8.4000000000000019E-2</v>
      </c>
      <c r="AE123" s="20">
        <v>-0.20000000000000284</v>
      </c>
      <c r="AF123" s="20">
        <v>-1</v>
      </c>
      <c r="AG123" s="20">
        <v>0.29999999999999716</v>
      </c>
      <c r="AH123" s="20">
        <v>0.70000000000000284</v>
      </c>
      <c r="AI123" s="20">
        <v>0</v>
      </c>
      <c r="AJ123" s="20">
        <v>0.90000000000000036</v>
      </c>
      <c r="AK123" s="20">
        <v>5.6000000000000014</v>
      </c>
      <c r="AL123" s="20">
        <v>-3.7000000000000028</v>
      </c>
      <c r="AM123" s="20">
        <v>-2.6999999999999993</v>
      </c>
      <c r="AN123" s="20">
        <v>-0.69999999999999929</v>
      </c>
      <c r="AO123" s="20">
        <v>-9.2999999999999972</v>
      </c>
      <c r="AP123" s="20">
        <v>1.2999999999999989</v>
      </c>
      <c r="AQ123" s="20">
        <v>-4.6999999999999993</v>
      </c>
      <c r="AR123" s="20">
        <v>-3.5</v>
      </c>
      <c r="AS123" s="20">
        <v>2.6999999999999993</v>
      </c>
      <c r="AT123" s="20">
        <v>0.20000000000000107</v>
      </c>
      <c r="AU123" s="20">
        <v>3.8000000000000007</v>
      </c>
      <c r="AV123" s="20">
        <v>-0.70000000000000018</v>
      </c>
      <c r="AW123" s="20">
        <v>-0.89999999999999947</v>
      </c>
      <c r="AX123" s="20">
        <v>1.6000000000000014</v>
      </c>
      <c r="AY123" s="20">
        <v>0.39999999999999858</v>
      </c>
      <c r="AZ123" s="20">
        <v>0.39999999999999991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3</v>
      </c>
      <c r="BG123" s="20">
        <v>6</v>
      </c>
      <c r="BH123" s="20">
        <v>20</v>
      </c>
      <c r="BI123" s="20">
        <v>-2.2000000000000028</v>
      </c>
      <c r="BJ123" s="22">
        <v>-5</v>
      </c>
      <c r="BK123" s="22">
        <v>-3</v>
      </c>
      <c r="BL123" s="22">
        <v>-15.2</v>
      </c>
      <c r="BM123" s="22">
        <v>-4</v>
      </c>
      <c r="BN123" s="22">
        <v>2</v>
      </c>
      <c r="BO123" s="22">
        <v>-24</v>
      </c>
      <c r="BP123" s="22">
        <v>10</v>
      </c>
      <c r="BQ123" s="22">
        <v>3</v>
      </c>
      <c r="BR123" s="22">
        <v>13</v>
      </c>
      <c r="BS123" s="22">
        <v>0</v>
      </c>
      <c r="BT123" s="22">
        <v>-7</v>
      </c>
      <c r="BU123" s="22">
        <v>4</v>
      </c>
      <c r="BV123" s="22">
        <v>-2</v>
      </c>
      <c r="BW123" s="22">
        <v>1</v>
      </c>
      <c r="BX123" s="22">
        <v>5</v>
      </c>
      <c r="BY123" s="20">
        <v>-1</v>
      </c>
      <c r="BZ123" s="22">
        <v>9</v>
      </c>
      <c r="CA123" s="21" t="s">
        <v>74</v>
      </c>
      <c r="CB123" s="21" t="str">
        <f>IF(Raw!$CA123=Raw!$B123,"Team1", "Team2")</f>
        <v>Team2</v>
      </c>
      <c r="CC123" s="21">
        <v>99</v>
      </c>
      <c r="CD123" s="21">
        <v>103</v>
      </c>
      <c r="CE123" s="43">
        <f>Raw!$CC123-Raw!$CD123</f>
        <v>-4</v>
      </c>
      <c r="CF123" s="21" t="str">
        <f>INDEX(Pred!O:O, MATCH(Table1[[#This Row],[Index]],Pred!E:E,0))</f>
        <v>do not bet</v>
      </c>
      <c r="CG123" s="21"/>
      <c r="CH123" s="21"/>
      <c r="CI123" s="21">
        <f>IF(Table1[[#This Row],[GamewinTeam]]=Table1[[#This Row],[Bet.forecast]],0,1)</f>
        <v>1</v>
      </c>
      <c r="CJ123" s="32"/>
      <c r="CK123" s="32"/>
    </row>
    <row r="124" spans="1:89" x14ac:dyDescent="0.25">
      <c r="A124" t="s">
        <v>286</v>
      </c>
      <c r="B124" s="16" t="s">
        <v>58</v>
      </c>
      <c r="C124" s="18" t="s">
        <v>56</v>
      </c>
      <c r="D124" s="19" t="s">
        <v>246</v>
      </c>
      <c r="E124" s="18" t="str">
        <f>Table1[[#This Row],[Team1]]&amp;""&amp;Table1[[#This Row],[Team2]]&amp;""&amp;Table1[[#This Row],[Date]]</f>
        <v>MEMLAL05.11.2017</v>
      </c>
      <c r="F124" s="18" t="str">
        <f>Raw!$C124</f>
        <v>LAL</v>
      </c>
      <c r="G124" s="18" t="str">
        <f>IF(Raw!$F124=Raw!$B124,"Team1","Team2")</f>
        <v>Team2</v>
      </c>
      <c r="H124" s="3" t="str">
        <f>IF(Table1[[#This Row],[Odd1]]&gt;Table1[[#This Row],[Odd2]],Table1[[#This Row],[Team2]],Table1[[#This Row],[Team1]])</f>
        <v>MEM</v>
      </c>
      <c r="I124" s="18" t="str">
        <f>IF(Raw!$H124=Raw!$B124,"Team1","Team2")</f>
        <v>Team1</v>
      </c>
      <c r="J124" s="18">
        <v>1.84</v>
      </c>
      <c r="K124" s="18">
        <v>2.08</v>
      </c>
      <c r="L124" s="18">
        <f>Raw!$J124-Raw!$K124</f>
        <v>-0.24</v>
      </c>
      <c r="M124" s="18" t="s">
        <v>56</v>
      </c>
      <c r="N124" s="18" t="str">
        <f>IF(Raw!$M124=Raw!$B124,"Team1", "Team2")</f>
        <v>Team2</v>
      </c>
      <c r="O124" s="18">
        <v>0</v>
      </c>
      <c r="P124" s="18">
        <v>0</v>
      </c>
      <c r="Q124" s="18">
        <v>2</v>
      </c>
      <c r="R124" s="18">
        <v>0</v>
      </c>
      <c r="S124" s="18" t="s">
        <v>56</v>
      </c>
      <c r="T124" s="18" t="str">
        <f>IF(Raw!$S124=Raw!$B124,"Team1","Team2")</f>
        <v>Team2</v>
      </c>
      <c r="U124" s="18">
        <v>82</v>
      </c>
      <c r="V124" s="18">
        <v>109</v>
      </c>
      <c r="W124" s="18">
        <f>Raw!$U124-Raw!$V124</f>
        <v>-27</v>
      </c>
      <c r="X124" s="18">
        <v>0.79239999999999999</v>
      </c>
      <c r="Y124" s="18">
        <v>0.23</v>
      </c>
      <c r="Z124" s="18">
        <f>1-Table1[[#This Row],[Pred1]]</f>
        <v>0.77</v>
      </c>
      <c r="AA124" s="20">
        <v>1</v>
      </c>
      <c r="AB124" s="20">
        <v>-1</v>
      </c>
      <c r="AC124" s="20">
        <v>2</v>
      </c>
      <c r="AD124" s="20">
        <v>-5.4999999999999993E-2</v>
      </c>
      <c r="AE124" s="20">
        <v>-0.39999999999999858</v>
      </c>
      <c r="AF124" s="20">
        <v>-7.7000000000000028</v>
      </c>
      <c r="AG124" s="20">
        <v>-4.6999999999999957</v>
      </c>
      <c r="AH124" s="20">
        <v>-9.0999999999999943</v>
      </c>
      <c r="AI124" s="20">
        <v>-0.70000000000000284</v>
      </c>
      <c r="AJ124" s="20">
        <v>0.79999999999999893</v>
      </c>
      <c r="AK124" s="20">
        <v>0.69999999999999929</v>
      </c>
      <c r="AL124" s="20">
        <v>2.2000000000000028</v>
      </c>
      <c r="AM124" s="20">
        <v>0.69999999999999929</v>
      </c>
      <c r="AN124" s="20">
        <v>-1.9000000000000021</v>
      </c>
      <c r="AO124" s="20">
        <v>9.6000000000000085</v>
      </c>
      <c r="AP124" s="20">
        <v>-2.9000000000000004</v>
      </c>
      <c r="AQ124" s="20">
        <v>-4.7999999999999972</v>
      </c>
      <c r="AR124" s="20">
        <v>-7.6999999999999957</v>
      </c>
      <c r="AS124" s="20">
        <v>-1.6999999999999993</v>
      </c>
      <c r="AT124" s="20">
        <v>-3</v>
      </c>
      <c r="AU124" s="20">
        <v>-1.1000000000000005</v>
      </c>
      <c r="AV124" s="20">
        <v>-0.39999999999999947</v>
      </c>
      <c r="AW124" s="20">
        <v>-0.39999999999999947</v>
      </c>
      <c r="AX124" s="20">
        <v>0.19999999999999929</v>
      </c>
      <c r="AY124" s="20">
        <v>-0.19999999999999929</v>
      </c>
      <c r="AZ124" s="20">
        <v>-0.20000000000000018</v>
      </c>
      <c r="BA124" s="20">
        <v>0</v>
      </c>
      <c r="BB124" s="20">
        <v>-1</v>
      </c>
      <c r="BC124" s="20">
        <v>1</v>
      </c>
      <c r="BD124" s="20">
        <v>-1</v>
      </c>
      <c r="BE124" s="20">
        <v>0</v>
      </c>
      <c r="BF124" s="20">
        <v>0</v>
      </c>
      <c r="BG124" s="20">
        <v>-1</v>
      </c>
      <c r="BH124" s="20">
        <v>-14</v>
      </c>
      <c r="BI124" s="20">
        <v>6.2000000000000028</v>
      </c>
      <c r="BJ124" s="22">
        <v>-2</v>
      </c>
      <c r="BK124" s="22">
        <v>-1</v>
      </c>
      <c r="BL124" s="22">
        <v>-6</v>
      </c>
      <c r="BM124" s="22">
        <v>4</v>
      </c>
      <c r="BN124" s="22">
        <v>-2</v>
      </c>
      <c r="BO124" s="22">
        <v>22.700000000000003</v>
      </c>
      <c r="BP124" s="22">
        <v>-4</v>
      </c>
      <c r="BQ124" s="22">
        <v>-5</v>
      </c>
      <c r="BR124" s="22">
        <v>-9</v>
      </c>
      <c r="BS124" s="22">
        <v>2</v>
      </c>
      <c r="BT124" s="22">
        <v>5</v>
      </c>
      <c r="BU124" s="22">
        <v>-5</v>
      </c>
      <c r="BV124" s="22">
        <v>-4</v>
      </c>
      <c r="BW124" s="22">
        <v>-10</v>
      </c>
      <c r="BX124" s="22">
        <v>1</v>
      </c>
      <c r="BY124" s="20">
        <v>-4</v>
      </c>
      <c r="BZ124" s="22">
        <v>-12</v>
      </c>
      <c r="CA124" s="21" t="s">
        <v>56</v>
      </c>
      <c r="CB124" s="21" t="str">
        <f>IF(Raw!$CA124=Raw!$B124,"Team1", "Team2")</f>
        <v>Team2</v>
      </c>
      <c r="CC124" s="21">
        <v>102</v>
      </c>
      <c r="CD124" s="21">
        <v>107</v>
      </c>
      <c r="CE124" s="43">
        <f>Raw!$CC124-Raw!$CD124</f>
        <v>-5</v>
      </c>
      <c r="CF124" s="21" t="str">
        <f>INDEX(Pred!O:O, MATCH(Table1[[#This Row],[Index]],Pred!E:E,0))</f>
        <v>Team1</v>
      </c>
      <c r="CG124" s="21"/>
      <c r="CH124" s="21"/>
      <c r="CI124" s="21">
        <f>IF(Table1[[#This Row],[GamewinTeam]]=Table1[[#This Row],[Bet.forecast]],0,1)</f>
        <v>1</v>
      </c>
      <c r="CJ124" s="32"/>
      <c r="CK124" s="32"/>
    </row>
    <row r="125" spans="1:89" x14ac:dyDescent="0.25">
      <c r="A125" t="s">
        <v>286</v>
      </c>
      <c r="B125" s="16" t="s">
        <v>2</v>
      </c>
      <c r="C125" s="18" t="s">
        <v>83</v>
      </c>
      <c r="D125" s="19" t="s">
        <v>247</v>
      </c>
      <c r="E125" s="18" t="str">
        <f>Table1[[#This Row],[Team1]]&amp;""&amp;Table1[[#This Row],[Team2]]&amp;""&amp;Table1[[#This Row],[Date]]</f>
        <v>ATLWAS11.11.2017</v>
      </c>
      <c r="F125" s="18" t="str">
        <f>Raw!$C125</f>
        <v>WAS</v>
      </c>
      <c r="G125" s="18" t="str">
        <f>IF(Raw!$F125=Raw!$B125,"Team1","Team2")</f>
        <v>Team2</v>
      </c>
      <c r="H125" s="3" t="str">
        <f>IF(Table1[[#This Row],[Odd1]]&gt;Table1[[#This Row],[Odd2]],Table1[[#This Row],[Team2]],Table1[[#This Row],[Team1]])</f>
        <v>WAS</v>
      </c>
      <c r="I125" s="18" t="str">
        <f>IF(Raw!$H125=Raw!$B125,"Team1","Team2")</f>
        <v>Team2</v>
      </c>
      <c r="J125" s="18">
        <v>5.98</v>
      </c>
      <c r="K125" s="18">
        <v>1.17</v>
      </c>
      <c r="L125" s="18">
        <f>Raw!$J125-Raw!$K125</f>
        <v>4.8100000000000005</v>
      </c>
      <c r="M125" s="18" t="s">
        <v>2</v>
      </c>
      <c r="N125" s="18" t="str">
        <f>IF(Raw!$M125=Raw!$B125,"Team1", "Team2")</f>
        <v>Team1</v>
      </c>
      <c r="O125" s="18">
        <v>11</v>
      </c>
      <c r="P125" s="18">
        <v>1</v>
      </c>
      <c r="Q125" s="18">
        <v>6</v>
      </c>
      <c r="R125" s="18">
        <v>1</v>
      </c>
      <c r="S125" s="18" t="s">
        <v>83</v>
      </c>
      <c r="T125" s="18" t="str">
        <f>IF(Raw!$S125=Raw!$B125,"Team1","Team2")</f>
        <v>Team2</v>
      </c>
      <c r="U125" s="18">
        <v>85</v>
      </c>
      <c r="V125" s="18">
        <v>116</v>
      </c>
      <c r="W125" s="18">
        <f>Raw!$U125-Raw!$V125</f>
        <v>-31</v>
      </c>
      <c r="X125" s="18">
        <v>0.59899999999999998</v>
      </c>
      <c r="Y125" s="18">
        <v>0.18</v>
      </c>
      <c r="Z125" s="18">
        <f>1-Table1[[#This Row],[Pred1]]</f>
        <v>0.82000000000000006</v>
      </c>
      <c r="AA125" s="20">
        <v>-1</v>
      </c>
      <c r="AB125" s="20">
        <v>-9</v>
      </c>
      <c r="AC125" s="20">
        <v>8</v>
      </c>
      <c r="AD125" s="20">
        <v>-0.35200000000000009</v>
      </c>
      <c r="AE125" s="20">
        <v>-0.19999999999999574</v>
      </c>
      <c r="AF125" s="20">
        <v>-3.4000000000000057</v>
      </c>
      <c r="AG125" s="20">
        <v>-0.20000000000000284</v>
      </c>
      <c r="AH125" s="20">
        <v>0.5</v>
      </c>
      <c r="AI125" s="20">
        <v>-0.5</v>
      </c>
      <c r="AJ125" s="20">
        <v>1.2999999999999989</v>
      </c>
      <c r="AK125" s="20">
        <v>2.3999999999999986</v>
      </c>
      <c r="AL125" s="20">
        <v>1.2999999999999972</v>
      </c>
      <c r="AM125" s="20">
        <v>-4.0999999999999979</v>
      </c>
      <c r="AN125" s="20">
        <v>-5.3000000000000007</v>
      </c>
      <c r="AO125" s="20">
        <v>9.9999999999994316E-2</v>
      </c>
      <c r="AP125" s="20">
        <v>-0.60000000000000142</v>
      </c>
      <c r="AQ125" s="20">
        <v>-1.4000000000000021</v>
      </c>
      <c r="AR125" s="20">
        <v>-2</v>
      </c>
      <c r="AS125" s="20">
        <v>0.90000000000000213</v>
      </c>
      <c r="AT125" s="20">
        <v>2.0999999999999996</v>
      </c>
      <c r="AU125" s="20">
        <v>1</v>
      </c>
      <c r="AV125" s="20">
        <v>-0.70000000000000018</v>
      </c>
      <c r="AW125" s="20">
        <v>0.20000000000000018</v>
      </c>
      <c r="AX125" s="20">
        <v>-1.6999999999999993</v>
      </c>
      <c r="AY125" s="20">
        <v>-1.5</v>
      </c>
      <c r="AZ125" s="20">
        <v>-8.4</v>
      </c>
      <c r="BA125" s="20">
        <v>0</v>
      </c>
      <c r="BB125" s="20">
        <v>-1</v>
      </c>
      <c r="BC125" s="20">
        <v>1</v>
      </c>
      <c r="BD125" s="20">
        <v>-1</v>
      </c>
      <c r="BE125" s="20">
        <v>5</v>
      </c>
      <c r="BF125" s="20">
        <v>-3</v>
      </c>
      <c r="BG125" s="20">
        <v>-1</v>
      </c>
      <c r="BH125" s="20">
        <v>12</v>
      </c>
      <c r="BI125" s="20">
        <v>-7.6000000000000014</v>
      </c>
      <c r="BJ125" s="22">
        <v>3</v>
      </c>
      <c r="BK125" s="22">
        <v>6</v>
      </c>
      <c r="BL125" s="22">
        <v>2.6000000000000014</v>
      </c>
      <c r="BM125" s="22">
        <v>-4</v>
      </c>
      <c r="BN125" s="22">
        <v>-5</v>
      </c>
      <c r="BO125" s="22">
        <v>-1</v>
      </c>
      <c r="BP125" s="22">
        <v>3</v>
      </c>
      <c r="BQ125" s="22">
        <v>8</v>
      </c>
      <c r="BR125" s="22">
        <v>11</v>
      </c>
      <c r="BS125" s="22">
        <v>0</v>
      </c>
      <c r="BT125" s="22">
        <v>8</v>
      </c>
      <c r="BU125" s="22">
        <v>1</v>
      </c>
      <c r="BV125" s="22">
        <v>-1</v>
      </c>
      <c r="BW125" s="22">
        <v>2</v>
      </c>
      <c r="BX125" s="22">
        <v>-7</v>
      </c>
      <c r="BY125" s="20">
        <v>2</v>
      </c>
      <c r="BZ125" s="22">
        <v>-14</v>
      </c>
      <c r="CA125" s="21" t="s">
        <v>83</v>
      </c>
      <c r="CB125" s="21" t="str">
        <f>IF(Raw!$CA125=Raw!$B125,"Team1", "Team2")</f>
        <v>Team2</v>
      </c>
      <c r="CC125" s="21">
        <v>94</v>
      </c>
      <c r="CD125" s="21">
        <v>113</v>
      </c>
      <c r="CE125" s="21">
        <f>Raw!$CC125-Raw!$CD125</f>
        <v>-19</v>
      </c>
      <c r="CF125" s="21" t="str">
        <f>INDEX(Pred!O:O, MATCH(Table1[[#This Row],[Index]],Pred!E:E,0))</f>
        <v>Team2</v>
      </c>
      <c r="CG125" s="21"/>
      <c r="CH125" s="21"/>
      <c r="CI125" s="21">
        <f>IF(Table1[[#This Row],[GamewinTeam]]=Table1[[#This Row],[Bet.forecast]],0,1)</f>
        <v>0</v>
      </c>
      <c r="CJ125" s="32"/>
      <c r="CK125" s="32"/>
    </row>
    <row r="126" spans="1:89" x14ac:dyDescent="0.25">
      <c r="A126" t="s">
        <v>286</v>
      </c>
      <c r="B126" s="16" t="s">
        <v>55</v>
      </c>
      <c r="C126" s="18" t="s">
        <v>63</v>
      </c>
      <c r="D126" s="19" t="s">
        <v>247</v>
      </c>
      <c r="E126" s="18" t="str">
        <f>Table1[[#This Row],[Team1]]&amp;""&amp;Table1[[#This Row],[Team2]]&amp;""&amp;Table1[[#This Row],[Date]]</f>
        <v>LACNOP11.11.2017</v>
      </c>
      <c r="F126" s="18" t="str">
        <f>Raw!$C126</f>
        <v>NOP</v>
      </c>
      <c r="G126" s="18" t="str">
        <f>IF(Raw!$F126=Raw!$B126,"Team1","Team2")</f>
        <v>Team2</v>
      </c>
      <c r="H126" s="3" t="str">
        <f>IF(Table1[[#This Row],[Odd1]]&gt;Table1[[#This Row],[Odd2]],Table1[[#This Row],[Team2]],Table1[[#This Row],[Team1]])</f>
        <v>NOP</v>
      </c>
      <c r="I126" s="18" t="str">
        <f>IF(Raw!$H126=Raw!$B126,"Team1","Team2")</f>
        <v>Team2</v>
      </c>
      <c r="J126" s="18">
        <v>3.44</v>
      </c>
      <c r="K126" s="18">
        <v>1.36</v>
      </c>
      <c r="L126" s="18">
        <f>Raw!$J126-Raw!$K126</f>
        <v>2.08</v>
      </c>
      <c r="M126" s="18" t="s">
        <v>55</v>
      </c>
      <c r="N126" s="18" t="str">
        <f>IF(Raw!$M126=Raw!$B126,"Team1", "Team2")</f>
        <v>Team1</v>
      </c>
      <c r="O126" s="18">
        <v>4</v>
      </c>
      <c r="P126" s="18">
        <v>1</v>
      </c>
      <c r="Q126" s="18">
        <v>0</v>
      </c>
      <c r="R126" s="18">
        <v>0</v>
      </c>
      <c r="S126" s="18" t="s">
        <v>63</v>
      </c>
      <c r="T126" s="18" t="str">
        <f>IF(Raw!$S126=Raw!$B126,"Team1","Team2")</f>
        <v>Team2</v>
      </c>
      <c r="U126" s="18">
        <v>96</v>
      </c>
      <c r="V126" s="18">
        <v>105</v>
      </c>
      <c r="W126" s="18">
        <f>Raw!$U126-Raw!$V126</f>
        <v>-9</v>
      </c>
      <c r="X126" s="18">
        <v>0.77049999999999996</v>
      </c>
      <c r="Y126" s="18">
        <v>0.41</v>
      </c>
      <c r="Z126" s="18">
        <f>1-Table1[[#This Row],[Pred1]]</f>
        <v>0.59000000000000008</v>
      </c>
      <c r="AA126" s="20">
        <v>-3</v>
      </c>
      <c r="AB126" s="20">
        <v>-5</v>
      </c>
      <c r="AC126" s="20">
        <v>2</v>
      </c>
      <c r="AD126" s="20">
        <v>-0.15200000000000002</v>
      </c>
      <c r="AE126" s="20">
        <v>-0.19999999999999574</v>
      </c>
      <c r="AF126" s="20">
        <v>-4.4000000000000057</v>
      </c>
      <c r="AG126" s="20">
        <v>-3</v>
      </c>
      <c r="AH126" s="20">
        <v>-1.2999999999999972</v>
      </c>
      <c r="AI126" s="20">
        <v>-2.8999999999999986</v>
      </c>
      <c r="AJ126" s="20">
        <v>-0.40000000000000036</v>
      </c>
      <c r="AK126" s="20">
        <v>-0.5</v>
      </c>
      <c r="AL126" s="20">
        <v>-0.60000000000000142</v>
      </c>
      <c r="AM126" s="20">
        <v>2</v>
      </c>
      <c r="AN126" s="20">
        <v>2.7000000000000028</v>
      </c>
      <c r="AO126" s="20">
        <v>9.9999999999994316E-2</v>
      </c>
      <c r="AP126" s="20">
        <v>2.5</v>
      </c>
      <c r="AQ126" s="20">
        <v>-3.1999999999999993</v>
      </c>
      <c r="AR126" s="20">
        <v>-0.60000000000000142</v>
      </c>
      <c r="AS126" s="20">
        <v>-5.6000000000000014</v>
      </c>
      <c r="AT126" s="20">
        <v>-0.89999999999999858</v>
      </c>
      <c r="AU126" s="20">
        <v>0.40000000000000036</v>
      </c>
      <c r="AV126" s="20">
        <v>9.9999999999999645E-2</v>
      </c>
      <c r="AW126" s="20">
        <v>0.90000000000000036</v>
      </c>
      <c r="AX126" s="20">
        <v>1.1999999999999993</v>
      </c>
      <c r="AY126" s="20">
        <v>1.5</v>
      </c>
      <c r="AZ126" s="20">
        <v>-1.7000000000000002</v>
      </c>
      <c r="BA126" s="20">
        <v>0</v>
      </c>
      <c r="BB126" s="20">
        <v>0</v>
      </c>
      <c r="BC126" s="20">
        <v>0</v>
      </c>
      <c r="BD126" s="20">
        <v>0</v>
      </c>
      <c r="BE126" s="20">
        <v>-5</v>
      </c>
      <c r="BF126" s="20">
        <v>-2</v>
      </c>
      <c r="BG126" s="20">
        <v>3</v>
      </c>
      <c r="BH126" s="20">
        <v>10</v>
      </c>
      <c r="BI126" s="20">
        <v>-1.7000000000000028</v>
      </c>
      <c r="BJ126" s="22">
        <v>0</v>
      </c>
      <c r="BK126" s="22">
        <v>4</v>
      </c>
      <c r="BL126" s="22">
        <v>-4.4000000000000021</v>
      </c>
      <c r="BM126" s="22">
        <v>-8</v>
      </c>
      <c r="BN126" s="22">
        <v>-4</v>
      </c>
      <c r="BO126" s="22">
        <v>-29.5</v>
      </c>
      <c r="BP126" s="22">
        <v>10</v>
      </c>
      <c r="BQ126" s="22">
        <v>-2</v>
      </c>
      <c r="BR126" s="22">
        <v>8</v>
      </c>
      <c r="BS126" s="22">
        <v>4</v>
      </c>
      <c r="BT126" s="22">
        <v>-8</v>
      </c>
      <c r="BU126" s="22">
        <v>-1</v>
      </c>
      <c r="BV126" s="22">
        <v>0</v>
      </c>
      <c r="BW126" s="22">
        <v>3</v>
      </c>
      <c r="BX126" s="22">
        <v>3</v>
      </c>
      <c r="BY126" s="20">
        <v>-4</v>
      </c>
      <c r="BZ126" s="22">
        <v>1</v>
      </c>
      <c r="CA126" s="21" t="s">
        <v>63</v>
      </c>
      <c r="CB126" s="21" t="str">
        <f>IF(Raw!$CA126=Raw!$B126,"Team1", "Team2")</f>
        <v>Team2</v>
      </c>
      <c r="CC126" s="21">
        <v>103</v>
      </c>
      <c r="CD126" s="21">
        <v>113</v>
      </c>
      <c r="CE126" s="21">
        <f>Raw!$CC126-Raw!$CD126</f>
        <v>-10</v>
      </c>
      <c r="CF126" s="21" t="str">
        <f>INDEX(Pred!O:O, MATCH(Table1[[#This Row],[Index]],Pred!E:E,0))</f>
        <v>Team2</v>
      </c>
      <c r="CG126" s="21"/>
      <c r="CH126" s="21"/>
      <c r="CI126" s="21">
        <f>IF(Table1[[#This Row],[GamewinTeam]]=Table1[[#This Row],[Bet.forecast]],0,1)</f>
        <v>0</v>
      </c>
      <c r="CJ126" s="32"/>
      <c r="CK126" s="32"/>
    </row>
    <row r="127" spans="1:89" x14ac:dyDescent="0.25">
      <c r="A127" t="s">
        <v>286</v>
      </c>
      <c r="B127" s="16" t="s">
        <v>76</v>
      </c>
      <c r="C127" s="18" t="s">
        <v>65</v>
      </c>
      <c r="D127" s="19" t="s">
        <v>247</v>
      </c>
      <c r="E127" s="18" t="str">
        <f>Table1[[#This Row],[Team1]]&amp;""&amp;Table1[[#This Row],[Team2]]&amp;""&amp;Table1[[#This Row],[Date]]</f>
        <v>SACNYK11.11.2017</v>
      </c>
      <c r="F127" s="18" t="str">
        <f>Raw!$C127</f>
        <v>NYK</v>
      </c>
      <c r="G127" s="18" t="str">
        <f>IF(Raw!$F127=Raw!$B127,"Team1","Team2")</f>
        <v>Team2</v>
      </c>
      <c r="H127" s="3" t="str">
        <f>IF(Table1[[#This Row],[Odd1]]&gt;Table1[[#This Row],[Odd2]],Table1[[#This Row],[Team2]],Table1[[#This Row],[Team1]])</f>
        <v>NYK</v>
      </c>
      <c r="I127" s="18" t="str">
        <f>IF(Raw!$H127=Raw!$B127,"Team1","Team2")</f>
        <v>Team2</v>
      </c>
      <c r="J127" s="18">
        <v>3.01</v>
      </c>
      <c r="K127" s="18">
        <v>1.44</v>
      </c>
      <c r="L127" s="18">
        <f>Raw!$J127-Raw!$K127</f>
        <v>1.5699999999999998</v>
      </c>
      <c r="M127" s="18" t="s">
        <v>76</v>
      </c>
      <c r="N127" s="18" t="str">
        <f>IF(Raw!$M127=Raw!$B127,"Team1", "Team2")</f>
        <v>Team1</v>
      </c>
      <c r="O127" s="18">
        <v>0</v>
      </c>
      <c r="P127" s="18">
        <v>0</v>
      </c>
      <c r="Q127" s="18">
        <v>0</v>
      </c>
      <c r="R127" s="18">
        <v>0</v>
      </c>
      <c r="S127" s="18" t="s">
        <v>65</v>
      </c>
      <c r="T127" s="18" t="str">
        <f>IF(Raw!$S127=Raw!$B127,"Team1","Team2")</f>
        <v>Team2</v>
      </c>
      <c r="U127" s="18">
        <v>87</v>
      </c>
      <c r="V127" s="18">
        <v>109</v>
      </c>
      <c r="W127" s="18">
        <f>Raw!$U127-Raw!$V127</f>
        <v>-22</v>
      </c>
      <c r="X127" s="18">
        <v>0.62670000000000003</v>
      </c>
      <c r="Y127" s="18">
        <v>0.28000000000000003</v>
      </c>
      <c r="Z127" s="18">
        <f>1-Table1[[#This Row],[Pred1]]</f>
        <v>0.72</v>
      </c>
      <c r="AA127" s="20">
        <v>1</v>
      </c>
      <c r="AB127" s="20">
        <v>-4</v>
      </c>
      <c r="AC127" s="20">
        <v>5</v>
      </c>
      <c r="AD127" s="20">
        <v>-0.18</v>
      </c>
      <c r="AE127" s="20">
        <v>0.20000000000000284</v>
      </c>
      <c r="AF127" s="20">
        <v>-7.3999999999999915</v>
      </c>
      <c r="AG127" s="20">
        <v>-2.1000000000000014</v>
      </c>
      <c r="AH127" s="20">
        <v>9.9999999999994316E-2</v>
      </c>
      <c r="AI127" s="20">
        <v>-2.6000000000000014</v>
      </c>
      <c r="AJ127" s="20">
        <v>0.20000000000000107</v>
      </c>
      <c r="AK127" s="20">
        <v>-1.1000000000000014</v>
      </c>
      <c r="AL127" s="20">
        <v>2.5</v>
      </c>
      <c r="AM127" s="20">
        <v>-3.3000000000000007</v>
      </c>
      <c r="AN127" s="20">
        <v>-2.9000000000000021</v>
      </c>
      <c r="AO127" s="20">
        <v>-5.5999999999999943</v>
      </c>
      <c r="AP127" s="20">
        <v>-1.7000000000000011</v>
      </c>
      <c r="AQ127" s="20">
        <v>-3.5</v>
      </c>
      <c r="AR127" s="20">
        <v>-5.2999999999999972</v>
      </c>
      <c r="AS127" s="20">
        <v>-2.6999999999999993</v>
      </c>
      <c r="AT127" s="20">
        <v>-1.4000000000000004</v>
      </c>
      <c r="AU127" s="20">
        <v>1.6000000000000005</v>
      </c>
      <c r="AV127" s="20">
        <v>-0.39999999999999947</v>
      </c>
      <c r="AW127" s="20">
        <v>-0.80000000000000071</v>
      </c>
      <c r="AX127" s="20">
        <v>-0.70000000000000284</v>
      </c>
      <c r="AY127" s="20">
        <v>-2</v>
      </c>
      <c r="AZ127" s="20">
        <v>-9.3999999999999986</v>
      </c>
      <c r="BA127" s="20">
        <v>0</v>
      </c>
      <c r="BB127" s="20">
        <v>0</v>
      </c>
      <c r="BC127" s="20">
        <v>0</v>
      </c>
      <c r="BD127" s="20">
        <v>0</v>
      </c>
      <c r="BE127" s="20">
        <v>5</v>
      </c>
      <c r="BF127" s="20">
        <v>17</v>
      </c>
      <c r="BG127" s="20">
        <v>12</v>
      </c>
      <c r="BH127" s="20">
        <v>30</v>
      </c>
      <c r="BI127" s="20">
        <v>-3.7000000000000028</v>
      </c>
      <c r="BJ127" s="22">
        <v>4</v>
      </c>
      <c r="BK127" s="22">
        <v>16</v>
      </c>
      <c r="BL127" s="22">
        <v>-21</v>
      </c>
      <c r="BM127" s="22">
        <v>-11</v>
      </c>
      <c r="BN127" s="22">
        <v>-13</v>
      </c>
      <c r="BO127" s="22">
        <v>-9.7999999999999972</v>
      </c>
      <c r="BP127" s="22">
        <v>1</v>
      </c>
      <c r="BQ127" s="22">
        <v>3</v>
      </c>
      <c r="BR127" s="22">
        <v>4</v>
      </c>
      <c r="BS127" s="22">
        <v>-1</v>
      </c>
      <c r="BT127" s="22">
        <v>2</v>
      </c>
      <c r="BU127" s="22">
        <v>4</v>
      </c>
      <c r="BV127" s="22">
        <v>1</v>
      </c>
      <c r="BW127" s="22">
        <v>-2</v>
      </c>
      <c r="BX127" s="22">
        <v>0</v>
      </c>
      <c r="BY127" s="20">
        <v>-10</v>
      </c>
      <c r="BZ127" s="22">
        <v>-4</v>
      </c>
      <c r="CA127" s="21" t="s">
        <v>65</v>
      </c>
      <c r="CB127" s="21" t="str">
        <f>IF(Raw!$CA127=Raw!$B127,"Team1", "Team2")</f>
        <v>Team2</v>
      </c>
      <c r="CC127" s="21">
        <v>91</v>
      </c>
      <c r="CD127" s="21">
        <v>118</v>
      </c>
      <c r="CE127" s="21">
        <f>Raw!$CC127-Raw!$CD127</f>
        <v>-27</v>
      </c>
      <c r="CF127" s="21" t="str">
        <f>INDEX(Pred!O:O, MATCH(Table1[[#This Row],[Index]],Pred!E:E,0))</f>
        <v>Team2</v>
      </c>
      <c r="CG127" s="21"/>
      <c r="CH127" s="21"/>
      <c r="CI127" s="21">
        <f>IF(Table1[[#This Row],[GamewinTeam]]=Table1[[#This Row],[Bet.forecast]],0,1)</f>
        <v>0</v>
      </c>
      <c r="CJ127" s="32"/>
      <c r="CK127" s="32"/>
    </row>
    <row r="128" spans="1:89" x14ac:dyDescent="0.25">
      <c r="A128" t="s">
        <v>286</v>
      </c>
      <c r="B128" s="16" t="s">
        <v>42</v>
      </c>
      <c r="C128" s="18" t="s">
        <v>78</v>
      </c>
      <c r="D128" s="19" t="s">
        <v>247</v>
      </c>
      <c r="E128" s="18" t="str">
        <f>Table1[[#This Row],[Team1]]&amp;""&amp;Table1[[#This Row],[Team2]]&amp;""&amp;Table1[[#This Row],[Date]]</f>
        <v>CHISAS11.11.2017</v>
      </c>
      <c r="F128" s="18" t="str">
        <f>Raw!$C128</f>
        <v>SAS</v>
      </c>
      <c r="G128" s="18" t="str">
        <f>IF(Raw!$F128=Raw!$B128,"Team1","Team2")</f>
        <v>Team2</v>
      </c>
      <c r="H128" s="3" t="str">
        <f>IF(Table1[[#This Row],[Odd1]]&gt;Table1[[#This Row],[Odd2]],Table1[[#This Row],[Team2]],Table1[[#This Row],[Team1]])</f>
        <v>SAS</v>
      </c>
      <c r="I128" s="18" t="str">
        <f>IF(Raw!$H128=Raw!$B128,"Team1","Team2")</f>
        <v>Team2</v>
      </c>
      <c r="J128" s="18">
        <v>6.05</v>
      </c>
      <c r="K128" s="18">
        <v>1.1599999999999999</v>
      </c>
      <c r="L128" s="18">
        <f>Raw!$J128-Raw!$K128</f>
        <v>4.8899999999999997</v>
      </c>
      <c r="M128" s="18" t="s">
        <v>42</v>
      </c>
      <c r="N128" s="18" t="str">
        <f>IF(Raw!$M128=Raw!$B128,"Team1", "Team2")</f>
        <v>Team1</v>
      </c>
      <c r="O128" s="18">
        <v>6</v>
      </c>
      <c r="P128" s="18">
        <v>0</v>
      </c>
      <c r="Q128" s="18">
        <v>2</v>
      </c>
      <c r="R128" s="18">
        <v>0</v>
      </c>
      <c r="S128" s="18" t="s">
        <v>78</v>
      </c>
      <c r="T128" s="18" t="str">
        <f>IF(Raw!$S128=Raw!$B128,"Team1","Team2")</f>
        <v>Team2</v>
      </c>
      <c r="U128" s="18">
        <v>94</v>
      </c>
      <c r="V128" s="18">
        <v>118</v>
      </c>
      <c r="W128" s="18">
        <f>Raw!$U128-Raw!$V128</f>
        <v>-24</v>
      </c>
      <c r="X128" s="18">
        <v>0.62490000000000001</v>
      </c>
      <c r="Y128" s="18">
        <v>0.26</v>
      </c>
      <c r="Z128" s="18">
        <f>1-Table1[[#This Row],[Pred1]]</f>
        <v>0.74</v>
      </c>
      <c r="AA128" s="20">
        <v>-2</v>
      </c>
      <c r="AB128" s="20">
        <v>-14</v>
      </c>
      <c r="AC128" s="20">
        <v>12</v>
      </c>
      <c r="AD128" s="20">
        <v>-0.52499999999999991</v>
      </c>
      <c r="AE128" s="20">
        <v>0.39999999999999858</v>
      </c>
      <c r="AF128" s="20">
        <v>-4.8000000000000114</v>
      </c>
      <c r="AG128" s="20">
        <v>-1.2000000000000028</v>
      </c>
      <c r="AH128" s="20">
        <v>4.7000000000000028</v>
      </c>
      <c r="AI128" s="20">
        <v>-3.7000000000000028</v>
      </c>
      <c r="AJ128" s="20">
        <v>1.4000000000000004</v>
      </c>
      <c r="AK128" s="20">
        <v>5.8999999999999986</v>
      </c>
      <c r="AL128" s="20">
        <v>-2.5</v>
      </c>
      <c r="AM128" s="20">
        <v>-3.7999999999999989</v>
      </c>
      <c r="AN128" s="20">
        <v>-4</v>
      </c>
      <c r="AO128" s="20">
        <v>-4.5</v>
      </c>
      <c r="AP128" s="20">
        <v>-0.90000000000000036</v>
      </c>
      <c r="AQ128" s="20">
        <v>1.2000000000000028</v>
      </c>
      <c r="AR128" s="20">
        <v>0.20000000000000284</v>
      </c>
      <c r="AS128" s="20">
        <v>-1</v>
      </c>
      <c r="AT128" s="20">
        <v>9.9999999999999645E-2</v>
      </c>
      <c r="AU128" s="20">
        <v>-0.90000000000000036</v>
      </c>
      <c r="AV128" s="20">
        <v>-2.5999999999999996</v>
      </c>
      <c r="AW128" s="20">
        <v>0.60000000000000009</v>
      </c>
      <c r="AX128" s="20">
        <v>1.6999999999999993</v>
      </c>
      <c r="AY128" s="20">
        <v>-3.6999999999999993</v>
      </c>
      <c r="AZ128" s="20">
        <v>-14.3</v>
      </c>
      <c r="BA128" s="20">
        <v>0</v>
      </c>
      <c r="BB128" s="20">
        <v>0</v>
      </c>
      <c r="BC128" s="20">
        <v>0</v>
      </c>
      <c r="BD128" s="20">
        <v>0</v>
      </c>
      <c r="BE128" s="20">
        <v>5</v>
      </c>
      <c r="BF128" s="20">
        <v>14</v>
      </c>
      <c r="BG128" s="20">
        <v>10</v>
      </c>
      <c r="BH128" s="20">
        <v>18</v>
      </c>
      <c r="BI128" s="20">
        <v>1.6000000000000014</v>
      </c>
      <c r="BJ128" s="22">
        <v>-2</v>
      </c>
      <c r="BK128" s="22">
        <v>-9</v>
      </c>
      <c r="BL128" s="22">
        <v>3.6999999999999957</v>
      </c>
      <c r="BM128" s="22">
        <v>-4</v>
      </c>
      <c r="BN128" s="22">
        <v>-2</v>
      </c>
      <c r="BO128" s="22">
        <v>-10.200000000000003</v>
      </c>
      <c r="BP128" s="22">
        <v>-8</v>
      </c>
      <c r="BQ128" s="22">
        <v>18</v>
      </c>
      <c r="BR128" s="22">
        <v>10</v>
      </c>
      <c r="BS128" s="22">
        <v>7</v>
      </c>
      <c r="BT128" s="22">
        <v>1</v>
      </c>
      <c r="BU128" s="22">
        <v>-1</v>
      </c>
      <c r="BV128" s="22">
        <v>4</v>
      </c>
      <c r="BW128" s="22">
        <v>11</v>
      </c>
      <c r="BX128" s="22">
        <v>15</v>
      </c>
      <c r="BY128" s="20">
        <v>-1</v>
      </c>
      <c r="BZ128" s="22">
        <v>5</v>
      </c>
      <c r="CA128" s="21" t="s">
        <v>78</v>
      </c>
      <c r="CB128" s="21" t="str">
        <f>IF(Raw!$CA128=Raw!$B128,"Team1", "Team2")</f>
        <v>Team2</v>
      </c>
      <c r="CC128" s="21">
        <v>94</v>
      </c>
      <c r="CD128" s="21">
        <v>133</v>
      </c>
      <c r="CE128" s="21">
        <f>Raw!$CC128-Raw!$CD128</f>
        <v>-39</v>
      </c>
      <c r="CF128" s="21" t="str">
        <f>INDEX(Pred!O:O, MATCH(Table1[[#This Row],[Index]],Pred!E:E,0))</f>
        <v>do not bet</v>
      </c>
      <c r="CG128" s="21"/>
      <c r="CH128" s="21"/>
      <c r="CI128" s="21">
        <f>IF(Table1[[#This Row],[GamewinTeam]]=Table1[[#This Row],[Bet.forecast]],0,1)</f>
        <v>1</v>
      </c>
      <c r="CJ128" s="32"/>
      <c r="CK128" s="32"/>
    </row>
    <row r="129" spans="1:89" x14ac:dyDescent="0.25">
      <c r="A129" t="s">
        <v>286</v>
      </c>
      <c r="B129" s="16" t="s">
        <v>56</v>
      </c>
      <c r="C129" s="18" t="s">
        <v>8</v>
      </c>
      <c r="D129" s="19" t="s">
        <v>247</v>
      </c>
      <c r="E129" s="18" t="str">
        <f>Table1[[#This Row],[Team1]]&amp;""&amp;Table1[[#This Row],[Team2]]&amp;""&amp;Table1[[#This Row],[Date]]</f>
        <v>LALMIL11.11.2017</v>
      </c>
      <c r="F129" s="18" t="str">
        <f>Raw!$C129</f>
        <v>MIL</v>
      </c>
      <c r="G129" s="18" t="str">
        <f>IF(Raw!$F129=Raw!$B129,"Team1","Team2")</f>
        <v>Team2</v>
      </c>
      <c r="H129" s="3" t="str">
        <f>IF(Table1[[#This Row],[Odd1]]&gt;Table1[[#This Row],[Odd2]],Table1[[#This Row],[Team2]],Table1[[#This Row],[Team1]])</f>
        <v>MIL</v>
      </c>
      <c r="I129" s="18" t="str">
        <f>IF(Raw!$H129=Raw!$B129,"Team1","Team2")</f>
        <v>Team2</v>
      </c>
      <c r="J129" s="18">
        <v>2.95</v>
      </c>
      <c r="K129" s="18">
        <v>1.46</v>
      </c>
      <c r="L129" s="18">
        <f>Raw!$J129-Raw!$K129</f>
        <v>1.4900000000000002</v>
      </c>
      <c r="M129" s="18" t="s">
        <v>56</v>
      </c>
      <c r="N129" s="18" t="str">
        <f>IF(Raw!$M129=Raw!$B129,"Team1", "Team2")</f>
        <v>Team1</v>
      </c>
      <c r="O129" s="18">
        <v>0</v>
      </c>
      <c r="P129" s="18">
        <v>0</v>
      </c>
      <c r="Q129" s="18">
        <v>2</v>
      </c>
      <c r="R129" s="18">
        <v>0</v>
      </c>
      <c r="S129" s="18" t="s">
        <v>56</v>
      </c>
      <c r="T129" s="18" t="str">
        <f>IF(Raw!$S129=Raw!$B129,"Team1","Team2")</f>
        <v>Team1</v>
      </c>
      <c r="U129" s="18">
        <v>96</v>
      </c>
      <c r="V129" s="18">
        <v>92</v>
      </c>
      <c r="W129" s="18">
        <f>Raw!$U129-Raw!$V129</f>
        <v>4</v>
      </c>
      <c r="X129" s="18">
        <v>0.66159999999999997</v>
      </c>
      <c r="Y129" s="18">
        <v>0.54</v>
      </c>
      <c r="Z129" s="18">
        <f>1-Table1[[#This Row],[Pred1]]</f>
        <v>0.45999999999999996</v>
      </c>
      <c r="AA129" s="20">
        <v>0</v>
      </c>
      <c r="AB129" s="20">
        <v>-5</v>
      </c>
      <c r="AC129" s="20">
        <v>5</v>
      </c>
      <c r="AD129" s="20">
        <v>-0.20799999999999996</v>
      </c>
      <c r="AE129" s="20">
        <v>0.19999999999999574</v>
      </c>
      <c r="AF129" s="20">
        <v>2.5</v>
      </c>
      <c r="AG129" s="20">
        <v>1.6999999999999957</v>
      </c>
      <c r="AH129" s="20">
        <v>8</v>
      </c>
      <c r="AI129" s="20">
        <v>-2.3999999999999986</v>
      </c>
      <c r="AJ129" s="20">
        <v>-0.40000000000000036</v>
      </c>
      <c r="AK129" s="20">
        <v>2</v>
      </c>
      <c r="AL129" s="20">
        <v>-4.5</v>
      </c>
      <c r="AM129" s="20">
        <v>-0.5</v>
      </c>
      <c r="AN129" s="20">
        <v>1</v>
      </c>
      <c r="AO129" s="20">
        <v>-5.2000000000000028</v>
      </c>
      <c r="AP129" s="20">
        <v>3.2</v>
      </c>
      <c r="AQ129" s="20">
        <v>4.9999999999999964</v>
      </c>
      <c r="AR129" s="20">
        <v>8.1999999999999957</v>
      </c>
      <c r="AS129" s="20">
        <v>0.5</v>
      </c>
      <c r="AT129" s="20">
        <v>3.6000000000000014</v>
      </c>
      <c r="AU129" s="20">
        <v>0</v>
      </c>
      <c r="AV129" s="20">
        <v>0.39999999999999947</v>
      </c>
      <c r="AW129" s="20">
        <v>2.2999999999999998</v>
      </c>
      <c r="AX129" s="20">
        <v>0.10000000000000142</v>
      </c>
      <c r="AY129" s="20">
        <v>1.1999999999999993</v>
      </c>
      <c r="AZ129" s="20">
        <v>-2.6999999999999997</v>
      </c>
      <c r="BA129" s="20">
        <v>0</v>
      </c>
      <c r="BB129" s="20">
        <v>0</v>
      </c>
      <c r="BC129" s="20">
        <v>0</v>
      </c>
      <c r="BD129" s="20">
        <v>0</v>
      </c>
      <c r="BE129" s="20">
        <v>0</v>
      </c>
      <c r="BF129" s="20">
        <v>-2</v>
      </c>
      <c r="BG129" s="20">
        <v>6</v>
      </c>
      <c r="BH129" s="20">
        <v>17</v>
      </c>
      <c r="BI129" s="20">
        <v>-1.8000000000000043</v>
      </c>
      <c r="BJ129" s="22">
        <v>3</v>
      </c>
      <c r="BK129" s="22">
        <v>4</v>
      </c>
      <c r="BL129" s="22">
        <v>6</v>
      </c>
      <c r="BM129" s="22">
        <v>-17</v>
      </c>
      <c r="BN129" s="22">
        <v>-10</v>
      </c>
      <c r="BO129" s="22">
        <v>-35.299999999999997</v>
      </c>
      <c r="BP129" s="22">
        <v>8</v>
      </c>
      <c r="BQ129" s="22">
        <v>-4</v>
      </c>
      <c r="BR129" s="22">
        <v>4</v>
      </c>
      <c r="BS129" s="22">
        <v>2</v>
      </c>
      <c r="BT129" s="22">
        <v>2</v>
      </c>
      <c r="BU129" s="22">
        <v>3</v>
      </c>
      <c r="BV129" s="22">
        <v>1</v>
      </c>
      <c r="BW129" s="22">
        <v>11</v>
      </c>
      <c r="BX129" s="22">
        <v>0</v>
      </c>
      <c r="BY129" s="20">
        <v>5</v>
      </c>
      <c r="BZ129" s="22">
        <v>-4</v>
      </c>
      <c r="CA129" s="21" t="s">
        <v>8</v>
      </c>
      <c r="CB129" s="21" t="str">
        <f>IF(Raw!$CA129=Raw!$B129,"Team1", "Team2")</f>
        <v>Team2</v>
      </c>
      <c r="CC129" s="21">
        <v>90</v>
      </c>
      <c r="CD129" s="21">
        <v>98</v>
      </c>
      <c r="CE129" s="21">
        <f>Raw!$CC129-Raw!$CD129</f>
        <v>-8</v>
      </c>
      <c r="CF129" s="21" t="str">
        <f>INDEX(Pred!O:O, MATCH(Table1[[#This Row],[Index]],Pred!E:E,0))</f>
        <v>do not bet</v>
      </c>
      <c r="CG129" s="21"/>
      <c r="CH129" s="21"/>
      <c r="CI129" s="21">
        <f>IF(Table1[[#This Row],[GamewinTeam]]=Table1[[#This Row],[Bet.forecast]],0,1)</f>
        <v>1</v>
      </c>
      <c r="CJ129" s="32"/>
      <c r="CK129" s="32"/>
    </row>
    <row r="130" spans="1:89" x14ac:dyDescent="0.25">
      <c r="A130" t="s">
        <v>286</v>
      </c>
      <c r="B130" s="16" t="s">
        <v>10</v>
      </c>
      <c r="C130" s="18" t="s">
        <v>50</v>
      </c>
      <c r="D130" s="19" t="s">
        <v>247</v>
      </c>
      <c r="E130" s="18" t="str">
        <f>Table1[[#This Row],[Team1]]&amp;""&amp;Table1[[#This Row],[Team2]]&amp;""&amp;Table1[[#This Row],[Date]]</f>
        <v>PHIGSW11.11.2017</v>
      </c>
      <c r="F130" s="18" t="str">
        <f>Raw!$C130</f>
        <v>GSW</v>
      </c>
      <c r="G130" s="18" t="str">
        <f>IF(Raw!$F130=Raw!$B130,"Team1","Team2")</f>
        <v>Team2</v>
      </c>
      <c r="H130" s="3" t="str">
        <f>IF(Table1[[#This Row],[Odd1]]&gt;Table1[[#This Row],[Odd2]],Table1[[#This Row],[Team2]],Table1[[#This Row],[Team1]])</f>
        <v>GSW</v>
      </c>
      <c r="I130" s="18" t="str">
        <f>IF(Raw!$H130=Raw!$B130,"Team1","Team2")</f>
        <v>Team2</v>
      </c>
      <c r="J130" s="18">
        <v>9.8699999999999992</v>
      </c>
      <c r="K130" s="18">
        <v>1.08</v>
      </c>
      <c r="L130" s="18">
        <f>Raw!$J130-Raw!$K130</f>
        <v>8.7899999999999991</v>
      </c>
      <c r="M130" s="18" t="s">
        <v>10</v>
      </c>
      <c r="N130" s="18" t="str">
        <f>IF(Raw!$M130=Raw!$B130,"Team1", "Team2")</f>
        <v>Team1</v>
      </c>
      <c r="O130" s="18">
        <v>4</v>
      </c>
      <c r="P130" s="18">
        <v>0</v>
      </c>
      <c r="Q130" s="18">
        <v>2</v>
      </c>
      <c r="R130" s="18">
        <v>0</v>
      </c>
      <c r="S130" s="18" t="s">
        <v>50</v>
      </c>
      <c r="T130" s="18" t="str">
        <f>IF(Raw!$S130=Raw!$B130,"Team1","Team2")</f>
        <v>Team2</v>
      </c>
      <c r="U130" s="18">
        <v>83</v>
      </c>
      <c r="V130" s="18">
        <v>101</v>
      </c>
      <c r="W130" s="18">
        <f>Raw!$U130-Raw!$V130</f>
        <v>-18</v>
      </c>
      <c r="X130" s="18">
        <v>0.71309999999999996</v>
      </c>
      <c r="Y130" s="18">
        <v>0.32</v>
      </c>
      <c r="Z130" s="18">
        <f>1-Table1[[#This Row],[Pred1]]</f>
        <v>0.67999999999999994</v>
      </c>
      <c r="AA130" s="20">
        <v>-3</v>
      </c>
      <c r="AB130" s="20">
        <v>-8</v>
      </c>
      <c r="AC130" s="20">
        <v>5</v>
      </c>
      <c r="AD130" s="20">
        <v>-0.23599999999999999</v>
      </c>
      <c r="AE130" s="20">
        <v>-0.20000000000000284</v>
      </c>
      <c r="AF130" s="20">
        <v>-9.2000000000000028</v>
      </c>
      <c r="AG130" s="20">
        <v>-4</v>
      </c>
      <c r="AH130" s="20">
        <v>1.7999999999999972</v>
      </c>
      <c r="AI130" s="20">
        <v>-5.6000000000000014</v>
      </c>
      <c r="AJ130" s="20">
        <v>-1.8000000000000007</v>
      </c>
      <c r="AK130" s="20">
        <v>-1.6999999999999993</v>
      </c>
      <c r="AL130" s="20">
        <v>-4</v>
      </c>
      <c r="AM130" s="20">
        <v>0.5</v>
      </c>
      <c r="AN130" s="20">
        <v>3</v>
      </c>
      <c r="AO130" s="20">
        <v>-7.7999999999999972</v>
      </c>
      <c r="AP130" s="20">
        <v>3.5999999999999996</v>
      </c>
      <c r="AQ130" s="20">
        <v>0.70000000000000284</v>
      </c>
      <c r="AR130" s="20">
        <v>4.2000000000000028</v>
      </c>
      <c r="AS130" s="20">
        <v>-5.1000000000000014</v>
      </c>
      <c r="AT130" s="20">
        <v>1.0999999999999979</v>
      </c>
      <c r="AU130" s="20">
        <v>-0.5</v>
      </c>
      <c r="AV130" s="20">
        <v>-3.4999999999999991</v>
      </c>
      <c r="AW130" s="20">
        <v>1.7999999999999998</v>
      </c>
      <c r="AX130" s="20">
        <v>3.5</v>
      </c>
      <c r="AY130" s="20">
        <v>3.6999999999999993</v>
      </c>
      <c r="AZ130" s="20">
        <v>-11.1</v>
      </c>
      <c r="BA130" s="20">
        <v>0</v>
      </c>
      <c r="BB130" s="20">
        <v>-1</v>
      </c>
      <c r="BC130" s="20">
        <v>1</v>
      </c>
      <c r="BD130" s="20">
        <v>-1</v>
      </c>
      <c r="BE130" s="20">
        <v>0</v>
      </c>
      <c r="BF130" s="20">
        <v>2</v>
      </c>
      <c r="BG130" s="20">
        <v>0</v>
      </c>
      <c r="BH130" s="20">
        <v>0</v>
      </c>
      <c r="BI130" s="20">
        <v>0</v>
      </c>
      <c r="BJ130" s="22">
        <v>3</v>
      </c>
      <c r="BK130" s="22">
        <v>0</v>
      </c>
      <c r="BL130" s="22">
        <v>11.600000000000001</v>
      </c>
      <c r="BM130" s="22">
        <v>-1</v>
      </c>
      <c r="BN130" s="22">
        <v>-1</v>
      </c>
      <c r="BO130" s="22">
        <v>-1.0999999999999943</v>
      </c>
      <c r="BP130" s="22">
        <v>2</v>
      </c>
      <c r="BQ130" s="22">
        <v>-3</v>
      </c>
      <c r="BR130" s="22">
        <v>-1</v>
      </c>
      <c r="BS130" s="22">
        <v>0</v>
      </c>
      <c r="BT130" s="22">
        <v>4</v>
      </c>
      <c r="BU130" s="22">
        <v>-2</v>
      </c>
      <c r="BV130" s="22">
        <v>-2</v>
      </c>
      <c r="BW130" s="22">
        <v>5</v>
      </c>
      <c r="BX130" s="22">
        <v>8</v>
      </c>
      <c r="BY130" s="20">
        <v>7</v>
      </c>
      <c r="BZ130" s="22">
        <v>-7</v>
      </c>
      <c r="CA130" s="21" t="s">
        <v>50</v>
      </c>
      <c r="CB130" s="21" t="str">
        <f>IF(Raw!$CA130=Raw!$B130,"Team1", "Team2")</f>
        <v>Team2</v>
      </c>
      <c r="CC130" s="21">
        <v>114</v>
      </c>
      <c r="CD130" s="21">
        <v>135</v>
      </c>
      <c r="CE130" s="21">
        <f>Raw!$CC130-Raw!$CD130</f>
        <v>-21</v>
      </c>
      <c r="CF130" s="21" t="str">
        <f>INDEX(Pred!O:O, MATCH(Table1[[#This Row],[Index]],Pred!E:E,0))</f>
        <v>do not bet</v>
      </c>
      <c r="CG130" s="21"/>
      <c r="CH130" s="21"/>
      <c r="CI130" s="21">
        <f>IF(Table1[[#This Row],[GamewinTeam]]=Table1[[#This Row],[Bet.forecast]],0,1)</f>
        <v>1</v>
      </c>
      <c r="CJ130" s="32"/>
      <c r="CK130" s="32"/>
    </row>
    <row r="131" spans="1:89" x14ac:dyDescent="0.25">
      <c r="A131" t="s">
        <v>286</v>
      </c>
      <c r="B131" s="16" t="s">
        <v>37</v>
      </c>
      <c r="C131" s="18" t="s">
        <v>81</v>
      </c>
      <c r="D131" s="19" t="s">
        <v>247</v>
      </c>
      <c r="E131" s="18" t="str">
        <f>Table1[[#This Row],[Team1]]&amp;""&amp;Table1[[#This Row],[Team2]]&amp;""&amp;Table1[[#This Row],[Date]]</f>
        <v>BKNUTA11.11.2017</v>
      </c>
      <c r="F131" s="18" t="str">
        <f>Raw!$C131</f>
        <v>UTA</v>
      </c>
      <c r="G131" s="18" t="str">
        <f>IF(Raw!$F131=Raw!$B131,"Team1","Team2")</f>
        <v>Team2</v>
      </c>
      <c r="H131" s="3" t="str">
        <f>IF(Table1[[#This Row],[Odd1]]&gt;Table1[[#This Row],[Odd2]],Table1[[#This Row],[Team2]],Table1[[#This Row],[Team1]])</f>
        <v>UTA</v>
      </c>
      <c r="I131" s="18" t="str">
        <f>IF(Raw!$H131=Raw!$B131,"Team1","Team2")</f>
        <v>Team2</v>
      </c>
      <c r="J131" s="18">
        <v>4.0999999999999996</v>
      </c>
      <c r="K131" s="18">
        <v>1.28</v>
      </c>
      <c r="L131" s="18">
        <f>Raw!$J131-Raw!$K131</f>
        <v>2.8199999999999994</v>
      </c>
      <c r="M131" s="18" t="s">
        <v>37</v>
      </c>
      <c r="N131" s="18" t="str">
        <f>IF(Raw!$M131=Raw!$B131,"Team1", "Team2")</f>
        <v>Team1</v>
      </c>
      <c r="O131" s="18">
        <v>3</v>
      </c>
      <c r="P131" s="18">
        <v>1</v>
      </c>
      <c r="Q131" s="18">
        <v>2</v>
      </c>
      <c r="R131" s="18">
        <v>0</v>
      </c>
      <c r="S131" s="18" t="s">
        <v>81</v>
      </c>
      <c r="T131" s="18" t="str">
        <f>IF(Raw!$S131=Raw!$B131,"Team1","Team2")</f>
        <v>Team2</v>
      </c>
      <c r="U131" s="18">
        <v>82</v>
      </c>
      <c r="V131" s="18">
        <v>111</v>
      </c>
      <c r="W131" s="18">
        <f>Raw!$U131-Raw!$V131</f>
        <v>-29</v>
      </c>
      <c r="X131" s="18">
        <v>0.51190000000000002</v>
      </c>
      <c r="Y131" s="18">
        <v>0.21</v>
      </c>
      <c r="Z131" s="18">
        <f>1-Table1[[#This Row],[Pred1]]</f>
        <v>0.79</v>
      </c>
      <c r="AA131" s="20">
        <v>-2</v>
      </c>
      <c r="AB131" s="20">
        <v>-3</v>
      </c>
      <c r="AC131" s="20">
        <v>1</v>
      </c>
      <c r="AD131" s="20">
        <v>-8.3000000000000018E-2</v>
      </c>
      <c r="AE131" s="20">
        <v>-0.20000000000000284</v>
      </c>
      <c r="AF131" s="20">
        <v>6.2000000000000028</v>
      </c>
      <c r="AG131" s="20">
        <v>1.6000000000000014</v>
      </c>
      <c r="AH131" s="20">
        <v>5.5</v>
      </c>
      <c r="AI131" s="20">
        <v>-1</v>
      </c>
      <c r="AJ131" s="20">
        <v>0.19999999999999929</v>
      </c>
      <c r="AK131" s="20">
        <v>3.5</v>
      </c>
      <c r="AL131" s="20">
        <v>-3.6000000000000014</v>
      </c>
      <c r="AM131" s="20">
        <v>2.9000000000000021</v>
      </c>
      <c r="AN131" s="20">
        <v>6.3000000000000007</v>
      </c>
      <c r="AO131" s="20">
        <v>-8.5999999999999943</v>
      </c>
      <c r="AP131" s="20">
        <v>1.8000000000000007</v>
      </c>
      <c r="AQ131" s="20">
        <v>3.6999999999999957</v>
      </c>
      <c r="AR131" s="20">
        <v>5.5</v>
      </c>
      <c r="AS131" s="20">
        <v>1.0999999999999979</v>
      </c>
      <c r="AT131" s="20">
        <v>1</v>
      </c>
      <c r="AU131" s="20">
        <v>-2.7000000000000011</v>
      </c>
      <c r="AV131" s="20">
        <v>-1</v>
      </c>
      <c r="AW131" s="20">
        <v>0.79999999999999982</v>
      </c>
      <c r="AX131" s="20">
        <v>1.3000000000000007</v>
      </c>
      <c r="AY131" s="20">
        <v>2</v>
      </c>
      <c r="AZ131" s="20">
        <v>-6.1</v>
      </c>
      <c r="BA131" s="20">
        <v>0</v>
      </c>
      <c r="BB131" s="20">
        <v>1</v>
      </c>
      <c r="BC131" s="20">
        <v>-1</v>
      </c>
      <c r="BD131" s="20">
        <v>1</v>
      </c>
      <c r="BE131" s="20">
        <v>0</v>
      </c>
      <c r="BF131" s="20">
        <v>-1</v>
      </c>
      <c r="BG131" s="20">
        <v>1</v>
      </c>
      <c r="BH131" s="20">
        <v>3</v>
      </c>
      <c r="BI131" s="20">
        <v>-0.40000000000000568</v>
      </c>
      <c r="BJ131" s="22">
        <v>0</v>
      </c>
      <c r="BK131" s="22">
        <v>7</v>
      </c>
      <c r="BL131" s="22">
        <v>-7.0000000000000036</v>
      </c>
      <c r="BM131" s="22">
        <v>-3</v>
      </c>
      <c r="BN131" s="22">
        <v>3</v>
      </c>
      <c r="BO131" s="22">
        <v>-18.200000000000003</v>
      </c>
      <c r="BP131" s="22">
        <v>3</v>
      </c>
      <c r="BQ131" s="22">
        <v>14</v>
      </c>
      <c r="BR131" s="22">
        <v>17</v>
      </c>
      <c r="BS131" s="22">
        <v>7</v>
      </c>
      <c r="BT131" s="22">
        <v>3</v>
      </c>
      <c r="BU131" s="22">
        <v>-7</v>
      </c>
      <c r="BV131" s="22">
        <v>2</v>
      </c>
      <c r="BW131" s="22">
        <v>-2</v>
      </c>
      <c r="BX131" s="22">
        <v>0</v>
      </c>
      <c r="BY131" s="20">
        <v>0</v>
      </c>
      <c r="BZ131" s="22">
        <v>16</v>
      </c>
      <c r="CA131" s="21" t="s">
        <v>81</v>
      </c>
      <c r="CB131" s="21" t="str">
        <f>IF(Raw!$CA131=Raw!$B131,"Team1", "Team2")</f>
        <v>Team2</v>
      </c>
      <c r="CC131" s="21">
        <v>106</v>
      </c>
      <c r="CD131" s="21">
        <v>114</v>
      </c>
      <c r="CE131" s="21">
        <f>Raw!$CC131-Raw!$CD131</f>
        <v>-8</v>
      </c>
      <c r="CF131" s="21" t="str">
        <f>INDEX(Pred!O:O, MATCH(Table1[[#This Row],[Index]],Pred!E:E,0))</f>
        <v>do not bet</v>
      </c>
      <c r="CG131" s="21"/>
      <c r="CH131" s="21"/>
      <c r="CI131" s="21">
        <f>IF(Table1[[#This Row],[GamewinTeam]]=Table1[[#This Row],[Bet.forecast]],0,1)</f>
        <v>1</v>
      </c>
      <c r="CJ131" s="32"/>
      <c r="CK131" s="32"/>
    </row>
    <row r="132" spans="1:89" x14ac:dyDescent="0.25">
      <c r="A132" t="s">
        <v>286</v>
      </c>
      <c r="B132" s="16" t="s">
        <v>69</v>
      </c>
      <c r="C132" s="18" t="s">
        <v>47</v>
      </c>
      <c r="D132" s="19" t="s">
        <v>247</v>
      </c>
      <c r="E132" s="18" t="str">
        <f>Table1[[#This Row],[Team1]]&amp;""&amp;Table1[[#This Row],[Team2]]&amp;""&amp;Table1[[#This Row],[Date]]</f>
        <v>ORLDEN11.11.2017</v>
      </c>
      <c r="F132" s="18" t="str">
        <f>Raw!$C132</f>
        <v>DEN</v>
      </c>
      <c r="G132" s="18" t="str">
        <f>IF(Raw!$F132=Raw!$B132,"Team1","Team2")</f>
        <v>Team2</v>
      </c>
      <c r="H132" s="3" t="str">
        <f>IF(Table1[[#This Row],[Odd1]]&gt;Table1[[#This Row],[Odd2]],Table1[[#This Row],[Team2]],Table1[[#This Row],[Team1]])</f>
        <v>DEN</v>
      </c>
      <c r="I132" s="18" t="str">
        <f>IF(Raw!$H132=Raw!$B132,"Team1","Team2")</f>
        <v>Team2</v>
      </c>
      <c r="J132" s="18">
        <v>3.56</v>
      </c>
      <c r="K132" s="18">
        <v>1.34</v>
      </c>
      <c r="L132" s="18">
        <f>Raw!$J132-Raw!$K132</f>
        <v>2.2199999999999998</v>
      </c>
      <c r="M132" s="18" t="s">
        <v>69</v>
      </c>
      <c r="N132" s="18" t="str">
        <f>IF(Raw!$M132=Raw!$B132,"Team1", "Team2")</f>
        <v>Team1</v>
      </c>
      <c r="O132" s="18">
        <v>2</v>
      </c>
      <c r="P132" s="18">
        <v>1</v>
      </c>
      <c r="Q132" s="18">
        <v>2</v>
      </c>
      <c r="R132" s="18">
        <v>1</v>
      </c>
      <c r="S132" s="18" t="s">
        <v>47</v>
      </c>
      <c r="T132" s="18" t="str">
        <f>IF(Raw!$S132=Raw!$B132,"Team1","Team2")</f>
        <v>Team2</v>
      </c>
      <c r="U132" s="18">
        <v>93</v>
      </c>
      <c r="V132" s="18">
        <v>98</v>
      </c>
      <c r="W132" s="18">
        <f>Raw!$U132-Raw!$V132</f>
        <v>-5</v>
      </c>
      <c r="X132" s="18">
        <v>0.51668999999999998</v>
      </c>
      <c r="Y132" s="18">
        <v>0.45</v>
      </c>
      <c r="Z132" s="18">
        <f>1-Table1[[#This Row],[Pred1]]</f>
        <v>0.55000000000000004</v>
      </c>
      <c r="AA132" s="20">
        <v>2</v>
      </c>
      <c r="AB132" s="20">
        <v>-3</v>
      </c>
      <c r="AC132" s="20">
        <v>5</v>
      </c>
      <c r="AD132" s="20">
        <v>-0.15300000000000008</v>
      </c>
      <c r="AE132" s="20">
        <v>0.20000000000000284</v>
      </c>
      <c r="AF132" s="20">
        <v>-9.9999999999994316E-2</v>
      </c>
      <c r="AG132" s="20">
        <v>0.39999999999999858</v>
      </c>
      <c r="AH132" s="20">
        <v>0.20000000000000284</v>
      </c>
      <c r="AI132" s="20">
        <v>0.39999999999999858</v>
      </c>
      <c r="AJ132" s="20">
        <v>0</v>
      </c>
      <c r="AK132" s="20">
        <v>0.19999999999999929</v>
      </c>
      <c r="AL132" s="20">
        <v>-9.9999999999994316E-2</v>
      </c>
      <c r="AM132" s="20">
        <v>-0.89999999999999858</v>
      </c>
      <c r="AN132" s="20">
        <v>-1.6999999999999993</v>
      </c>
      <c r="AO132" s="20">
        <v>1.2000000000000028</v>
      </c>
      <c r="AP132" s="20">
        <v>-3.4000000000000004</v>
      </c>
      <c r="AQ132" s="20">
        <v>0.5</v>
      </c>
      <c r="AR132" s="20">
        <v>-2.7999999999999972</v>
      </c>
      <c r="AS132" s="20">
        <v>0.19999999999999929</v>
      </c>
      <c r="AT132" s="20">
        <v>-0.19999999999999929</v>
      </c>
      <c r="AU132" s="20">
        <v>-0.20000000000000018</v>
      </c>
      <c r="AV132" s="20">
        <v>0.60000000000000053</v>
      </c>
      <c r="AW132" s="20">
        <v>0.10000000000000053</v>
      </c>
      <c r="AX132" s="20">
        <v>2.3000000000000007</v>
      </c>
      <c r="AY132" s="20">
        <v>-1.6999999999999993</v>
      </c>
      <c r="AZ132" s="20">
        <v>-3.7</v>
      </c>
      <c r="BA132" s="20">
        <v>0</v>
      </c>
      <c r="BB132" s="20">
        <v>-1</v>
      </c>
      <c r="BC132" s="20">
        <v>1</v>
      </c>
      <c r="BD132" s="20">
        <v>-1</v>
      </c>
      <c r="BE132" s="20">
        <v>0</v>
      </c>
      <c r="BF132" s="20">
        <v>-14</v>
      </c>
      <c r="BG132" s="20">
        <v>-9</v>
      </c>
      <c r="BH132" s="20">
        <v>-2</v>
      </c>
      <c r="BI132" s="20">
        <v>-9.6000000000000014</v>
      </c>
      <c r="BJ132" s="22">
        <v>-1</v>
      </c>
      <c r="BK132" s="22">
        <v>0</v>
      </c>
      <c r="BL132" s="22">
        <v>-4.8000000000000007</v>
      </c>
      <c r="BM132" s="22">
        <v>5</v>
      </c>
      <c r="BN132" s="22">
        <v>7</v>
      </c>
      <c r="BO132" s="22">
        <v>-3</v>
      </c>
      <c r="BP132" s="22">
        <v>5</v>
      </c>
      <c r="BQ132" s="22">
        <v>-7</v>
      </c>
      <c r="BR132" s="22">
        <v>-2</v>
      </c>
      <c r="BS132" s="22">
        <v>-3</v>
      </c>
      <c r="BT132" s="22">
        <v>2</v>
      </c>
      <c r="BU132" s="22">
        <v>-2</v>
      </c>
      <c r="BV132" s="22">
        <v>0</v>
      </c>
      <c r="BW132" s="22">
        <v>0</v>
      </c>
      <c r="BX132" s="22">
        <v>-3</v>
      </c>
      <c r="BY132" s="20">
        <v>3</v>
      </c>
      <c r="BZ132" s="22">
        <v>-28</v>
      </c>
      <c r="CA132" s="21" t="s">
        <v>47</v>
      </c>
      <c r="CB132" s="21" t="str">
        <f>IF(Raw!$CA132=Raw!$B132,"Team1", "Team2")</f>
        <v>Team2</v>
      </c>
      <c r="CC132" s="21">
        <v>107</v>
      </c>
      <c r="CD132" s="21">
        <v>125</v>
      </c>
      <c r="CE132" s="21">
        <f>Raw!$CC132-Raw!$CD132</f>
        <v>-18</v>
      </c>
      <c r="CF132" s="21" t="str">
        <f>INDEX(Pred!O:O, MATCH(Table1[[#This Row],[Index]],Pred!E:E,0))</f>
        <v>do not bet</v>
      </c>
      <c r="CG132" s="21"/>
      <c r="CH132" s="21"/>
      <c r="CI132" s="21">
        <f>IF(Table1[[#This Row],[GamewinTeam]]=Table1[[#This Row],[Bet.forecast]],0,1)</f>
        <v>1</v>
      </c>
      <c r="CJ132" s="32"/>
      <c r="CK132" s="32"/>
    </row>
    <row r="133" spans="1:89" x14ac:dyDescent="0.25">
      <c r="A133" t="s">
        <v>286</v>
      </c>
      <c r="B133" s="16" t="s">
        <v>11</v>
      </c>
      <c r="C133" s="18" t="s">
        <v>3</v>
      </c>
      <c r="D133" s="19" t="s">
        <v>248</v>
      </c>
      <c r="E133" s="18" t="str">
        <f>Table1[[#This Row],[Team1]]&amp;""&amp;Table1[[#This Row],[Team2]]&amp;""&amp;Table1[[#This Row],[Date]]</f>
        <v>TORBOS12.11.2017</v>
      </c>
      <c r="F133" s="18" t="str">
        <f>Raw!$C133</f>
        <v>BOS</v>
      </c>
      <c r="G133" s="18" t="str">
        <f>IF(Raw!$F133=Raw!$B133,"Team1","Team2")</f>
        <v>Team2</v>
      </c>
      <c r="H133" s="3" t="str">
        <f>IF(Table1[[#This Row],[Odd1]]&gt;Table1[[#This Row],[Odd2]],Table1[[#This Row],[Team2]],Table1[[#This Row],[Team1]])</f>
        <v>TOR</v>
      </c>
      <c r="I133" s="18" t="str">
        <f>IF(Raw!$H133=Raw!$B133,"Team1","Team2")</f>
        <v>Team1</v>
      </c>
      <c r="J133" s="18">
        <v>1</v>
      </c>
      <c r="K133" s="18">
        <v>1</v>
      </c>
      <c r="L133" s="18">
        <f>Raw!$J133-Raw!$K133</f>
        <v>0</v>
      </c>
      <c r="M133" s="18" t="s">
        <v>11</v>
      </c>
      <c r="N133" s="18" t="str">
        <f>IF(Raw!$M133=Raw!$B133,"Team1", "Team2")</f>
        <v>Team1</v>
      </c>
      <c r="O133" s="18">
        <v>0</v>
      </c>
      <c r="P133" s="18">
        <v>0</v>
      </c>
      <c r="Q133" s="18">
        <v>0</v>
      </c>
      <c r="R133" s="18">
        <v>0</v>
      </c>
      <c r="S133" s="18" t="s">
        <v>3</v>
      </c>
      <c r="T133" s="18" t="str">
        <f>IF(Raw!$S133=Raw!$B133,"Team1","Team2")</f>
        <v>Team2</v>
      </c>
      <c r="U133" s="18">
        <v>83</v>
      </c>
      <c r="V133" s="18">
        <v>107</v>
      </c>
      <c r="W133" s="18">
        <f>Raw!$U133-Raw!$V133</f>
        <v>-24</v>
      </c>
      <c r="X133" s="18">
        <v>0.82430000000000003</v>
      </c>
      <c r="Y133" s="18">
        <v>0.26</v>
      </c>
      <c r="Z133" s="18">
        <f>1-Table1[[#This Row],[Pred1]]</f>
        <v>0.74</v>
      </c>
      <c r="AA133" s="20">
        <v>-4</v>
      </c>
      <c r="AB133" s="20">
        <v>-6</v>
      </c>
      <c r="AC133" s="20">
        <v>2</v>
      </c>
      <c r="AD133" s="20">
        <v>-0.11899999999999999</v>
      </c>
      <c r="AE133" s="20">
        <v>-0.20000000000000284</v>
      </c>
      <c r="AF133" s="20">
        <v>7.2999999999999972</v>
      </c>
      <c r="AG133" s="20">
        <v>3.6999999999999957</v>
      </c>
      <c r="AH133" s="20">
        <v>1</v>
      </c>
      <c r="AI133" s="20">
        <v>3.7000000000000028</v>
      </c>
      <c r="AJ133" s="20">
        <v>0</v>
      </c>
      <c r="AK133" s="20">
        <v>1</v>
      </c>
      <c r="AL133" s="20">
        <v>-1.1999999999999957</v>
      </c>
      <c r="AM133" s="20">
        <v>0.10000000000000142</v>
      </c>
      <c r="AN133" s="20">
        <v>-0.29999999999999716</v>
      </c>
      <c r="AO133" s="20">
        <v>1.5</v>
      </c>
      <c r="AP133" s="20">
        <v>-0.5</v>
      </c>
      <c r="AQ133" s="20">
        <v>-3.1000000000000014</v>
      </c>
      <c r="AR133" s="20">
        <v>-3.7000000000000028</v>
      </c>
      <c r="AS133" s="20">
        <v>1.1000000000000014</v>
      </c>
      <c r="AT133" s="20">
        <v>0.20000000000000107</v>
      </c>
      <c r="AU133" s="20">
        <v>0.40000000000000036</v>
      </c>
      <c r="AV133" s="20">
        <v>1.0999999999999996</v>
      </c>
      <c r="AW133" s="20">
        <v>0</v>
      </c>
      <c r="AX133" s="20">
        <v>2.9000000000000021</v>
      </c>
      <c r="AY133" s="20">
        <v>0</v>
      </c>
      <c r="AZ133" s="20">
        <v>0.59999999999999964</v>
      </c>
      <c r="BA133" s="20">
        <v>0</v>
      </c>
      <c r="BB133" s="20">
        <v>1</v>
      </c>
      <c r="BC133" s="20">
        <v>-1</v>
      </c>
      <c r="BD133" s="20">
        <v>1</v>
      </c>
      <c r="BE133" s="20">
        <v>0</v>
      </c>
      <c r="BF133" s="20">
        <v>14</v>
      </c>
      <c r="BG133" s="20">
        <v>-1</v>
      </c>
      <c r="BH133" s="20">
        <v>-5</v>
      </c>
      <c r="BI133" s="20">
        <v>1.6000000000000014</v>
      </c>
      <c r="BJ133" s="22">
        <v>2</v>
      </c>
      <c r="BK133" s="22">
        <v>-7</v>
      </c>
      <c r="BL133" s="22">
        <v>13</v>
      </c>
      <c r="BM133" s="22">
        <v>14</v>
      </c>
      <c r="BN133" s="22">
        <v>16</v>
      </c>
      <c r="BO133" s="22">
        <v>-0.29999999999999716</v>
      </c>
      <c r="BP133" s="22">
        <v>-1</v>
      </c>
      <c r="BQ133" s="22">
        <v>-2</v>
      </c>
      <c r="BR133" s="22">
        <v>-3</v>
      </c>
      <c r="BS133" s="22">
        <v>7</v>
      </c>
      <c r="BT133" s="22">
        <v>-3</v>
      </c>
      <c r="BU133" s="22">
        <v>-2</v>
      </c>
      <c r="BV133" s="22">
        <v>3</v>
      </c>
      <c r="BW133" s="22">
        <v>0</v>
      </c>
      <c r="BX133" s="22">
        <v>1</v>
      </c>
      <c r="BY133" s="20">
        <v>11</v>
      </c>
      <c r="BZ133" s="22">
        <v>12</v>
      </c>
      <c r="CA133" s="21" t="s">
        <v>3</v>
      </c>
      <c r="CB133" s="21" t="str">
        <f>IF(Raw!$CA133=Raw!$B133,"Team1", "Team2")</f>
        <v>Team2</v>
      </c>
      <c r="CC133" s="21">
        <v>94</v>
      </c>
      <c r="CD133" s="21">
        <v>95</v>
      </c>
      <c r="CE133" s="21">
        <f>Raw!$CC133-Raw!$CD133</f>
        <v>-1</v>
      </c>
      <c r="CF133" s="21" t="str">
        <f>INDEX(Pred!O:O, MATCH(Table1[[#This Row],[Index]],Pred!E:E,0))</f>
        <v>do not bet</v>
      </c>
      <c r="CG133" s="21"/>
      <c r="CH133" s="21"/>
      <c r="CI133" s="21">
        <f>IF(Table1[[#This Row],[GamewinTeam]]=Table1[[#This Row],[Bet.forecast]],0,1)</f>
        <v>1</v>
      </c>
      <c r="CJ133" s="32"/>
      <c r="CK133" s="32"/>
    </row>
    <row r="134" spans="1:89" x14ac:dyDescent="0.25">
      <c r="A134" t="s">
        <v>286</v>
      </c>
      <c r="B134" s="16" t="s">
        <v>7</v>
      </c>
      <c r="C134" s="18" t="s">
        <v>5</v>
      </c>
      <c r="D134" s="19" t="s">
        <v>248</v>
      </c>
      <c r="E134" s="18" t="str">
        <f>Table1[[#This Row],[Team1]]&amp;""&amp;Table1[[#This Row],[Team2]]&amp;""&amp;Table1[[#This Row],[Date]]</f>
        <v>MIADET12.11.2017</v>
      </c>
      <c r="F134" s="18" t="str">
        <f>Raw!$C134</f>
        <v>DET</v>
      </c>
      <c r="G134" s="18" t="str">
        <f>IF(Raw!$F134=Raw!$B134,"Team1","Team2")</f>
        <v>Team2</v>
      </c>
      <c r="H134" s="3" t="str">
        <f>IF(Table1[[#This Row],[Odd1]]&gt;Table1[[#This Row],[Odd2]],Table1[[#This Row],[Team2]],Table1[[#This Row],[Team1]])</f>
        <v>DET</v>
      </c>
      <c r="I134" s="18" t="str">
        <f>IF(Raw!$H134=Raw!$B134,"Team1","Team2")</f>
        <v>Team2</v>
      </c>
      <c r="J134" s="18">
        <v>2.39</v>
      </c>
      <c r="K134" s="18">
        <v>1.65</v>
      </c>
      <c r="L134" s="18">
        <f>Raw!$J134-Raw!$K134</f>
        <v>0.74000000000000021</v>
      </c>
      <c r="M134" s="18" t="s">
        <v>5</v>
      </c>
      <c r="N134" s="18" t="str">
        <f>IF(Raw!$M134=Raw!$B134,"Team1", "Team2")</f>
        <v>Team2</v>
      </c>
      <c r="O134" s="18">
        <v>0</v>
      </c>
      <c r="P134" s="18">
        <v>0</v>
      </c>
      <c r="Q134" s="18">
        <v>0</v>
      </c>
      <c r="R134" s="18">
        <v>0</v>
      </c>
      <c r="S134" s="18" t="s">
        <v>5</v>
      </c>
      <c r="T134" s="18" t="str">
        <f>IF(Raw!$S134=Raw!$B134,"Team1","Team2")</f>
        <v>Team2</v>
      </c>
      <c r="U134" s="18">
        <v>81</v>
      </c>
      <c r="V134" s="18">
        <v>107</v>
      </c>
      <c r="W134" s="18">
        <f>Raw!$U134-Raw!$V134</f>
        <v>-26</v>
      </c>
      <c r="X134" s="18">
        <v>0.76959999999999995</v>
      </c>
      <c r="Y134" s="18">
        <v>0.24</v>
      </c>
      <c r="Z134" s="18">
        <f>1-Table1[[#This Row],[Pred1]]</f>
        <v>0.76</v>
      </c>
      <c r="AA134" s="20">
        <v>-1</v>
      </c>
      <c r="AB134" s="20">
        <v>-3</v>
      </c>
      <c r="AC134" s="20">
        <v>2</v>
      </c>
      <c r="AD134" s="20">
        <v>-0.10200000000000004</v>
      </c>
      <c r="AE134" s="20">
        <v>0.20000000000000284</v>
      </c>
      <c r="AF134" s="20">
        <v>-3.7999999999999972</v>
      </c>
      <c r="AG134" s="20">
        <v>-2.2999999999999972</v>
      </c>
      <c r="AH134" s="20">
        <v>-3.8000000000000114</v>
      </c>
      <c r="AI134" s="20">
        <v>-0.70000000000000284</v>
      </c>
      <c r="AJ134" s="20">
        <v>1</v>
      </c>
      <c r="AK134" s="20">
        <v>3.6000000000000014</v>
      </c>
      <c r="AL134" s="20">
        <v>-1.1999999999999957</v>
      </c>
      <c r="AM134" s="20">
        <v>-0.20000000000000107</v>
      </c>
      <c r="AN134" s="20">
        <v>-1.0999999999999979</v>
      </c>
      <c r="AO134" s="20">
        <v>3.2999999999999972</v>
      </c>
      <c r="AP134" s="20">
        <v>-2.5999999999999996</v>
      </c>
      <c r="AQ134" s="20">
        <v>1.6999999999999993</v>
      </c>
      <c r="AR134" s="20">
        <v>-0.89999999999999858</v>
      </c>
      <c r="AS134" s="20">
        <v>-1.0999999999999979</v>
      </c>
      <c r="AT134" s="20">
        <v>1.7000000000000011</v>
      </c>
      <c r="AU134" s="20">
        <v>-0.5</v>
      </c>
      <c r="AV134" s="20">
        <v>1.5999999999999996</v>
      </c>
      <c r="AW134" s="20">
        <v>-0.79999999999999982</v>
      </c>
      <c r="AX134" s="20">
        <v>1</v>
      </c>
      <c r="AY134" s="20">
        <v>-0.5</v>
      </c>
      <c r="AZ134" s="20">
        <v>-5.4</v>
      </c>
      <c r="BA134" s="20">
        <v>0</v>
      </c>
      <c r="BB134" s="20">
        <v>0</v>
      </c>
      <c r="BC134" s="20">
        <v>0</v>
      </c>
      <c r="BD134" s="20">
        <v>0</v>
      </c>
      <c r="BE134" s="20">
        <v>0</v>
      </c>
      <c r="BF134" s="20">
        <v>7</v>
      </c>
      <c r="BG134" s="20">
        <v>1</v>
      </c>
      <c r="BH134" s="20">
        <v>-20</v>
      </c>
      <c r="BI134" s="20">
        <v>12.900000000000006</v>
      </c>
      <c r="BJ134" s="22">
        <v>6</v>
      </c>
      <c r="BK134" s="22">
        <v>7</v>
      </c>
      <c r="BL134" s="22">
        <v>8.5</v>
      </c>
      <c r="BM134" s="22">
        <v>-1</v>
      </c>
      <c r="BN134" s="22">
        <v>-7</v>
      </c>
      <c r="BO134" s="22">
        <v>22.4</v>
      </c>
      <c r="BP134" s="22">
        <v>-9</v>
      </c>
      <c r="BQ134" s="22">
        <v>-11</v>
      </c>
      <c r="BR134" s="22">
        <v>-20</v>
      </c>
      <c r="BS134" s="22">
        <v>8</v>
      </c>
      <c r="BT134" s="22">
        <v>6</v>
      </c>
      <c r="BU134" s="22">
        <v>-1</v>
      </c>
      <c r="BV134" s="22">
        <v>2</v>
      </c>
      <c r="BW134" s="22">
        <v>-8</v>
      </c>
      <c r="BX134" s="22">
        <v>0</v>
      </c>
      <c r="BY134" s="20">
        <v>-5</v>
      </c>
      <c r="BZ134" s="22">
        <v>-8</v>
      </c>
      <c r="CA134" s="21" t="s">
        <v>5</v>
      </c>
      <c r="CB134" s="21" t="str">
        <f>IF(Raw!$CA134=Raw!$B134,"Team1", "Team2")</f>
        <v>Team2</v>
      </c>
      <c r="CC134" s="21">
        <v>103</v>
      </c>
      <c r="CD134" s="21">
        <v>112</v>
      </c>
      <c r="CE134" s="21">
        <f>Raw!$CC134-Raw!$CD134</f>
        <v>-9</v>
      </c>
      <c r="CF134" s="21" t="str">
        <f>INDEX(Pred!O:O, MATCH(Table1[[#This Row],[Index]],Pred!E:E,0))</f>
        <v>do not bet</v>
      </c>
      <c r="CG134" s="21"/>
      <c r="CH134" s="21"/>
      <c r="CI134" s="21">
        <f>IF(Table1[[#This Row],[GamewinTeam]]=Table1[[#This Row],[Bet.forecast]],0,1)</f>
        <v>1</v>
      </c>
      <c r="CJ134" s="32"/>
      <c r="CK134" s="32"/>
    </row>
    <row r="135" spans="1:89" x14ac:dyDescent="0.25">
      <c r="A135" t="s">
        <v>286</v>
      </c>
      <c r="B135" s="16" t="s">
        <v>45</v>
      </c>
      <c r="C135" s="18" t="s">
        <v>67</v>
      </c>
      <c r="D135" s="19" t="s">
        <v>248</v>
      </c>
      <c r="E135" s="18" t="str">
        <f>Table1[[#This Row],[Team1]]&amp;""&amp;Table1[[#This Row],[Team2]]&amp;""&amp;Table1[[#This Row],[Date]]</f>
        <v>DALOKC12.11.2017</v>
      </c>
      <c r="F135" s="18" t="str">
        <f>Raw!$C135</f>
        <v>OKC</v>
      </c>
      <c r="G135" s="18" t="str">
        <f>IF(Raw!$F135=Raw!$B135,"Team1","Team2")</f>
        <v>Team2</v>
      </c>
      <c r="H135" s="3" t="str">
        <f>IF(Table1[[#This Row],[Odd1]]&gt;Table1[[#This Row],[Odd2]],Table1[[#This Row],[Team2]],Table1[[#This Row],[Team1]])</f>
        <v>OKC</v>
      </c>
      <c r="I135" s="18" t="str">
        <f>IF(Raw!$H135=Raw!$B135,"Team1","Team2")</f>
        <v>Team2</v>
      </c>
      <c r="J135" s="18">
        <v>6.69</v>
      </c>
      <c r="K135" s="18">
        <v>1.1399999999999999</v>
      </c>
      <c r="L135" s="18">
        <f>Raw!$J135-Raw!$K135</f>
        <v>5.5500000000000007</v>
      </c>
      <c r="M135" s="18" t="s">
        <v>45</v>
      </c>
      <c r="N135" s="18" t="str">
        <f>IF(Raw!$M135=Raw!$B135,"Team1", "Team2")</f>
        <v>Team1</v>
      </c>
      <c r="O135" s="18">
        <v>2</v>
      </c>
      <c r="P135" s="18">
        <v>0</v>
      </c>
      <c r="Q135" s="18">
        <v>0</v>
      </c>
      <c r="R135" s="18">
        <v>0</v>
      </c>
      <c r="S135" s="18" t="s">
        <v>67</v>
      </c>
      <c r="T135" s="18" t="str">
        <f>IF(Raw!$S135=Raw!$B135,"Team1","Team2")</f>
        <v>Team2</v>
      </c>
      <c r="U135" s="18">
        <v>83</v>
      </c>
      <c r="V135" s="18">
        <v>113</v>
      </c>
      <c r="W135" s="18">
        <f>Raw!$U135-Raw!$V135</f>
        <v>-30</v>
      </c>
      <c r="X135" s="18">
        <v>0.68579999999999997</v>
      </c>
      <c r="Y135" s="18">
        <v>0.2</v>
      </c>
      <c r="Z135" s="18">
        <f>1-Table1[[#This Row],[Pred1]]</f>
        <v>0.8</v>
      </c>
      <c r="AA135" s="20">
        <v>2</v>
      </c>
      <c r="AB135" s="20">
        <v>-4</v>
      </c>
      <c r="AC135" s="20">
        <v>6</v>
      </c>
      <c r="AD135" s="20">
        <v>-0.189</v>
      </c>
      <c r="AE135" s="20">
        <v>0.20000000000000284</v>
      </c>
      <c r="AF135" s="20">
        <v>-1.3999999999999915</v>
      </c>
      <c r="AG135" s="20">
        <v>-1</v>
      </c>
      <c r="AH135" s="20">
        <v>-1.7000000000000028</v>
      </c>
      <c r="AI135" s="20">
        <v>-0.29999999999999716</v>
      </c>
      <c r="AJ135" s="20">
        <v>1.6999999999999993</v>
      </c>
      <c r="AK135" s="20">
        <v>2.4000000000000021</v>
      </c>
      <c r="AL135" s="20">
        <v>2.4000000000000057</v>
      </c>
      <c r="AM135" s="20">
        <v>-1</v>
      </c>
      <c r="AN135" s="20">
        <v>-2.6999999999999993</v>
      </c>
      <c r="AO135" s="20">
        <v>4.7000000000000028</v>
      </c>
      <c r="AP135" s="20">
        <v>-3.5</v>
      </c>
      <c r="AQ135" s="20">
        <v>2.0999999999999979</v>
      </c>
      <c r="AR135" s="20">
        <v>-1.2999999999999972</v>
      </c>
      <c r="AS135" s="20">
        <v>0.40000000000000213</v>
      </c>
      <c r="AT135" s="20">
        <v>-1.6000000000000014</v>
      </c>
      <c r="AU135" s="20">
        <v>-3.6000000000000005</v>
      </c>
      <c r="AV135" s="20">
        <v>-1.1999999999999997</v>
      </c>
      <c r="AW135" s="20">
        <v>-0.20000000000000018</v>
      </c>
      <c r="AX135" s="20">
        <v>-1.5</v>
      </c>
      <c r="AY135" s="20">
        <v>-0.5</v>
      </c>
      <c r="AZ135" s="20">
        <v>-6.1999999999999993</v>
      </c>
      <c r="BA135" s="20">
        <v>0</v>
      </c>
      <c r="BB135" s="20">
        <v>0</v>
      </c>
      <c r="BC135" s="20">
        <v>0</v>
      </c>
      <c r="BD135" s="20">
        <v>0</v>
      </c>
      <c r="BE135" s="20">
        <v>0</v>
      </c>
      <c r="BF135" s="20">
        <v>7</v>
      </c>
      <c r="BG135" s="20">
        <v>-3</v>
      </c>
      <c r="BH135" s="20">
        <v>-23</v>
      </c>
      <c r="BI135" s="20">
        <v>7.9000000000000057</v>
      </c>
      <c r="BJ135" s="22">
        <v>3</v>
      </c>
      <c r="BK135" s="22">
        <v>0</v>
      </c>
      <c r="BL135" s="22">
        <v>12.500000000000004</v>
      </c>
      <c r="BM135" s="22">
        <v>10</v>
      </c>
      <c r="BN135" s="22">
        <v>3</v>
      </c>
      <c r="BO135" s="22">
        <v>32.399999999999991</v>
      </c>
      <c r="BP135" s="22">
        <v>-13</v>
      </c>
      <c r="BQ135" s="22">
        <v>-5</v>
      </c>
      <c r="BR135" s="22">
        <v>-18</v>
      </c>
      <c r="BS135" s="22">
        <v>0</v>
      </c>
      <c r="BT135" s="22">
        <v>0</v>
      </c>
      <c r="BU135" s="22">
        <v>0</v>
      </c>
      <c r="BV135" s="22">
        <v>-1</v>
      </c>
      <c r="BW135" s="22">
        <v>-1</v>
      </c>
      <c r="BX135" s="22">
        <v>-3</v>
      </c>
      <c r="BY135" s="20">
        <v>3</v>
      </c>
      <c r="BZ135" s="22">
        <v>-2</v>
      </c>
      <c r="CA135" s="21" t="s">
        <v>67</v>
      </c>
      <c r="CB135" s="21" t="str">
        <f>IF(Raw!$CA135=Raw!$B135,"Team1", "Team2")</f>
        <v>Team2</v>
      </c>
      <c r="CC135" s="21">
        <v>99</v>
      </c>
      <c r="CD135" s="21">
        <v>112</v>
      </c>
      <c r="CE135" s="21">
        <f>Raw!$CC135-Raw!$CD135</f>
        <v>-13</v>
      </c>
      <c r="CF135" s="21" t="str">
        <f>INDEX(Pred!O:O, MATCH(Table1[[#This Row],[Index]],Pred!E:E,0))</f>
        <v>do not bet</v>
      </c>
      <c r="CG135" s="21"/>
      <c r="CH135" s="21"/>
      <c r="CI135" s="21">
        <f>IF(Table1[[#This Row],[GamewinTeam]]=Table1[[#This Row],[Bet.forecast]],0,1)</f>
        <v>1</v>
      </c>
      <c r="CJ135" s="32"/>
      <c r="CK135" s="32"/>
    </row>
    <row r="136" spans="1:89" x14ac:dyDescent="0.25">
      <c r="A136" t="s">
        <v>286</v>
      </c>
      <c r="B136" s="16" t="s">
        <v>3</v>
      </c>
      <c r="C136" s="18" t="s">
        <v>37</v>
      </c>
      <c r="D136" s="19" t="s">
        <v>249</v>
      </c>
      <c r="E136" s="18" t="str">
        <f>Table1[[#This Row],[Team1]]&amp;""&amp;Table1[[#This Row],[Team2]]&amp;""&amp;Table1[[#This Row],[Date]]</f>
        <v>BOSBKN14.11.2017</v>
      </c>
      <c r="F136" s="18" t="str">
        <f>Raw!$C136</f>
        <v>BKN</v>
      </c>
      <c r="G136" s="18" t="str">
        <f>IF(Raw!$F136=Raw!$B136,"Team1","Team2")</f>
        <v>Team2</v>
      </c>
      <c r="H136" s="3" t="str">
        <f>IF(Table1[[#This Row],[Odd1]]&gt;Table1[[#This Row],[Odd2]],Table1[[#This Row],[Team2]],Table1[[#This Row],[Team1]])</f>
        <v>BOS</v>
      </c>
      <c r="I136" s="18" t="str">
        <f>IF(Raw!$H136=Raw!$B136,"Team1","Team2")</f>
        <v>Team1</v>
      </c>
      <c r="J136" s="18">
        <v>1.39</v>
      </c>
      <c r="K136" s="18">
        <v>3.27</v>
      </c>
      <c r="L136" s="18">
        <f>Raw!$J136-Raw!$K136</f>
        <v>-1.8800000000000001</v>
      </c>
      <c r="M136" s="18" t="s">
        <v>37</v>
      </c>
      <c r="N136" s="18" t="str">
        <f>IF(Raw!$M136=Raw!$B136,"Team1", "Team2")</f>
        <v>Team2</v>
      </c>
      <c r="O136" s="18">
        <v>2</v>
      </c>
      <c r="P136" s="18">
        <v>0</v>
      </c>
      <c r="Q136" s="18">
        <v>3</v>
      </c>
      <c r="R136" s="18">
        <v>0</v>
      </c>
      <c r="S136" s="18" t="s">
        <v>3</v>
      </c>
      <c r="T136" s="18" t="str">
        <f>IF(Raw!$S136=Raw!$B136,"Team1","Team2")</f>
        <v>Team1</v>
      </c>
      <c r="U136" s="18">
        <v>110</v>
      </c>
      <c r="V136" s="18">
        <v>95</v>
      </c>
      <c r="W136" s="18">
        <f>Raw!$U136-Raw!$V136</f>
        <v>15</v>
      </c>
      <c r="X136" s="18">
        <v>0.77569999999999995</v>
      </c>
      <c r="Y136" s="18">
        <v>0.65</v>
      </c>
      <c r="Z136" s="18">
        <f>1-Table1[[#This Row],[Pred1]]</f>
        <v>0.35</v>
      </c>
      <c r="AA136" s="20">
        <v>3</v>
      </c>
      <c r="AB136" s="20">
        <v>12</v>
      </c>
      <c r="AC136" s="20">
        <v>-9</v>
      </c>
      <c r="AD136" s="20">
        <v>0.39799999999999996</v>
      </c>
      <c r="AE136" s="20">
        <v>0.20000000000000284</v>
      </c>
      <c r="AF136" s="20">
        <v>-5</v>
      </c>
      <c r="AG136" s="20">
        <v>-1.6000000000000014</v>
      </c>
      <c r="AH136" s="20">
        <v>-4.3999999999999915</v>
      </c>
      <c r="AI136" s="20">
        <v>0.5</v>
      </c>
      <c r="AJ136" s="20">
        <v>-0.59999999999999964</v>
      </c>
      <c r="AK136" s="20">
        <v>-3.1000000000000014</v>
      </c>
      <c r="AL136" s="20">
        <v>1.7999999999999972</v>
      </c>
      <c r="AM136" s="20">
        <v>-1.4000000000000021</v>
      </c>
      <c r="AN136" s="20">
        <v>-3.3000000000000007</v>
      </c>
      <c r="AO136" s="20">
        <v>4.3999999999999915</v>
      </c>
      <c r="AP136" s="20">
        <v>-1.0999999999999996</v>
      </c>
      <c r="AQ136" s="20">
        <v>0.40000000000000568</v>
      </c>
      <c r="AR136" s="20">
        <v>-0.60000000000000142</v>
      </c>
      <c r="AS136" s="20">
        <v>-0.5</v>
      </c>
      <c r="AT136" s="20">
        <v>-1.7000000000000011</v>
      </c>
      <c r="AU136" s="20">
        <v>0.90000000000000036</v>
      </c>
      <c r="AV136" s="20">
        <v>0.10000000000000053</v>
      </c>
      <c r="AW136" s="20">
        <v>-1.2999999999999998</v>
      </c>
      <c r="AX136" s="20">
        <v>-1.9000000000000021</v>
      </c>
      <c r="AY136" s="20">
        <v>-2.0999999999999979</v>
      </c>
      <c r="AZ136" s="20">
        <v>9.1000000000000014</v>
      </c>
      <c r="BA136" s="20">
        <v>0</v>
      </c>
      <c r="BB136" s="20">
        <v>-1</v>
      </c>
      <c r="BC136" s="20">
        <v>1</v>
      </c>
      <c r="BD136" s="20">
        <v>-1</v>
      </c>
      <c r="BE136" s="20">
        <v>0</v>
      </c>
      <c r="BF136" s="20">
        <v>2</v>
      </c>
      <c r="BG136" s="20">
        <v>3</v>
      </c>
      <c r="BH136" s="20">
        <v>3</v>
      </c>
      <c r="BI136" s="20">
        <v>2</v>
      </c>
      <c r="BJ136" s="22">
        <v>0</v>
      </c>
      <c r="BK136" s="22">
        <v>1</v>
      </c>
      <c r="BL136" s="22">
        <v>-0.80000000000000071</v>
      </c>
      <c r="BM136" s="22">
        <v>-4</v>
      </c>
      <c r="BN136" s="22">
        <v>-13</v>
      </c>
      <c r="BO136" s="22">
        <v>24.900000000000006</v>
      </c>
      <c r="BP136" s="22">
        <v>4</v>
      </c>
      <c r="BQ136" s="22">
        <v>-14</v>
      </c>
      <c r="BR136" s="22">
        <v>-10</v>
      </c>
      <c r="BS136" s="22">
        <v>-10</v>
      </c>
      <c r="BT136" s="22">
        <v>-2</v>
      </c>
      <c r="BU136" s="22">
        <v>7</v>
      </c>
      <c r="BV136" s="22">
        <v>-7</v>
      </c>
      <c r="BW136" s="22">
        <v>0</v>
      </c>
      <c r="BX136" s="22">
        <v>1</v>
      </c>
      <c r="BY136" s="20">
        <v>-11</v>
      </c>
      <c r="BZ136" s="22">
        <v>-8</v>
      </c>
      <c r="CA136" s="21" t="s">
        <v>3</v>
      </c>
      <c r="CB136" s="21" t="str">
        <f>IF(Raw!$CA136=Raw!$B136,"Team1", "Team2")</f>
        <v>Team1</v>
      </c>
      <c r="CC136" s="21">
        <v>109</v>
      </c>
      <c r="CD136" s="21">
        <v>102</v>
      </c>
      <c r="CE136" s="21">
        <f>Raw!$CC136-Raw!$CD136</f>
        <v>7</v>
      </c>
      <c r="CF136" s="21" t="str">
        <f>INDEX(Pred!O:O, MATCH(Table1[[#This Row],[Index]],Pred!E:E,0))</f>
        <v>Team1</v>
      </c>
      <c r="CG136" s="21"/>
      <c r="CH136" s="21"/>
      <c r="CI136" s="21">
        <f>IF(Table1[[#This Row],[GamewinTeam]]=Table1[[#This Row],[Bet.forecast]],0,1)</f>
        <v>0</v>
      </c>
      <c r="CJ136" s="32"/>
      <c r="CK136" s="32"/>
    </row>
    <row r="137" spans="1:89" x14ac:dyDescent="0.25">
      <c r="A137" t="s">
        <v>286</v>
      </c>
      <c r="B137" s="16" t="s">
        <v>11</v>
      </c>
      <c r="C137" s="18" t="s">
        <v>6</v>
      </c>
      <c r="D137" s="19" t="s">
        <v>249</v>
      </c>
      <c r="E137" s="18" t="str">
        <f>Table1[[#This Row],[Team1]]&amp;""&amp;Table1[[#This Row],[Team2]]&amp;""&amp;Table1[[#This Row],[Date]]</f>
        <v>TORHOU14.11.2017</v>
      </c>
      <c r="F137" s="18" t="str">
        <f>Raw!$C137</f>
        <v>HOU</v>
      </c>
      <c r="G137" s="18" t="str">
        <f>IF(Raw!$F137=Raw!$B137,"Team1","Team2")</f>
        <v>Team2</v>
      </c>
      <c r="H137" s="3" t="str">
        <f>IF(Table1[[#This Row],[Odd1]]&gt;Table1[[#This Row],[Odd2]],Table1[[#This Row],[Team2]],Table1[[#This Row],[Team1]])</f>
        <v>HOU</v>
      </c>
      <c r="I137" s="18" t="str">
        <f>IF(Raw!$H137=Raw!$B137,"Team1","Team2")</f>
        <v>Team2</v>
      </c>
      <c r="J137" s="18">
        <v>3.1</v>
      </c>
      <c r="K137" s="18">
        <v>1.43</v>
      </c>
      <c r="L137" s="18">
        <f>Raw!$J137-Raw!$K137</f>
        <v>1.6700000000000002</v>
      </c>
      <c r="M137" s="18" t="s">
        <v>11</v>
      </c>
      <c r="N137" s="18" t="str">
        <f>IF(Raw!$M137=Raw!$B137,"Team1", "Team2")</f>
        <v>Team1</v>
      </c>
      <c r="O137" s="18">
        <v>0</v>
      </c>
      <c r="P137" s="18">
        <v>0</v>
      </c>
      <c r="Q137" s="18">
        <v>0</v>
      </c>
      <c r="R137" s="18">
        <v>0</v>
      </c>
      <c r="S137" s="18" t="s">
        <v>6</v>
      </c>
      <c r="T137" s="18" t="str">
        <f>IF(Raw!$S137=Raw!$B137,"Team1","Team2")</f>
        <v>Team2</v>
      </c>
      <c r="U137" s="18">
        <v>80</v>
      </c>
      <c r="V137" s="18">
        <v>108</v>
      </c>
      <c r="W137" s="18">
        <f>Raw!$U137-Raw!$V137</f>
        <v>-28</v>
      </c>
      <c r="X137" s="18">
        <v>0.58860000000000001</v>
      </c>
      <c r="Y137" s="18">
        <v>0.22</v>
      </c>
      <c r="Z137" s="18">
        <f>1-Table1[[#This Row],[Pred1]]</f>
        <v>0.78</v>
      </c>
      <c r="AA137" s="20">
        <v>0</v>
      </c>
      <c r="AB137" s="20">
        <v>-3</v>
      </c>
      <c r="AC137" s="20">
        <v>3</v>
      </c>
      <c r="AD137" s="20">
        <v>-0.13</v>
      </c>
      <c r="AE137" s="20">
        <v>0</v>
      </c>
      <c r="AF137" s="20">
        <v>-2.2999999999999972</v>
      </c>
      <c r="AG137" s="20">
        <v>2.1999999999999957</v>
      </c>
      <c r="AH137" s="20">
        <v>0.70000000000000284</v>
      </c>
      <c r="AI137" s="20">
        <v>2.2000000000000028</v>
      </c>
      <c r="AJ137" s="20">
        <v>-4.7999999999999989</v>
      </c>
      <c r="AK137" s="20">
        <v>-12.100000000000001</v>
      </c>
      <c r="AL137" s="20">
        <v>-1.0999999999999943</v>
      </c>
      <c r="AM137" s="20">
        <v>-1.8999999999999986</v>
      </c>
      <c r="AN137" s="20">
        <v>-1.8999999999999986</v>
      </c>
      <c r="AO137" s="20">
        <v>-1.5</v>
      </c>
      <c r="AP137" s="20">
        <v>-0.59999999999999964</v>
      </c>
      <c r="AQ137" s="20">
        <v>-2.7999999999999972</v>
      </c>
      <c r="AR137" s="20">
        <v>-3.3999999999999986</v>
      </c>
      <c r="AS137" s="20">
        <v>0.5</v>
      </c>
      <c r="AT137" s="20">
        <v>-1.7000000000000011</v>
      </c>
      <c r="AU137" s="20">
        <v>-0.79999999999999893</v>
      </c>
      <c r="AV137" s="20">
        <v>0.59999999999999964</v>
      </c>
      <c r="AW137" s="20">
        <v>-0.5</v>
      </c>
      <c r="AX137" s="20">
        <v>1.7000000000000028</v>
      </c>
      <c r="AY137" s="20">
        <v>-0.29999999999999716</v>
      </c>
      <c r="AZ137" s="20">
        <v>-3.8000000000000007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4</v>
      </c>
      <c r="BG137" s="20">
        <v>-1</v>
      </c>
      <c r="BH137" s="20">
        <v>-3</v>
      </c>
      <c r="BI137" s="20">
        <v>0.5</v>
      </c>
      <c r="BJ137" s="22">
        <v>-5</v>
      </c>
      <c r="BK137" s="22">
        <v>-11</v>
      </c>
      <c r="BL137" s="22">
        <v>-1</v>
      </c>
      <c r="BM137" s="22">
        <v>11</v>
      </c>
      <c r="BN137" s="22">
        <v>9</v>
      </c>
      <c r="BO137" s="22">
        <v>12.900000000000006</v>
      </c>
      <c r="BP137" s="22">
        <v>2</v>
      </c>
      <c r="BQ137" s="22">
        <v>-12</v>
      </c>
      <c r="BR137" s="22">
        <v>-10</v>
      </c>
      <c r="BS137" s="22">
        <v>-1</v>
      </c>
      <c r="BT137" s="22">
        <v>-6</v>
      </c>
      <c r="BU137" s="22">
        <v>-2</v>
      </c>
      <c r="BV137" s="22">
        <v>-2</v>
      </c>
      <c r="BW137" s="22">
        <v>-2</v>
      </c>
      <c r="BX137" s="22">
        <v>-2</v>
      </c>
      <c r="BY137" s="20">
        <v>4</v>
      </c>
      <c r="BZ137" s="22">
        <v>-2</v>
      </c>
      <c r="CA137" s="21" t="s">
        <v>11</v>
      </c>
      <c r="CB137" s="21" t="str">
        <f>IF(Raw!$CA137=Raw!$B137,"Team1", "Team2")</f>
        <v>Team1</v>
      </c>
      <c r="CC137" s="21">
        <v>129</v>
      </c>
      <c r="CD137" s="21">
        <v>113</v>
      </c>
      <c r="CE137" s="21">
        <f>Raw!$CC137-Raw!$CD137</f>
        <v>16</v>
      </c>
      <c r="CF137" s="21" t="str">
        <f>INDEX(Pred!O:O, MATCH(Table1[[#This Row],[Index]],Pred!E:E,0))</f>
        <v>Team2</v>
      </c>
      <c r="CG137" s="21"/>
      <c r="CH137" s="21"/>
      <c r="CI137" s="21">
        <f>IF(Table1[[#This Row],[GamewinTeam]]=Table1[[#This Row],[Bet.forecast]],0,1)</f>
        <v>1</v>
      </c>
      <c r="CJ137" s="32"/>
      <c r="CK137" s="32"/>
    </row>
    <row r="138" spans="1:89" x14ac:dyDescent="0.25">
      <c r="A138" t="s">
        <v>286</v>
      </c>
      <c r="B138" s="16" t="s">
        <v>76</v>
      </c>
      <c r="C138" s="18" t="s">
        <v>2</v>
      </c>
      <c r="D138" s="19" t="s">
        <v>250</v>
      </c>
      <c r="E138" s="18" t="str">
        <f>Table1[[#This Row],[Team1]]&amp;""&amp;Table1[[#This Row],[Team2]]&amp;""&amp;Table1[[#This Row],[Date]]</f>
        <v>SACATL15.11.2017</v>
      </c>
      <c r="F138" s="18" t="str">
        <f>Raw!$C138</f>
        <v>ATL</v>
      </c>
      <c r="G138" s="18" t="str">
        <f>IF(Raw!$F138=Raw!$B138,"Team1","Team2")</f>
        <v>Team2</v>
      </c>
      <c r="H138" s="3" t="str">
        <f>IF(Table1[[#This Row],[Odd1]]&gt;Table1[[#This Row],[Odd2]],Table1[[#This Row],[Team2]],Table1[[#This Row],[Team1]])</f>
        <v>SAC</v>
      </c>
      <c r="I138" s="18" t="str">
        <f>IF(Raw!$H138=Raw!$B138,"Team1","Team2")</f>
        <v>Team1</v>
      </c>
      <c r="J138" s="18">
        <v>2.86</v>
      </c>
      <c r="K138" s="18">
        <v>148</v>
      </c>
      <c r="L138" s="18">
        <f>Raw!$J138-Raw!$K138</f>
        <v>-145.13999999999999</v>
      </c>
      <c r="M138" s="18" t="s">
        <v>76</v>
      </c>
      <c r="N138" s="18" t="str">
        <f>IF(Raw!$M138=Raw!$B138,"Team1", "Team2")</f>
        <v>Team1</v>
      </c>
      <c r="O138" s="18">
        <v>0</v>
      </c>
      <c r="P138" s="18">
        <v>0</v>
      </c>
      <c r="Q138" s="18">
        <v>2</v>
      </c>
      <c r="R138" s="18">
        <v>0</v>
      </c>
      <c r="S138" s="18" t="s">
        <v>2</v>
      </c>
      <c r="T138" s="18" t="str">
        <f>IF(Raw!$S138=Raw!$B138,"Team1","Team2")</f>
        <v>Team2</v>
      </c>
      <c r="U138" s="18">
        <v>96</v>
      </c>
      <c r="V138" s="18">
        <v>101</v>
      </c>
      <c r="W138" s="18">
        <f>Raw!$U138-Raw!$V138</f>
        <v>-5</v>
      </c>
      <c r="X138" s="18">
        <v>0.77869999999999995</v>
      </c>
      <c r="Y138" s="18">
        <v>0.45</v>
      </c>
      <c r="Z138" s="18">
        <f>1-Table1[[#This Row],[Pred1]]</f>
        <v>0.55000000000000004</v>
      </c>
      <c r="AA138" s="20">
        <v>1</v>
      </c>
      <c r="AB138" s="20">
        <v>3</v>
      </c>
      <c r="AC138" s="20">
        <v>-2</v>
      </c>
      <c r="AD138" s="20">
        <v>0.11200000000000002</v>
      </c>
      <c r="AE138" s="20">
        <v>0</v>
      </c>
      <c r="AF138" s="20">
        <v>-6.3999999999999915</v>
      </c>
      <c r="AG138" s="20">
        <v>-1</v>
      </c>
      <c r="AH138" s="20">
        <v>-1</v>
      </c>
      <c r="AI138" s="20">
        <v>-0.70000000000000284</v>
      </c>
      <c r="AJ138" s="20">
        <v>-2.2999999999999989</v>
      </c>
      <c r="AK138" s="20">
        <v>-6.1999999999999993</v>
      </c>
      <c r="AL138" s="20">
        <v>0.30000000000000426</v>
      </c>
      <c r="AM138" s="20">
        <v>-2.2000000000000011</v>
      </c>
      <c r="AN138" s="20">
        <v>-1.5</v>
      </c>
      <c r="AO138" s="20">
        <v>-5.2999999999999972</v>
      </c>
      <c r="AP138" s="20">
        <v>0</v>
      </c>
      <c r="AQ138" s="20">
        <v>-0.80000000000000071</v>
      </c>
      <c r="AR138" s="20">
        <v>-0.89999999999999858</v>
      </c>
      <c r="AS138" s="20">
        <v>-2.1999999999999993</v>
      </c>
      <c r="AT138" s="20">
        <v>-1.0999999999999996</v>
      </c>
      <c r="AU138" s="20">
        <v>-0.59999999999999964</v>
      </c>
      <c r="AV138" s="20">
        <v>0.5</v>
      </c>
      <c r="AW138" s="20">
        <v>-1.1000000000000005</v>
      </c>
      <c r="AX138" s="20">
        <v>-0.30000000000000071</v>
      </c>
      <c r="AY138" s="20">
        <v>-1.8000000000000007</v>
      </c>
      <c r="AZ138" s="20">
        <v>-3.3999999999999995</v>
      </c>
      <c r="BA138" s="20">
        <v>0</v>
      </c>
      <c r="BB138" s="20">
        <v>1</v>
      </c>
      <c r="BC138" s="20">
        <v>-1</v>
      </c>
      <c r="BD138" s="20">
        <v>1</v>
      </c>
      <c r="BE138" s="20">
        <v>0</v>
      </c>
      <c r="BF138" s="20">
        <v>10</v>
      </c>
      <c r="BG138" s="20">
        <v>7</v>
      </c>
      <c r="BH138" s="20">
        <v>4</v>
      </c>
      <c r="BI138" s="20">
        <v>5.5</v>
      </c>
      <c r="BJ138" s="22">
        <v>2</v>
      </c>
      <c r="BK138" s="22">
        <v>3</v>
      </c>
      <c r="BL138" s="22">
        <v>2.5999999999999943</v>
      </c>
      <c r="BM138" s="22">
        <v>-6</v>
      </c>
      <c r="BN138" s="22">
        <v>-6</v>
      </c>
      <c r="BO138" s="22">
        <v>-10.700000000000003</v>
      </c>
      <c r="BP138" s="22">
        <v>0</v>
      </c>
      <c r="BQ138" s="22">
        <v>-3</v>
      </c>
      <c r="BR138" s="22">
        <v>-3</v>
      </c>
      <c r="BS138" s="22">
        <v>-4</v>
      </c>
      <c r="BT138" s="22">
        <v>1</v>
      </c>
      <c r="BU138" s="22">
        <v>5</v>
      </c>
      <c r="BV138" s="22">
        <v>1</v>
      </c>
      <c r="BW138" s="22">
        <v>-4</v>
      </c>
      <c r="BX138" s="22">
        <v>5</v>
      </c>
      <c r="BY138" s="20">
        <v>-9</v>
      </c>
      <c r="BZ138" s="22">
        <v>11</v>
      </c>
      <c r="CA138" s="21" t="s">
        <v>2</v>
      </c>
      <c r="CB138" s="21" t="str">
        <f>IF(Raw!$CA138=Raw!$B138,"Team1", "Team2")</f>
        <v>Team2</v>
      </c>
      <c r="CC138" s="21">
        <v>80</v>
      </c>
      <c r="CD138" s="21">
        <v>126</v>
      </c>
      <c r="CE138" s="21">
        <f>Raw!$CC138-Raw!$CD138</f>
        <v>-46</v>
      </c>
      <c r="CF138" s="21" t="str">
        <f>INDEX(Pred!O:O, MATCH(Table1[[#This Row],[Index]],Pred!E:E,0))</f>
        <v>do not bet</v>
      </c>
      <c r="CG138" s="21"/>
      <c r="CH138" s="21"/>
      <c r="CI138" s="21">
        <f>IF(Table1[[#This Row],[GamewinTeam]]=Table1[[#This Row],[Bet.forecast]],0,1)</f>
        <v>1</v>
      </c>
      <c r="CJ138" s="32"/>
      <c r="CK138" s="32"/>
    </row>
    <row r="139" spans="1:89" x14ac:dyDescent="0.25">
      <c r="A139" t="s">
        <v>286</v>
      </c>
      <c r="B139" s="16" t="s">
        <v>81</v>
      </c>
      <c r="C139" s="18" t="s">
        <v>65</v>
      </c>
      <c r="D139" s="19" t="s">
        <v>250</v>
      </c>
      <c r="E139" s="18" t="str">
        <f>Table1[[#This Row],[Team1]]&amp;""&amp;Table1[[#This Row],[Team2]]&amp;""&amp;Table1[[#This Row],[Date]]</f>
        <v>UTANYK15.11.2017</v>
      </c>
      <c r="F139" s="18" t="str">
        <f>Raw!$C139</f>
        <v>NYK</v>
      </c>
      <c r="G139" s="18" t="str">
        <f>IF(Raw!$F139=Raw!$B139,"Team1","Team2")</f>
        <v>Team2</v>
      </c>
      <c r="H139" s="3" t="str">
        <f>IF(Table1[[#This Row],[Odd1]]&gt;Table1[[#This Row],[Odd2]],Table1[[#This Row],[Team2]],Table1[[#This Row],[Team1]])</f>
        <v>NYK</v>
      </c>
      <c r="I139" s="18" t="str">
        <f>IF(Raw!$H139=Raw!$B139,"Team1","Team2")</f>
        <v>Team2</v>
      </c>
      <c r="J139" s="18">
        <v>2.4900000000000002</v>
      </c>
      <c r="K139" s="18">
        <v>1.61</v>
      </c>
      <c r="L139" s="18">
        <f>Raw!$J139-Raw!$K139</f>
        <v>0.88000000000000012</v>
      </c>
      <c r="M139" s="18" t="s">
        <v>81</v>
      </c>
      <c r="N139" s="18" t="str">
        <f>IF(Raw!$M139=Raw!$B139,"Team1", "Team2")</f>
        <v>Team1</v>
      </c>
      <c r="O139" s="18">
        <v>2</v>
      </c>
      <c r="P139" s="18">
        <v>1</v>
      </c>
      <c r="Q139" s="18">
        <v>0</v>
      </c>
      <c r="R139" s="18">
        <v>0</v>
      </c>
      <c r="S139" s="18" t="s">
        <v>65</v>
      </c>
      <c r="T139" s="18" t="str">
        <f>IF(Raw!$S139=Raw!$B139,"Team1","Team2")</f>
        <v>Team2</v>
      </c>
      <c r="U139" s="18">
        <v>89</v>
      </c>
      <c r="V139" s="18">
        <v>119</v>
      </c>
      <c r="W139" s="18">
        <f>Raw!$U139-Raw!$V139</f>
        <v>-30</v>
      </c>
      <c r="X139" s="18">
        <v>0.79859999999999998</v>
      </c>
      <c r="Y139" s="18">
        <v>0.2</v>
      </c>
      <c r="Z139" s="18">
        <f>1-Table1[[#This Row],[Pred1]]</f>
        <v>0.8</v>
      </c>
      <c r="AA139" s="20">
        <v>2</v>
      </c>
      <c r="AB139" s="20">
        <v>1</v>
      </c>
      <c r="AC139" s="20">
        <v>1</v>
      </c>
      <c r="AD139" s="20">
        <v>0</v>
      </c>
      <c r="AE139" s="20">
        <v>0.20000000000000284</v>
      </c>
      <c r="AF139" s="20">
        <v>-0.59999999999999432</v>
      </c>
      <c r="AG139" s="20">
        <v>-2.2999999999999972</v>
      </c>
      <c r="AH139" s="20">
        <v>-2.1000000000000085</v>
      </c>
      <c r="AI139" s="20">
        <v>-1.6000000000000014</v>
      </c>
      <c r="AJ139" s="20">
        <v>3.7000000000000011</v>
      </c>
      <c r="AK139" s="20">
        <v>7.6999999999999993</v>
      </c>
      <c r="AL139" s="20">
        <v>3</v>
      </c>
      <c r="AM139" s="20">
        <v>0.29999999999999893</v>
      </c>
      <c r="AN139" s="20">
        <v>-0.20000000000000284</v>
      </c>
      <c r="AO139" s="20">
        <v>2.4000000000000057</v>
      </c>
      <c r="AP139" s="20">
        <v>-2.3000000000000007</v>
      </c>
      <c r="AQ139" s="20">
        <v>-2.3999999999999986</v>
      </c>
      <c r="AR139" s="20">
        <v>-4.6999999999999957</v>
      </c>
      <c r="AS139" s="20">
        <v>-1.5</v>
      </c>
      <c r="AT139" s="20">
        <v>-1.4000000000000004</v>
      </c>
      <c r="AU139" s="20">
        <v>3.0000000000000009</v>
      </c>
      <c r="AV139" s="20">
        <v>0.70000000000000018</v>
      </c>
      <c r="AW139" s="20">
        <v>-0.20000000000000018</v>
      </c>
      <c r="AX139" s="20">
        <v>-0.30000000000000071</v>
      </c>
      <c r="AY139" s="20">
        <v>-0.19999999999999929</v>
      </c>
      <c r="AZ139" s="20">
        <v>3.6999999999999997</v>
      </c>
      <c r="BA139" s="20">
        <v>0</v>
      </c>
      <c r="BB139" s="20">
        <v>-1</v>
      </c>
      <c r="BC139" s="20">
        <v>1</v>
      </c>
      <c r="BD139" s="20">
        <v>-1</v>
      </c>
      <c r="BE139" s="20">
        <v>0</v>
      </c>
      <c r="BF139" s="20">
        <v>2</v>
      </c>
      <c r="BG139" s="20">
        <v>-1</v>
      </c>
      <c r="BH139" s="20">
        <v>10</v>
      </c>
      <c r="BI139" s="20">
        <v>-8</v>
      </c>
      <c r="BJ139" s="22">
        <v>2</v>
      </c>
      <c r="BK139" s="22">
        <v>16</v>
      </c>
      <c r="BL139" s="22">
        <v>-27.599999999999994</v>
      </c>
      <c r="BM139" s="22">
        <v>2</v>
      </c>
      <c r="BN139" s="22">
        <v>0</v>
      </c>
      <c r="BO139" s="22">
        <v>7.4000000000000057</v>
      </c>
      <c r="BP139" s="22">
        <v>-6</v>
      </c>
      <c r="BQ139" s="22">
        <v>-4</v>
      </c>
      <c r="BR139" s="22">
        <v>-10</v>
      </c>
      <c r="BS139" s="22">
        <v>-5</v>
      </c>
      <c r="BT139" s="22">
        <v>-5</v>
      </c>
      <c r="BU139" s="22">
        <v>2</v>
      </c>
      <c r="BV139" s="22">
        <v>2</v>
      </c>
      <c r="BW139" s="22">
        <v>0</v>
      </c>
      <c r="BX139" s="22">
        <v>0</v>
      </c>
      <c r="BY139" s="20">
        <v>1</v>
      </c>
      <c r="BZ139" s="22">
        <v>-22</v>
      </c>
      <c r="CA139" s="21" t="s">
        <v>65</v>
      </c>
      <c r="CB139" s="21" t="str">
        <f>IF(Raw!$CA139=Raw!$B139,"Team1", "Team2")</f>
        <v>Team2</v>
      </c>
      <c r="CC139" s="21">
        <v>101</v>
      </c>
      <c r="CD139" s="21">
        <v>106</v>
      </c>
      <c r="CE139" s="21">
        <f>Raw!$CC139-Raw!$CD139</f>
        <v>-5</v>
      </c>
      <c r="CF139" s="21" t="str">
        <f>INDEX(Pred!O:O, MATCH(Table1[[#This Row],[Index]],Pred!E:E,0))</f>
        <v>Team2</v>
      </c>
      <c r="CG139" s="21"/>
      <c r="CH139" s="21"/>
      <c r="CI139" s="21">
        <f>IF(Table1[[#This Row],[GamewinTeam]]=Table1[[#This Row],[Bet.forecast]],0,1)</f>
        <v>0</v>
      </c>
      <c r="CJ139" s="32"/>
      <c r="CK139" s="32"/>
    </row>
    <row r="140" spans="1:89" x14ac:dyDescent="0.25">
      <c r="A140" t="s">
        <v>286</v>
      </c>
      <c r="B140" s="16" t="s">
        <v>42</v>
      </c>
      <c r="C140" s="18" t="s">
        <v>67</v>
      </c>
      <c r="D140" s="19" t="s">
        <v>250</v>
      </c>
      <c r="E140" s="18" t="str">
        <f>Table1[[#This Row],[Team1]]&amp;""&amp;Table1[[#This Row],[Team2]]&amp;""&amp;Table1[[#This Row],[Date]]</f>
        <v>CHIOKC15.11.2017</v>
      </c>
      <c r="F140" s="18" t="str">
        <f>Raw!$C140</f>
        <v>OKC</v>
      </c>
      <c r="G140" s="18" t="str">
        <f>IF(Raw!$F140=Raw!$B140,"Team1","Team2")</f>
        <v>Team2</v>
      </c>
      <c r="H140" s="3" t="str">
        <f>IF(Table1[[#This Row],[Odd1]]&gt;Table1[[#This Row],[Odd2]],Table1[[#This Row],[Team2]],Table1[[#This Row],[Team1]])</f>
        <v>OKC</v>
      </c>
      <c r="I140" s="18" t="str">
        <f>IF(Raw!$H140=Raw!$B140,"Team1","Team2")</f>
        <v>Team2</v>
      </c>
      <c r="J140" s="18">
        <v>8.1999999999999993</v>
      </c>
      <c r="K140" s="18">
        <v>1.1100000000000001</v>
      </c>
      <c r="L140" s="18">
        <f>Raw!$J140-Raw!$K140</f>
        <v>7.089999999999999</v>
      </c>
      <c r="M140" s="18" t="s">
        <v>42</v>
      </c>
      <c r="N140" s="18" t="str">
        <f>IF(Raw!$M140=Raw!$B140,"Team1", "Team2")</f>
        <v>Team1</v>
      </c>
      <c r="O140" s="18">
        <v>2</v>
      </c>
      <c r="P140" s="18">
        <v>0</v>
      </c>
      <c r="Q140" s="18">
        <v>2</v>
      </c>
      <c r="R140" s="18">
        <v>0</v>
      </c>
      <c r="S140" s="18" t="s">
        <v>67</v>
      </c>
      <c r="T140" s="18" t="str">
        <f>IF(Raw!$S140=Raw!$B140,"Team1","Team2")</f>
        <v>Team2</v>
      </c>
      <c r="U140" s="18">
        <v>97</v>
      </c>
      <c r="V140" s="18">
        <v>118</v>
      </c>
      <c r="W140" s="18">
        <f>Raw!$U140-Raw!$V140</f>
        <v>-21</v>
      </c>
      <c r="X140" s="18">
        <v>0.6552</v>
      </c>
      <c r="Y140" s="18">
        <v>0.28999999999999998</v>
      </c>
      <c r="Z140" s="18">
        <f>1-Table1[[#This Row],[Pred1]]</f>
        <v>0.71</v>
      </c>
      <c r="AA140" s="20">
        <v>0</v>
      </c>
      <c r="AB140" s="20">
        <v>-7</v>
      </c>
      <c r="AC140" s="20">
        <v>7</v>
      </c>
      <c r="AD140" s="20">
        <v>-0.29100000000000004</v>
      </c>
      <c r="AE140" s="20">
        <v>0.39999999999999858</v>
      </c>
      <c r="AF140" s="20">
        <v>-5.2000000000000028</v>
      </c>
      <c r="AG140" s="20">
        <v>-1</v>
      </c>
      <c r="AH140" s="20">
        <v>1.7999999999999972</v>
      </c>
      <c r="AI140" s="20">
        <v>-2</v>
      </c>
      <c r="AJ140" s="20">
        <v>0.59999999999999964</v>
      </c>
      <c r="AK140" s="20">
        <v>1.1999999999999993</v>
      </c>
      <c r="AL140" s="20">
        <v>0.40000000000000568</v>
      </c>
      <c r="AM140" s="20">
        <v>-3.5999999999999996</v>
      </c>
      <c r="AN140" s="20">
        <v>-5.8000000000000007</v>
      </c>
      <c r="AO140" s="20">
        <v>2.7999999999999972</v>
      </c>
      <c r="AP140" s="20">
        <v>-2.1999999999999993</v>
      </c>
      <c r="AQ140" s="20">
        <v>3.4000000000000021</v>
      </c>
      <c r="AR140" s="20">
        <v>1.2000000000000028</v>
      </c>
      <c r="AS140" s="20">
        <v>1.1000000000000014</v>
      </c>
      <c r="AT140" s="20">
        <v>-0.90000000000000036</v>
      </c>
      <c r="AU140" s="20">
        <v>-3.7000000000000011</v>
      </c>
      <c r="AV140" s="20">
        <v>-1.2999999999999998</v>
      </c>
      <c r="AW140" s="20">
        <v>-0.40000000000000036</v>
      </c>
      <c r="AX140" s="20">
        <v>-2.1000000000000014</v>
      </c>
      <c r="AY140" s="20">
        <v>-4.6999999999999993</v>
      </c>
      <c r="AZ140" s="20">
        <v>-13.3</v>
      </c>
      <c r="BA140" s="20">
        <v>0</v>
      </c>
      <c r="BB140" s="20">
        <v>1</v>
      </c>
      <c r="BC140" s="20">
        <v>-1</v>
      </c>
      <c r="BD140" s="20">
        <v>1</v>
      </c>
      <c r="BE140" s="20">
        <v>5</v>
      </c>
      <c r="BF140" s="20">
        <v>24</v>
      </c>
      <c r="BG140" s="20">
        <v>10</v>
      </c>
      <c r="BH140" s="20">
        <v>1</v>
      </c>
      <c r="BI140" s="20">
        <v>9.7000000000000028</v>
      </c>
      <c r="BJ140" s="22">
        <v>-1</v>
      </c>
      <c r="BK140" s="22">
        <v>-6</v>
      </c>
      <c r="BL140" s="22">
        <v>4.0999999999999979</v>
      </c>
      <c r="BM140" s="22">
        <v>5</v>
      </c>
      <c r="BN140" s="22">
        <v>-1</v>
      </c>
      <c r="BO140" s="22">
        <v>25.099999999999994</v>
      </c>
      <c r="BP140" s="22">
        <v>-11</v>
      </c>
      <c r="BQ140" s="22">
        <v>13</v>
      </c>
      <c r="BR140" s="22">
        <v>2</v>
      </c>
      <c r="BS140" s="22">
        <v>5</v>
      </c>
      <c r="BT140" s="22">
        <v>2</v>
      </c>
      <c r="BU140" s="22">
        <v>-1</v>
      </c>
      <c r="BV140" s="22">
        <v>4</v>
      </c>
      <c r="BW140" s="22">
        <v>4</v>
      </c>
      <c r="BX140" s="22">
        <v>4</v>
      </c>
      <c r="BY140" s="20">
        <v>0</v>
      </c>
      <c r="BZ140" s="22">
        <v>13</v>
      </c>
      <c r="CA140" s="21" t="s">
        <v>67</v>
      </c>
      <c r="CB140" s="21" t="str">
        <f>IF(Raw!$CA140=Raw!$B140,"Team1", "Team2")</f>
        <v>Team2</v>
      </c>
      <c r="CC140" s="21">
        <v>79</v>
      </c>
      <c r="CD140" s="21">
        <v>92</v>
      </c>
      <c r="CE140" s="21">
        <f>Raw!$CC140-Raw!$CD140</f>
        <v>-13</v>
      </c>
      <c r="CF140" s="21" t="str">
        <f>INDEX(Pred!O:O, MATCH(Table1[[#This Row],[Index]],Pred!E:E,0))</f>
        <v>Team2</v>
      </c>
      <c r="CG140" s="21"/>
      <c r="CH140" s="21"/>
      <c r="CI140" s="21">
        <f>IF(Table1[[#This Row],[GamewinTeam]]=Table1[[#This Row],[Bet.forecast]],0,1)</f>
        <v>0</v>
      </c>
      <c r="CJ140" s="32"/>
      <c r="CK140" s="32"/>
    </row>
    <row r="141" spans="1:89" x14ac:dyDescent="0.25">
      <c r="A141" t="s">
        <v>286</v>
      </c>
      <c r="B141" s="16" t="s">
        <v>4</v>
      </c>
      <c r="C141" s="18" t="s">
        <v>40</v>
      </c>
      <c r="D141" s="19" t="s">
        <v>250</v>
      </c>
      <c r="E141" s="18" t="str">
        <f>Table1[[#This Row],[Team1]]&amp;""&amp;Table1[[#This Row],[Team2]]&amp;""&amp;Table1[[#This Row],[Date]]</f>
        <v>CLECHA15.11.2017</v>
      </c>
      <c r="F141" s="18" t="str">
        <f>Raw!$C141</f>
        <v>CHA</v>
      </c>
      <c r="G141" s="18" t="str">
        <f>IF(Raw!$F141=Raw!$B141,"Team1","Team2")</f>
        <v>Team2</v>
      </c>
      <c r="H141" s="3" t="str">
        <f>IF(Table1[[#This Row],[Odd1]]&gt;Table1[[#This Row],[Odd2]],Table1[[#This Row],[Team2]],Table1[[#This Row],[Team1]])</f>
        <v>CLE</v>
      </c>
      <c r="I141" s="18" t="str">
        <f>IF(Raw!$H141=Raw!$B141,"Team1","Team2")</f>
        <v>Team1</v>
      </c>
      <c r="J141" s="18">
        <v>1.95</v>
      </c>
      <c r="K141" s="18">
        <v>1.95</v>
      </c>
      <c r="L141" s="18">
        <f>Raw!$J141-Raw!$K141</f>
        <v>0</v>
      </c>
      <c r="M141" s="18" t="s">
        <v>40</v>
      </c>
      <c r="N141" s="18" t="str">
        <f>IF(Raw!$M141=Raw!$B141,"Team1", "Team2")</f>
        <v>Team2</v>
      </c>
      <c r="O141" s="18">
        <v>0</v>
      </c>
      <c r="P141" s="18">
        <v>0</v>
      </c>
      <c r="Q141" s="18">
        <v>2</v>
      </c>
      <c r="R141" s="18">
        <v>0</v>
      </c>
      <c r="S141" s="18" t="s">
        <v>40</v>
      </c>
      <c r="T141" s="18" t="str">
        <f>IF(Raw!$S141=Raw!$B141,"Team1","Team2")</f>
        <v>Team2</v>
      </c>
      <c r="U141" s="18">
        <v>101</v>
      </c>
      <c r="V141" s="18">
        <v>107</v>
      </c>
      <c r="W141" s="18">
        <f>Raw!$U141-Raw!$V141</f>
        <v>-6</v>
      </c>
      <c r="X141" s="18">
        <v>0.72750000000000004</v>
      </c>
      <c r="Y141" s="18">
        <v>0.44</v>
      </c>
      <c r="Z141" s="18">
        <f>1-Table1[[#This Row],[Pred1]]</f>
        <v>0.56000000000000005</v>
      </c>
      <c r="AA141" s="20">
        <v>2</v>
      </c>
      <c r="AB141" s="20">
        <v>9</v>
      </c>
      <c r="AC141" s="20">
        <v>-7</v>
      </c>
      <c r="AD141" s="20">
        <v>0.31699999999999995</v>
      </c>
      <c r="AE141" s="20">
        <v>-0.19999999999999574</v>
      </c>
      <c r="AF141" s="20">
        <v>5.7999999999999972</v>
      </c>
      <c r="AG141" s="20">
        <v>2.3999999999999986</v>
      </c>
      <c r="AH141" s="20">
        <v>-2.7000000000000028</v>
      </c>
      <c r="AI141" s="20">
        <v>4.2999999999999972</v>
      </c>
      <c r="AJ141" s="20">
        <v>3.1999999999999993</v>
      </c>
      <c r="AK141" s="20">
        <v>7.3000000000000007</v>
      </c>
      <c r="AL141" s="20">
        <v>1.8000000000000043</v>
      </c>
      <c r="AM141" s="20">
        <v>-2.1000000000000014</v>
      </c>
      <c r="AN141" s="20">
        <v>-5.4000000000000021</v>
      </c>
      <c r="AO141" s="20">
        <v>7.9000000000000057</v>
      </c>
      <c r="AP141" s="20">
        <v>-2</v>
      </c>
      <c r="AQ141" s="20">
        <v>-2.6999999999999957</v>
      </c>
      <c r="AR141" s="20">
        <v>-4.5</v>
      </c>
      <c r="AS141" s="20">
        <v>2.5999999999999979</v>
      </c>
      <c r="AT141" s="20">
        <v>1.1999999999999993</v>
      </c>
      <c r="AU141" s="20">
        <v>0.70000000000000018</v>
      </c>
      <c r="AV141" s="20">
        <v>-0.70000000000000018</v>
      </c>
      <c r="AW141" s="20">
        <v>-0.90000000000000036</v>
      </c>
      <c r="AX141" s="20">
        <v>0.5</v>
      </c>
      <c r="AY141" s="20">
        <v>-2.1999999999999993</v>
      </c>
      <c r="AZ141" s="20">
        <v>5</v>
      </c>
      <c r="BA141" s="20">
        <v>0</v>
      </c>
      <c r="BB141" s="20">
        <v>0</v>
      </c>
      <c r="BC141" s="20">
        <v>0</v>
      </c>
      <c r="BD141" s="20">
        <v>0</v>
      </c>
      <c r="BE141" s="20">
        <v>-5</v>
      </c>
      <c r="BF141" s="20">
        <v>-9</v>
      </c>
      <c r="BG141" s="20">
        <v>-3</v>
      </c>
      <c r="BH141" s="20">
        <v>-14</v>
      </c>
      <c r="BI141" s="20">
        <v>3</v>
      </c>
      <c r="BJ141" s="22">
        <v>1</v>
      </c>
      <c r="BK141" s="22">
        <v>7</v>
      </c>
      <c r="BL141" s="22">
        <v>-3.8999999999999986</v>
      </c>
      <c r="BM141" s="22">
        <v>-4</v>
      </c>
      <c r="BN141" s="22">
        <v>-7</v>
      </c>
      <c r="BO141" s="22">
        <v>4.8999999999999915</v>
      </c>
      <c r="BP141" s="22">
        <v>0</v>
      </c>
      <c r="BQ141" s="22">
        <v>-6</v>
      </c>
      <c r="BR141" s="22">
        <v>-6</v>
      </c>
      <c r="BS141" s="22">
        <v>1</v>
      </c>
      <c r="BT141" s="22">
        <v>1</v>
      </c>
      <c r="BU141" s="22">
        <v>-3</v>
      </c>
      <c r="BV141" s="22">
        <v>-7</v>
      </c>
      <c r="BW141" s="22">
        <v>-3</v>
      </c>
      <c r="BX141" s="22">
        <v>2</v>
      </c>
      <c r="BY141" s="20">
        <v>-10</v>
      </c>
      <c r="BZ141" s="22">
        <v>4</v>
      </c>
      <c r="CA141" s="21" t="s">
        <v>4</v>
      </c>
      <c r="CB141" s="21" t="str">
        <f>IF(Raw!$CA141=Raw!$B141,"Team1", "Team2")</f>
        <v>Team1</v>
      </c>
      <c r="CC141" s="21">
        <v>115</v>
      </c>
      <c r="CD141" s="21">
        <v>107</v>
      </c>
      <c r="CE141" s="21">
        <f>Raw!$CC141-Raw!$CD141</f>
        <v>8</v>
      </c>
      <c r="CF141" s="21" t="str">
        <f>INDEX(Pred!O:O, MATCH(Table1[[#This Row],[Index]],Pred!E:E,0))</f>
        <v>Team1</v>
      </c>
      <c r="CG141" s="21"/>
      <c r="CH141" s="21"/>
      <c r="CI141" s="21">
        <f>IF(Table1[[#This Row],[GamewinTeam]]=Table1[[#This Row],[Bet.forecast]],0,1)</f>
        <v>0</v>
      </c>
      <c r="CJ141" s="32"/>
      <c r="CK141" s="32"/>
    </row>
    <row r="142" spans="1:89" x14ac:dyDescent="0.25">
      <c r="A142" t="s">
        <v>286</v>
      </c>
      <c r="B142" s="16" t="s">
        <v>53</v>
      </c>
      <c r="C142" s="18" t="s">
        <v>58</v>
      </c>
      <c r="D142" s="19" t="s">
        <v>250</v>
      </c>
      <c r="E142" s="18" t="str">
        <f>Table1[[#This Row],[Team1]]&amp;""&amp;Table1[[#This Row],[Team2]]&amp;""&amp;Table1[[#This Row],[Date]]</f>
        <v>INDMEM15.11.2017</v>
      </c>
      <c r="F142" s="18" t="str">
        <f>Raw!$C142</f>
        <v>MEM</v>
      </c>
      <c r="G142" s="18" t="str">
        <f>IF(Raw!$F142=Raw!$B142,"Team1","Team2")</f>
        <v>Team2</v>
      </c>
      <c r="H142" s="3" t="str">
        <f>IF(Table1[[#This Row],[Odd1]]&gt;Table1[[#This Row],[Odd2]],Table1[[#This Row],[Team2]],Table1[[#This Row],[Team1]])</f>
        <v>MEM</v>
      </c>
      <c r="I142" s="18" t="str">
        <f>IF(Raw!$H142=Raw!$B142,"Team1","Team2")</f>
        <v>Team2</v>
      </c>
      <c r="J142" s="18">
        <v>2.37</v>
      </c>
      <c r="K142" s="18">
        <v>1.66</v>
      </c>
      <c r="L142" s="18">
        <f>Raw!$J142-Raw!$K142</f>
        <v>0.71000000000000019</v>
      </c>
      <c r="M142" s="18" t="s">
        <v>53</v>
      </c>
      <c r="N142" s="18" t="str">
        <f>IF(Raw!$M142=Raw!$B142,"Team1", "Team2")</f>
        <v>Team1</v>
      </c>
      <c r="O142" s="18">
        <v>0</v>
      </c>
      <c r="P142" s="18">
        <v>1</v>
      </c>
      <c r="Q142" s="18">
        <v>0</v>
      </c>
      <c r="R142" s="18">
        <v>0</v>
      </c>
      <c r="S142" s="18" t="s">
        <v>58</v>
      </c>
      <c r="T142" s="18" t="str">
        <f>IF(Raw!$S142=Raw!$B142,"Team1","Team2")</f>
        <v>Team2</v>
      </c>
      <c r="U142" s="18">
        <v>88</v>
      </c>
      <c r="V142" s="18">
        <v>112</v>
      </c>
      <c r="W142" s="18">
        <f>Raw!$U142-Raw!$V142</f>
        <v>-24</v>
      </c>
      <c r="X142" s="18">
        <v>0.86160000000000003</v>
      </c>
      <c r="Y142" s="18">
        <v>0.26</v>
      </c>
      <c r="Z142" s="18">
        <f>1-Table1[[#This Row],[Pred1]]</f>
        <v>0.74</v>
      </c>
      <c r="AA142" s="20">
        <v>1</v>
      </c>
      <c r="AB142" s="20">
        <v>7</v>
      </c>
      <c r="AC142" s="20">
        <v>-6</v>
      </c>
      <c r="AD142" s="20">
        <v>0.25699999999999995</v>
      </c>
      <c r="AE142" s="20">
        <v>0</v>
      </c>
      <c r="AF142" s="20">
        <v>10.200000000000003</v>
      </c>
      <c r="AG142" s="20">
        <v>5.7999999999999972</v>
      </c>
      <c r="AH142" s="20">
        <v>7.0999999999999943</v>
      </c>
      <c r="AI142" s="20">
        <v>3</v>
      </c>
      <c r="AJ142" s="20">
        <v>1</v>
      </c>
      <c r="AK142" s="20">
        <v>-1.1000000000000014</v>
      </c>
      <c r="AL142" s="20">
        <v>5.3999999999999986</v>
      </c>
      <c r="AM142" s="20">
        <v>-2.1999999999999993</v>
      </c>
      <c r="AN142" s="20">
        <v>-2.0999999999999979</v>
      </c>
      <c r="AO142" s="20">
        <v>-3</v>
      </c>
      <c r="AP142" s="20">
        <v>1.5</v>
      </c>
      <c r="AQ142" s="20">
        <v>2.6000000000000014</v>
      </c>
      <c r="AR142" s="20">
        <v>4.1000000000000014</v>
      </c>
      <c r="AS142" s="20">
        <v>2.1999999999999993</v>
      </c>
      <c r="AT142" s="20">
        <v>-0.10000000000000142</v>
      </c>
      <c r="AU142" s="20">
        <v>0.70000000000000018</v>
      </c>
      <c r="AV142" s="20">
        <v>-0.90000000000000036</v>
      </c>
      <c r="AW142" s="20">
        <v>0.29999999999999982</v>
      </c>
      <c r="AX142" s="20">
        <v>-4</v>
      </c>
      <c r="AY142" s="20">
        <v>-2.4000000000000021</v>
      </c>
      <c r="AZ142" s="20">
        <v>4.7</v>
      </c>
      <c r="BA142" s="20">
        <v>0</v>
      </c>
      <c r="BB142" s="20">
        <v>1</v>
      </c>
      <c r="BC142" s="20">
        <v>-1</v>
      </c>
      <c r="BD142" s="20">
        <v>1</v>
      </c>
      <c r="BE142" s="20">
        <v>0</v>
      </c>
      <c r="BF142" s="20">
        <v>-1</v>
      </c>
      <c r="BG142" s="20">
        <v>-3</v>
      </c>
      <c r="BH142" s="20">
        <v>4</v>
      </c>
      <c r="BI142" s="20">
        <v>-5.7999999999999972</v>
      </c>
      <c r="BJ142" s="22">
        <v>6</v>
      </c>
      <c r="BK142" s="22">
        <v>12</v>
      </c>
      <c r="BL142" s="22">
        <v>5.2000000000000028</v>
      </c>
      <c r="BM142" s="22">
        <v>-1</v>
      </c>
      <c r="BN142" s="22">
        <v>2</v>
      </c>
      <c r="BO142" s="22">
        <v>-10.200000000000003</v>
      </c>
      <c r="BP142" s="22">
        <v>1</v>
      </c>
      <c r="BQ142" s="22">
        <v>14</v>
      </c>
      <c r="BR142" s="22">
        <v>15</v>
      </c>
      <c r="BS142" s="22">
        <v>-3</v>
      </c>
      <c r="BT142" s="22">
        <v>-7</v>
      </c>
      <c r="BU142" s="22">
        <v>-2</v>
      </c>
      <c r="BV142" s="22">
        <v>1</v>
      </c>
      <c r="BW142" s="22">
        <v>1</v>
      </c>
      <c r="BX142" s="22">
        <v>-6</v>
      </c>
      <c r="BY142" s="20">
        <v>0</v>
      </c>
      <c r="BZ142" s="22">
        <v>13</v>
      </c>
      <c r="CA142" s="21" t="s">
        <v>53</v>
      </c>
      <c r="CB142" s="21" t="str">
        <f>IF(Raw!$CA142=Raw!$B142,"Team1", "Team2")</f>
        <v>Team1</v>
      </c>
      <c r="CC142" s="21">
        <v>116</v>
      </c>
      <c r="CD142" s="21">
        <v>113</v>
      </c>
      <c r="CE142" s="21">
        <f>Raw!$CC142-Raw!$CD142</f>
        <v>3</v>
      </c>
      <c r="CF142" s="21" t="str">
        <f>INDEX(Pred!O:O, MATCH(Table1[[#This Row],[Index]],Pred!E:E,0))</f>
        <v>Team2</v>
      </c>
      <c r="CG142" s="21"/>
      <c r="CH142" s="21"/>
      <c r="CI142" s="21">
        <f>IF(Table1[[#This Row],[GamewinTeam]]=Table1[[#This Row],[Bet.forecast]],0,1)</f>
        <v>1</v>
      </c>
      <c r="CJ142" s="32"/>
      <c r="CK142" s="32"/>
    </row>
    <row r="143" spans="1:89" x14ac:dyDescent="0.25">
      <c r="A143" t="s">
        <v>286</v>
      </c>
      <c r="B143" s="16" t="s">
        <v>78</v>
      </c>
      <c r="C143" s="18" t="s">
        <v>9</v>
      </c>
      <c r="D143" s="19" t="s">
        <v>250</v>
      </c>
      <c r="E143" s="18" t="str">
        <f>Table1[[#This Row],[Team1]]&amp;""&amp;Table1[[#This Row],[Team2]]&amp;""&amp;Table1[[#This Row],[Date]]</f>
        <v>SASMIN15.11.2017</v>
      </c>
      <c r="F143" s="18" t="str">
        <f>Raw!$C143</f>
        <v>MIN</v>
      </c>
      <c r="G143" s="18" t="str">
        <f>IF(Raw!$F143=Raw!$B143,"Team1","Team2")</f>
        <v>Team2</v>
      </c>
      <c r="H143" s="3" t="str">
        <f>IF(Table1[[#This Row],[Odd1]]&gt;Table1[[#This Row],[Odd2]],Table1[[#This Row],[Team2]],Table1[[#This Row],[Team1]])</f>
        <v>MIN</v>
      </c>
      <c r="I143" s="18" t="str">
        <f>IF(Raw!$H143=Raw!$B143,"Team1","Team2")</f>
        <v>Team2</v>
      </c>
      <c r="J143" s="18">
        <v>2.73</v>
      </c>
      <c r="K143" s="18">
        <v>1.52</v>
      </c>
      <c r="L143" s="18">
        <f>Raw!$J143-Raw!$K143</f>
        <v>1.21</v>
      </c>
      <c r="M143" s="18" t="s">
        <v>78</v>
      </c>
      <c r="N143" s="18" t="str">
        <f>IF(Raw!$M143=Raw!$B143,"Team1", "Team2")</f>
        <v>Team1</v>
      </c>
      <c r="O143" s="18">
        <v>0</v>
      </c>
      <c r="P143" s="18">
        <v>0</v>
      </c>
      <c r="Q143" s="18">
        <v>2</v>
      </c>
      <c r="R143" s="18">
        <v>0</v>
      </c>
      <c r="S143" s="18" t="s">
        <v>78</v>
      </c>
      <c r="T143" s="18" t="str">
        <f>IF(Raw!$S143=Raw!$B143,"Team1","Team2")</f>
        <v>Team1</v>
      </c>
      <c r="U143" s="18">
        <v>97</v>
      </c>
      <c r="V143" s="18">
        <v>95</v>
      </c>
      <c r="W143" s="18">
        <f>Raw!$U143-Raw!$V143</f>
        <v>2</v>
      </c>
      <c r="X143" s="18">
        <v>0.63949999999999996</v>
      </c>
      <c r="Y143" s="18">
        <v>0.52</v>
      </c>
      <c r="Z143" s="18">
        <f>1-Table1[[#This Row],[Pred1]]</f>
        <v>0.48</v>
      </c>
      <c r="AA143" s="20">
        <v>0</v>
      </c>
      <c r="AB143" s="20">
        <v>3</v>
      </c>
      <c r="AC143" s="20">
        <v>-3</v>
      </c>
      <c r="AD143" s="20">
        <v>0.11499999999999999</v>
      </c>
      <c r="AE143" s="20">
        <v>-0.20000000000000284</v>
      </c>
      <c r="AF143" s="20">
        <v>-6.0999999999999943</v>
      </c>
      <c r="AG143" s="20">
        <v>-1.7999999999999972</v>
      </c>
      <c r="AH143" s="20">
        <v>-1.2000000000000028</v>
      </c>
      <c r="AI143" s="20">
        <v>-1.3999999999999986</v>
      </c>
      <c r="AJ143" s="20">
        <v>1</v>
      </c>
      <c r="AK143" s="20">
        <v>2.4000000000000021</v>
      </c>
      <c r="AL143" s="20">
        <v>0.5</v>
      </c>
      <c r="AM143" s="20">
        <v>-3.5</v>
      </c>
      <c r="AN143" s="20">
        <v>-4.3000000000000007</v>
      </c>
      <c r="AO143" s="20">
        <v>-0.10000000000000853</v>
      </c>
      <c r="AP143" s="20">
        <v>-0.29999999999999893</v>
      </c>
      <c r="AQ143" s="20">
        <v>2.5</v>
      </c>
      <c r="AR143" s="20">
        <v>2.1999999999999957</v>
      </c>
      <c r="AS143" s="20">
        <v>0.19999999999999929</v>
      </c>
      <c r="AT143" s="20">
        <v>0.30000000000000071</v>
      </c>
      <c r="AU143" s="20">
        <v>-1.1999999999999993</v>
      </c>
      <c r="AV143" s="20">
        <v>2.4999999999999996</v>
      </c>
      <c r="AW143" s="20">
        <v>-1.1999999999999997</v>
      </c>
      <c r="AX143" s="20">
        <v>-0.19999999999999929</v>
      </c>
      <c r="AY143" s="20">
        <v>-2.3000000000000007</v>
      </c>
      <c r="AZ143" s="20">
        <v>3.2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-8</v>
      </c>
      <c r="BG143" s="20">
        <v>-7</v>
      </c>
      <c r="BH143" s="20">
        <v>-1</v>
      </c>
      <c r="BI143" s="20">
        <v>-8</v>
      </c>
      <c r="BJ143" s="22">
        <v>1</v>
      </c>
      <c r="BK143" s="22">
        <v>8</v>
      </c>
      <c r="BL143" s="22">
        <v>-7.1999999999999957</v>
      </c>
      <c r="BM143" s="22">
        <v>5</v>
      </c>
      <c r="BN143" s="22">
        <v>3</v>
      </c>
      <c r="BO143" s="22">
        <v>11.299999999999997</v>
      </c>
      <c r="BP143" s="22">
        <v>6</v>
      </c>
      <c r="BQ143" s="22">
        <v>-6</v>
      </c>
      <c r="BR143" s="22">
        <v>0</v>
      </c>
      <c r="BS143" s="22">
        <v>-13</v>
      </c>
      <c r="BT143" s="22">
        <v>-2</v>
      </c>
      <c r="BU143" s="22">
        <v>2</v>
      </c>
      <c r="BV143" s="22">
        <v>-4</v>
      </c>
      <c r="BW143" s="22">
        <v>-3</v>
      </c>
      <c r="BX143" s="22">
        <v>-3</v>
      </c>
      <c r="BY143" s="20">
        <v>5</v>
      </c>
      <c r="BZ143" s="22">
        <v>-3</v>
      </c>
      <c r="CA143" s="21" t="s">
        <v>9</v>
      </c>
      <c r="CB143" s="21" t="str">
        <f>IF(Raw!$CA143=Raw!$B143,"Team1", "Team2")</f>
        <v>Team2</v>
      </c>
      <c r="CC143" s="21">
        <v>86</v>
      </c>
      <c r="CD143" s="21">
        <v>98</v>
      </c>
      <c r="CE143" s="21">
        <f>Raw!$CC143-Raw!$CD143</f>
        <v>-12</v>
      </c>
      <c r="CF143" s="21" t="str">
        <f>INDEX(Pred!O:O, MATCH(Table1[[#This Row],[Index]],Pred!E:E,0))</f>
        <v>do not bet</v>
      </c>
      <c r="CG143" s="21"/>
      <c r="CH143" s="21"/>
      <c r="CI143" s="21">
        <f>IF(Table1[[#This Row],[GamewinTeam]]=Table1[[#This Row],[Bet.forecast]],0,1)</f>
        <v>1</v>
      </c>
      <c r="CJ143" s="32"/>
      <c r="CK143" s="32"/>
    </row>
    <row r="144" spans="1:89" x14ac:dyDescent="0.25">
      <c r="A144" t="s">
        <v>286</v>
      </c>
      <c r="B144" s="16" t="s">
        <v>69</v>
      </c>
      <c r="C144" s="18" t="s">
        <v>74</v>
      </c>
      <c r="D144" s="19" t="s">
        <v>250</v>
      </c>
      <c r="E144" s="18" t="str">
        <f>Table1[[#This Row],[Team1]]&amp;""&amp;Table1[[#This Row],[Team2]]&amp;""&amp;Table1[[#This Row],[Date]]</f>
        <v>ORLPOR15.11.2017</v>
      </c>
      <c r="F144" s="18" t="str">
        <f>Raw!$C144</f>
        <v>POR</v>
      </c>
      <c r="G144" s="18" t="str">
        <f>IF(Raw!$F144=Raw!$B144,"Team1","Team2")</f>
        <v>Team2</v>
      </c>
      <c r="H144" s="3" t="str">
        <f>IF(Table1[[#This Row],[Odd1]]&gt;Table1[[#This Row],[Odd2]],Table1[[#This Row],[Team2]],Table1[[#This Row],[Team1]])</f>
        <v>POR</v>
      </c>
      <c r="I144" s="18" t="str">
        <f>IF(Raw!$H144=Raw!$B144,"Team1","Team2")</f>
        <v>Team2</v>
      </c>
      <c r="J144" s="18">
        <v>2.8</v>
      </c>
      <c r="K144" s="18">
        <v>1.5</v>
      </c>
      <c r="L144" s="18">
        <f>Raw!$J144-Raw!$K144</f>
        <v>1.2999999999999998</v>
      </c>
      <c r="M144" s="18" t="s">
        <v>69</v>
      </c>
      <c r="N144" s="18" t="str">
        <f>IF(Raw!$M144=Raw!$B144,"Team1", "Team2")</f>
        <v>Team1</v>
      </c>
      <c r="O144" s="18">
        <v>2</v>
      </c>
      <c r="P144" s="18">
        <v>0</v>
      </c>
      <c r="Q144" s="18">
        <v>1</v>
      </c>
      <c r="R144" s="18">
        <v>0</v>
      </c>
      <c r="S144" s="18" t="s">
        <v>74</v>
      </c>
      <c r="T144" s="18" t="str">
        <f>IF(Raw!$S144=Raw!$B144,"Team1","Team2")</f>
        <v>Team2</v>
      </c>
      <c r="U144" s="18">
        <v>90</v>
      </c>
      <c r="V144" s="18">
        <v>101</v>
      </c>
      <c r="W144" s="18">
        <f>Raw!$U144-Raw!$V144</f>
        <v>-11</v>
      </c>
      <c r="X144" s="18">
        <v>0.80620000000000003</v>
      </c>
      <c r="Y144" s="18">
        <v>0.39</v>
      </c>
      <c r="Z144" s="18">
        <f>1-Table1[[#This Row],[Pred1]]</f>
        <v>0.61</v>
      </c>
      <c r="AA144" s="20">
        <v>3</v>
      </c>
      <c r="AB144" s="20">
        <v>-2</v>
      </c>
      <c r="AC144" s="20">
        <v>5</v>
      </c>
      <c r="AD144" s="20">
        <v>-0.13500000000000006</v>
      </c>
      <c r="AE144" s="20">
        <v>0</v>
      </c>
      <c r="AF144" s="20">
        <v>4.1000000000000085</v>
      </c>
      <c r="AG144" s="20">
        <v>2.5</v>
      </c>
      <c r="AH144" s="20">
        <v>0.90000000000000568</v>
      </c>
      <c r="AI144" s="20">
        <v>2.5</v>
      </c>
      <c r="AJ144" s="20">
        <v>1.9000000000000004</v>
      </c>
      <c r="AK144" s="20">
        <v>5.8000000000000007</v>
      </c>
      <c r="AL144" s="20">
        <v>-0.79999999999999716</v>
      </c>
      <c r="AM144" s="20">
        <v>-2.8999999999999986</v>
      </c>
      <c r="AN144" s="20">
        <v>-1.8000000000000007</v>
      </c>
      <c r="AO144" s="20">
        <v>-7</v>
      </c>
      <c r="AP144" s="20">
        <v>-2</v>
      </c>
      <c r="AQ144" s="20">
        <v>-3</v>
      </c>
      <c r="AR144" s="20">
        <v>-4.8999999999999986</v>
      </c>
      <c r="AS144" s="20">
        <v>5.1000000000000014</v>
      </c>
      <c r="AT144" s="20">
        <v>0.20000000000000107</v>
      </c>
      <c r="AU144" s="20">
        <v>1.2000000000000002</v>
      </c>
      <c r="AV144" s="20">
        <v>-0.29999999999999982</v>
      </c>
      <c r="AW144" s="20">
        <v>-0.89999999999999947</v>
      </c>
      <c r="AX144" s="20">
        <v>0.40000000000000213</v>
      </c>
      <c r="AY144" s="20">
        <v>-1</v>
      </c>
      <c r="AZ144" s="20">
        <v>-6.2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-3</v>
      </c>
      <c r="BG144" s="20">
        <v>1</v>
      </c>
      <c r="BH144" s="20">
        <v>5</v>
      </c>
      <c r="BI144" s="20">
        <v>-1.2000000000000028</v>
      </c>
      <c r="BJ144" s="22">
        <v>-7</v>
      </c>
      <c r="BK144" s="22">
        <v>-6</v>
      </c>
      <c r="BL144" s="22">
        <v>-20.599999999999998</v>
      </c>
      <c r="BM144" s="22">
        <v>2</v>
      </c>
      <c r="BN144" s="22">
        <v>2</v>
      </c>
      <c r="BO144" s="22">
        <v>2.0999999999999943</v>
      </c>
      <c r="BP144" s="22">
        <v>4</v>
      </c>
      <c r="BQ144" s="22">
        <v>-3</v>
      </c>
      <c r="BR144" s="22">
        <v>1</v>
      </c>
      <c r="BS144" s="22">
        <v>0</v>
      </c>
      <c r="BT144" s="22">
        <v>-4</v>
      </c>
      <c r="BU144" s="22">
        <v>3</v>
      </c>
      <c r="BV144" s="22">
        <v>2</v>
      </c>
      <c r="BW144" s="22">
        <v>1</v>
      </c>
      <c r="BX144" s="22">
        <v>-3</v>
      </c>
      <c r="BY144" s="20">
        <v>-2</v>
      </c>
      <c r="BZ144" s="22">
        <v>0</v>
      </c>
      <c r="CA144" s="21" t="s">
        <v>74</v>
      </c>
      <c r="CB144" s="21" t="str">
        <f>IF(Raw!$CA144=Raw!$B144,"Team1", "Team2")</f>
        <v>Team2</v>
      </c>
      <c r="CC144" s="21">
        <v>94</v>
      </c>
      <c r="CD144" s="21">
        <v>99</v>
      </c>
      <c r="CE144" s="21">
        <f>Raw!$CC144-Raw!$CD144</f>
        <v>-5</v>
      </c>
      <c r="CF144" s="21" t="str">
        <f>INDEX(Pred!O:O, MATCH(Table1[[#This Row],[Index]],Pred!E:E,0))</f>
        <v>Team2</v>
      </c>
      <c r="CG144" s="21"/>
      <c r="CH144" s="21"/>
      <c r="CI144" s="21">
        <f>IF(Table1[[#This Row],[GamewinTeam]]=Table1[[#This Row],[Bet.forecast]],0,1)</f>
        <v>0</v>
      </c>
      <c r="CJ144" s="32"/>
      <c r="CK144" s="32"/>
    </row>
    <row r="145" spans="1:89" x14ac:dyDescent="0.25">
      <c r="A145" t="s">
        <v>286</v>
      </c>
      <c r="B145" s="16" t="s">
        <v>10</v>
      </c>
      <c r="C145" s="18" t="s">
        <v>56</v>
      </c>
      <c r="D145" s="19" t="s">
        <v>250</v>
      </c>
      <c r="E145" s="18" t="str">
        <f>Table1[[#This Row],[Team1]]&amp;""&amp;Table1[[#This Row],[Team2]]&amp;""&amp;Table1[[#This Row],[Date]]</f>
        <v>PHILAL15.11.2017</v>
      </c>
      <c r="F145" s="18" t="str">
        <f>Raw!$C145</f>
        <v>LAL</v>
      </c>
      <c r="G145" s="18" t="str">
        <f>IF(Raw!$F145=Raw!$B145,"Team1","Team2")</f>
        <v>Team2</v>
      </c>
      <c r="H145" s="3" t="str">
        <f>IF(Table1[[#This Row],[Odd1]]&gt;Table1[[#This Row],[Odd2]],Table1[[#This Row],[Team2]],Table1[[#This Row],[Team1]])</f>
        <v>PHI</v>
      </c>
      <c r="I145" s="18" t="str">
        <f>IF(Raw!$H145=Raw!$B145,"Team1","Team2")</f>
        <v>Team1</v>
      </c>
      <c r="J145" s="18">
        <v>1.63</v>
      </c>
      <c r="K145" s="18">
        <v>2.44</v>
      </c>
      <c r="L145" s="18">
        <f>Raw!$J145-Raw!$K145</f>
        <v>-0.81</v>
      </c>
      <c r="M145" s="18" t="s">
        <v>56</v>
      </c>
      <c r="N145" s="18" t="str">
        <f>IF(Raw!$M145=Raw!$B145,"Team1", "Team2")</f>
        <v>Team2</v>
      </c>
      <c r="O145" s="18">
        <v>0</v>
      </c>
      <c r="P145" s="18">
        <v>0</v>
      </c>
      <c r="Q145" s="18">
        <v>0</v>
      </c>
      <c r="R145" s="18">
        <v>0</v>
      </c>
      <c r="S145" s="18" t="s">
        <v>56</v>
      </c>
      <c r="T145" s="18" t="str">
        <f>IF(Raw!$S145=Raw!$B145,"Team1","Team2")</f>
        <v>Team2</v>
      </c>
      <c r="U145" s="18">
        <v>97</v>
      </c>
      <c r="V145" s="18">
        <v>108</v>
      </c>
      <c r="W145" s="18">
        <f>Raw!$U145-Raw!$V145</f>
        <v>-11</v>
      </c>
      <c r="X145" s="18">
        <v>0.70660000000000001</v>
      </c>
      <c r="Y145" s="18">
        <v>0.39</v>
      </c>
      <c r="Z145" s="18">
        <f>1-Table1[[#This Row],[Pred1]]</f>
        <v>0.61</v>
      </c>
      <c r="AA145" s="20">
        <v>0</v>
      </c>
      <c r="AB145" s="20">
        <v>4</v>
      </c>
      <c r="AC145" s="20">
        <v>-4</v>
      </c>
      <c r="AD145" s="20">
        <v>0.16700000000000004</v>
      </c>
      <c r="AE145" s="20">
        <v>-0.39999999999999858</v>
      </c>
      <c r="AF145" s="20">
        <v>2.2000000000000028</v>
      </c>
      <c r="AG145" s="20">
        <v>-0.39999999999999858</v>
      </c>
      <c r="AH145" s="20">
        <v>-1</v>
      </c>
      <c r="AI145" s="20">
        <v>0.10000000000000142</v>
      </c>
      <c r="AJ145" s="20">
        <v>2.1999999999999993</v>
      </c>
      <c r="AK145" s="20">
        <v>3.1999999999999993</v>
      </c>
      <c r="AL145" s="20">
        <v>3.8999999999999986</v>
      </c>
      <c r="AM145" s="20">
        <v>0.60000000000000142</v>
      </c>
      <c r="AN145" s="20">
        <v>0</v>
      </c>
      <c r="AO145" s="20">
        <v>2.9000000000000057</v>
      </c>
      <c r="AP145" s="20">
        <v>1.5</v>
      </c>
      <c r="AQ145" s="20">
        <v>1.4000000000000057</v>
      </c>
      <c r="AR145" s="20">
        <v>2.8000000000000043</v>
      </c>
      <c r="AS145" s="20">
        <v>3</v>
      </c>
      <c r="AT145" s="20">
        <v>9.9999999999997868E-2</v>
      </c>
      <c r="AU145" s="20">
        <v>-0.20000000000000107</v>
      </c>
      <c r="AV145" s="20">
        <v>-0.59999999999999964</v>
      </c>
      <c r="AW145" s="20">
        <v>0.20000000000000018</v>
      </c>
      <c r="AX145" s="20">
        <v>1.5999999999999979</v>
      </c>
      <c r="AY145" s="20">
        <v>0.80000000000000071</v>
      </c>
      <c r="AZ145" s="20">
        <v>3.3</v>
      </c>
      <c r="BA145" s="20">
        <v>0</v>
      </c>
      <c r="BB145" s="20">
        <v>-1</v>
      </c>
      <c r="BC145" s="20">
        <v>1</v>
      </c>
      <c r="BD145" s="20">
        <v>-1</v>
      </c>
      <c r="BE145" s="20">
        <v>0</v>
      </c>
      <c r="BF145" s="20">
        <v>-3</v>
      </c>
      <c r="BG145" s="20">
        <v>-3</v>
      </c>
      <c r="BH145" s="20">
        <v>-15</v>
      </c>
      <c r="BI145" s="20">
        <v>4.3000000000000043</v>
      </c>
      <c r="BJ145" s="22">
        <v>-1</v>
      </c>
      <c r="BK145" s="22">
        <v>-2</v>
      </c>
      <c r="BL145" s="22">
        <v>-0.79999999999999716</v>
      </c>
      <c r="BM145" s="22">
        <v>4</v>
      </c>
      <c r="BN145" s="22">
        <v>-3</v>
      </c>
      <c r="BO145" s="22">
        <v>26.200000000000003</v>
      </c>
      <c r="BP145" s="22">
        <v>-8</v>
      </c>
      <c r="BQ145" s="22">
        <v>8</v>
      </c>
      <c r="BR145" s="22">
        <v>0</v>
      </c>
      <c r="BS145" s="22">
        <v>7</v>
      </c>
      <c r="BT145" s="22">
        <v>6</v>
      </c>
      <c r="BU145" s="22">
        <v>-10</v>
      </c>
      <c r="BV145" s="22">
        <v>6</v>
      </c>
      <c r="BW145" s="22">
        <v>-6</v>
      </c>
      <c r="BX145" s="22">
        <v>3</v>
      </c>
      <c r="BY145" s="20">
        <v>-3</v>
      </c>
      <c r="BZ145" s="22">
        <v>-6</v>
      </c>
      <c r="CA145" s="21" t="s">
        <v>10</v>
      </c>
      <c r="CB145" s="21" t="str">
        <f>IF(Raw!$CA145=Raw!$B145,"Team1", "Team2")</f>
        <v>Team1</v>
      </c>
      <c r="CC145" s="21">
        <v>115</v>
      </c>
      <c r="CD145" s="21">
        <v>109</v>
      </c>
      <c r="CE145" s="21">
        <f>Raw!$CC145-Raw!$CD145</f>
        <v>6</v>
      </c>
      <c r="CF145" s="21" t="str">
        <f>INDEX(Pred!O:O, MATCH(Table1[[#This Row],[Index]],Pred!E:E,0))</f>
        <v>Team1</v>
      </c>
      <c r="CG145" s="21"/>
      <c r="CH145" s="21"/>
      <c r="CI145" s="21">
        <f>IF(Table1[[#This Row],[GamewinTeam]]=Table1[[#This Row],[Bet.forecast]],0,1)</f>
        <v>0</v>
      </c>
      <c r="CJ145" s="32"/>
      <c r="CK145" s="32"/>
    </row>
    <row r="146" spans="1:89" x14ac:dyDescent="0.25">
      <c r="A146" t="s">
        <v>286</v>
      </c>
      <c r="B146" s="16" t="s">
        <v>50</v>
      </c>
      <c r="C146" s="18" t="s">
        <v>3</v>
      </c>
      <c r="D146" s="19" t="s">
        <v>251</v>
      </c>
      <c r="E146" s="18" t="str">
        <f>Table1[[#This Row],[Team1]]&amp;""&amp;Table1[[#This Row],[Team2]]&amp;""&amp;Table1[[#This Row],[Date]]</f>
        <v>GSWBOS16.11.2017</v>
      </c>
      <c r="F146" s="18" t="str">
        <f>Raw!$C146</f>
        <v>BOS</v>
      </c>
      <c r="G146" s="18" t="str">
        <f>IF(Raw!$F146=Raw!$B146,"Team1","Team2")</f>
        <v>Team2</v>
      </c>
      <c r="H146" s="18" t="str">
        <f>IF(Table1[[#This Row],[Odd1]]&gt;Table1[[#This Row],[Odd2]],Table1[[#This Row],[Team2]],Table1[[#This Row],[Team1]])</f>
        <v>GSW</v>
      </c>
      <c r="I146" s="18" t="str">
        <f>IF(Raw!$H146=Raw!$B146,"Team1","Team2")</f>
        <v>Team1</v>
      </c>
      <c r="J146" s="18">
        <v>1.36</v>
      </c>
      <c r="K146" s="18">
        <v>3.48</v>
      </c>
      <c r="L146" s="18">
        <f>Raw!$J146-Raw!$K146</f>
        <v>-2.12</v>
      </c>
      <c r="M146" s="18" t="s">
        <v>3</v>
      </c>
      <c r="N146" s="18" t="str">
        <f>IF(Raw!$M146=Raw!$B146,"Team1", "Team2")</f>
        <v>Team2</v>
      </c>
      <c r="O146" s="18">
        <v>2</v>
      </c>
      <c r="P146" s="18">
        <v>0</v>
      </c>
      <c r="Q146" s="18">
        <v>2</v>
      </c>
      <c r="R146" s="18">
        <v>0</v>
      </c>
      <c r="S146" s="18" t="s">
        <v>50</v>
      </c>
      <c r="T146" s="18" t="str">
        <f>IF(Raw!$S146=Raw!$B146,"Team1","Team2")</f>
        <v>Team1</v>
      </c>
      <c r="U146" s="18">
        <v>109</v>
      </c>
      <c r="V146" s="18">
        <v>92</v>
      </c>
      <c r="W146" s="18">
        <f>Raw!$U146-Raw!$V146</f>
        <v>17</v>
      </c>
      <c r="X146" s="18">
        <v>0.70279999999999998</v>
      </c>
      <c r="Y146" s="18">
        <v>0.67</v>
      </c>
      <c r="Z146" s="18">
        <f>1-Table1[[#This Row],[Pred1]]</f>
        <v>0.32999999999999996</v>
      </c>
      <c r="AA146" s="20">
        <v>0</v>
      </c>
      <c r="AB146" s="20">
        <v>-1</v>
      </c>
      <c r="AC146" s="20">
        <v>1</v>
      </c>
      <c r="AD146" s="20">
        <v>-3.6999999999999922E-2</v>
      </c>
      <c r="AE146" s="20">
        <v>0</v>
      </c>
      <c r="AF146" s="20">
        <v>12.799999999999997</v>
      </c>
      <c r="AG146" s="20">
        <v>6.3999999999999986</v>
      </c>
      <c r="AH146" s="20">
        <v>2.2999999999999972</v>
      </c>
      <c r="AI146" s="20">
        <v>6.2000000000000028</v>
      </c>
      <c r="AJ146" s="20">
        <v>1</v>
      </c>
      <c r="AK146" s="20">
        <v>0.30000000000000071</v>
      </c>
      <c r="AL146" s="20">
        <v>2.8999999999999986</v>
      </c>
      <c r="AM146" s="20">
        <v>-0.89999999999999858</v>
      </c>
      <c r="AN146" s="20">
        <v>-2.0999999999999979</v>
      </c>
      <c r="AO146" s="20">
        <v>3.5</v>
      </c>
      <c r="AP146" s="20">
        <v>-0.90000000000000036</v>
      </c>
      <c r="AQ146" s="20">
        <v>0.79999999999999716</v>
      </c>
      <c r="AR146" s="20">
        <v>-0.20000000000000284</v>
      </c>
      <c r="AS146" s="20">
        <v>8.4000000000000021</v>
      </c>
      <c r="AT146" s="20">
        <v>2.1000000000000014</v>
      </c>
      <c r="AU146" s="20">
        <v>0.69999999999999929</v>
      </c>
      <c r="AV146" s="20">
        <v>4.2999999999999989</v>
      </c>
      <c r="AW146" s="20">
        <v>-0.20000000000000018</v>
      </c>
      <c r="AX146" s="20">
        <v>0.69999999999999929</v>
      </c>
      <c r="AY146" s="20">
        <v>-2</v>
      </c>
      <c r="AZ146" s="20">
        <v>4.1999999999999993</v>
      </c>
      <c r="BA146" s="20">
        <v>0</v>
      </c>
      <c r="BB146" s="20">
        <v>1</v>
      </c>
      <c r="BC146" s="20">
        <v>-1</v>
      </c>
      <c r="BD146" s="20">
        <v>1</v>
      </c>
      <c r="BE146" s="20">
        <v>0</v>
      </c>
      <c r="BF146" s="20">
        <v>0</v>
      </c>
      <c r="BG146" s="20">
        <v>1</v>
      </c>
      <c r="BH146" s="20">
        <v>-2</v>
      </c>
      <c r="BI146" s="20">
        <v>2.3000000000000043</v>
      </c>
      <c r="BJ146" s="22">
        <v>-4</v>
      </c>
      <c r="BK146" s="22">
        <v>-12</v>
      </c>
      <c r="BL146" s="22">
        <v>-2</v>
      </c>
      <c r="BM146" s="22">
        <v>2</v>
      </c>
      <c r="BN146" s="22">
        <v>5</v>
      </c>
      <c r="BO146" s="22">
        <v>-10.900000000000006</v>
      </c>
      <c r="BP146" s="22">
        <v>-6</v>
      </c>
      <c r="BQ146" s="22">
        <v>12</v>
      </c>
      <c r="BR146" s="22">
        <v>6</v>
      </c>
      <c r="BS146" s="22">
        <v>15</v>
      </c>
      <c r="BT146" s="22">
        <v>0</v>
      </c>
      <c r="BU146" s="22">
        <v>-5</v>
      </c>
      <c r="BV146" s="22">
        <v>15</v>
      </c>
      <c r="BW146" s="22">
        <v>-1</v>
      </c>
      <c r="BX146" s="22">
        <v>-3</v>
      </c>
      <c r="BY146" s="20">
        <v>3</v>
      </c>
      <c r="BZ146" s="22">
        <v>7</v>
      </c>
      <c r="CA146" s="21" t="s">
        <v>3</v>
      </c>
      <c r="CB146" s="21" t="str">
        <f>IF(Raw!$CA146=Raw!$B146,"Team1", "Team2")</f>
        <v>Team2</v>
      </c>
      <c r="CC146" s="21">
        <v>88</v>
      </c>
      <c r="CD146" s="21">
        <v>92</v>
      </c>
      <c r="CE146" s="21">
        <f>Raw!$CC146-Raw!$CD146</f>
        <v>-4</v>
      </c>
      <c r="CF146" s="21" t="str">
        <f>INDEX(Pred!O:O, MATCH(Table1[[#This Row],[Index]],Pred!E:E,0))</f>
        <v>do not bet</v>
      </c>
      <c r="CG146" s="21"/>
      <c r="CH146" s="21"/>
      <c r="CI146" s="21">
        <f>IF(Table1[[#This Row],[GamewinTeam]]=Table1[[#This Row],[Bet.forecast]],0,1)</f>
        <v>1</v>
      </c>
      <c r="CJ146" s="32"/>
      <c r="CK146" s="32"/>
    </row>
    <row r="147" spans="1:89" x14ac:dyDescent="0.25">
      <c r="A147" t="s">
        <v>286</v>
      </c>
      <c r="B147" s="16" t="s">
        <v>6</v>
      </c>
      <c r="C147" s="18" t="s">
        <v>72</v>
      </c>
      <c r="D147" s="19" t="s">
        <v>251</v>
      </c>
      <c r="E147" s="18" t="str">
        <f>Table1[[#This Row],[Team1]]&amp;""&amp;Table1[[#This Row],[Team2]]&amp;""&amp;Table1[[#This Row],[Date]]</f>
        <v>HOUPHX16.11.2017</v>
      </c>
      <c r="F147" s="18" t="str">
        <f>Raw!$C147</f>
        <v>PHX</v>
      </c>
      <c r="G147" s="18" t="str">
        <f>IF(Raw!$F147=Raw!$B147,"Team1","Team2")</f>
        <v>Team2</v>
      </c>
      <c r="H147" s="18" t="str">
        <f>IF(Table1[[#This Row],[Odd1]]&gt;Table1[[#This Row],[Odd2]],Table1[[#This Row],[Team2]],Table1[[#This Row],[Team1]])</f>
        <v>HOU</v>
      </c>
      <c r="I147" s="18" t="str">
        <f>IF(Raw!$H147=Raw!$B147,"Team1","Team2")</f>
        <v>Team1</v>
      </c>
      <c r="J147" s="18">
        <v>1.1200000000000001</v>
      </c>
      <c r="K147" s="18">
        <v>7.81</v>
      </c>
      <c r="L147" s="18">
        <f>Raw!$J147-Raw!$K147</f>
        <v>-6.6899999999999995</v>
      </c>
      <c r="M147" s="18" t="s">
        <v>72</v>
      </c>
      <c r="N147" s="18" t="str">
        <f>IF(Raw!$M147=Raw!$B147,"Team1", "Team2")</f>
        <v>Team2</v>
      </c>
      <c r="O147" s="18">
        <v>3</v>
      </c>
      <c r="P147" s="18">
        <v>0</v>
      </c>
      <c r="Q147" s="18">
        <v>2</v>
      </c>
      <c r="R147" s="18">
        <v>0</v>
      </c>
      <c r="S147" s="18" t="s">
        <v>6</v>
      </c>
      <c r="T147" s="18" t="str">
        <f>IF(Raw!$S147=Raw!$B147,"Team1","Team2")</f>
        <v>Team1</v>
      </c>
      <c r="U147" s="18">
        <v>109</v>
      </c>
      <c r="V147" s="18">
        <v>87</v>
      </c>
      <c r="W147" s="18">
        <f>Raw!$U147-Raw!$V147</f>
        <v>22</v>
      </c>
      <c r="X147" s="18">
        <v>0.79079999999999995</v>
      </c>
      <c r="Y147" s="18">
        <v>0.72</v>
      </c>
      <c r="Z147" s="18">
        <f>1-Table1[[#This Row],[Pred1]]</f>
        <v>0.28000000000000003</v>
      </c>
      <c r="AA147" s="20">
        <v>-4</v>
      </c>
      <c r="AB147" s="20">
        <v>10</v>
      </c>
      <c r="AC147" s="20">
        <v>-14</v>
      </c>
      <c r="AD147" s="20">
        <v>0.49299999999999994</v>
      </c>
      <c r="AE147" s="20">
        <v>-0.20000000000000284</v>
      </c>
      <c r="AF147" s="20">
        <v>6.7000000000000028</v>
      </c>
      <c r="AG147" s="20">
        <v>-0.69999999999999574</v>
      </c>
      <c r="AH147" s="20">
        <v>-5</v>
      </c>
      <c r="AI147" s="20">
        <v>1.7999999999999972</v>
      </c>
      <c r="AJ147" s="20">
        <v>7.6</v>
      </c>
      <c r="AK147" s="20">
        <v>18.5</v>
      </c>
      <c r="AL147" s="20">
        <v>3.1999999999999957</v>
      </c>
      <c r="AM147" s="20">
        <v>0.5</v>
      </c>
      <c r="AN147" s="20">
        <v>-1.1000000000000014</v>
      </c>
      <c r="AO147" s="20">
        <v>5.2000000000000028</v>
      </c>
      <c r="AP147" s="20">
        <v>-1.9000000000000004</v>
      </c>
      <c r="AQ147" s="20">
        <v>0.69999999999999574</v>
      </c>
      <c r="AR147" s="20">
        <v>-1.2000000000000028</v>
      </c>
      <c r="AS147" s="20">
        <v>2.6999999999999993</v>
      </c>
      <c r="AT147" s="20">
        <v>-9.9999999999997868E-2</v>
      </c>
      <c r="AU147" s="20">
        <v>1.9999999999999991</v>
      </c>
      <c r="AV147" s="20">
        <v>-0.19999999999999929</v>
      </c>
      <c r="AW147" s="20">
        <v>-0.5</v>
      </c>
      <c r="AX147" s="20">
        <v>-1.3000000000000007</v>
      </c>
      <c r="AY147" s="20">
        <v>-2.4000000000000021</v>
      </c>
      <c r="AZ147" s="20">
        <v>19.399999999999999</v>
      </c>
      <c r="BA147" s="20">
        <v>0</v>
      </c>
      <c r="BB147" s="20">
        <v>1</v>
      </c>
      <c r="BC147" s="20">
        <v>-1</v>
      </c>
      <c r="BD147" s="20">
        <v>1</v>
      </c>
      <c r="BE147" s="20">
        <v>0</v>
      </c>
      <c r="BF147" s="20">
        <v>13</v>
      </c>
      <c r="BG147" s="20">
        <v>2</v>
      </c>
      <c r="BH147" s="20">
        <v>3</v>
      </c>
      <c r="BI147" s="20">
        <v>0.69999999999999574</v>
      </c>
      <c r="BJ147" s="22">
        <v>11</v>
      </c>
      <c r="BK147" s="22">
        <v>19</v>
      </c>
      <c r="BL147" s="22">
        <v>12.5</v>
      </c>
      <c r="BM147" s="22">
        <v>-2</v>
      </c>
      <c r="BN147" s="22">
        <v>-4</v>
      </c>
      <c r="BO147" s="22">
        <v>3.5999999999999943</v>
      </c>
      <c r="BP147" s="22">
        <v>-2</v>
      </c>
      <c r="BQ147" s="22">
        <v>6</v>
      </c>
      <c r="BR147" s="22">
        <v>4</v>
      </c>
      <c r="BS147" s="22">
        <v>0</v>
      </c>
      <c r="BT147" s="22">
        <v>3</v>
      </c>
      <c r="BU147" s="22">
        <v>5</v>
      </c>
      <c r="BV147" s="22">
        <v>0</v>
      </c>
      <c r="BW147" s="22">
        <v>1</v>
      </c>
      <c r="BX147" s="22">
        <v>4</v>
      </c>
      <c r="BY147" s="20">
        <v>-2</v>
      </c>
      <c r="BZ147" s="22">
        <v>21</v>
      </c>
      <c r="CA147" s="21" t="s">
        <v>6</v>
      </c>
      <c r="CB147" s="21" t="str">
        <f>IF(Raw!$CA147=Raw!$B147,"Team1", "Team2")</f>
        <v>Team1</v>
      </c>
      <c r="CC147" s="21">
        <v>142</v>
      </c>
      <c r="CD147" s="21">
        <v>116</v>
      </c>
      <c r="CE147" s="21">
        <f>Raw!$CC147-Raw!$CD147</f>
        <v>26</v>
      </c>
      <c r="CF147" s="21" t="str">
        <f>INDEX(Pred!O:O, MATCH(Table1[[#This Row],[Index]],Pred!E:E,0))</f>
        <v>do not bet</v>
      </c>
      <c r="CG147" s="21"/>
      <c r="CH147" s="21"/>
      <c r="CI147" s="21">
        <f>IF(Table1[[#This Row],[GamewinTeam]]=Table1[[#This Row],[Bet.forecast]],0,1)</f>
        <v>1</v>
      </c>
      <c r="CJ147" s="32"/>
      <c r="CK147" s="32"/>
    </row>
    <row r="148" spans="1:89" x14ac:dyDescent="0.25">
      <c r="A148" t="s">
        <v>286</v>
      </c>
      <c r="B148" s="16" t="s">
        <v>5</v>
      </c>
      <c r="C148" s="18" t="s">
        <v>53</v>
      </c>
      <c r="D148" s="19" t="s">
        <v>252</v>
      </c>
      <c r="E148" s="18" t="str">
        <f>Table1[[#This Row],[Team1]]&amp;""&amp;Table1[[#This Row],[Team2]]&amp;""&amp;Table1[[#This Row],[Date]]</f>
        <v>DETIND17.11.2017</v>
      </c>
      <c r="F148" s="18" t="str">
        <f>Raw!$C148</f>
        <v>IND</v>
      </c>
      <c r="G148" s="18" t="str">
        <f>IF(Raw!$F148=Raw!$B148,"Team1","Team2")</f>
        <v>Team2</v>
      </c>
      <c r="H148" s="18" t="str">
        <f>IF(Table1[[#This Row],[Odd1]]&gt;Table1[[#This Row],[Odd2]],Table1[[#This Row],[Team2]],Table1[[#This Row],[Team1]])</f>
        <v>IND</v>
      </c>
      <c r="I148" s="18" t="str">
        <f>IF(Raw!$H148=Raw!$B148,"Team1","Team2")</f>
        <v>Team2</v>
      </c>
      <c r="J148" s="18">
        <v>2</v>
      </c>
      <c r="K148" s="18">
        <v>1.91</v>
      </c>
      <c r="L148" s="18">
        <f>Raw!$J148-Raw!$K148</f>
        <v>9.000000000000008E-2</v>
      </c>
      <c r="M148" s="18" t="s">
        <v>53</v>
      </c>
      <c r="N148" s="18" t="str">
        <f>IF(Raw!$M148=Raw!$B148,"Team1", "Team2")</f>
        <v>Team2</v>
      </c>
      <c r="O148" s="18">
        <v>0</v>
      </c>
      <c r="P148" s="18">
        <v>0</v>
      </c>
      <c r="Q148" s="18">
        <v>0</v>
      </c>
      <c r="R148" s="18">
        <v>0</v>
      </c>
      <c r="S148" s="18" t="s">
        <v>53</v>
      </c>
      <c r="T148" s="18" t="str">
        <f>IF(Raw!$S148=Raw!$B148,"Team1","Team2")</f>
        <v>Team2</v>
      </c>
      <c r="U148" s="18">
        <v>98</v>
      </c>
      <c r="V148" s="18">
        <v>100</v>
      </c>
      <c r="W148" s="18">
        <f>Raw!$U148-Raw!$V148</f>
        <v>-2</v>
      </c>
      <c r="X148" s="18">
        <v>0.73780000000000001</v>
      </c>
      <c r="Y148" s="18">
        <v>0.48</v>
      </c>
      <c r="Z148" s="18">
        <f>1-Table1[[#This Row],[Pred1]]</f>
        <v>0.52</v>
      </c>
      <c r="AA148" s="20">
        <v>-1</v>
      </c>
      <c r="AB148" s="20">
        <v>-1</v>
      </c>
      <c r="AC148" s="20">
        <v>0</v>
      </c>
      <c r="AD148" s="20">
        <v>-1.6999999999999904E-2</v>
      </c>
      <c r="AE148" s="20">
        <v>0</v>
      </c>
      <c r="AF148" s="20">
        <v>-4.2999999999999972</v>
      </c>
      <c r="AG148" s="20">
        <v>-2.1000000000000014</v>
      </c>
      <c r="AH148" s="20">
        <v>-0.39999999999999147</v>
      </c>
      <c r="AI148" s="20">
        <v>-2.1999999999999957</v>
      </c>
      <c r="AJ148" s="20">
        <v>0.80000000000000071</v>
      </c>
      <c r="AK148" s="20">
        <v>3.1000000000000014</v>
      </c>
      <c r="AL148" s="20">
        <v>-1.6000000000000014</v>
      </c>
      <c r="AM148" s="20">
        <v>-0.89999999999999858</v>
      </c>
      <c r="AN148" s="20">
        <v>-0.40000000000000213</v>
      </c>
      <c r="AO148" s="20">
        <v>-3</v>
      </c>
      <c r="AP148" s="20">
        <v>1.5</v>
      </c>
      <c r="AQ148" s="20">
        <v>-1.8000000000000007</v>
      </c>
      <c r="AR148" s="20">
        <v>-0.30000000000000426</v>
      </c>
      <c r="AS148" s="20">
        <v>-1</v>
      </c>
      <c r="AT148" s="20">
        <v>0.40000000000000036</v>
      </c>
      <c r="AU148" s="20">
        <v>-9.9999999999999645E-2</v>
      </c>
      <c r="AV148" s="20">
        <v>-1.2999999999999998</v>
      </c>
      <c r="AW148" s="20">
        <v>0</v>
      </c>
      <c r="AX148" s="20">
        <v>1.1000000000000014</v>
      </c>
      <c r="AY148" s="20">
        <v>0.80000000000000071</v>
      </c>
      <c r="AZ148" s="20">
        <v>0.19999999999999996</v>
      </c>
      <c r="BA148" s="20">
        <v>0</v>
      </c>
      <c r="BB148" s="20">
        <v>-1</v>
      </c>
      <c r="BC148" s="20">
        <v>1</v>
      </c>
      <c r="BD148" s="20">
        <v>-1</v>
      </c>
      <c r="BE148" s="20">
        <v>0</v>
      </c>
      <c r="BF148" s="20">
        <v>-8</v>
      </c>
      <c r="BG148" s="20">
        <v>0</v>
      </c>
      <c r="BH148" s="20">
        <v>6</v>
      </c>
      <c r="BI148" s="20">
        <v>-2.9000000000000057</v>
      </c>
      <c r="BJ148" s="22">
        <v>-3</v>
      </c>
      <c r="BK148" s="22">
        <v>-12</v>
      </c>
      <c r="BL148" s="22">
        <v>5.8999999999999986</v>
      </c>
      <c r="BM148" s="22">
        <v>-5</v>
      </c>
      <c r="BN148" s="22">
        <v>-5</v>
      </c>
      <c r="BO148" s="22">
        <v>-9.8999999999999986</v>
      </c>
      <c r="BP148" s="22">
        <v>3</v>
      </c>
      <c r="BQ148" s="22">
        <v>-4</v>
      </c>
      <c r="BR148" s="22">
        <v>-1</v>
      </c>
      <c r="BS148" s="22">
        <v>-1</v>
      </c>
      <c r="BT148" s="22">
        <v>3</v>
      </c>
      <c r="BU148" s="22">
        <v>2</v>
      </c>
      <c r="BV148" s="22">
        <v>-2</v>
      </c>
      <c r="BW148" s="22">
        <v>11</v>
      </c>
      <c r="BX148" s="22">
        <v>-2</v>
      </c>
      <c r="BY148" s="20">
        <v>-4</v>
      </c>
      <c r="BZ148" s="22">
        <v>-8</v>
      </c>
      <c r="CA148" s="21" t="s">
        <v>53</v>
      </c>
      <c r="CB148" s="21" t="str">
        <f>IF(Raw!$CA148=Raw!$B148,"Team1", "Team2")</f>
        <v>Team2</v>
      </c>
      <c r="CC148" s="21">
        <v>100</v>
      </c>
      <c r="CD148" s="21">
        <v>107</v>
      </c>
      <c r="CE148" s="21">
        <f>Raw!$CC148-Raw!$CD148</f>
        <v>-7</v>
      </c>
      <c r="CF148" s="21" t="str">
        <f>INDEX(Pred!O:O, MATCH(Table1[[#This Row],[Index]],Pred!E:E,0))</f>
        <v>do not bet</v>
      </c>
      <c r="CG148" s="21"/>
      <c r="CH148" s="21"/>
      <c r="CI148" s="21">
        <f>IF(Table1[[#This Row],[GamewinTeam]]=Table1[[#This Row],[Bet.forecast]],0,1)</f>
        <v>1</v>
      </c>
      <c r="CJ148" s="32"/>
      <c r="CK148" s="32"/>
    </row>
    <row r="149" spans="1:89" x14ac:dyDescent="0.25">
      <c r="A149" t="s">
        <v>286</v>
      </c>
      <c r="B149" s="16" t="s">
        <v>7</v>
      </c>
      <c r="C149" s="18" t="s">
        <v>83</v>
      </c>
      <c r="D149" s="19" t="s">
        <v>252</v>
      </c>
      <c r="E149" s="18" t="str">
        <f>Table1[[#This Row],[Team1]]&amp;""&amp;Table1[[#This Row],[Team2]]&amp;""&amp;Table1[[#This Row],[Date]]</f>
        <v>MIAWAS17.11.2017</v>
      </c>
      <c r="F149" s="18" t="str">
        <f>Raw!$C149</f>
        <v>WAS</v>
      </c>
      <c r="G149" s="18" t="str">
        <f>IF(Raw!$F149=Raw!$B149,"Team1","Team2")</f>
        <v>Team2</v>
      </c>
      <c r="H149" s="18" t="str">
        <f>IF(Table1[[#This Row],[Odd1]]&gt;Table1[[#This Row],[Odd2]],Table1[[#This Row],[Team2]],Table1[[#This Row],[Team1]])</f>
        <v>WAS</v>
      </c>
      <c r="I149" s="18" t="str">
        <f>IF(Raw!$H149=Raw!$B149,"Team1","Team2")</f>
        <v>Team2</v>
      </c>
      <c r="J149" s="18">
        <v>2.81</v>
      </c>
      <c r="K149" s="18">
        <v>1.5</v>
      </c>
      <c r="L149" s="18">
        <f>Raw!$J149-Raw!$K149</f>
        <v>1.31</v>
      </c>
      <c r="M149" s="18" t="s">
        <v>7</v>
      </c>
      <c r="N149" s="18" t="str">
        <f>IF(Raw!$M149=Raw!$B149,"Team1", "Team2")</f>
        <v>Team1</v>
      </c>
      <c r="O149" s="18">
        <v>0</v>
      </c>
      <c r="P149" s="18">
        <v>0</v>
      </c>
      <c r="Q149" s="18">
        <v>0</v>
      </c>
      <c r="R149" s="18">
        <v>0</v>
      </c>
      <c r="S149" s="18" t="s">
        <v>83</v>
      </c>
      <c r="T149" s="18" t="str">
        <f>IF(Raw!$S149=Raw!$B149,"Team1","Team2")</f>
        <v>Team2</v>
      </c>
      <c r="U149" s="18">
        <v>82</v>
      </c>
      <c r="V149" s="18">
        <v>114</v>
      </c>
      <c r="W149" s="18">
        <f>Raw!$U149-Raw!$V149</f>
        <v>-32</v>
      </c>
      <c r="X149" s="18">
        <v>0.57669999999999999</v>
      </c>
      <c r="Y149" s="18">
        <v>0.18</v>
      </c>
      <c r="Z149" s="18">
        <f>1-Table1[[#This Row],[Pred1]]</f>
        <v>0.82000000000000006</v>
      </c>
      <c r="AA149" s="20">
        <v>-1</v>
      </c>
      <c r="AB149" s="20">
        <v>-3</v>
      </c>
      <c r="AC149" s="20">
        <v>2</v>
      </c>
      <c r="AD149" s="20">
        <v>-0.10200000000000004</v>
      </c>
      <c r="AE149" s="20">
        <v>-0.19999999999999574</v>
      </c>
      <c r="AF149" s="20">
        <v>-6</v>
      </c>
      <c r="AG149" s="20">
        <v>-1.8999999999999986</v>
      </c>
      <c r="AH149" s="20">
        <v>-2.7000000000000028</v>
      </c>
      <c r="AI149" s="20">
        <v>-0.80000000000000426</v>
      </c>
      <c r="AJ149" s="20">
        <v>2.6999999999999993</v>
      </c>
      <c r="AK149" s="20">
        <v>7.1000000000000014</v>
      </c>
      <c r="AL149" s="20">
        <v>0.10000000000000142</v>
      </c>
      <c r="AM149" s="20">
        <v>-4.7999999999999989</v>
      </c>
      <c r="AN149" s="20">
        <v>-5.6999999999999993</v>
      </c>
      <c r="AO149" s="20">
        <v>-1.7000000000000028</v>
      </c>
      <c r="AP149" s="20">
        <v>-1.8000000000000007</v>
      </c>
      <c r="AQ149" s="20">
        <v>0.79999999999999716</v>
      </c>
      <c r="AR149" s="20">
        <v>-1</v>
      </c>
      <c r="AS149" s="20">
        <v>-0.79999999999999716</v>
      </c>
      <c r="AT149" s="20">
        <v>2.4000000000000004</v>
      </c>
      <c r="AU149" s="20">
        <v>-0.59999999999999964</v>
      </c>
      <c r="AV149" s="20">
        <v>0.39999999999999947</v>
      </c>
      <c r="AW149" s="20">
        <v>-0.29999999999999982</v>
      </c>
      <c r="AX149" s="20">
        <v>-1.2999999999999972</v>
      </c>
      <c r="AY149" s="20">
        <v>-3</v>
      </c>
      <c r="AZ149" s="20">
        <v>-6.6</v>
      </c>
      <c r="BA149" s="20">
        <v>0</v>
      </c>
      <c r="BB149" s="20">
        <v>-1</v>
      </c>
      <c r="BC149" s="20">
        <v>1</v>
      </c>
      <c r="BD149" s="20">
        <v>-1</v>
      </c>
      <c r="BE149" s="20">
        <v>0</v>
      </c>
      <c r="BF149" s="20">
        <v>-4</v>
      </c>
      <c r="BG149" s="20">
        <v>-2</v>
      </c>
      <c r="BH149" s="20">
        <v>-9</v>
      </c>
      <c r="BI149" s="20">
        <v>3.6000000000000014</v>
      </c>
      <c r="BJ149" s="22">
        <v>10</v>
      </c>
      <c r="BK149" s="22">
        <v>13</v>
      </c>
      <c r="BL149" s="22">
        <v>14.799999999999997</v>
      </c>
      <c r="BM149" s="22">
        <v>-10</v>
      </c>
      <c r="BN149" s="22">
        <v>-13</v>
      </c>
      <c r="BO149" s="22">
        <v>-1</v>
      </c>
      <c r="BP149" s="22">
        <v>-2</v>
      </c>
      <c r="BQ149" s="22">
        <v>-7</v>
      </c>
      <c r="BR149" s="22">
        <v>-9</v>
      </c>
      <c r="BS149" s="22">
        <v>3</v>
      </c>
      <c r="BT149" s="22">
        <v>8</v>
      </c>
      <c r="BU149" s="22">
        <v>1</v>
      </c>
      <c r="BV149" s="22">
        <v>0</v>
      </c>
      <c r="BW149" s="22">
        <v>2</v>
      </c>
      <c r="BX149" s="22">
        <v>-6</v>
      </c>
      <c r="BY149" s="20">
        <v>-7</v>
      </c>
      <c r="BZ149" s="22">
        <v>-22</v>
      </c>
      <c r="CA149" s="21" t="s">
        <v>7</v>
      </c>
      <c r="CB149" s="21" t="str">
        <f>IF(Raw!$CA149=Raw!$B149,"Team1", "Team2")</f>
        <v>Team1</v>
      </c>
      <c r="CC149" s="21">
        <v>91</v>
      </c>
      <c r="CD149" s="21">
        <v>88</v>
      </c>
      <c r="CE149" s="21">
        <f>Raw!$CC149-Raw!$CD149</f>
        <v>3</v>
      </c>
      <c r="CF149" s="21" t="str">
        <f>INDEX(Pred!O:O, MATCH(Table1[[#This Row],[Index]],Pred!E:E,0))</f>
        <v>do not bet</v>
      </c>
      <c r="CG149" s="21"/>
      <c r="CH149" s="21"/>
      <c r="CI149" s="21">
        <f>IF(Table1[[#This Row],[GamewinTeam]]=Table1[[#This Row],[Bet.forecast]],0,1)</f>
        <v>1</v>
      </c>
      <c r="CJ149" s="32"/>
      <c r="CK149" s="32"/>
    </row>
    <row r="150" spans="1:89" x14ac:dyDescent="0.25">
      <c r="A150" t="s">
        <v>286</v>
      </c>
      <c r="B150" s="16" t="s">
        <v>65</v>
      </c>
      <c r="C150" s="18" t="s">
        <v>11</v>
      </c>
      <c r="D150" s="19" t="s">
        <v>252</v>
      </c>
      <c r="E150" s="18" t="str">
        <f>Table1[[#This Row],[Team1]]&amp;""&amp;Table1[[#This Row],[Team2]]&amp;""&amp;Table1[[#This Row],[Date]]</f>
        <v>NYKTOR17.11.2017</v>
      </c>
      <c r="F150" s="18" t="str">
        <f>Raw!$C150</f>
        <v>TOR</v>
      </c>
      <c r="G150" s="18" t="str">
        <f>IF(Raw!$F150=Raw!$B150,"Team1","Team2")</f>
        <v>Team2</v>
      </c>
      <c r="H150" s="18" t="str">
        <f>IF(Table1[[#This Row],[Odd1]]&gt;Table1[[#This Row],[Odd2]],Table1[[#This Row],[Team2]],Table1[[#This Row],[Team1]])</f>
        <v>TOR</v>
      </c>
      <c r="I150" s="18" t="str">
        <f>IF(Raw!$H150=Raw!$B150,"Team1","Team2")</f>
        <v>Team2</v>
      </c>
      <c r="J150" s="18">
        <v>3.69</v>
      </c>
      <c r="K150" s="18">
        <v>1.33</v>
      </c>
      <c r="L150" s="18">
        <f>Raw!$J150-Raw!$K150</f>
        <v>2.36</v>
      </c>
      <c r="M150" s="18" t="s">
        <v>65</v>
      </c>
      <c r="N150" s="18" t="str">
        <f>IF(Raw!$M150=Raw!$B150,"Team1", "Team2")</f>
        <v>Team1</v>
      </c>
      <c r="O150" s="18">
        <v>2</v>
      </c>
      <c r="P150" s="18">
        <v>1</v>
      </c>
      <c r="Q150" s="18">
        <v>4</v>
      </c>
      <c r="R150" s="18">
        <v>0</v>
      </c>
      <c r="S150" s="18" t="s">
        <v>11</v>
      </c>
      <c r="T150" s="18" t="str">
        <f>IF(Raw!$S150=Raw!$B150,"Team1","Team2")</f>
        <v>Team2</v>
      </c>
      <c r="U150" s="18">
        <v>80</v>
      </c>
      <c r="V150" s="18">
        <v>112</v>
      </c>
      <c r="W150" s="18">
        <f>Raw!$U150-Raw!$V150</f>
        <v>-32</v>
      </c>
      <c r="X150" s="18">
        <v>0.81330000000000002</v>
      </c>
      <c r="Y150" s="18">
        <v>0.18</v>
      </c>
      <c r="Z150" s="18">
        <f>1-Table1[[#This Row],[Pred1]]</f>
        <v>0.82000000000000006</v>
      </c>
      <c r="AA150" s="20">
        <v>1</v>
      </c>
      <c r="AB150" s="20">
        <v>-4</v>
      </c>
      <c r="AC150" s="20">
        <v>5</v>
      </c>
      <c r="AD150" s="20">
        <v>-0.19599999999999995</v>
      </c>
      <c r="AE150" s="20">
        <v>0</v>
      </c>
      <c r="AF150" s="20">
        <v>-7.9000000000000057</v>
      </c>
      <c r="AG150" s="20">
        <v>-1.3999999999999986</v>
      </c>
      <c r="AH150" s="20">
        <v>0</v>
      </c>
      <c r="AI150" s="20">
        <v>-1.6000000000000014</v>
      </c>
      <c r="AJ150" s="20">
        <v>-3.3000000000000007</v>
      </c>
      <c r="AK150" s="20">
        <v>-9.0999999999999979</v>
      </c>
      <c r="AL150" s="20">
        <v>0</v>
      </c>
      <c r="AM150" s="20">
        <v>-1.9000000000000004</v>
      </c>
      <c r="AN150" s="20">
        <v>-2.5</v>
      </c>
      <c r="AO150" s="20">
        <v>0.29999999999999716</v>
      </c>
      <c r="AP150" s="20">
        <v>2.0999999999999996</v>
      </c>
      <c r="AQ150" s="20">
        <v>1.3999999999999986</v>
      </c>
      <c r="AR150" s="20">
        <v>3.5</v>
      </c>
      <c r="AS150" s="20">
        <v>-0.19999999999999929</v>
      </c>
      <c r="AT150" s="20">
        <v>1.9000000000000004</v>
      </c>
      <c r="AU150" s="20">
        <v>-1.6000000000000005</v>
      </c>
      <c r="AV150" s="20">
        <v>-0.90000000000000036</v>
      </c>
      <c r="AW150" s="20">
        <v>0.70000000000000018</v>
      </c>
      <c r="AX150" s="20">
        <v>-2</v>
      </c>
      <c r="AY150" s="20">
        <v>0.29999999999999716</v>
      </c>
      <c r="AZ150" s="20">
        <v>-7.3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-17</v>
      </c>
      <c r="BG150" s="20">
        <v>-2</v>
      </c>
      <c r="BH150" s="20">
        <v>-11</v>
      </c>
      <c r="BI150" s="20">
        <v>4.8000000000000043</v>
      </c>
      <c r="BJ150" s="22">
        <v>-4</v>
      </c>
      <c r="BK150" s="22">
        <v>-17</v>
      </c>
      <c r="BL150" s="22">
        <v>22.4</v>
      </c>
      <c r="BM150" s="22">
        <v>-9</v>
      </c>
      <c r="BN150" s="22">
        <v>-6</v>
      </c>
      <c r="BO150" s="22">
        <v>-13.800000000000011</v>
      </c>
      <c r="BP150" s="22">
        <v>0</v>
      </c>
      <c r="BQ150" s="22">
        <v>6</v>
      </c>
      <c r="BR150" s="22">
        <v>6</v>
      </c>
      <c r="BS150" s="22">
        <v>1</v>
      </c>
      <c r="BT150" s="22">
        <v>7</v>
      </c>
      <c r="BU150" s="22">
        <v>0</v>
      </c>
      <c r="BV150" s="22">
        <v>0</v>
      </c>
      <c r="BW150" s="22">
        <v>2</v>
      </c>
      <c r="BX150" s="22">
        <v>-2</v>
      </c>
      <c r="BY150" s="20">
        <v>-1</v>
      </c>
      <c r="BZ150" s="22">
        <v>2</v>
      </c>
      <c r="CA150" s="21" t="s">
        <v>11</v>
      </c>
      <c r="CB150" s="21" t="str">
        <f>IF(Raw!$CA150=Raw!$B150,"Team1", "Team2")</f>
        <v>Team2</v>
      </c>
      <c r="CC150" s="21">
        <v>84</v>
      </c>
      <c r="CD150" s="21">
        <v>107</v>
      </c>
      <c r="CE150" s="21">
        <f>Raw!$CC150-Raw!$CD150</f>
        <v>-23</v>
      </c>
      <c r="CF150" s="21" t="str">
        <f>INDEX(Pred!O:O, MATCH(Table1[[#This Row],[Index]],Pred!E:E,0))</f>
        <v>Team2</v>
      </c>
      <c r="CG150" s="21"/>
      <c r="CH150" s="21"/>
      <c r="CI150" s="21">
        <f>IF(Table1[[#This Row],[GamewinTeam]]=Table1[[#This Row],[Bet.forecast]],0,1)</f>
        <v>0</v>
      </c>
      <c r="CJ150" s="32"/>
      <c r="CK150" s="32"/>
    </row>
    <row r="151" spans="1:89" x14ac:dyDescent="0.25">
      <c r="A151" t="s">
        <v>286</v>
      </c>
      <c r="B151" s="16" t="s">
        <v>81</v>
      </c>
      <c r="C151" s="18" t="s">
        <v>37</v>
      </c>
      <c r="D151" s="19" t="s">
        <v>252</v>
      </c>
      <c r="E151" s="18" t="str">
        <f>Table1[[#This Row],[Team1]]&amp;""&amp;Table1[[#This Row],[Team2]]&amp;""&amp;Table1[[#This Row],[Date]]</f>
        <v>UTABKN17.11.2017</v>
      </c>
      <c r="F151" s="18" t="str">
        <f>Raw!$C151</f>
        <v>BKN</v>
      </c>
      <c r="G151" s="18" t="str">
        <f>IF(Raw!$F151=Raw!$B151,"Team1","Team2")</f>
        <v>Team2</v>
      </c>
      <c r="H151" s="18" t="str">
        <f>IF(Table1[[#This Row],[Odd1]]&gt;Table1[[#This Row],[Odd2]],Table1[[#This Row],[Team2]],Table1[[#This Row],[Team1]])</f>
        <v>BKN</v>
      </c>
      <c r="I151" s="18" t="str">
        <f>IF(Raw!$H151=Raw!$B151,"Team1","Team2")</f>
        <v>Team2</v>
      </c>
      <c r="J151" s="18">
        <v>2.12</v>
      </c>
      <c r="K151" s="18">
        <v>1.81</v>
      </c>
      <c r="L151" s="18">
        <f>Raw!$J151-Raw!$K151</f>
        <v>0.31000000000000005</v>
      </c>
      <c r="M151" s="18" t="s">
        <v>81</v>
      </c>
      <c r="N151" s="18" t="str">
        <f>IF(Raw!$M151=Raw!$B151,"Team1", "Team2")</f>
        <v>Team1</v>
      </c>
      <c r="O151" s="18">
        <v>0</v>
      </c>
      <c r="P151" s="18">
        <v>0</v>
      </c>
      <c r="Q151" s="18">
        <v>2</v>
      </c>
      <c r="R151" s="18">
        <v>0</v>
      </c>
      <c r="S151" s="18" t="s">
        <v>37</v>
      </c>
      <c r="T151" s="18" t="str">
        <f>IF(Raw!$S151=Raw!$B151,"Team1","Team2")</f>
        <v>Team2</v>
      </c>
      <c r="U151" s="18">
        <v>88</v>
      </c>
      <c r="V151" s="18">
        <v>112</v>
      </c>
      <c r="W151" s="18">
        <f>Raw!$U151-Raw!$V151</f>
        <v>-24</v>
      </c>
      <c r="X151" s="18">
        <v>0.72589999999999999</v>
      </c>
      <c r="Y151" s="18">
        <v>0.26</v>
      </c>
      <c r="Z151" s="18">
        <f>1-Table1[[#This Row],[Pred1]]</f>
        <v>0.74</v>
      </c>
      <c r="AA151" s="20">
        <v>2</v>
      </c>
      <c r="AB151" s="20">
        <v>3</v>
      </c>
      <c r="AC151" s="20">
        <v>-1</v>
      </c>
      <c r="AD151" s="20">
        <v>8.3000000000000018E-2</v>
      </c>
      <c r="AE151" s="20">
        <v>0.20000000000000284</v>
      </c>
      <c r="AF151" s="20">
        <v>-6.2000000000000028</v>
      </c>
      <c r="AG151" s="20">
        <v>-1.6000000000000014</v>
      </c>
      <c r="AH151" s="20">
        <v>-5.5</v>
      </c>
      <c r="AI151" s="20">
        <v>1</v>
      </c>
      <c r="AJ151" s="20">
        <v>-0.19999999999999929</v>
      </c>
      <c r="AK151" s="20">
        <v>-3.5</v>
      </c>
      <c r="AL151" s="20">
        <v>3.6000000000000014</v>
      </c>
      <c r="AM151" s="20">
        <v>-2.9000000000000021</v>
      </c>
      <c r="AN151" s="20">
        <v>-6.3000000000000007</v>
      </c>
      <c r="AO151" s="20">
        <v>8.5999999999999943</v>
      </c>
      <c r="AP151" s="20">
        <v>-1.8000000000000007</v>
      </c>
      <c r="AQ151" s="20">
        <v>-3.6999999999999957</v>
      </c>
      <c r="AR151" s="20">
        <v>-5.5</v>
      </c>
      <c r="AS151" s="20">
        <v>-1.0999999999999979</v>
      </c>
      <c r="AT151" s="20">
        <v>-1</v>
      </c>
      <c r="AU151" s="20">
        <v>2.7000000000000011</v>
      </c>
      <c r="AV151" s="20">
        <v>1</v>
      </c>
      <c r="AW151" s="20">
        <v>-0.79999999999999982</v>
      </c>
      <c r="AX151" s="20">
        <v>-1.3000000000000007</v>
      </c>
      <c r="AY151" s="20">
        <v>-2</v>
      </c>
      <c r="AZ151" s="20">
        <v>6.1</v>
      </c>
      <c r="BA151" s="20">
        <v>0</v>
      </c>
      <c r="BB151" s="20">
        <v>-1</v>
      </c>
      <c r="BC151" s="20">
        <v>1</v>
      </c>
      <c r="BD151" s="20">
        <v>-1</v>
      </c>
      <c r="BE151" s="20">
        <v>0</v>
      </c>
      <c r="BF151" s="20">
        <v>1</v>
      </c>
      <c r="BG151" s="20">
        <v>-1</v>
      </c>
      <c r="BH151" s="20">
        <v>-3</v>
      </c>
      <c r="BI151" s="20">
        <v>0.40000000000000568</v>
      </c>
      <c r="BJ151" s="22">
        <v>0</v>
      </c>
      <c r="BK151" s="22">
        <v>-7</v>
      </c>
      <c r="BL151" s="22">
        <v>7.0000000000000036</v>
      </c>
      <c r="BM151" s="22">
        <v>3</v>
      </c>
      <c r="BN151" s="22">
        <v>-3</v>
      </c>
      <c r="BO151" s="22">
        <v>18.200000000000003</v>
      </c>
      <c r="BP151" s="22">
        <v>-3</v>
      </c>
      <c r="BQ151" s="22">
        <v>-14</v>
      </c>
      <c r="BR151" s="22">
        <v>-17</v>
      </c>
      <c r="BS151" s="22">
        <v>-7</v>
      </c>
      <c r="BT151" s="22">
        <v>-3</v>
      </c>
      <c r="BU151" s="22">
        <v>7</v>
      </c>
      <c r="BV151" s="22">
        <v>-2</v>
      </c>
      <c r="BW151" s="22">
        <v>2</v>
      </c>
      <c r="BX151" s="22">
        <v>0</v>
      </c>
      <c r="BY151" s="20">
        <v>0</v>
      </c>
      <c r="BZ151" s="22">
        <v>-16</v>
      </c>
      <c r="CA151" s="21" t="s">
        <v>37</v>
      </c>
      <c r="CB151" s="21" t="str">
        <f>IF(Raw!$CA151=Raw!$B151,"Team1", "Team2")</f>
        <v>Team2</v>
      </c>
      <c r="CC151" s="21">
        <v>107</v>
      </c>
      <c r="CD151" s="21">
        <v>118</v>
      </c>
      <c r="CE151" s="21">
        <f>Raw!$CC151-Raw!$CD151</f>
        <v>-11</v>
      </c>
      <c r="CF151" s="21" t="str">
        <f>INDEX(Pred!O:O, MATCH(Table1[[#This Row],[Index]],Pred!E:E,0))</f>
        <v>do not bet</v>
      </c>
      <c r="CG151" s="21"/>
      <c r="CH151" s="21"/>
      <c r="CI151" s="21">
        <f>IF(Table1[[#This Row],[GamewinTeam]]=Table1[[#This Row],[Bet.forecast]],0,1)</f>
        <v>1</v>
      </c>
      <c r="CJ151" s="32"/>
      <c r="CK151" s="32"/>
    </row>
    <row r="152" spans="1:89" x14ac:dyDescent="0.25">
      <c r="A152" t="s">
        <v>286</v>
      </c>
      <c r="B152" s="16" t="s">
        <v>67</v>
      </c>
      <c r="C152" s="18" t="s">
        <v>78</v>
      </c>
      <c r="D152" s="19" t="s">
        <v>252</v>
      </c>
      <c r="E152" s="18" t="str">
        <f>Table1[[#This Row],[Team1]]&amp;""&amp;Table1[[#This Row],[Team2]]&amp;""&amp;Table1[[#This Row],[Date]]</f>
        <v>OKCSAS17.11.2017</v>
      </c>
      <c r="F152" s="18" t="str">
        <f>Raw!$C152</f>
        <v>SAS</v>
      </c>
      <c r="G152" s="18" t="str">
        <f>IF(Raw!$F152=Raw!$B152,"Team1","Team2")</f>
        <v>Team2</v>
      </c>
      <c r="H152" s="18" t="str">
        <f>IF(Table1[[#This Row],[Odd1]]&gt;Table1[[#This Row],[Odd2]],Table1[[#This Row],[Team2]],Table1[[#This Row],[Team1]])</f>
        <v>OKC</v>
      </c>
      <c r="I152" s="18" t="str">
        <f>IF(Raw!$H152=Raw!$B152,"Team1","Team2")</f>
        <v>Team1</v>
      </c>
      <c r="J152" s="18">
        <v>1.81</v>
      </c>
      <c r="K152" s="18">
        <v>2.08</v>
      </c>
      <c r="L152" s="18">
        <f>Raw!$J152-Raw!$K152</f>
        <v>-0.27</v>
      </c>
      <c r="M152" s="18" t="s">
        <v>67</v>
      </c>
      <c r="N152" s="18" t="str">
        <f>IF(Raw!$M152=Raw!$B152,"Team1", "Team2")</f>
        <v>Team1</v>
      </c>
      <c r="O152" s="18">
        <v>0</v>
      </c>
      <c r="P152" s="18">
        <v>1</v>
      </c>
      <c r="Q152" s="18">
        <v>0</v>
      </c>
      <c r="R152" s="18">
        <v>0</v>
      </c>
      <c r="S152" s="18" t="s">
        <v>78</v>
      </c>
      <c r="T152" s="18" t="str">
        <f>IF(Raw!$S152=Raw!$B152,"Team1","Team2")</f>
        <v>Team2</v>
      </c>
      <c r="U152" s="18">
        <v>89</v>
      </c>
      <c r="V152" s="18">
        <v>102</v>
      </c>
      <c r="W152" s="18">
        <f>Raw!$U152-Raw!$V152</f>
        <v>-13</v>
      </c>
      <c r="X152" s="18">
        <v>0.65880000000000005</v>
      </c>
      <c r="Y152" s="18">
        <v>0.37</v>
      </c>
      <c r="Z152" s="18">
        <f>1-Table1[[#This Row],[Pred1]]</f>
        <v>0.63</v>
      </c>
      <c r="AA152" s="20">
        <v>-2</v>
      </c>
      <c r="AB152" s="20">
        <v>-7</v>
      </c>
      <c r="AC152" s="20">
        <v>5</v>
      </c>
      <c r="AD152" s="20">
        <v>-0.23399999999999993</v>
      </c>
      <c r="AE152" s="20">
        <v>0</v>
      </c>
      <c r="AF152" s="20">
        <v>0.39999999999999147</v>
      </c>
      <c r="AG152" s="20">
        <v>-0.20000000000000284</v>
      </c>
      <c r="AH152" s="20">
        <v>2.9000000000000057</v>
      </c>
      <c r="AI152" s="20">
        <v>-1.7000000000000028</v>
      </c>
      <c r="AJ152" s="20">
        <v>0.80000000000000071</v>
      </c>
      <c r="AK152" s="20">
        <v>4.6999999999999993</v>
      </c>
      <c r="AL152" s="20">
        <v>-2.9000000000000057</v>
      </c>
      <c r="AM152" s="20">
        <v>-0.19999999999999929</v>
      </c>
      <c r="AN152" s="20">
        <v>1.8000000000000007</v>
      </c>
      <c r="AO152" s="20">
        <v>-7.2999999999999972</v>
      </c>
      <c r="AP152" s="20">
        <v>1.2999999999999989</v>
      </c>
      <c r="AQ152" s="20">
        <v>-2.1999999999999993</v>
      </c>
      <c r="AR152" s="20">
        <v>-1</v>
      </c>
      <c r="AS152" s="20">
        <v>-2.1000000000000014</v>
      </c>
      <c r="AT152" s="20">
        <v>1</v>
      </c>
      <c r="AU152" s="20">
        <v>2.8000000000000007</v>
      </c>
      <c r="AV152" s="20">
        <v>-1.2999999999999998</v>
      </c>
      <c r="AW152" s="20">
        <v>1.0000000000000004</v>
      </c>
      <c r="AX152" s="20">
        <v>3.8000000000000007</v>
      </c>
      <c r="AY152" s="20">
        <v>1</v>
      </c>
      <c r="AZ152" s="20">
        <v>-1</v>
      </c>
      <c r="BA152" s="20">
        <v>0</v>
      </c>
      <c r="BB152" s="20">
        <v>-1</v>
      </c>
      <c r="BC152" s="20">
        <v>1</v>
      </c>
      <c r="BD152" s="20">
        <v>-1</v>
      </c>
      <c r="BE152" s="20">
        <v>0</v>
      </c>
      <c r="BF152" s="20">
        <v>-10</v>
      </c>
      <c r="BG152" s="20">
        <v>0</v>
      </c>
      <c r="BH152" s="20">
        <v>17</v>
      </c>
      <c r="BI152" s="20">
        <v>-8.1000000000000014</v>
      </c>
      <c r="BJ152" s="22">
        <v>-1</v>
      </c>
      <c r="BK152" s="22">
        <v>-3</v>
      </c>
      <c r="BL152" s="22">
        <v>-0.40000000000000213</v>
      </c>
      <c r="BM152" s="22">
        <v>-9</v>
      </c>
      <c r="BN152" s="22">
        <v>-1</v>
      </c>
      <c r="BO152" s="22">
        <v>-35.299999999999997</v>
      </c>
      <c r="BP152" s="22">
        <v>3</v>
      </c>
      <c r="BQ152" s="22">
        <v>5</v>
      </c>
      <c r="BR152" s="22">
        <v>8</v>
      </c>
      <c r="BS152" s="22">
        <v>2</v>
      </c>
      <c r="BT152" s="22">
        <v>-1</v>
      </c>
      <c r="BU152" s="22">
        <v>0</v>
      </c>
      <c r="BV152" s="22">
        <v>0</v>
      </c>
      <c r="BW152" s="22">
        <v>7</v>
      </c>
      <c r="BX152" s="22">
        <v>11</v>
      </c>
      <c r="BY152" s="20">
        <v>-1</v>
      </c>
      <c r="BZ152" s="22">
        <v>-8</v>
      </c>
      <c r="CA152" s="21" t="s">
        <v>78</v>
      </c>
      <c r="CB152" s="21" t="str">
        <f>IF(Raw!$CA152=Raw!$B152,"Team1", "Team2")</f>
        <v>Team2</v>
      </c>
      <c r="CC152" s="21">
        <v>101</v>
      </c>
      <c r="CD152" s="21">
        <v>104</v>
      </c>
      <c r="CE152" s="21">
        <f>Raw!$CC152-Raw!$CD152</f>
        <v>-3</v>
      </c>
      <c r="CF152" s="21" t="str">
        <f>INDEX(Pred!O:O, MATCH(Table1[[#This Row],[Index]],Pred!E:E,0))</f>
        <v>Team2</v>
      </c>
      <c r="CG152" s="21"/>
      <c r="CH152" s="21"/>
      <c r="CI152" s="21">
        <f>IF(Table1[[#This Row],[GamewinTeam]]=Table1[[#This Row],[Bet.forecast]],0,1)</f>
        <v>0</v>
      </c>
      <c r="CJ152" s="32"/>
      <c r="CK152" s="32"/>
    </row>
    <row r="153" spans="1:89" x14ac:dyDescent="0.25">
      <c r="A153" t="s">
        <v>286</v>
      </c>
      <c r="B153" s="16" t="s">
        <v>9</v>
      </c>
      <c r="C153" s="18" t="s">
        <v>45</v>
      </c>
      <c r="D153" s="19" t="s">
        <v>252</v>
      </c>
      <c r="E153" s="18" t="str">
        <f>Table1[[#This Row],[Team1]]&amp;""&amp;Table1[[#This Row],[Team2]]&amp;""&amp;Table1[[#This Row],[Date]]</f>
        <v>MINDAL17.11.2017</v>
      </c>
      <c r="F153" s="18" t="str">
        <f>Raw!$C153</f>
        <v>DAL</v>
      </c>
      <c r="G153" s="18" t="str">
        <f>IF(Raw!$F153=Raw!$B153,"Team1","Team2")</f>
        <v>Team2</v>
      </c>
      <c r="H153" s="18" t="str">
        <f>IF(Table1[[#This Row],[Odd1]]&gt;Table1[[#This Row],[Odd2]],Table1[[#This Row],[Team2]],Table1[[#This Row],[Team1]])</f>
        <v>MIN</v>
      </c>
      <c r="I153" s="18" t="str">
        <f>IF(Raw!$H153=Raw!$B153,"Team1","Team2")</f>
        <v>Team1</v>
      </c>
      <c r="J153" s="18">
        <v>1.44</v>
      </c>
      <c r="K153" s="18">
        <v>3.01</v>
      </c>
      <c r="L153" s="18">
        <f>Raw!$J153-Raw!$K153</f>
        <v>-1.5699999999999998</v>
      </c>
      <c r="M153" s="18" t="s">
        <v>45</v>
      </c>
      <c r="N153" s="18" t="str">
        <f>IF(Raw!$M153=Raw!$B153,"Team1", "Team2")</f>
        <v>Team2</v>
      </c>
      <c r="O153" s="18">
        <v>0</v>
      </c>
      <c r="P153" s="18">
        <v>0</v>
      </c>
      <c r="Q153" s="18">
        <v>1</v>
      </c>
      <c r="R153" s="18">
        <v>1</v>
      </c>
      <c r="S153" s="18" t="s">
        <v>9</v>
      </c>
      <c r="T153" s="18" t="str">
        <f>IF(Raw!$S153=Raw!$B153,"Team1","Team2")</f>
        <v>Team1</v>
      </c>
      <c r="U153" s="18">
        <v>110</v>
      </c>
      <c r="V153" s="18">
        <v>92</v>
      </c>
      <c r="W153" s="18">
        <f>Raw!$U153-Raw!$V153</f>
        <v>18</v>
      </c>
      <c r="X153" s="18">
        <v>0.64</v>
      </c>
      <c r="Y153" s="18">
        <v>0.68</v>
      </c>
      <c r="Z153" s="18">
        <f>1-Table1[[#This Row],[Pred1]]</f>
        <v>0.31999999999999995</v>
      </c>
      <c r="AA153" s="20">
        <v>0</v>
      </c>
      <c r="AB153" s="20">
        <v>8</v>
      </c>
      <c r="AC153" s="20">
        <v>-8</v>
      </c>
      <c r="AD153" s="20">
        <v>0.30799999999999994</v>
      </c>
      <c r="AE153" s="20">
        <v>0</v>
      </c>
      <c r="AF153" s="20">
        <v>7.0999999999999943</v>
      </c>
      <c r="AG153" s="20">
        <v>3</v>
      </c>
      <c r="AH153" s="20">
        <v>0</v>
      </c>
      <c r="AI153" s="20">
        <v>3.3999999999999986</v>
      </c>
      <c r="AJ153" s="20">
        <v>-3.5</v>
      </c>
      <c r="AK153" s="20">
        <v>-9.5000000000000036</v>
      </c>
      <c r="AL153" s="20">
        <v>0</v>
      </c>
      <c r="AM153" s="20">
        <v>4.6999999999999993</v>
      </c>
      <c r="AN153" s="20">
        <v>5.1999999999999993</v>
      </c>
      <c r="AO153" s="20">
        <v>2.7000000000000028</v>
      </c>
      <c r="AP153" s="20">
        <v>2.5</v>
      </c>
      <c r="AQ153" s="20">
        <v>-2.3999999999999986</v>
      </c>
      <c r="AR153" s="20">
        <v>0.10000000000000142</v>
      </c>
      <c r="AS153" s="20">
        <v>1.5</v>
      </c>
      <c r="AT153" s="20">
        <v>0.30000000000000071</v>
      </c>
      <c r="AU153" s="20">
        <v>1.9999999999999991</v>
      </c>
      <c r="AV153" s="20">
        <v>0</v>
      </c>
      <c r="AW153" s="20">
        <v>0.39999999999999947</v>
      </c>
      <c r="AX153" s="20">
        <v>-2.1000000000000014</v>
      </c>
      <c r="AY153" s="20">
        <v>1.8000000000000007</v>
      </c>
      <c r="AZ153" s="20">
        <v>4</v>
      </c>
      <c r="BA153" s="20">
        <v>0</v>
      </c>
      <c r="BB153" s="20">
        <v>1</v>
      </c>
      <c r="BC153" s="20">
        <v>-1</v>
      </c>
      <c r="BD153" s="20">
        <v>1</v>
      </c>
      <c r="BE153" s="20">
        <v>0</v>
      </c>
      <c r="BF153" s="20">
        <v>11</v>
      </c>
      <c r="BG153" s="20">
        <v>10</v>
      </c>
      <c r="BH153" s="20">
        <v>7</v>
      </c>
      <c r="BI153" s="20">
        <v>8.1999999999999957</v>
      </c>
      <c r="BJ153" s="22">
        <v>-3</v>
      </c>
      <c r="BK153" s="22">
        <v>-5</v>
      </c>
      <c r="BL153" s="22">
        <v>-4.9000000000000057</v>
      </c>
      <c r="BM153" s="22">
        <v>-6</v>
      </c>
      <c r="BN153" s="22">
        <v>-5</v>
      </c>
      <c r="BO153" s="22">
        <v>-8.3999999999999915</v>
      </c>
      <c r="BP153" s="22">
        <v>4</v>
      </c>
      <c r="BQ153" s="22">
        <v>6</v>
      </c>
      <c r="BR153" s="22">
        <v>10</v>
      </c>
      <c r="BS153" s="22">
        <v>11</v>
      </c>
      <c r="BT153" s="22">
        <v>3</v>
      </c>
      <c r="BU153" s="22">
        <v>-2</v>
      </c>
      <c r="BV153" s="22">
        <v>5</v>
      </c>
      <c r="BW153" s="22">
        <v>-3</v>
      </c>
      <c r="BX153" s="22">
        <v>-5</v>
      </c>
      <c r="BY153" s="20">
        <v>-7</v>
      </c>
      <c r="BZ153" s="22">
        <v>13</v>
      </c>
      <c r="CA153" s="21" t="s">
        <v>9</v>
      </c>
      <c r="CB153" s="21" t="str">
        <f>IF(Raw!$CA153=Raw!$B153,"Team1", "Team2")</f>
        <v>Team1</v>
      </c>
      <c r="CC153" s="21">
        <v>111</v>
      </c>
      <c r="CD153" s="21">
        <v>87</v>
      </c>
      <c r="CE153" s="21">
        <f>Raw!$CC153-Raw!$CD153</f>
        <v>24</v>
      </c>
      <c r="CF153" s="21" t="str">
        <f>INDEX(Pred!O:O, MATCH(Table1[[#This Row],[Index]],Pred!E:E,0))</f>
        <v>do not bet</v>
      </c>
      <c r="CG153" s="21"/>
      <c r="CH153" s="21"/>
      <c r="CI153" s="21">
        <f>IF(Table1[[#This Row],[GamewinTeam]]=Table1[[#This Row],[Bet.forecast]],0,1)</f>
        <v>1</v>
      </c>
      <c r="CJ153" s="32"/>
      <c r="CK153" s="32"/>
    </row>
    <row r="154" spans="1:89" x14ac:dyDescent="0.25">
      <c r="A154" t="s">
        <v>286</v>
      </c>
      <c r="B154" s="16" t="s">
        <v>63</v>
      </c>
      <c r="C154" s="18" t="s">
        <v>47</v>
      </c>
      <c r="D154" s="19" t="s">
        <v>252</v>
      </c>
      <c r="E154" s="18" t="str">
        <f>Table1[[#This Row],[Team1]]&amp;""&amp;Table1[[#This Row],[Team2]]&amp;""&amp;Table1[[#This Row],[Date]]</f>
        <v>NOPDEN17.11.2017</v>
      </c>
      <c r="F154" s="18" t="str">
        <f>Raw!$C154</f>
        <v>DEN</v>
      </c>
      <c r="G154" s="18" t="str">
        <f>IF(Raw!$F154=Raw!$B154,"Team1","Team2")</f>
        <v>Team2</v>
      </c>
      <c r="H154" s="18" t="str">
        <f>IF(Table1[[#This Row],[Odd1]]&gt;Table1[[#This Row],[Odd2]],Table1[[#This Row],[Team2]],Table1[[#This Row],[Team1]])</f>
        <v>DEN</v>
      </c>
      <c r="I154" s="18" t="str">
        <f>IF(Raw!$H154=Raw!$B154,"Team1","Team2")</f>
        <v>Team2</v>
      </c>
      <c r="J154" s="18">
        <v>2.61</v>
      </c>
      <c r="K154" s="18">
        <v>1.56</v>
      </c>
      <c r="L154" s="18">
        <f>Raw!$J154-Raw!$K154</f>
        <v>1.0499999999999998</v>
      </c>
      <c r="M154" s="18" t="s">
        <v>63</v>
      </c>
      <c r="N154" s="18" t="str">
        <f>IF(Raw!$M154=Raw!$B154,"Team1", "Team2")</f>
        <v>Team1</v>
      </c>
      <c r="O154" s="18">
        <v>0</v>
      </c>
      <c r="P154" s="18">
        <v>0</v>
      </c>
      <c r="Q154" s="18">
        <v>0</v>
      </c>
      <c r="R154" s="18">
        <v>0</v>
      </c>
      <c r="S154" s="18" t="s">
        <v>47</v>
      </c>
      <c r="T154" s="18" t="str">
        <f>IF(Raw!$S154=Raw!$B154,"Team1","Team2")</f>
        <v>Team2</v>
      </c>
      <c r="U154" s="18">
        <v>97</v>
      </c>
      <c r="V154" s="18">
        <v>109</v>
      </c>
      <c r="W154" s="18">
        <f>Raw!$U154-Raw!$V154</f>
        <v>-12</v>
      </c>
      <c r="X154" s="18">
        <v>0.55010000000000003</v>
      </c>
      <c r="Y154" s="18">
        <v>0.38</v>
      </c>
      <c r="Z154" s="18">
        <f>1-Table1[[#This Row],[Pred1]]</f>
        <v>0.62</v>
      </c>
      <c r="AA154" s="20">
        <v>1</v>
      </c>
      <c r="AB154" s="20">
        <v>-1</v>
      </c>
      <c r="AC154" s="20">
        <v>2</v>
      </c>
      <c r="AD154" s="20">
        <v>-6.0000000000000053E-2</v>
      </c>
      <c r="AE154" s="20">
        <v>0.39999999999999858</v>
      </c>
      <c r="AF154" s="20">
        <v>2.4000000000000057</v>
      </c>
      <c r="AG154" s="20">
        <v>1.6000000000000014</v>
      </c>
      <c r="AH154" s="20">
        <v>-0.5</v>
      </c>
      <c r="AI154" s="20">
        <v>2.1000000000000014</v>
      </c>
      <c r="AJ154" s="20">
        <v>-9.9999999999999645E-2</v>
      </c>
      <c r="AK154" s="20">
        <v>0.30000000000000071</v>
      </c>
      <c r="AL154" s="20">
        <v>-0.69999999999999574</v>
      </c>
      <c r="AM154" s="20">
        <v>-0.59999999999999787</v>
      </c>
      <c r="AN154" s="20">
        <v>-1.5</v>
      </c>
      <c r="AO154" s="20">
        <v>1.9000000000000057</v>
      </c>
      <c r="AP154" s="20">
        <v>-3.1000000000000014</v>
      </c>
      <c r="AQ154" s="20">
        <v>2</v>
      </c>
      <c r="AR154" s="20">
        <v>-1.1999999999999957</v>
      </c>
      <c r="AS154" s="20">
        <v>2.8999999999999986</v>
      </c>
      <c r="AT154" s="20">
        <v>0.69999999999999929</v>
      </c>
      <c r="AU154" s="20">
        <v>-0.40000000000000036</v>
      </c>
      <c r="AV154" s="20">
        <v>-0.19999999999999929</v>
      </c>
      <c r="AW154" s="20">
        <v>-0.5</v>
      </c>
      <c r="AX154" s="20">
        <v>2.1999999999999993</v>
      </c>
      <c r="AY154" s="20">
        <v>-0.5</v>
      </c>
      <c r="AZ154" s="20">
        <v>-1</v>
      </c>
      <c r="BA154" s="20">
        <v>0</v>
      </c>
      <c r="BB154" s="20">
        <v>-1</v>
      </c>
      <c r="BC154" s="20">
        <v>1</v>
      </c>
      <c r="BD154" s="20">
        <v>-1</v>
      </c>
      <c r="BE154" s="20">
        <v>5</v>
      </c>
      <c r="BF154" s="20">
        <v>6</v>
      </c>
      <c r="BG154" s="20">
        <v>-1</v>
      </c>
      <c r="BH154" s="20">
        <v>4</v>
      </c>
      <c r="BI154" s="20">
        <v>-3.2999999999999972</v>
      </c>
      <c r="BJ154" s="22">
        <v>4</v>
      </c>
      <c r="BK154" s="22">
        <v>7</v>
      </c>
      <c r="BL154" s="22">
        <v>7.1000000000000014</v>
      </c>
      <c r="BM154" s="22">
        <v>4</v>
      </c>
      <c r="BN154" s="22">
        <v>3</v>
      </c>
      <c r="BO154" s="22">
        <v>8.2000000000000028</v>
      </c>
      <c r="BP154" s="22">
        <v>1</v>
      </c>
      <c r="BQ154" s="22">
        <v>-10</v>
      </c>
      <c r="BR154" s="22">
        <v>-9</v>
      </c>
      <c r="BS154" s="22">
        <v>-2</v>
      </c>
      <c r="BT154" s="22">
        <v>4</v>
      </c>
      <c r="BU154" s="22">
        <v>0</v>
      </c>
      <c r="BV154" s="22">
        <v>-4</v>
      </c>
      <c r="BW154" s="22">
        <v>-3</v>
      </c>
      <c r="BX154" s="22">
        <v>-6</v>
      </c>
      <c r="BY154" s="20">
        <v>4</v>
      </c>
      <c r="BZ154" s="22">
        <v>-21</v>
      </c>
      <c r="CA154" s="21" t="s">
        <v>47</v>
      </c>
      <c r="CB154" s="21" t="str">
        <f>IF(Raw!$CA154=Raw!$B154,"Team1", "Team2")</f>
        <v>Team2</v>
      </c>
      <c r="CC154" s="21">
        <v>114</v>
      </c>
      <c r="CD154" s="21">
        <v>146</v>
      </c>
      <c r="CE154" s="21">
        <f>Raw!$CC154-Raw!$CD154</f>
        <v>-32</v>
      </c>
      <c r="CF154" s="21" t="str">
        <f>INDEX(Pred!O:O, MATCH(Table1[[#This Row],[Index]],Pred!E:E,0))</f>
        <v>Team2</v>
      </c>
      <c r="CG154" s="21"/>
      <c r="CH154" s="21"/>
      <c r="CI154" s="21">
        <f>IF(Table1[[#This Row],[GamewinTeam]]=Table1[[#This Row],[Bet.forecast]],0,1)</f>
        <v>0</v>
      </c>
      <c r="CJ154" s="32"/>
      <c r="CK154" s="32"/>
    </row>
    <row r="155" spans="1:89" x14ac:dyDescent="0.25">
      <c r="A155" t="s">
        <v>286</v>
      </c>
      <c r="B155" s="16" t="s">
        <v>72</v>
      </c>
      <c r="C155" s="18" t="s">
        <v>56</v>
      </c>
      <c r="D155" s="19" t="s">
        <v>252</v>
      </c>
      <c r="E155" s="18" t="str">
        <f>Table1[[#This Row],[Team1]]&amp;""&amp;Table1[[#This Row],[Team2]]&amp;""&amp;Table1[[#This Row],[Date]]</f>
        <v>PHXLAL17.11.2017</v>
      </c>
      <c r="F155" s="18" t="str">
        <f>Raw!$C155</f>
        <v>LAL</v>
      </c>
      <c r="G155" s="18" t="str">
        <f>IF(Raw!$F155=Raw!$B155,"Team1","Team2")</f>
        <v>Team2</v>
      </c>
      <c r="H155" s="18" t="str">
        <f>IF(Table1[[#This Row],[Odd1]]&gt;Table1[[#This Row],[Odd2]],Table1[[#This Row],[Team2]],Table1[[#This Row],[Team1]])</f>
        <v>LAL</v>
      </c>
      <c r="I155" s="18" t="str">
        <f>IF(Raw!$H155=Raw!$B155,"Team1","Team2")</f>
        <v>Team2</v>
      </c>
      <c r="J155" s="18">
        <v>3.48</v>
      </c>
      <c r="K155" s="18">
        <v>1.36</v>
      </c>
      <c r="L155" s="18">
        <f>Raw!$J155-Raw!$K155</f>
        <v>2.12</v>
      </c>
      <c r="M155" s="18" t="s">
        <v>72</v>
      </c>
      <c r="N155" s="18" t="str">
        <f>IF(Raw!$M155=Raw!$B155,"Team1", "Team2")</f>
        <v>Team1</v>
      </c>
      <c r="O155" s="18">
        <v>0</v>
      </c>
      <c r="P155" s="18">
        <v>1</v>
      </c>
      <c r="Q155" s="18">
        <v>3</v>
      </c>
      <c r="R155" s="18">
        <v>0</v>
      </c>
      <c r="S155" s="18" t="s">
        <v>56</v>
      </c>
      <c r="T155" s="18" t="str">
        <f>IF(Raw!$S155=Raw!$B155,"Team1","Team2")</f>
        <v>Team2</v>
      </c>
      <c r="U155" s="18">
        <v>90</v>
      </c>
      <c r="V155" s="18">
        <v>116</v>
      </c>
      <c r="W155" s="18">
        <f>Raw!$U155-Raw!$V155</f>
        <v>-26</v>
      </c>
      <c r="X155" s="18">
        <v>0.6966</v>
      </c>
      <c r="Y155" s="18">
        <v>0.24</v>
      </c>
      <c r="Z155" s="18">
        <f>1-Table1[[#This Row],[Pred1]]</f>
        <v>0.76</v>
      </c>
      <c r="AA155" s="20">
        <v>3</v>
      </c>
      <c r="AB155" s="20">
        <v>0</v>
      </c>
      <c r="AC155" s="20">
        <v>3</v>
      </c>
      <c r="AD155" s="20">
        <v>-4.1999999999999982E-2</v>
      </c>
      <c r="AE155" s="20">
        <v>-0.19999999999999574</v>
      </c>
      <c r="AF155" s="20">
        <v>1.5</v>
      </c>
      <c r="AG155" s="20">
        <v>-0.60000000000000142</v>
      </c>
      <c r="AH155" s="20">
        <v>0.20000000000000284</v>
      </c>
      <c r="AI155" s="20">
        <v>-0.79999999999999716</v>
      </c>
      <c r="AJ155" s="20">
        <v>0.19999999999999929</v>
      </c>
      <c r="AK155" s="20">
        <v>-0.80000000000000071</v>
      </c>
      <c r="AL155" s="20">
        <v>1.7000000000000028</v>
      </c>
      <c r="AM155" s="20">
        <v>2.5</v>
      </c>
      <c r="AN155" s="20">
        <v>1.8000000000000007</v>
      </c>
      <c r="AO155" s="20">
        <v>5</v>
      </c>
      <c r="AP155" s="20">
        <v>0.80000000000000071</v>
      </c>
      <c r="AQ155" s="20">
        <v>-1.0999999999999943</v>
      </c>
      <c r="AR155" s="20">
        <v>-0.29999999999999716</v>
      </c>
      <c r="AS155" s="20">
        <v>-2.3999999999999986</v>
      </c>
      <c r="AT155" s="20">
        <v>-1.1000000000000014</v>
      </c>
      <c r="AU155" s="20">
        <v>-1.2000000000000002</v>
      </c>
      <c r="AV155" s="20">
        <v>-0.70000000000000018</v>
      </c>
      <c r="AW155" s="20">
        <v>-0.39999999999999947</v>
      </c>
      <c r="AX155" s="20">
        <v>-0.10000000000000142</v>
      </c>
      <c r="AY155" s="20">
        <v>1.8000000000000007</v>
      </c>
      <c r="AZ155" s="20">
        <v>-4.8</v>
      </c>
      <c r="BA155" s="20">
        <v>0</v>
      </c>
      <c r="BB155" s="20">
        <v>-1</v>
      </c>
      <c r="BC155" s="20">
        <v>1</v>
      </c>
      <c r="BD155" s="20">
        <v>-1</v>
      </c>
      <c r="BE155" s="20">
        <v>0</v>
      </c>
      <c r="BF155" s="20">
        <v>-8</v>
      </c>
      <c r="BG155" s="20">
        <v>-6</v>
      </c>
      <c r="BH155" s="20">
        <v>-18</v>
      </c>
      <c r="BI155" s="20">
        <v>2.4000000000000057</v>
      </c>
      <c r="BJ155" s="22">
        <v>-4</v>
      </c>
      <c r="BK155" s="22">
        <v>-5</v>
      </c>
      <c r="BL155" s="22">
        <v>-8.8999999999999986</v>
      </c>
      <c r="BM155" s="22">
        <v>8</v>
      </c>
      <c r="BN155" s="22">
        <v>4</v>
      </c>
      <c r="BO155" s="22">
        <v>21.400000000000006</v>
      </c>
      <c r="BP155" s="22">
        <v>-5</v>
      </c>
      <c r="BQ155" s="22">
        <v>3</v>
      </c>
      <c r="BR155" s="22">
        <v>-2</v>
      </c>
      <c r="BS155" s="22">
        <v>0</v>
      </c>
      <c r="BT155" s="22">
        <v>2</v>
      </c>
      <c r="BU155" s="22">
        <v>-8</v>
      </c>
      <c r="BV155" s="22">
        <v>-2</v>
      </c>
      <c r="BW155" s="22">
        <v>-9</v>
      </c>
      <c r="BX155" s="22">
        <v>-3</v>
      </c>
      <c r="BY155" s="20">
        <v>-4</v>
      </c>
      <c r="BZ155" s="22">
        <v>-13</v>
      </c>
      <c r="CA155" s="21" t="s">
        <v>72</v>
      </c>
      <c r="CB155" s="21" t="str">
        <f>IF(Raw!$CA155=Raw!$B155,"Team1", "Team2")</f>
        <v>Team1</v>
      </c>
      <c r="CC155" s="21">
        <v>122</v>
      </c>
      <c r="CD155" s="21">
        <v>113</v>
      </c>
      <c r="CE155" s="21">
        <f>Raw!$CC155-Raw!$CD155</f>
        <v>9</v>
      </c>
      <c r="CF155" s="21" t="str">
        <f>INDEX(Pred!O:O, MATCH(Table1[[#This Row],[Index]],Pred!E:E,0))</f>
        <v>Team2</v>
      </c>
      <c r="CG155" s="21"/>
      <c r="CH155" s="21"/>
      <c r="CI155" s="21">
        <f>IF(Table1[[#This Row],[GamewinTeam]]=Table1[[#This Row],[Bet.forecast]],0,1)</f>
        <v>1</v>
      </c>
      <c r="CJ155" s="32"/>
      <c r="CK155" s="32"/>
    </row>
    <row r="156" spans="1:89" x14ac:dyDescent="0.25">
      <c r="A156" t="s">
        <v>286</v>
      </c>
      <c r="B156" s="16" t="s">
        <v>74</v>
      </c>
      <c r="C156" s="18" t="s">
        <v>37</v>
      </c>
      <c r="D156" s="19" t="s">
        <v>253</v>
      </c>
      <c r="E156" s="18" t="str">
        <f>Table1[[#This Row],[Team1]]&amp;""&amp;Table1[[#This Row],[Team2]]&amp;""&amp;Table1[[#This Row],[Date]]</f>
        <v>PORBKN24.11.2017</v>
      </c>
      <c r="F156" s="18" t="str">
        <f>Raw!$C156</f>
        <v>BKN</v>
      </c>
      <c r="G156" s="18" t="str">
        <f>IF(Raw!$F156=Raw!$B156,"Team1","Team2")</f>
        <v>Team2</v>
      </c>
      <c r="H156" s="18" t="str">
        <f>IF(Table1[[#This Row],[Odd1]]&gt;Table1[[#This Row],[Odd2]],Table1[[#This Row],[Team2]],Table1[[#This Row],[Team1]])</f>
        <v>POR</v>
      </c>
      <c r="I156" s="18" t="str">
        <f>IF(Raw!$H156=Raw!$B156,"Team1","Team2")</f>
        <v>Team1</v>
      </c>
      <c r="J156" s="18">
        <v>1.58</v>
      </c>
      <c r="K156" s="18">
        <v>2.5499999999999998</v>
      </c>
      <c r="L156" s="18">
        <f>Raw!$J156-Raw!$K156</f>
        <v>-0.96999999999999975</v>
      </c>
      <c r="M156" s="18" t="s">
        <v>37</v>
      </c>
      <c r="N156" s="18" t="str">
        <f>IF(Raw!$M156=Raw!$B156,"Team1", "Team2")</f>
        <v>Team2</v>
      </c>
      <c r="O156" s="18">
        <v>0</v>
      </c>
      <c r="P156" s="18">
        <v>0</v>
      </c>
      <c r="Q156" s="18">
        <v>0</v>
      </c>
      <c r="R156" s="18">
        <v>0</v>
      </c>
      <c r="S156" s="18" t="s">
        <v>74</v>
      </c>
      <c r="T156" s="18" t="str">
        <f>IF(Raw!$S156=Raw!$B156,"Team1","Team2")</f>
        <v>Team1</v>
      </c>
      <c r="U156" s="18">
        <v>105</v>
      </c>
      <c r="V156" s="18">
        <v>94</v>
      </c>
      <c r="W156" s="18">
        <f>Raw!$U156-Raw!$V156</f>
        <v>11</v>
      </c>
      <c r="X156" s="18">
        <v>0.70509999999999995</v>
      </c>
      <c r="Y156" s="18">
        <v>0.61</v>
      </c>
      <c r="Z156" s="18">
        <f>1-Table1[[#This Row],[Pred1]]</f>
        <v>0.39</v>
      </c>
      <c r="AA156" s="20">
        <v>0</v>
      </c>
      <c r="AB156" s="20">
        <v>3</v>
      </c>
      <c r="AC156" s="20">
        <v>-3</v>
      </c>
      <c r="AD156" s="20">
        <v>0.12500000000000006</v>
      </c>
      <c r="AE156" s="20">
        <v>0.20000000000000284</v>
      </c>
      <c r="AF156" s="20">
        <v>-6.6000000000000085</v>
      </c>
      <c r="AG156" s="20">
        <v>-1.7000000000000028</v>
      </c>
      <c r="AH156" s="20">
        <v>-2.5999999999999943</v>
      </c>
      <c r="AI156" s="20">
        <v>-0.60000000000000142</v>
      </c>
      <c r="AJ156" s="20">
        <v>-2.9000000000000004</v>
      </c>
      <c r="AK156" s="20">
        <v>-9.8000000000000007</v>
      </c>
      <c r="AL156" s="20">
        <v>2.3999999999999986</v>
      </c>
      <c r="AM156" s="20">
        <v>-0.40000000000000213</v>
      </c>
      <c r="AN156" s="20">
        <v>-3.1999999999999993</v>
      </c>
      <c r="AO156" s="20">
        <v>8.3999999999999915</v>
      </c>
      <c r="AP156" s="20">
        <v>0</v>
      </c>
      <c r="AQ156" s="20">
        <v>1.2000000000000028</v>
      </c>
      <c r="AR156" s="20">
        <v>1.1999999999999957</v>
      </c>
      <c r="AS156" s="20">
        <v>-4.6999999999999993</v>
      </c>
      <c r="AT156" s="20">
        <v>-0.80000000000000071</v>
      </c>
      <c r="AU156" s="20">
        <v>-0.59999999999999964</v>
      </c>
      <c r="AV156" s="20">
        <v>1.2000000000000002</v>
      </c>
      <c r="AW156" s="20">
        <v>0.29999999999999982</v>
      </c>
      <c r="AX156" s="20">
        <v>-1.9000000000000021</v>
      </c>
      <c r="AY156" s="20">
        <v>-1.8999999999999986</v>
      </c>
      <c r="AZ156" s="20">
        <v>4.7</v>
      </c>
      <c r="BA156" s="20">
        <v>0</v>
      </c>
      <c r="BB156" s="20">
        <v>-1</v>
      </c>
      <c r="BC156" s="20">
        <v>1</v>
      </c>
      <c r="BD156" s="20">
        <v>-1</v>
      </c>
      <c r="BE156" s="20">
        <v>0</v>
      </c>
      <c r="BF156" s="20">
        <v>-8</v>
      </c>
      <c r="BG156" s="20">
        <v>-3</v>
      </c>
      <c r="BH156" s="20">
        <v>-2</v>
      </c>
      <c r="BI156" s="20">
        <v>-2.7999999999999972</v>
      </c>
      <c r="BJ156" s="22">
        <v>1</v>
      </c>
      <c r="BK156" s="22">
        <v>-10</v>
      </c>
      <c r="BL156" s="22">
        <v>14.7</v>
      </c>
      <c r="BM156" s="22">
        <v>-3</v>
      </c>
      <c r="BN156" s="22">
        <v>-9</v>
      </c>
      <c r="BO156" s="22">
        <v>12.900000000000006</v>
      </c>
      <c r="BP156" s="22">
        <v>0</v>
      </c>
      <c r="BQ156" s="22">
        <v>-8</v>
      </c>
      <c r="BR156" s="22">
        <v>-8</v>
      </c>
      <c r="BS156" s="22">
        <v>-6</v>
      </c>
      <c r="BT156" s="22">
        <v>3</v>
      </c>
      <c r="BU156" s="22">
        <v>-1</v>
      </c>
      <c r="BV156" s="22">
        <v>-2</v>
      </c>
      <c r="BW156" s="22">
        <v>3</v>
      </c>
      <c r="BX156" s="22">
        <v>-1</v>
      </c>
      <c r="BY156" s="20">
        <v>-3</v>
      </c>
      <c r="BZ156" s="22">
        <v>-19</v>
      </c>
      <c r="CA156" s="21" t="s">
        <v>74</v>
      </c>
      <c r="CB156" s="21" t="str">
        <f>IF(Raw!$CA156=Raw!$B156,"Team1", "Team2")</f>
        <v>Team1</v>
      </c>
      <c r="CC156" s="21">
        <v>127</v>
      </c>
      <c r="CD156" s="21">
        <v>125</v>
      </c>
      <c r="CE156" s="21">
        <f>Raw!$CC156-Raw!$CD156</f>
        <v>2</v>
      </c>
      <c r="CF156" s="21" t="str">
        <f>INDEX(Pred!O:O, MATCH(Table1[[#This Row],[Index]],Pred!E:E,0))</f>
        <v>Team1</v>
      </c>
      <c r="CG156" s="21"/>
      <c r="CH156" s="21"/>
      <c r="CI156" s="21">
        <f>IF(Table1[[#This Row],[GamewinTeam]]=Table1[[#This Row],[Bet.forecast]],0,1)</f>
        <v>0</v>
      </c>
      <c r="CJ156" s="32"/>
      <c r="CK156" s="32"/>
    </row>
    <row r="157" spans="1:89" x14ac:dyDescent="0.25">
      <c r="A157" t="s">
        <v>286</v>
      </c>
      <c r="B157" s="16" t="s">
        <v>65</v>
      </c>
      <c r="C157" s="18" t="s">
        <v>2</v>
      </c>
      <c r="D157" s="19" t="s">
        <v>253</v>
      </c>
      <c r="E157" s="18" t="str">
        <f>Table1[[#This Row],[Team1]]&amp;""&amp;Table1[[#This Row],[Team2]]&amp;""&amp;Table1[[#This Row],[Date]]</f>
        <v>NYKATL24.11.2017</v>
      </c>
      <c r="F157" s="18" t="str">
        <f>Raw!$C157</f>
        <v>ATL</v>
      </c>
      <c r="G157" s="18" t="str">
        <f>IF(Raw!$F157=Raw!$B157,"Team1","Team2")</f>
        <v>Team2</v>
      </c>
      <c r="H157" s="18" t="str">
        <f>IF(Table1[[#This Row],[Odd1]]&gt;Table1[[#This Row],[Odd2]],Table1[[#This Row],[Team2]],Table1[[#This Row],[Team1]])</f>
        <v>ATL</v>
      </c>
      <c r="I157" s="18" t="str">
        <f>IF(Raw!$H157=Raw!$B157,"Team1","Team2")</f>
        <v>Team2</v>
      </c>
      <c r="J157" s="18">
        <v>2.06</v>
      </c>
      <c r="K157" s="18">
        <v>1.85</v>
      </c>
      <c r="L157" s="18">
        <f>Raw!$J157-Raw!$K157</f>
        <v>0.20999999999999996</v>
      </c>
      <c r="M157" s="18" t="s">
        <v>2</v>
      </c>
      <c r="N157" s="18" t="str">
        <f>IF(Raw!$M157=Raw!$B157,"Team1", "Team2")</f>
        <v>Team2</v>
      </c>
      <c r="O157" s="18">
        <v>0</v>
      </c>
      <c r="P157" s="18">
        <v>0</v>
      </c>
      <c r="Q157" s="18">
        <v>0</v>
      </c>
      <c r="R157" s="18">
        <v>1</v>
      </c>
      <c r="S157" s="18" t="s">
        <v>2</v>
      </c>
      <c r="T157" s="18" t="str">
        <f>IF(Raw!$S157=Raw!$B157,"Team1","Team2")</f>
        <v>Team2</v>
      </c>
      <c r="U157" s="18">
        <v>91</v>
      </c>
      <c r="V157" s="18">
        <v>104</v>
      </c>
      <c r="W157" s="18">
        <f>Raw!$U157-Raw!$V157</f>
        <v>-13</v>
      </c>
      <c r="X157" s="18">
        <v>0.73329999999999995</v>
      </c>
      <c r="Y157" s="18">
        <v>0.37</v>
      </c>
      <c r="Z157" s="18">
        <f>1-Table1[[#This Row],[Pred1]]</f>
        <v>0.63</v>
      </c>
      <c r="AA157" s="20">
        <v>0</v>
      </c>
      <c r="AB157" s="20">
        <v>7</v>
      </c>
      <c r="AC157" s="20">
        <v>-7</v>
      </c>
      <c r="AD157" s="20">
        <v>0.29200000000000004</v>
      </c>
      <c r="AE157" s="20">
        <v>-0.20000000000000284</v>
      </c>
      <c r="AF157" s="20">
        <v>1</v>
      </c>
      <c r="AG157" s="20">
        <v>1.1000000000000014</v>
      </c>
      <c r="AH157" s="20">
        <v>-1.0999999999999943</v>
      </c>
      <c r="AI157" s="20">
        <v>1.8999999999999986</v>
      </c>
      <c r="AJ157" s="20">
        <v>-2.5</v>
      </c>
      <c r="AK157" s="20">
        <v>-5.0999999999999979</v>
      </c>
      <c r="AL157" s="20">
        <v>-2.1999999999999957</v>
      </c>
      <c r="AM157" s="20">
        <v>1.0999999999999996</v>
      </c>
      <c r="AN157" s="20">
        <v>1.4000000000000021</v>
      </c>
      <c r="AO157" s="20">
        <v>0.29999999999999716</v>
      </c>
      <c r="AP157" s="20">
        <v>1.7000000000000011</v>
      </c>
      <c r="AQ157" s="20">
        <v>2.6999999999999993</v>
      </c>
      <c r="AR157" s="20">
        <v>4.3999999999999986</v>
      </c>
      <c r="AS157" s="20">
        <v>0.5</v>
      </c>
      <c r="AT157" s="20">
        <v>0.30000000000000071</v>
      </c>
      <c r="AU157" s="20">
        <v>-2.2000000000000002</v>
      </c>
      <c r="AV157" s="20">
        <v>0.89999999999999947</v>
      </c>
      <c r="AW157" s="20">
        <v>-0.29999999999999982</v>
      </c>
      <c r="AX157" s="20">
        <v>0.40000000000000213</v>
      </c>
      <c r="AY157" s="20">
        <v>0.19999999999999929</v>
      </c>
      <c r="AZ157" s="20">
        <v>6</v>
      </c>
      <c r="BA157" s="20">
        <v>0</v>
      </c>
      <c r="BB157" s="20">
        <v>1</v>
      </c>
      <c r="BC157" s="20">
        <v>-1</v>
      </c>
      <c r="BD157" s="20">
        <v>1</v>
      </c>
      <c r="BE157" s="20">
        <v>-5</v>
      </c>
      <c r="BF157" s="20">
        <v>-7</v>
      </c>
      <c r="BG157" s="20">
        <v>-5</v>
      </c>
      <c r="BH157" s="20">
        <v>-26</v>
      </c>
      <c r="BI157" s="20">
        <v>9.2000000000000028</v>
      </c>
      <c r="BJ157" s="22">
        <v>-2</v>
      </c>
      <c r="BK157" s="22">
        <v>-13</v>
      </c>
      <c r="BL157" s="22">
        <v>23.599999999999994</v>
      </c>
      <c r="BM157" s="22">
        <v>5</v>
      </c>
      <c r="BN157" s="22">
        <v>7</v>
      </c>
      <c r="BO157" s="22">
        <v>-0.90000000000000568</v>
      </c>
      <c r="BP157" s="22">
        <v>-1</v>
      </c>
      <c r="BQ157" s="22">
        <v>-6</v>
      </c>
      <c r="BR157" s="22">
        <v>-7</v>
      </c>
      <c r="BS157" s="22">
        <v>-3</v>
      </c>
      <c r="BT157" s="22">
        <v>-1</v>
      </c>
      <c r="BU157" s="22">
        <v>1</v>
      </c>
      <c r="BV157" s="22">
        <v>0</v>
      </c>
      <c r="BW157" s="22">
        <v>-2</v>
      </c>
      <c r="BX157" s="22">
        <v>5</v>
      </c>
      <c r="BY157" s="20">
        <v>1</v>
      </c>
      <c r="BZ157" s="22">
        <v>15</v>
      </c>
      <c r="CA157" s="21" t="s">
        <v>2</v>
      </c>
      <c r="CB157" s="21" t="str">
        <f>IF(Raw!$CA157=Raw!$B157,"Team1", "Team2")</f>
        <v>Team2</v>
      </c>
      <c r="CC157" s="21">
        <v>104</v>
      </c>
      <c r="CD157" s="21">
        <v>116</v>
      </c>
      <c r="CE157" s="21">
        <f>Raw!$CC157-Raw!$CD157</f>
        <v>-12</v>
      </c>
      <c r="CF157" s="21" t="str">
        <f>INDEX(Pred!O:O, MATCH(Table1[[#This Row],[Index]],Pred!E:E,0))</f>
        <v>do not bet</v>
      </c>
      <c r="CG157" s="21"/>
      <c r="CH157" s="21"/>
      <c r="CI157" s="21">
        <f>IF(Table1[[#This Row],[GamewinTeam]]=Table1[[#This Row],[Bet.forecast]],0,1)</f>
        <v>1</v>
      </c>
      <c r="CJ157" s="32"/>
      <c r="CK157" s="32"/>
    </row>
    <row r="158" spans="1:89" x14ac:dyDescent="0.25">
      <c r="A158" t="s">
        <v>286</v>
      </c>
      <c r="B158" s="16" t="s">
        <v>40</v>
      </c>
      <c r="C158" s="18" t="s">
        <v>4</v>
      </c>
      <c r="D158" s="19" t="s">
        <v>253</v>
      </c>
      <c r="E158" s="18" t="str">
        <f>Table1[[#This Row],[Team1]]&amp;""&amp;Table1[[#This Row],[Team2]]&amp;""&amp;Table1[[#This Row],[Date]]</f>
        <v>CHACLE24.11.2017</v>
      </c>
      <c r="F158" s="18" t="str">
        <f>Raw!$C158</f>
        <v>CLE</v>
      </c>
      <c r="G158" s="18" t="str">
        <f>IF(Raw!$F158=Raw!$B158,"Team1","Team2")</f>
        <v>Team2</v>
      </c>
      <c r="H158" s="18" t="str">
        <f>IF(Table1[[#This Row],[Odd1]]&gt;Table1[[#This Row],[Odd2]],Table1[[#This Row],[Team2]],Table1[[#This Row],[Team1]])</f>
        <v>CLE</v>
      </c>
      <c r="I158" s="18" t="str">
        <f>IF(Raw!$H158=Raw!$B158,"Team1","Team2")</f>
        <v>Team2</v>
      </c>
      <c r="J158" s="18">
        <v>2.93</v>
      </c>
      <c r="K158" s="18">
        <v>1.46</v>
      </c>
      <c r="L158" s="18">
        <f>Raw!$J158-Raw!$K158</f>
        <v>1.4700000000000002</v>
      </c>
      <c r="M158" s="18" t="s">
        <v>40</v>
      </c>
      <c r="N158" s="18" t="str">
        <f>IF(Raw!$M158=Raw!$B158,"Team1", "Team2")</f>
        <v>Team1</v>
      </c>
      <c r="O158" s="18">
        <v>0</v>
      </c>
      <c r="P158" s="18">
        <v>0</v>
      </c>
      <c r="Q158" s="18">
        <v>0</v>
      </c>
      <c r="R158" s="18">
        <v>0</v>
      </c>
      <c r="S158" s="18" t="s">
        <v>4</v>
      </c>
      <c r="T158" s="18" t="str">
        <f>IF(Raw!$S158=Raw!$B158,"Team1","Team2")</f>
        <v>Team2</v>
      </c>
      <c r="U158" s="18">
        <v>85</v>
      </c>
      <c r="V158" s="18">
        <v>107</v>
      </c>
      <c r="W158" s="18">
        <f>Raw!$U158-Raw!$V158</f>
        <v>-22</v>
      </c>
      <c r="X158" s="18">
        <v>0.85519999999999996</v>
      </c>
      <c r="Y158" s="18">
        <v>0.28000000000000003</v>
      </c>
      <c r="Z158" s="18">
        <f>1-Table1[[#This Row],[Pred1]]</f>
        <v>0.72</v>
      </c>
      <c r="AA158" s="20">
        <v>-2</v>
      </c>
      <c r="AB158" s="20">
        <v>-9</v>
      </c>
      <c r="AC158" s="20">
        <v>7</v>
      </c>
      <c r="AD158" s="20">
        <v>-0.31699999999999995</v>
      </c>
      <c r="AE158" s="20">
        <v>0.19999999999999574</v>
      </c>
      <c r="AF158" s="20">
        <v>-5.7999999999999972</v>
      </c>
      <c r="AG158" s="20">
        <v>-2.3999999999999986</v>
      </c>
      <c r="AH158" s="20">
        <v>2.7000000000000028</v>
      </c>
      <c r="AI158" s="20">
        <v>-4.2999999999999972</v>
      </c>
      <c r="AJ158" s="20">
        <v>-3.1999999999999993</v>
      </c>
      <c r="AK158" s="20">
        <v>-7.3000000000000007</v>
      </c>
      <c r="AL158" s="20">
        <v>-1.8000000000000043</v>
      </c>
      <c r="AM158" s="20">
        <v>2.1000000000000014</v>
      </c>
      <c r="AN158" s="20">
        <v>5.4000000000000021</v>
      </c>
      <c r="AO158" s="20">
        <v>-7.9000000000000057</v>
      </c>
      <c r="AP158" s="20">
        <v>2</v>
      </c>
      <c r="AQ158" s="20">
        <v>2.6999999999999957</v>
      </c>
      <c r="AR158" s="20">
        <v>4.5</v>
      </c>
      <c r="AS158" s="20">
        <v>-2.5999999999999979</v>
      </c>
      <c r="AT158" s="20">
        <v>-1.1999999999999993</v>
      </c>
      <c r="AU158" s="20">
        <v>-0.70000000000000018</v>
      </c>
      <c r="AV158" s="20">
        <v>0.70000000000000018</v>
      </c>
      <c r="AW158" s="20">
        <v>0.90000000000000036</v>
      </c>
      <c r="AX158" s="20">
        <v>-0.5</v>
      </c>
      <c r="AY158" s="20">
        <v>2.1999999999999993</v>
      </c>
      <c r="AZ158" s="20">
        <v>-5</v>
      </c>
      <c r="BA158" s="20">
        <v>0</v>
      </c>
      <c r="BB158" s="20">
        <v>0</v>
      </c>
      <c r="BC158" s="20">
        <v>0</v>
      </c>
      <c r="BD158" s="20">
        <v>0</v>
      </c>
      <c r="BE158" s="20">
        <v>5</v>
      </c>
      <c r="BF158" s="20">
        <v>9</v>
      </c>
      <c r="BG158" s="20">
        <v>3</v>
      </c>
      <c r="BH158" s="20">
        <v>14</v>
      </c>
      <c r="BI158" s="20">
        <v>-3</v>
      </c>
      <c r="BJ158" s="22">
        <v>-1</v>
      </c>
      <c r="BK158" s="22">
        <v>-7</v>
      </c>
      <c r="BL158" s="22">
        <v>3.8999999999999986</v>
      </c>
      <c r="BM158" s="22">
        <v>4</v>
      </c>
      <c r="BN158" s="22">
        <v>7</v>
      </c>
      <c r="BO158" s="22">
        <v>-4.8999999999999915</v>
      </c>
      <c r="BP158" s="22">
        <v>0</v>
      </c>
      <c r="BQ158" s="22">
        <v>6</v>
      </c>
      <c r="BR158" s="22">
        <v>6</v>
      </c>
      <c r="BS158" s="22">
        <v>-1</v>
      </c>
      <c r="BT158" s="22">
        <v>-1</v>
      </c>
      <c r="BU158" s="22">
        <v>3</v>
      </c>
      <c r="BV158" s="22">
        <v>7</v>
      </c>
      <c r="BW158" s="22">
        <v>3</v>
      </c>
      <c r="BX158" s="22">
        <v>-2</v>
      </c>
      <c r="BY158" s="20">
        <v>10</v>
      </c>
      <c r="BZ158" s="22">
        <v>-4</v>
      </c>
      <c r="CA158" s="21" t="s">
        <v>4</v>
      </c>
      <c r="CB158" s="21" t="str">
        <f>IF(Raw!$CA158=Raw!$B158,"Team1", "Team2")</f>
        <v>Team2</v>
      </c>
      <c r="CC158" s="21">
        <v>99</v>
      </c>
      <c r="CD158" s="21">
        <v>100</v>
      </c>
      <c r="CE158" s="21">
        <f>Raw!$CC158-Raw!$CD158</f>
        <v>-1</v>
      </c>
      <c r="CF158" s="21" t="str">
        <f>INDEX(Pred!O:O, MATCH(Table1[[#This Row],[Index]],Pred!E:E,0))</f>
        <v>Team2</v>
      </c>
      <c r="CG158" s="21"/>
      <c r="CH158" s="21"/>
      <c r="CI158" s="21">
        <f>IF(Table1[[#This Row],[GamewinTeam]]=Table1[[#This Row],[Bet.forecast]],0,1)</f>
        <v>0</v>
      </c>
      <c r="CJ158" s="32"/>
      <c r="CK158" s="32"/>
    </row>
    <row r="159" spans="1:89" x14ac:dyDescent="0.25">
      <c r="A159" t="s">
        <v>286</v>
      </c>
      <c r="B159" s="16" t="s">
        <v>5</v>
      </c>
      <c r="C159" s="18" t="s">
        <v>67</v>
      </c>
      <c r="D159" s="19" t="s">
        <v>253</v>
      </c>
      <c r="E159" s="18" t="str">
        <f>Table1[[#This Row],[Team1]]&amp;""&amp;Table1[[#This Row],[Team2]]&amp;""&amp;Table1[[#This Row],[Date]]</f>
        <v>DETOKC24.11.2017</v>
      </c>
      <c r="F159" s="18" t="str">
        <f>Raw!$C159</f>
        <v>OKC</v>
      </c>
      <c r="G159" s="18" t="str">
        <f>IF(Raw!$F159=Raw!$B159,"Team1","Team2")</f>
        <v>Team2</v>
      </c>
      <c r="H159" s="18" t="str">
        <f>IF(Table1[[#This Row],[Odd1]]&gt;Table1[[#This Row],[Odd2]],Table1[[#This Row],[Team2]],Table1[[#This Row],[Team1]])</f>
        <v>OKC</v>
      </c>
      <c r="I159" s="18" t="str">
        <f>IF(Raw!$H159=Raw!$B159,"Team1","Team2")</f>
        <v>Team2</v>
      </c>
      <c r="J159" s="18">
        <v>4.05</v>
      </c>
      <c r="K159" s="18">
        <v>1.29</v>
      </c>
      <c r="L159" s="18">
        <f>Raw!$J159-Raw!$K159</f>
        <v>2.76</v>
      </c>
      <c r="M159" s="18" t="s">
        <v>5</v>
      </c>
      <c r="N159" s="18" t="str">
        <f>IF(Raw!$M159=Raw!$B159,"Team1", "Team2")</f>
        <v>Team1</v>
      </c>
      <c r="O159" s="18">
        <v>4</v>
      </c>
      <c r="P159" s="18">
        <v>0</v>
      </c>
      <c r="Q159" s="18">
        <v>2</v>
      </c>
      <c r="R159" s="18">
        <v>0</v>
      </c>
      <c r="S159" s="18" t="s">
        <v>67</v>
      </c>
      <c r="T159" s="18" t="str">
        <f>IF(Raw!$S159=Raw!$B159,"Team1","Team2")</f>
        <v>Team2</v>
      </c>
      <c r="U159" s="18">
        <v>85</v>
      </c>
      <c r="V159" s="18">
        <v>109</v>
      </c>
      <c r="W159" s="18">
        <f>Raw!$U159-Raw!$V159</f>
        <v>-24</v>
      </c>
      <c r="X159" s="18">
        <v>0.86909999999999998</v>
      </c>
      <c r="Y159" s="18">
        <v>0.26</v>
      </c>
      <c r="Z159" s="18">
        <f>1-Table1[[#This Row],[Pred1]]</f>
        <v>0.74</v>
      </c>
      <c r="AA159" s="20">
        <v>1</v>
      </c>
      <c r="AB159" s="20">
        <v>3</v>
      </c>
      <c r="AC159" s="20">
        <v>-2</v>
      </c>
      <c r="AD159" s="20">
        <v>0.10200000000000004</v>
      </c>
      <c r="AE159" s="20">
        <v>0</v>
      </c>
      <c r="AF159" s="20">
        <v>2.2000000000000028</v>
      </c>
      <c r="AG159" s="20">
        <v>1.6000000000000014</v>
      </c>
      <c r="AH159" s="20">
        <v>0.20000000000000284</v>
      </c>
      <c r="AI159" s="20">
        <v>1.7000000000000028</v>
      </c>
      <c r="AJ159" s="20">
        <v>1</v>
      </c>
      <c r="AK159" s="20">
        <v>-0.80000000000000071</v>
      </c>
      <c r="AL159" s="20">
        <v>4.1000000000000014</v>
      </c>
      <c r="AM159" s="20">
        <v>-1.6999999999999993</v>
      </c>
      <c r="AN159" s="20">
        <v>-2.9000000000000021</v>
      </c>
      <c r="AO159" s="20">
        <v>1.7000000000000028</v>
      </c>
      <c r="AP159" s="20">
        <v>-1.0999999999999996</v>
      </c>
      <c r="AQ159" s="20">
        <v>0</v>
      </c>
      <c r="AR159" s="20">
        <v>-1</v>
      </c>
      <c r="AS159" s="20">
        <v>1.3000000000000007</v>
      </c>
      <c r="AT159" s="20">
        <v>-0.70000000000000107</v>
      </c>
      <c r="AU159" s="20">
        <v>-2.4000000000000004</v>
      </c>
      <c r="AV159" s="20">
        <v>-1.5999999999999996</v>
      </c>
      <c r="AW159" s="20">
        <v>0.59999999999999964</v>
      </c>
      <c r="AX159" s="20">
        <v>-1.6999999999999993</v>
      </c>
      <c r="AY159" s="20">
        <v>-1.5</v>
      </c>
      <c r="AZ159" s="20">
        <v>-1.5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3</v>
      </c>
      <c r="BG159" s="20">
        <v>0</v>
      </c>
      <c r="BH159" s="20">
        <v>-6</v>
      </c>
      <c r="BI159" s="20">
        <v>2.5</v>
      </c>
      <c r="BJ159" s="22">
        <v>5</v>
      </c>
      <c r="BK159" s="22">
        <v>3</v>
      </c>
      <c r="BL159" s="22">
        <v>15.2</v>
      </c>
      <c r="BM159" s="22">
        <v>-2</v>
      </c>
      <c r="BN159" s="22">
        <v>-4</v>
      </c>
      <c r="BO159" s="22">
        <v>0.39999999999999858</v>
      </c>
      <c r="BP159" s="22">
        <v>-2</v>
      </c>
      <c r="BQ159" s="22">
        <v>-3</v>
      </c>
      <c r="BR159" s="22">
        <v>-5</v>
      </c>
      <c r="BS159" s="22">
        <v>2</v>
      </c>
      <c r="BT159" s="22">
        <v>1</v>
      </c>
      <c r="BU159" s="22">
        <v>2</v>
      </c>
      <c r="BV159" s="22">
        <v>-1</v>
      </c>
      <c r="BW159" s="22">
        <v>8</v>
      </c>
      <c r="BX159" s="22">
        <v>-8</v>
      </c>
      <c r="BY159" s="20">
        <v>-2</v>
      </c>
      <c r="BZ159" s="22">
        <v>1</v>
      </c>
      <c r="CA159" s="21" t="s">
        <v>5</v>
      </c>
      <c r="CB159" s="21" t="str">
        <f>IF(Raw!$CA159=Raw!$B159,"Team1", "Team2")</f>
        <v>Team1</v>
      </c>
      <c r="CC159" s="21">
        <v>99</v>
      </c>
      <c r="CD159" s="21">
        <v>98</v>
      </c>
      <c r="CE159" s="21">
        <f>Raw!$CC159-Raw!$CD159</f>
        <v>1</v>
      </c>
      <c r="CF159" s="21" t="str">
        <f>INDEX(Pred!O:O, MATCH(Table1[[#This Row],[Index]],Pred!E:E,0))</f>
        <v>Team1</v>
      </c>
      <c r="CG159" s="21"/>
      <c r="CH159" s="21"/>
      <c r="CI159" s="21">
        <f>IF(Table1[[#This Row],[GamewinTeam]]=Table1[[#This Row],[Bet.forecast]],0,1)</f>
        <v>0</v>
      </c>
      <c r="CJ159" s="32"/>
      <c r="CK159" s="32"/>
    </row>
    <row r="160" spans="1:89" x14ac:dyDescent="0.25">
      <c r="A160" t="s">
        <v>286</v>
      </c>
      <c r="B160" s="16" t="s">
        <v>11</v>
      </c>
      <c r="C160" s="18" t="s">
        <v>53</v>
      </c>
      <c r="D160" s="19" t="s">
        <v>253</v>
      </c>
      <c r="E160" s="18" t="str">
        <f>Table1[[#This Row],[Team1]]&amp;""&amp;Table1[[#This Row],[Team2]]&amp;""&amp;Table1[[#This Row],[Date]]</f>
        <v>TORIND24.11.2017</v>
      </c>
      <c r="F160" s="18" t="str">
        <f>Raw!$C160</f>
        <v>IND</v>
      </c>
      <c r="G160" s="18" t="str">
        <f>IF(Raw!$F160=Raw!$B160,"Team1","Team2")</f>
        <v>Team2</v>
      </c>
      <c r="H160" s="18" t="str">
        <f>IF(Table1[[#This Row],[Odd1]]&gt;Table1[[#This Row],[Odd2]],Table1[[#This Row],[Team2]],Table1[[#This Row],[Team1]])</f>
        <v>TOR</v>
      </c>
      <c r="I160" s="18" t="str">
        <f>IF(Raw!$H160=Raw!$B160,"Team1","Team2")</f>
        <v>Team1</v>
      </c>
      <c r="J160" s="18">
        <v>1.79</v>
      </c>
      <c r="K160" s="18">
        <v>2.14</v>
      </c>
      <c r="L160" s="18">
        <f>Raw!$J160-Raw!$K160</f>
        <v>-0.35000000000000009</v>
      </c>
      <c r="M160" s="18" t="s">
        <v>53</v>
      </c>
      <c r="N160" s="18" t="str">
        <f>IF(Raw!$M160=Raw!$B160,"Team1", "Team2")</f>
        <v>Team2</v>
      </c>
      <c r="O160" s="18">
        <v>0</v>
      </c>
      <c r="P160" s="18">
        <v>0</v>
      </c>
      <c r="Q160" s="18">
        <v>0</v>
      </c>
      <c r="R160" s="18">
        <v>0</v>
      </c>
      <c r="S160" s="18" t="s">
        <v>11</v>
      </c>
      <c r="T160" s="18" t="str">
        <f>IF(Raw!$S160=Raw!$B160,"Team1","Team2")</f>
        <v>Team1</v>
      </c>
      <c r="U160" s="18">
        <v>98</v>
      </c>
      <c r="V160" s="18">
        <v>92</v>
      </c>
      <c r="W160" s="18">
        <f>Raw!$U160-Raw!$V160</f>
        <v>6</v>
      </c>
      <c r="X160" s="18">
        <v>0.87339999999999995</v>
      </c>
      <c r="Y160" s="18">
        <v>0.56000000000000005</v>
      </c>
      <c r="Z160" s="18">
        <f>1-Table1[[#This Row],[Pred1]]</f>
        <v>0.43999999999999995</v>
      </c>
      <c r="AA160" s="20">
        <v>-3</v>
      </c>
      <c r="AB160" s="20">
        <v>1</v>
      </c>
      <c r="AC160" s="20">
        <v>-4</v>
      </c>
      <c r="AD160" s="20">
        <v>0.11899999999999999</v>
      </c>
      <c r="AE160" s="20">
        <v>0</v>
      </c>
      <c r="AF160" s="20">
        <v>3.4000000000000057</v>
      </c>
      <c r="AG160" s="20">
        <v>-0.20000000000000284</v>
      </c>
      <c r="AH160" s="20">
        <v>-2.0999999999999943</v>
      </c>
      <c r="AI160" s="20">
        <v>0.90000000000000568</v>
      </c>
      <c r="AJ160" s="20">
        <v>1.2000000000000011</v>
      </c>
      <c r="AK160" s="20">
        <v>6</v>
      </c>
      <c r="AL160" s="20">
        <v>-3.7999999999999972</v>
      </c>
      <c r="AM160" s="20">
        <v>2.6000000000000014</v>
      </c>
      <c r="AN160" s="20">
        <v>2.8000000000000007</v>
      </c>
      <c r="AO160" s="20">
        <v>2.0999999999999943</v>
      </c>
      <c r="AP160" s="20">
        <v>-0.29999999999999893</v>
      </c>
      <c r="AQ160" s="20">
        <v>-1</v>
      </c>
      <c r="AR160" s="20">
        <v>-1.3000000000000043</v>
      </c>
      <c r="AS160" s="20">
        <v>0.30000000000000071</v>
      </c>
      <c r="AT160" s="20">
        <v>0.20000000000000107</v>
      </c>
      <c r="AU160" s="20">
        <v>0.40000000000000036</v>
      </c>
      <c r="AV160" s="20">
        <v>1</v>
      </c>
      <c r="AW160" s="20">
        <v>-1.2999999999999998</v>
      </c>
      <c r="AX160" s="20">
        <v>4.1000000000000014</v>
      </c>
      <c r="AY160" s="20">
        <v>1.7000000000000028</v>
      </c>
      <c r="AZ160" s="20">
        <v>6.3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10</v>
      </c>
      <c r="BG160" s="20">
        <v>-1</v>
      </c>
      <c r="BH160" s="20">
        <v>-8</v>
      </c>
      <c r="BI160" s="20">
        <v>3.1999999999999957</v>
      </c>
      <c r="BJ160" s="22">
        <v>-2</v>
      </c>
      <c r="BK160" s="22">
        <v>-8</v>
      </c>
      <c r="BL160" s="22">
        <v>3.3999999999999986</v>
      </c>
      <c r="BM160" s="22">
        <v>14</v>
      </c>
      <c r="BN160" s="22">
        <v>9</v>
      </c>
      <c r="BO160" s="22">
        <v>25.400000000000006</v>
      </c>
      <c r="BP160" s="22">
        <v>-2</v>
      </c>
      <c r="BQ160" s="22">
        <v>-12</v>
      </c>
      <c r="BR160" s="22">
        <v>-14</v>
      </c>
      <c r="BS160" s="22">
        <v>0</v>
      </c>
      <c r="BT160" s="22">
        <v>1</v>
      </c>
      <c r="BU160" s="22">
        <v>2</v>
      </c>
      <c r="BV160" s="22">
        <v>-1</v>
      </c>
      <c r="BW160" s="22">
        <v>-1</v>
      </c>
      <c r="BX160" s="22">
        <v>4</v>
      </c>
      <c r="BY160" s="20">
        <v>2</v>
      </c>
      <c r="BZ160" s="22">
        <v>5</v>
      </c>
      <c r="CA160" s="21" t="s">
        <v>53</v>
      </c>
      <c r="CB160" s="21" t="str">
        <f>IF(Raw!$CA160=Raw!$B160,"Team1", "Team2")</f>
        <v>Team2</v>
      </c>
      <c r="CC160" s="21">
        <v>104</v>
      </c>
      <c r="CD160" s="21">
        <v>107</v>
      </c>
      <c r="CE160" s="21">
        <f>Raw!$CC160-Raw!$CD160</f>
        <v>-3</v>
      </c>
      <c r="CF160" s="21" t="str">
        <f>INDEX(Pred!O:O, MATCH(Table1[[#This Row],[Index]],Pred!E:E,0))</f>
        <v>do not bet</v>
      </c>
      <c r="CG160" s="21"/>
      <c r="CH160" s="21"/>
      <c r="CI160" s="21">
        <f>IF(Table1[[#This Row],[GamewinTeam]]=Table1[[#This Row],[Bet.forecast]],0,1)</f>
        <v>1</v>
      </c>
      <c r="CJ160" s="32"/>
      <c r="CK160" s="32"/>
    </row>
    <row r="161" spans="1:89" x14ac:dyDescent="0.25">
      <c r="A161" t="s">
        <v>286</v>
      </c>
      <c r="B161" s="16" t="s">
        <v>58</v>
      </c>
      <c r="C161" s="18" t="s">
        <v>47</v>
      </c>
      <c r="D161" s="19" t="s">
        <v>253</v>
      </c>
      <c r="E161" s="18" t="str">
        <f>Table1[[#This Row],[Team1]]&amp;""&amp;Table1[[#This Row],[Team2]]&amp;""&amp;Table1[[#This Row],[Date]]</f>
        <v>MEMDEN24.11.2017</v>
      </c>
      <c r="F161" s="18" t="str">
        <f>Raw!$C161</f>
        <v>DEN</v>
      </c>
      <c r="G161" s="18" t="str">
        <f>IF(Raw!$F161=Raw!$B161,"Team1","Team2")</f>
        <v>Team2</v>
      </c>
      <c r="H161" s="18" t="str">
        <f>IF(Table1[[#This Row],[Odd1]]&gt;Table1[[#This Row],[Odd2]],Table1[[#This Row],[Team2]],Table1[[#This Row],[Team1]])</f>
        <v>DEN</v>
      </c>
      <c r="I161" s="18" t="str">
        <f>IF(Raw!$H161=Raw!$B161,"Team1","Team2")</f>
        <v>Team2</v>
      </c>
      <c r="J161" s="18">
        <v>3.03</v>
      </c>
      <c r="K161" s="18">
        <v>1.44</v>
      </c>
      <c r="L161" s="18">
        <f>Raw!$J161-Raw!$K161</f>
        <v>1.5899999999999999</v>
      </c>
      <c r="M161" s="18" t="s">
        <v>58</v>
      </c>
      <c r="N161" s="18" t="str">
        <f>IF(Raw!$M161=Raw!$B161,"Team1", "Team2")</f>
        <v>Team1</v>
      </c>
      <c r="O161" s="18">
        <v>0</v>
      </c>
      <c r="P161" s="18">
        <v>0</v>
      </c>
      <c r="Q161" s="18">
        <v>0</v>
      </c>
      <c r="R161" s="18">
        <v>0</v>
      </c>
      <c r="S161" s="18" t="s">
        <v>47</v>
      </c>
      <c r="T161" s="18" t="str">
        <f>IF(Raw!$S161=Raw!$B161,"Team1","Team2")</f>
        <v>Team2</v>
      </c>
      <c r="U161" s="18">
        <v>91</v>
      </c>
      <c r="V161" s="18">
        <v>118</v>
      </c>
      <c r="W161" s="18">
        <f>Raw!$U161-Raw!$V161</f>
        <v>-27</v>
      </c>
      <c r="X161" s="18">
        <v>0.55789999999999995</v>
      </c>
      <c r="Y161" s="18">
        <v>0.23</v>
      </c>
      <c r="Z161" s="18">
        <f>1-Table1[[#This Row],[Pred1]]</f>
        <v>0.77</v>
      </c>
      <c r="AA161" s="20">
        <v>0</v>
      </c>
      <c r="AB161" s="20">
        <v>-6</v>
      </c>
      <c r="AC161" s="20">
        <v>6</v>
      </c>
      <c r="AD161" s="20">
        <v>-0.24000000000000005</v>
      </c>
      <c r="AE161" s="20">
        <v>0</v>
      </c>
      <c r="AF161" s="20">
        <v>-8.9000000000000057</v>
      </c>
      <c r="AG161" s="20">
        <v>-3.8999999999999986</v>
      </c>
      <c r="AH161" s="20">
        <v>-6.5</v>
      </c>
      <c r="AI161" s="20">
        <v>-1.2000000000000028</v>
      </c>
      <c r="AJ161" s="20">
        <v>-1.8000000000000007</v>
      </c>
      <c r="AK161" s="20">
        <v>-2.8000000000000007</v>
      </c>
      <c r="AL161" s="20">
        <v>-2.6999999999999957</v>
      </c>
      <c r="AM161" s="20">
        <v>0.69999999999999929</v>
      </c>
      <c r="AN161" s="20">
        <v>-1</v>
      </c>
      <c r="AO161" s="20">
        <v>6.6000000000000085</v>
      </c>
      <c r="AP161" s="20">
        <v>-4.2000000000000011</v>
      </c>
      <c r="AQ161" s="20">
        <v>-2</v>
      </c>
      <c r="AR161" s="20">
        <v>-6.1999999999999957</v>
      </c>
      <c r="AS161" s="20">
        <v>-2.1000000000000014</v>
      </c>
      <c r="AT161" s="20">
        <v>-1.1999999999999993</v>
      </c>
      <c r="AU161" s="20">
        <v>-0.60000000000000053</v>
      </c>
      <c r="AV161" s="20">
        <v>0.80000000000000071</v>
      </c>
      <c r="AW161" s="20">
        <v>0.40000000000000036</v>
      </c>
      <c r="AX161" s="20">
        <v>4.6999999999999993</v>
      </c>
      <c r="AY161" s="20">
        <v>-0.19999999999999929</v>
      </c>
      <c r="AZ161" s="20">
        <v>-3.5</v>
      </c>
      <c r="BA161" s="20">
        <v>0</v>
      </c>
      <c r="BB161" s="20">
        <v>-1</v>
      </c>
      <c r="BC161" s="20">
        <v>1</v>
      </c>
      <c r="BD161" s="20">
        <v>-1</v>
      </c>
      <c r="BE161" s="20">
        <v>0</v>
      </c>
      <c r="BF161" s="20">
        <v>4</v>
      </c>
      <c r="BG161" s="20">
        <v>-1</v>
      </c>
      <c r="BH161" s="20">
        <v>-3</v>
      </c>
      <c r="BI161" s="20">
        <v>0.60000000000000142</v>
      </c>
      <c r="BJ161" s="22">
        <v>3</v>
      </c>
      <c r="BK161" s="22">
        <v>6</v>
      </c>
      <c r="BL161" s="22">
        <v>4.6999999999999957</v>
      </c>
      <c r="BM161" s="22">
        <v>3</v>
      </c>
      <c r="BN161" s="22">
        <v>6</v>
      </c>
      <c r="BO161" s="22">
        <v>-8.5999999999999943</v>
      </c>
      <c r="BP161" s="22">
        <v>5</v>
      </c>
      <c r="BQ161" s="22">
        <v>-14</v>
      </c>
      <c r="BR161" s="22">
        <v>-9</v>
      </c>
      <c r="BS161" s="22">
        <v>3</v>
      </c>
      <c r="BT161" s="22">
        <v>4</v>
      </c>
      <c r="BU161" s="22">
        <v>1</v>
      </c>
      <c r="BV161" s="22">
        <v>-4</v>
      </c>
      <c r="BW161" s="22">
        <v>-4</v>
      </c>
      <c r="BX161" s="22">
        <v>5</v>
      </c>
      <c r="BY161" s="20">
        <v>6</v>
      </c>
      <c r="BZ161" s="22">
        <v>-23</v>
      </c>
      <c r="CA161" s="21" t="s">
        <v>47</v>
      </c>
      <c r="CB161" s="21" t="str">
        <f>IF(Raw!$CA161=Raw!$B161,"Team1", "Team2")</f>
        <v>Team2</v>
      </c>
      <c r="CC161" s="21">
        <v>92</v>
      </c>
      <c r="CD161" s="21">
        <v>104</v>
      </c>
      <c r="CE161" s="21">
        <f>Raw!$CC161-Raw!$CD161</f>
        <v>-12</v>
      </c>
      <c r="CF161" s="21" t="str">
        <f>INDEX(Pred!O:O, MATCH(Table1[[#This Row],[Index]],Pred!E:E,0))</f>
        <v>do not bet</v>
      </c>
      <c r="CG161" s="21"/>
      <c r="CH161" s="21"/>
      <c r="CI161" s="21">
        <f>IF(Table1[[#This Row],[GamewinTeam]]=Table1[[#This Row],[Bet.forecast]],0,1)</f>
        <v>1</v>
      </c>
      <c r="CJ161" s="32"/>
      <c r="CK161" s="32"/>
    </row>
    <row r="162" spans="1:89" x14ac:dyDescent="0.25">
      <c r="A162" t="s">
        <v>286</v>
      </c>
      <c r="B162" s="16" t="s">
        <v>42</v>
      </c>
      <c r="C162" s="18" t="s">
        <v>50</v>
      </c>
      <c r="D162" s="19" t="s">
        <v>253</v>
      </c>
      <c r="E162" s="18" t="str">
        <f>Table1[[#This Row],[Team1]]&amp;""&amp;Table1[[#This Row],[Team2]]&amp;""&amp;Table1[[#This Row],[Date]]</f>
        <v>CHIGSW24.11.2017</v>
      </c>
      <c r="F162" s="18" t="str">
        <f>Raw!$C162</f>
        <v>GSW</v>
      </c>
      <c r="G162" s="18" t="str">
        <f>IF(Raw!$F162=Raw!$B162,"Team1","Team2")</f>
        <v>Team2</v>
      </c>
      <c r="H162" s="18" t="str">
        <f>IF(Table1[[#This Row],[Odd1]]&gt;Table1[[#This Row],[Odd2]],Table1[[#This Row],[Team2]],Table1[[#This Row],[Team1]])</f>
        <v>GSW</v>
      </c>
      <c r="I162" s="18" t="str">
        <f>IF(Raw!$H162=Raw!$B162,"Team1","Team2")</f>
        <v>Team2</v>
      </c>
      <c r="J162" s="18">
        <v>11.25</v>
      </c>
      <c r="K162" s="18">
        <v>1.07</v>
      </c>
      <c r="L162" s="18">
        <f>Raw!$J162-Raw!$K162</f>
        <v>10.18</v>
      </c>
      <c r="M162" s="18" t="s">
        <v>42</v>
      </c>
      <c r="N162" s="18" t="str">
        <f>IF(Raw!$M162=Raw!$B162,"Team1", "Team2")</f>
        <v>Team1</v>
      </c>
      <c r="O162" s="18">
        <v>2</v>
      </c>
      <c r="P162" s="18">
        <v>1</v>
      </c>
      <c r="Q162" s="18">
        <v>4</v>
      </c>
      <c r="R162" s="18">
        <v>0</v>
      </c>
      <c r="S162" s="18" t="s">
        <v>50</v>
      </c>
      <c r="T162" s="18" t="str">
        <f>IF(Raw!$S162=Raw!$B162,"Team1","Team2")</f>
        <v>Team2</v>
      </c>
      <c r="U162" s="18">
        <v>86</v>
      </c>
      <c r="V162" s="18">
        <v>116</v>
      </c>
      <c r="W162" s="18">
        <f>Raw!$U162-Raw!$V162</f>
        <v>-30</v>
      </c>
      <c r="X162" s="18">
        <v>0.76219999999999999</v>
      </c>
      <c r="Y162" s="18">
        <v>0.2</v>
      </c>
      <c r="Z162" s="18">
        <f>1-Table1[[#This Row],[Pred1]]</f>
        <v>0.8</v>
      </c>
      <c r="AA162" s="20">
        <v>-3</v>
      </c>
      <c r="AB162" s="20">
        <v>-17</v>
      </c>
      <c r="AC162" s="20">
        <v>14</v>
      </c>
      <c r="AD162" s="20">
        <v>-0.61099999999999999</v>
      </c>
      <c r="AE162" s="20">
        <v>0.19999999999999574</v>
      </c>
      <c r="AF162" s="20">
        <v>-20.600000000000009</v>
      </c>
      <c r="AG162" s="20">
        <v>-7.2000000000000028</v>
      </c>
      <c r="AH162" s="20">
        <v>2</v>
      </c>
      <c r="AI162" s="20">
        <v>-9.3000000000000043</v>
      </c>
      <c r="AJ162" s="20">
        <v>-1.8000000000000007</v>
      </c>
      <c r="AK162" s="20">
        <v>-0.19999999999999929</v>
      </c>
      <c r="AL162" s="20">
        <v>-5.5999999999999943</v>
      </c>
      <c r="AM162" s="20">
        <v>-4.4000000000000004</v>
      </c>
      <c r="AN162" s="20">
        <v>-4.3000000000000007</v>
      </c>
      <c r="AO162" s="20">
        <v>-6</v>
      </c>
      <c r="AP162" s="20">
        <v>1.0999999999999996</v>
      </c>
      <c r="AQ162" s="20">
        <v>-1.2999999999999972</v>
      </c>
      <c r="AR162" s="20">
        <v>-0.29999999999999716</v>
      </c>
      <c r="AS162" s="20">
        <v>-8.8000000000000007</v>
      </c>
      <c r="AT162" s="20">
        <v>-1.9000000000000004</v>
      </c>
      <c r="AU162" s="20">
        <v>-2.0999999999999996</v>
      </c>
      <c r="AV162" s="20">
        <v>-5.1999999999999993</v>
      </c>
      <c r="AW162" s="20">
        <v>0.5</v>
      </c>
      <c r="AX162" s="20">
        <v>-1.1999999999999993</v>
      </c>
      <c r="AY162" s="20">
        <v>-2.1000000000000014</v>
      </c>
      <c r="AZ162" s="20">
        <v>-21.5</v>
      </c>
      <c r="BA162" s="20">
        <v>0</v>
      </c>
      <c r="BB162" s="20">
        <v>0</v>
      </c>
      <c r="BC162" s="20">
        <v>0</v>
      </c>
      <c r="BD162" s="20">
        <v>0</v>
      </c>
      <c r="BE162" s="20">
        <v>5</v>
      </c>
      <c r="BF162" s="20">
        <v>17</v>
      </c>
      <c r="BG162" s="20">
        <v>9</v>
      </c>
      <c r="BH162" s="20">
        <v>18</v>
      </c>
      <c r="BI162" s="20">
        <v>0.39999999999999858</v>
      </c>
      <c r="BJ162" s="22">
        <v>-1</v>
      </c>
      <c r="BK162" s="22">
        <v>-8</v>
      </c>
      <c r="BL162" s="22">
        <v>6.3999999999999986</v>
      </c>
      <c r="BM162" s="22">
        <v>0</v>
      </c>
      <c r="BN162" s="22">
        <v>0</v>
      </c>
      <c r="BO162" s="22">
        <v>0</v>
      </c>
      <c r="BP162" s="22">
        <v>1</v>
      </c>
      <c r="BQ162" s="22">
        <v>10</v>
      </c>
      <c r="BR162" s="22">
        <v>11</v>
      </c>
      <c r="BS162" s="22">
        <v>-6</v>
      </c>
      <c r="BT162" s="22">
        <v>0</v>
      </c>
      <c r="BU162" s="22">
        <v>0</v>
      </c>
      <c r="BV162" s="22">
        <v>-8</v>
      </c>
      <c r="BW162" s="22">
        <v>9</v>
      </c>
      <c r="BX162" s="22">
        <v>10</v>
      </c>
      <c r="BY162" s="20">
        <v>4</v>
      </c>
      <c r="BZ162" s="22">
        <v>4</v>
      </c>
      <c r="CA162" s="21" t="s">
        <v>50</v>
      </c>
      <c r="CB162" s="21" t="str">
        <f>IF(Raw!$CA162=Raw!$B162,"Team1", "Team2")</f>
        <v>Team2</v>
      </c>
      <c r="CC162" s="21">
        <v>94</v>
      </c>
      <c r="CD162" s="21">
        <v>143</v>
      </c>
      <c r="CE162" s="21">
        <f>Raw!$CC162-Raw!$CD162</f>
        <v>-49</v>
      </c>
      <c r="CF162" s="21" t="str">
        <f>INDEX(Pred!O:O, MATCH(Table1[[#This Row],[Index]],Pred!E:E,0))</f>
        <v>Team2</v>
      </c>
      <c r="CG162" s="21"/>
      <c r="CH162" s="21"/>
      <c r="CI162" s="21">
        <f>IF(Table1[[#This Row],[GamewinTeam]]=Table1[[#This Row],[Bet.forecast]],0,1)</f>
        <v>0</v>
      </c>
      <c r="CJ162" s="32"/>
      <c r="CK162" s="32"/>
    </row>
    <row r="163" spans="1:89" x14ac:dyDescent="0.25">
      <c r="A163" t="s">
        <v>286</v>
      </c>
      <c r="B163" s="16" t="s">
        <v>7</v>
      </c>
      <c r="C163" s="18" t="s">
        <v>4</v>
      </c>
      <c r="D163" s="19" t="s">
        <v>254</v>
      </c>
      <c r="E163" s="18" t="str">
        <f>Table1[[#This Row],[Team1]]&amp;""&amp;Table1[[#This Row],[Team2]]&amp;""&amp;Table1[[#This Row],[Date]]</f>
        <v>MIACLE28.11.2017</v>
      </c>
      <c r="F163" s="18" t="str">
        <f>Raw!$C163</f>
        <v>CLE</v>
      </c>
      <c r="G163" s="18" t="str">
        <f>IF(Raw!$F163=Raw!$B163,"Team1","Team2")</f>
        <v>Team2</v>
      </c>
      <c r="H163" s="18" t="str">
        <f>IF(Table1[[#This Row],[Odd1]]&gt;Table1[[#This Row],[Odd2]],Table1[[#This Row],[Team2]],Table1[[#This Row],[Team1]])</f>
        <v>CLE</v>
      </c>
      <c r="I163" s="18" t="str">
        <f>IF(Raw!$H163=Raw!$B163,"Team1","Team2")</f>
        <v>Team2</v>
      </c>
      <c r="J163" s="18">
        <v>2.5499999999999998</v>
      </c>
      <c r="K163" s="18">
        <v>1.58</v>
      </c>
      <c r="L163" s="18">
        <f>Raw!$J163-Raw!$K163</f>
        <v>0.96999999999999975</v>
      </c>
      <c r="M163" s="18" t="s">
        <v>7</v>
      </c>
      <c r="N163" s="18" t="str">
        <f>IF(Raw!$M163=Raw!$B163,"Team1", "Team2")</f>
        <v>Team1</v>
      </c>
      <c r="O163" s="18">
        <v>0</v>
      </c>
      <c r="P163" s="18">
        <v>0</v>
      </c>
      <c r="Q163" s="18">
        <v>0</v>
      </c>
      <c r="R163" s="18">
        <v>1</v>
      </c>
      <c r="S163" s="18" t="s">
        <v>7</v>
      </c>
      <c r="T163" s="18" t="str">
        <f>IF(Raw!$S163=Raw!$B163,"Team1","Team2")</f>
        <v>Team1</v>
      </c>
      <c r="U163" s="18">
        <v>103</v>
      </c>
      <c r="V163" s="18">
        <v>92</v>
      </c>
      <c r="W163" s="18">
        <f>Raw!$U163-Raw!$V163</f>
        <v>11</v>
      </c>
      <c r="X163" s="18">
        <v>0.66649999999999998</v>
      </c>
      <c r="Y163" s="18">
        <v>0.61</v>
      </c>
      <c r="Z163" s="18">
        <f>1-Table1[[#This Row],[Pred1]]</f>
        <v>0.39</v>
      </c>
      <c r="AA163" s="20">
        <v>-2</v>
      </c>
      <c r="AB163" s="20">
        <v>-7</v>
      </c>
      <c r="AC163" s="20">
        <v>5</v>
      </c>
      <c r="AD163" s="20">
        <v>-0.23399999999999993</v>
      </c>
      <c r="AE163" s="20">
        <v>0</v>
      </c>
      <c r="AF163" s="20">
        <v>-10.5</v>
      </c>
      <c r="AG163" s="20">
        <v>-2.7999999999999972</v>
      </c>
      <c r="AH163" s="20">
        <v>-0.70000000000000284</v>
      </c>
      <c r="AI163" s="20">
        <v>-3</v>
      </c>
      <c r="AJ163" s="20">
        <v>0</v>
      </c>
      <c r="AK163" s="20">
        <v>0</v>
      </c>
      <c r="AL163" s="20">
        <v>0</v>
      </c>
      <c r="AM163" s="20">
        <v>-4.7999999999999989</v>
      </c>
      <c r="AN163" s="20">
        <v>-5.0999999999999979</v>
      </c>
      <c r="AO163" s="20">
        <v>-3.9000000000000057</v>
      </c>
      <c r="AP163" s="20">
        <v>-0.30000000000000071</v>
      </c>
      <c r="AQ163" s="20">
        <v>-0.70000000000000284</v>
      </c>
      <c r="AR163" s="20">
        <v>-1.1000000000000014</v>
      </c>
      <c r="AS163" s="20">
        <v>-1.7999999999999972</v>
      </c>
      <c r="AT163" s="20">
        <v>1.6000000000000014</v>
      </c>
      <c r="AU163" s="20">
        <v>0.60000000000000053</v>
      </c>
      <c r="AV163" s="20">
        <v>0.79999999999999982</v>
      </c>
      <c r="AW163" s="20">
        <v>0.60000000000000053</v>
      </c>
      <c r="AX163" s="20">
        <v>1.3000000000000007</v>
      </c>
      <c r="AY163" s="20">
        <v>-2.9000000000000021</v>
      </c>
      <c r="AZ163" s="20">
        <v>-7.2</v>
      </c>
      <c r="BA163" s="20">
        <v>0</v>
      </c>
      <c r="BB163" s="20">
        <v>0</v>
      </c>
      <c r="BC163" s="20">
        <v>0</v>
      </c>
      <c r="BD163" s="20">
        <v>0</v>
      </c>
      <c r="BE163" s="20">
        <v>0</v>
      </c>
      <c r="BF163" s="20">
        <v>3</v>
      </c>
      <c r="BG163" s="20">
        <v>2</v>
      </c>
      <c r="BH163" s="20">
        <v>-14</v>
      </c>
      <c r="BI163" s="20">
        <v>11.200000000000003</v>
      </c>
      <c r="BJ163" s="22">
        <v>7</v>
      </c>
      <c r="BK163" s="22">
        <v>-2</v>
      </c>
      <c r="BL163" s="22">
        <v>22.299999999999997</v>
      </c>
      <c r="BM163" s="22">
        <v>-8</v>
      </c>
      <c r="BN163" s="22">
        <v>-10</v>
      </c>
      <c r="BO163" s="22">
        <v>-2.2999999999999972</v>
      </c>
      <c r="BP163" s="22">
        <v>-3</v>
      </c>
      <c r="BQ163" s="22">
        <v>-12</v>
      </c>
      <c r="BR163" s="22">
        <v>-15</v>
      </c>
      <c r="BS163" s="22">
        <v>5</v>
      </c>
      <c r="BT163" s="22">
        <v>7</v>
      </c>
      <c r="BU163" s="22">
        <v>3</v>
      </c>
      <c r="BV163" s="22">
        <v>0</v>
      </c>
      <c r="BW163" s="22">
        <v>3</v>
      </c>
      <c r="BX163" s="22">
        <v>-6</v>
      </c>
      <c r="BY163" s="20">
        <v>-5</v>
      </c>
      <c r="BZ163" s="22">
        <v>-8</v>
      </c>
      <c r="CA163" s="21" t="s">
        <v>4</v>
      </c>
      <c r="CB163" s="21" t="str">
        <f>IF(Raw!$CA163=Raw!$B163,"Team1", "Team2")</f>
        <v>Team2</v>
      </c>
      <c r="CC163" s="21">
        <v>97</v>
      </c>
      <c r="CD163" s="21">
        <v>108</v>
      </c>
      <c r="CE163" s="21">
        <f>Raw!$CC163-Raw!$CD163</f>
        <v>-11</v>
      </c>
      <c r="CF163" s="21" t="str">
        <f>INDEX(Pred!O:O, MATCH(Table1[[#This Row],[Index]],Pred!E:E,0))</f>
        <v>Team2</v>
      </c>
      <c r="CG163" s="21"/>
      <c r="CH163" s="21"/>
      <c r="CI163" s="21">
        <f>IF(Table1[[#This Row],[GamewinTeam]]=Table1[[#This Row],[Bet.forecast]],0,1)</f>
        <v>0</v>
      </c>
      <c r="CJ163" s="32"/>
      <c r="CK163" s="32"/>
    </row>
    <row r="164" spans="1:89" x14ac:dyDescent="0.25">
      <c r="A164" t="s">
        <v>286</v>
      </c>
      <c r="B164" s="16" t="s">
        <v>72</v>
      </c>
      <c r="C164" s="18" t="s">
        <v>42</v>
      </c>
      <c r="D164" s="19" t="s">
        <v>254</v>
      </c>
      <c r="E164" s="18" t="str">
        <f>Table1[[#This Row],[Team1]]&amp;""&amp;Table1[[#This Row],[Team2]]&amp;""&amp;Table1[[#This Row],[Date]]</f>
        <v>PHXCHI28.11.2017</v>
      </c>
      <c r="F164" s="18" t="str">
        <f>Raw!$C164</f>
        <v>CHI</v>
      </c>
      <c r="G164" s="18" t="str">
        <f>IF(Raw!$F164=Raw!$B164,"Team1","Team2")</f>
        <v>Team2</v>
      </c>
      <c r="H164" s="18" t="str">
        <f>IF(Table1[[#This Row],[Odd1]]&gt;Table1[[#This Row],[Odd2]],Table1[[#This Row],[Team2]],Table1[[#This Row],[Team1]])</f>
        <v>CHI</v>
      </c>
      <c r="I164" s="18" t="str">
        <f>IF(Raw!$H164=Raw!$B164,"Team1","Team2")</f>
        <v>Team2</v>
      </c>
      <c r="J164" s="18">
        <v>1.97</v>
      </c>
      <c r="K164" s="18">
        <v>1.93</v>
      </c>
      <c r="L164" s="18">
        <f>Raw!$J164-Raw!$K164</f>
        <v>4.0000000000000036E-2</v>
      </c>
      <c r="M164" s="18" t="s">
        <v>72</v>
      </c>
      <c r="N164" s="18" t="str">
        <f>IF(Raw!$M164=Raw!$B164,"Team1", "Team2")</f>
        <v>Team1</v>
      </c>
      <c r="O164" s="18">
        <v>0</v>
      </c>
      <c r="P164" s="18">
        <v>0</v>
      </c>
      <c r="Q164" s="18">
        <v>0</v>
      </c>
      <c r="R164" s="18">
        <v>0</v>
      </c>
      <c r="S164" s="18" t="s">
        <v>72</v>
      </c>
      <c r="T164" s="18" t="str">
        <f>IF(Raw!$S164=Raw!$B164,"Team1","Team2")</f>
        <v>Team1</v>
      </c>
      <c r="U164" s="18">
        <v>106</v>
      </c>
      <c r="V164" s="18">
        <v>89</v>
      </c>
      <c r="W164" s="18">
        <f>Raw!$U164-Raw!$V164</f>
        <v>17</v>
      </c>
      <c r="X164" s="18">
        <v>0.49969999999999998</v>
      </c>
      <c r="Y164" s="18">
        <v>0.67</v>
      </c>
      <c r="Z164" s="18">
        <f>1-Table1[[#This Row],[Pred1]]</f>
        <v>0.32999999999999996</v>
      </c>
      <c r="AA164" s="20">
        <v>3</v>
      </c>
      <c r="AB164" s="20">
        <v>5</v>
      </c>
      <c r="AC164" s="20">
        <v>-2</v>
      </c>
      <c r="AD164" s="20">
        <v>0.16600000000000001</v>
      </c>
      <c r="AE164" s="20">
        <v>-0.19999999999999574</v>
      </c>
      <c r="AF164" s="20">
        <v>10.700000000000003</v>
      </c>
      <c r="AG164" s="20">
        <v>3</v>
      </c>
      <c r="AH164" s="20">
        <v>1</v>
      </c>
      <c r="AI164" s="20">
        <v>2.8000000000000043</v>
      </c>
      <c r="AJ164" s="20">
        <v>-2</v>
      </c>
      <c r="AK164" s="20">
        <v>-5.5</v>
      </c>
      <c r="AL164" s="20">
        <v>-0.60000000000000142</v>
      </c>
      <c r="AM164" s="20">
        <v>6.7999999999999989</v>
      </c>
      <c r="AN164" s="20">
        <v>9.1000000000000014</v>
      </c>
      <c r="AO164" s="20">
        <v>0.29999999999999716</v>
      </c>
      <c r="AP164" s="20">
        <v>1.8000000000000007</v>
      </c>
      <c r="AQ164" s="20">
        <v>-0.5</v>
      </c>
      <c r="AR164" s="20">
        <v>1.3999999999999986</v>
      </c>
      <c r="AS164" s="20">
        <v>-1.6999999999999993</v>
      </c>
      <c r="AT164" s="20">
        <v>1.7999999999999989</v>
      </c>
      <c r="AU164" s="20">
        <v>0.60000000000000053</v>
      </c>
      <c r="AV164" s="20">
        <v>1.5999999999999996</v>
      </c>
      <c r="AW164" s="20">
        <v>0.70000000000000018</v>
      </c>
      <c r="AX164" s="20">
        <v>3</v>
      </c>
      <c r="AY164" s="20">
        <v>6.8000000000000007</v>
      </c>
      <c r="AZ164" s="20">
        <v>2.3000000000000007</v>
      </c>
      <c r="BA164" s="20">
        <v>0</v>
      </c>
      <c r="BB164" s="20">
        <v>-1</v>
      </c>
      <c r="BC164" s="20">
        <v>1</v>
      </c>
      <c r="BD164" s="20">
        <v>-1</v>
      </c>
      <c r="BE164" s="20">
        <v>-5</v>
      </c>
      <c r="BF164" s="20">
        <v>-20</v>
      </c>
      <c r="BG164" s="20">
        <v>-12</v>
      </c>
      <c r="BH164" s="20">
        <v>-21</v>
      </c>
      <c r="BI164" s="20">
        <v>-2.2999999999999972</v>
      </c>
      <c r="BJ164" s="22">
        <v>1</v>
      </c>
      <c r="BK164" s="22">
        <v>5</v>
      </c>
      <c r="BL164" s="22">
        <v>-2.8999999999999986</v>
      </c>
      <c r="BM164" s="22">
        <v>3</v>
      </c>
      <c r="BN164" s="22">
        <v>6</v>
      </c>
      <c r="BO164" s="22">
        <v>-5.8999999999999915</v>
      </c>
      <c r="BP164" s="22">
        <v>4</v>
      </c>
      <c r="BQ164" s="22">
        <v>-18</v>
      </c>
      <c r="BR164" s="22">
        <v>-14</v>
      </c>
      <c r="BS164" s="22">
        <v>-1</v>
      </c>
      <c r="BT164" s="22">
        <v>0</v>
      </c>
      <c r="BU164" s="22">
        <v>0</v>
      </c>
      <c r="BV164" s="22">
        <v>-2</v>
      </c>
      <c r="BW164" s="22">
        <v>-7</v>
      </c>
      <c r="BX164" s="22">
        <v>-8</v>
      </c>
      <c r="BY164" s="20">
        <v>2</v>
      </c>
      <c r="BZ164" s="22">
        <v>-18</v>
      </c>
      <c r="CA164" s="21" t="s">
        <v>72</v>
      </c>
      <c r="CB164" s="21" t="str">
        <f>IF(Raw!$CA164=Raw!$B164,"Team1", "Team2")</f>
        <v>Team1</v>
      </c>
      <c r="CC164" s="21">
        <v>104</v>
      </c>
      <c r="CD164" s="21">
        <v>99</v>
      </c>
      <c r="CE164" s="21">
        <f>Raw!$CC164-Raw!$CD164</f>
        <v>5</v>
      </c>
      <c r="CF164" s="21" t="str">
        <f>INDEX(Pred!O:O, MATCH(Table1[[#This Row],[Index]],Pred!E:E,0))</f>
        <v>do not bet</v>
      </c>
      <c r="CG164" s="21"/>
      <c r="CH164" s="21"/>
      <c r="CI164" s="21">
        <f>IF(Table1[[#This Row],[GamewinTeam]]=Table1[[#This Row],[Bet.forecast]],0,1)</f>
        <v>1</v>
      </c>
      <c r="CJ164" s="32"/>
      <c r="CK164" s="32"/>
    </row>
    <row r="165" spans="1:89" x14ac:dyDescent="0.25">
      <c r="A165" t="s">
        <v>286</v>
      </c>
      <c r="B165" s="16" t="s">
        <v>47</v>
      </c>
      <c r="C165" s="18" t="s">
        <v>81</v>
      </c>
      <c r="D165" s="19" t="s">
        <v>254</v>
      </c>
      <c r="E165" s="18" t="str">
        <f>Table1[[#This Row],[Team1]]&amp;""&amp;Table1[[#This Row],[Team2]]&amp;""&amp;Table1[[#This Row],[Date]]</f>
        <v>DENUTA28.11.2017</v>
      </c>
      <c r="F165" s="18" t="str">
        <f>Raw!$C165</f>
        <v>UTA</v>
      </c>
      <c r="G165" s="18" t="str">
        <f>IF(Raw!$F165=Raw!$B165,"Team1","Team2")</f>
        <v>Team2</v>
      </c>
      <c r="H165" s="18" t="str">
        <f>IF(Table1[[#This Row],[Odd1]]&gt;Table1[[#This Row],[Odd2]],Table1[[#This Row],[Team2]],Table1[[#This Row],[Team1]])</f>
        <v>DEN</v>
      </c>
      <c r="I165" s="18" t="str">
        <f>IF(Raw!$H165=Raw!$B165,"Team1","Team2")</f>
        <v>Team1</v>
      </c>
      <c r="J165" s="18">
        <v>1.91</v>
      </c>
      <c r="K165" s="18">
        <v>2</v>
      </c>
      <c r="L165" s="18">
        <f>Raw!$J165-Raw!$K165</f>
        <v>-9.000000000000008E-2</v>
      </c>
      <c r="M165" s="18" t="s">
        <v>47</v>
      </c>
      <c r="N165" s="18" t="str">
        <f>IF(Raw!$M165=Raw!$B165,"Team1", "Team2")</f>
        <v>Team1</v>
      </c>
      <c r="O165" s="18">
        <v>0</v>
      </c>
      <c r="P165" s="18">
        <v>0</v>
      </c>
      <c r="Q165" s="18">
        <v>0</v>
      </c>
      <c r="R165" s="18">
        <v>0</v>
      </c>
      <c r="S165" s="18" t="s">
        <v>81</v>
      </c>
      <c r="T165" s="18" t="str">
        <f>IF(Raw!$S165=Raw!$B165,"Team1","Team2")</f>
        <v>Team2</v>
      </c>
      <c r="U165" s="18">
        <v>84</v>
      </c>
      <c r="V165" s="18">
        <v>105</v>
      </c>
      <c r="W165" s="18">
        <f>Raw!$U165-Raw!$V165</f>
        <v>-21</v>
      </c>
      <c r="X165" s="18">
        <v>0.65010000000000001</v>
      </c>
      <c r="Y165" s="18">
        <v>0.28999999999999998</v>
      </c>
      <c r="Z165" s="18">
        <f>1-Table1[[#This Row],[Pred1]]</f>
        <v>0.71</v>
      </c>
      <c r="AA165" s="20">
        <v>-1</v>
      </c>
      <c r="AB165" s="20">
        <v>1</v>
      </c>
      <c r="AC165" s="20">
        <v>-2</v>
      </c>
      <c r="AD165" s="20">
        <v>6.0000000000000053E-2</v>
      </c>
      <c r="AE165" s="20">
        <v>-0.20000000000000284</v>
      </c>
      <c r="AF165" s="20">
        <v>3.7999999999999972</v>
      </c>
      <c r="AG165" s="20">
        <v>2</v>
      </c>
      <c r="AH165" s="20">
        <v>3.6000000000000085</v>
      </c>
      <c r="AI165" s="20">
        <v>0.5</v>
      </c>
      <c r="AJ165" s="20">
        <v>-0.80000000000000071</v>
      </c>
      <c r="AK165" s="20">
        <v>-0.69999999999999929</v>
      </c>
      <c r="AL165" s="20">
        <v>-1.9000000000000057</v>
      </c>
      <c r="AM165" s="20">
        <v>0.5</v>
      </c>
      <c r="AN165" s="20">
        <v>3</v>
      </c>
      <c r="AO165" s="20">
        <v>-8.4000000000000057</v>
      </c>
      <c r="AP165" s="20">
        <v>3.2000000000000011</v>
      </c>
      <c r="AQ165" s="20">
        <v>1.3999999999999986</v>
      </c>
      <c r="AR165" s="20">
        <v>4.5999999999999943</v>
      </c>
      <c r="AS165" s="20">
        <v>1.3000000000000007</v>
      </c>
      <c r="AT165" s="20">
        <v>0.59999999999999964</v>
      </c>
      <c r="AU165" s="20">
        <v>-1.9000000000000004</v>
      </c>
      <c r="AV165" s="20">
        <v>-0.70000000000000018</v>
      </c>
      <c r="AW165" s="20">
        <v>9.9999999999999645E-2</v>
      </c>
      <c r="AX165" s="20">
        <v>-2.5</v>
      </c>
      <c r="AY165" s="20">
        <v>0.80000000000000071</v>
      </c>
      <c r="AZ165" s="20">
        <v>-3.9</v>
      </c>
      <c r="BA165" s="20">
        <v>0</v>
      </c>
      <c r="BB165" s="20">
        <v>1</v>
      </c>
      <c r="BC165" s="20">
        <v>-1</v>
      </c>
      <c r="BD165" s="20">
        <v>1</v>
      </c>
      <c r="BE165" s="20">
        <v>0</v>
      </c>
      <c r="BF165" s="20">
        <v>2</v>
      </c>
      <c r="BG165" s="20">
        <v>8</v>
      </c>
      <c r="BH165" s="20">
        <v>8</v>
      </c>
      <c r="BI165" s="20">
        <v>5.1999999999999957</v>
      </c>
      <c r="BJ165" s="22">
        <v>-5</v>
      </c>
      <c r="BK165" s="22">
        <v>-9</v>
      </c>
      <c r="BL165" s="22">
        <v>-8.1000000000000014</v>
      </c>
      <c r="BM165" s="22">
        <v>-9</v>
      </c>
      <c r="BN165" s="22">
        <v>-11</v>
      </c>
      <c r="BO165" s="22">
        <v>-0.20000000000000284</v>
      </c>
      <c r="BP165" s="22">
        <v>2</v>
      </c>
      <c r="BQ165" s="22">
        <v>10</v>
      </c>
      <c r="BR165" s="22">
        <v>12</v>
      </c>
      <c r="BS165" s="22">
        <v>4</v>
      </c>
      <c r="BT165" s="22">
        <v>0</v>
      </c>
      <c r="BU165" s="22">
        <v>-3</v>
      </c>
      <c r="BV165" s="22">
        <v>2</v>
      </c>
      <c r="BW165" s="22">
        <v>2</v>
      </c>
      <c r="BX165" s="22">
        <v>-1</v>
      </c>
      <c r="BY165" s="20">
        <v>-8</v>
      </c>
      <c r="BZ165" s="22">
        <v>25</v>
      </c>
      <c r="CA165" s="21" t="s">
        <v>81</v>
      </c>
      <c r="CB165" s="21" t="str">
        <f>IF(Raw!$CA165=Raw!$B165,"Team1", "Team2")</f>
        <v>Team2</v>
      </c>
      <c r="CC165" s="21">
        <v>77</v>
      </c>
      <c r="CD165" s="21">
        <v>106</v>
      </c>
      <c r="CE165" s="21">
        <f>Raw!$CC165-Raw!$CD165</f>
        <v>-29</v>
      </c>
      <c r="CF165" s="21" t="str">
        <f>INDEX(Pred!O:O, MATCH(Table1[[#This Row],[Index]],Pred!E:E,0))</f>
        <v>do not bet</v>
      </c>
      <c r="CG165" s="21"/>
      <c r="CH165" s="21"/>
      <c r="CI165" s="21">
        <f>IF(Table1[[#This Row],[GamewinTeam]]=Table1[[#This Row],[Bet.forecast]],0,1)</f>
        <v>1</v>
      </c>
      <c r="CJ165" s="32"/>
      <c r="CK165" s="32"/>
    </row>
    <row r="166" spans="1:89" x14ac:dyDescent="0.25">
      <c r="A166" t="s">
        <v>286</v>
      </c>
      <c r="B166" s="16" t="s">
        <v>8</v>
      </c>
      <c r="C166" s="18" t="s">
        <v>76</v>
      </c>
      <c r="D166" s="19" t="s">
        <v>254</v>
      </c>
      <c r="E166" s="18" t="str">
        <f>Table1[[#This Row],[Team1]]&amp;""&amp;Table1[[#This Row],[Team2]]&amp;""&amp;Table1[[#This Row],[Date]]</f>
        <v>MILSAC28.11.2017</v>
      </c>
      <c r="F166" s="18" t="str">
        <f>Raw!$C166</f>
        <v>SAC</v>
      </c>
      <c r="G166" s="18" t="str">
        <f>IF(Raw!$F166=Raw!$B166,"Team1","Team2")</f>
        <v>Team2</v>
      </c>
      <c r="H166" s="18" t="str">
        <f>IF(Table1[[#This Row],[Odd1]]&gt;Table1[[#This Row],[Odd2]],Table1[[#This Row],[Team2]],Table1[[#This Row],[Team1]])</f>
        <v>MIL</v>
      </c>
      <c r="I166" s="18" t="str">
        <f>IF(Raw!$H166=Raw!$B166,"Team1","Team2")</f>
        <v>Team1</v>
      </c>
      <c r="J166" s="18">
        <v>1.42</v>
      </c>
      <c r="K166" s="18">
        <v>3.14</v>
      </c>
      <c r="L166" s="18">
        <f>Raw!$J166-Raw!$K166</f>
        <v>-1.7200000000000002</v>
      </c>
      <c r="M166" s="18" t="s">
        <v>76</v>
      </c>
      <c r="N166" s="18" t="str">
        <f>IF(Raw!$M166=Raw!$B166,"Team1", "Team2")</f>
        <v>Team2</v>
      </c>
      <c r="O166" s="18">
        <v>2</v>
      </c>
      <c r="P166" s="18">
        <v>0</v>
      </c>
      <c r="Q166" s="18">
        <v>2</v>
      </c>
      <c r="R166" s="18">
        <v>1</v>
      </c>
      <c r="S166" s="18" t="s">
        <v>76</v>
      </c>
      <c r="T166" s="18" t="str">
        <f>IF(Raw!$S166=Raw!$B166,"Team1","Team2")</f>
        <v>Team2</v>
      </c>
      <c r="U166" s="18">
        <v>93</v>
      </c>
      <c r="V166" s="18">
        <v>101</v>
      </c>
      <c r="W166" s="18">
        <f>Raw!$U166-Raw!$V166</f>
        <v>-8</v>
      </c>
      <c r="X166" s="18">
        <v>0.8569</v>
      </c>
      <c r="Y166" s="18">
        <v>0.42</v>
      </c>
      <c r="Z166" s="18">
        <f>1-Table1[[#This Row],[Pred1]]</f>
        <v>0.58000000000000007</v>
      </c>
      <c r="AA166" s="20">
        <v>-1</v>
      </c>
      <c r="AB166" s="20">
        <v>6</v>
      </c>
      <c r="AC166" s="20">
        <v>-7</v>
      </c>
      <c r="AD166" s="20">
        <v>0.26299999999999996</v>
      </c>
      <c r="AE166" s="20">
        <v>0</v>
      </c>
      <c r="AF166" s="20">
        <v>6.8999999999999915</v>
      </c>
      <c r="AG166" s="20">
        <v>0.90000000000000568</v>
      </c>
      <c r="AH166" s="20">
        <v>-4</v>
      </c>
      <c r="AI166" s="20">
        <v>3.3999999999999986</v>
      </c>
      <c r="AJ166" s="20">
        <v>0.5</v>
      </c>
      <c r="AK166" s="20">
        <v>2.6000000000000014</v>
      </c>
      <c r="AL166" s="20">
        <v>-1.8000000000000043</v>
      </c>
      <c r="AM166" s="20">
        <v>4.5999999999999996</v>
      </c>
      <c r="AN166" s="20">
        <v>5.6000000000000014</v>
      </c>
      <c r="AO166" s="20">
        <v>1.7999999999999972</v>
      </c>
      <c r="AP166" s="20">
        <v>-1.8999999999999995</v>
      </c>
      <c r="AQ166" s="20">
        <v>0.30000000000000071</v>
      </c>
      <c r="AR166" s="20">
        <v>-1.5</v>
      </c>
      <c r="AS166" s="20">
        <v>1.5999999999999979</v>
      </c>
      <c r="AT166" s="20">
        <v>-1.2000000000000011</v>
      </c>
      <c r="AU166" s="20">
        <v>0</v>
      </c>
      <c r="AV166" s="20">
        <v>1.2000000000000002</v>
      </c>
      <c r="AW166" s="20">
        <v>-0.79999999999999982</v>
      </c>
      <c r="AX166" s="20">
        <v>2.3000000000000007</v>
      </c>
      <c r="AY166" s="20">
        <v>1.4000000000000021</v>
      </c>
      <c r="AZ166" s="20">
        <v>8.6</v>
      </c>
      <c r="BA166" s="20">
        <v>0</v>
      </c>
      <c r="BB166" s="20">
        <v>0</v>
      </c>
      <c r="BC166" s="20">
        <v>0</v>
      </c>
      <c r="BD166" s="20">
        <v>0</v>
      </c>
      <c r="BE166" s="20">
        <v>-5</v>
      </c>
      <c r="BF166" s="20">
        <v>-7</v>
      </c>
      <c r="BG166" s="20">
        <v>-11</v>
      </c>
      <c r="BH166" s="20">
        <v>-18</v>
      </c>
      <c r="BI166" s="20">
        <v>-2.8999999999999986</v>
      </c>
      <c r="BJ166" s="22">
        <v>-5</v>
      </c>
      <c r="BK166" s="22">
        <v>-6</v>
      </c>
      <c r="BL166" s="22">
        <v>-10</v>
      </c>
      <c r="BM166" s="22">
        <v>20</v>
      </c>
      <c r="BN166" s="22">
        <v>20</v>
      </c>
      <c r="BO166" s="22">
        <v>21</v>
      </c>
      <c r="BP166" s="22">
        <v>-4</v>
      </c>
      <c r="BQ166" s="22">
        <v>-2</v>
      </c>
      <c r="BR166" s="22">
        <v>-6</v>
      </c>
      <c r="BS166" s="22">
        <v>-1</v>
      </c>
      <c r="BT166" s="22">
        <v>-10</v>
      </c>
      <c r="BU166" s="22">
        <v>-2</v>
      </c>
      <c r="BV166" s="22">
        <v>2</v>
      </c>
      <c r="BW166" s="22">
        <v>-1</v>
      </c>
      <c r="BX166" s="22">
        <v>3</v>
      </c>
      <c r="BY166" s="20">
        <v>8</v>
      </c>
      <c r="BZ166" s="22">
        <v>0</v>
      </c>
      <c r="CA166" s="21" t="s">
        <v>8</v>
      </c>
      <c r="CB166" s="21" t="str">
        <f>IF(Raw!$CA166=Raw!$B166,"Team1", "Team2")</f>
        <v>Team1</v>
      </c>
      <c r="CC166" s="21">
        <v>112</v>
      </c>
      <c r="CD166" s="21">
        <v>87</v>
      </c>
      <c r="CE166" s="21">
        <f>Raw!$CC166-Raw!$CD166</f>
        <v>25</v>
      </c>
      <c r="CF166" s="21" t="str">
        <f>INDEX(Pred!O:O, MATCH(Table1[[#This Row],[Index]],Pred!E:E,0))</f>
        <v>Team1</v>
      </c>
      <c r="CG166" s="21"/>
      <c r="CH166" s="21"/>
      <c r="CI166" s="21">
        <f>IF(Table1[[#This Row],[GamewinTeam]]=Table1[[#This Row],[Bet.forecast]],0,1)</f>
        <v>0</v>
      </c>
      <c r="CJ166" s="32"/>
      <c r="CK166" s="32"/>
    </row>
    <row r="167" spans="1:89" x14ac:dyDescent="0.25">
      <c r="A167" t="s">
        <v>286</v>
      </c>
      <c r="B167" s="16" t="s">
        <v>4</v>
      </c>
      <c r="C167" s="18" t="s">
        <v>2</v>
      </c>
      <c r="D167" s="19" t="s">
        <v>255</v>
      </c>
      <c r="E167" s="18" t="str">
        <f>Table1[[#This Row],[Team1]]&amp;""&amp;Table1[[#This Row],[Team2]]&amp;""&amp;Table1[[#This Row],[Date]]</f>
        <v>CLEATL30.11.2017</v>
      </c>
      <c r="F167" s="18" t="str">
        <f>Raw!$C167</f>
        <v>ATL</v>
      </c>
      <c r="G167" s="18" t="str">
        <f>IF(Raw!$F167=Raw!$B167,"Team1","Team2")</f>
        <v>Team2</v>
      </c>
      <c r="H167" s="18" t="str">
        <f>IF(Table1[[#This Row],[Odd1]]&gt;Table1[[#This Row],[Odd2]],Table1[[#This Row],[Team2]],Table1[[#This Row],[Team1]])</f>
        <v>CLE</v>
      </c>
      <c r="I167" s="18" t="str">
        <f>IF(Raw!$H167=Raw!$B167,"Team1","Team2")</f>
        <v>Team1</v>
      </c>
      <c r="J167" s="18">
        <v>1.33</v>
      </c>
      <c r="K167" s="18">
        <v>3.64</v>
      </c>
      <c r="L167" s="18">
        <f>Raw!$J167-Raw!$K167</f>
        <v>-2.31</v>
      </c>
      <c r="M167" s="18" t="s">
        <v>2</v>
      </c>
      <c r="N167" s="18" t="str">
        <f>IF(Raw!$M167=Raw!$B167,"Team1", "Team2")</f>
        <v>Team2</v>
      </c>
      <c r="O167" s="18">
        <v>0</v>
      </c>
      <c r="P167" s="18">
        <v>0</v>
      </c>
      <c r="Q167" s="18">
        <v>0</v>
      </c>
      <c r="R167" s="18">
        <v>0</v>
      </c>
      <c r="S167" s="18" t="s">
        <v>4</v>
      </c>
      <c r="T167" s="18" t="str">
        <f>IF(Raw!$S167=Raw!$B167,"Team1","Team2")</f>
        <v>Team1</v>
      </c>
      <c r="U167" s="18">
        <v>111</v>
      </c>
      <c r="V167" s="18">
        <v>87</v>
      </c>
      <c r="W167" s="18">
        <f>Raw!$U167-Raw!$V167</f>
        <v>24</v>
      </c>
      <c r="X167" s="18">
        <v>0.82950000000000002</v>
      </c>
      <c r="Y167" s="18">
        <v>0.74</v>
      </c>
      <c r="Z167" s="18">
        <f>1-Table1[[#This Row],[Pred1]]</f>
        <v>0.26</v>
      </c>
      <c r="AA167" s="20">
        <v>2</v>
      </c>
      <c r="AB167" s="20">
        <v>13</v>
      </c>
      <c r="AC167" s="20">
        <v>-11</v>
      </c>
      <c r="AD167" s="20">
        <v>0.48399999999999999</v>
      </c>
      <c r="AE167" s="20">
        <v>0</v>
      </c>
      <c r="AF167" s="20">
        <v>7.9000000000000057</v>
      </c>
      <c r="AG167" s="20">
        <v>1.1000000000000014</v>
      </c>
      <c r="AH167" s="20">
        <v>-2.5</v>
      </c>
      <c r="AI167" s="20">
        <v>2.6999999999999957</v>
      </c>
      <c r="AJ167" s="20">
        <v>1.4000000000000004</v>
      </c>
      <c r="AK167" s="20">
        <v>4.7000000000000028</v>
      </c>
      <c r="AL167" s="20">
        <v>-1.1999999999999957</v>
      </c>
      <c r="AM167" s="20">
        <v>4.0999999999999979</v>
      </c>
      <c r="AN167" s="20">
        <v>4.6999999999999993</v>
      </c>
      <c r="AO167" s="20">
        <v>2.1000000000000085</v>
      </c>
      <c r="AP167" s="20">
        <v>-0.89999999999999858</v>
      </c>
      <c r="AQ167" s="20">
        <v>2.9000000000000021</v>
      </c>
      <c r="AR167" s="20">
        <v>2.1000000000000014</v>
      </c>
      <c r="AS167" s="20">
        <v>9.9999999999997868E-2</v>
      </c>
      <c r="AT167" s="20">
        <v>-1.3000000000000007</v>
      </c>
      <c r="AU167" s="20">
        <v>-2.2000000000000002</v>
      </c>
      <c r="AV167" s="20">
        <v>0.29999999999999982</v>
      </c>
      <c r="AW167" s="20">
        <v>-1.1000000000000005</v>
      </c>
      <c r="AX167" s="20">
        <v>-0.89999999999999858</v>
      </c>
      <c r="AY167" s="20">
        <v>1.4000000000000021</v>
      </c>
      <c r="AZ167" s="20">
        <v>9</v>
      </c>
      <c r="BA167" s="20">
        <v>0</v>
      </c>
      <c r="BB167" s="20">
        <v>0</v>
      </c>
      <c r="BC167" s="20">
        <v>0</v>
      </c>
      <c r="BD167" s="20">
        <v>0</v>
      </c>
      <c r="BE167" s="20">
        <v>-5</v>
      </c>
      <c r="BF167" s="20">
        <v>-4</v>
      </c>
      <c r="BG167" s="20">
        <v>-3</v>
      </c>
      <c r="BH167" s="20">
        <v>-7</v>
      </c>
      <c r="BI167" s="20">
        <v>0</v>
      </c>
      <c r="BJ167" s="22">
        <v>0</v>
      </c>
      <c r="BK167" s="22">
        <v>9</v>
      </c>
      <c r="BL167" s="22">
        <v>-10.100000000000001</v>
      </c>
      <c r="BM167" s="22">
        <v>2</v>
      </c>
      <c r="BN167" s="22">
        <v>2</v>
      </c>
      <c r="BO167" s="22">
        <v>2.2999999999999972</v>
      </c>
      <c r="BP167" s="22">
        <v>-2</v>
      </c>
      <c r="BQ167" s="22">
        <v>-3</v>
      </c>
      <c r="BR167" s="22">
        <v>-5</v>
      </c>
      <c r="BS167" s="22">
        <v>-2</v>
      </c>
      <c r="BT167" s="22">
        <v>-7</v>
      </c>
      <c r="BU167" s="22">
        <v>-3</v>
      </c>
      <c r="BV167" s="22">
        <v>1</v>
      </c>
      <c r="BW167" s="22">
        <v>-3</v>
      </c>
      <c r="BX167" s="22">
        <v>7</v>
      </c>
      <c r="BY167" s="20">
        <v>-4</v>
      </c>
      <c r="BZ167" s="22">
        <v>0</v>
      </c>
      <c r="CA167" s="21" t="s">
        <v>4</v>
      </c>
      <c r="CB167" s="21" t="str">
        <f>IF(Raw!$CA167=Raw!$B167,"Team1", "Team2")</f>
        <v>Team1</v>
      </c>
      <c r="CC167" s="21">
        <v>121</v>
      </c>
      <c r="CD167" s="21">
        <v>114</v>
      </c>
      <c r="CE167" s="21">
        <f>Raw!$CC167-Raw!$CD167</f>
        <v>7</v>
      </c>
      <c r="CF167" s="21" t="str">
        <f>INDEX(Pred!O:O, MATCH(Table1[[#This Row],[Index]],Pred!E:E,0))</f>
        <v>do not bet</v>
      </c>
      <c r="CG167" s="21"/>
      <c r="CH167" s="21"/>
      <c r="CI167" s="21">
        <f>IF(Table1[[#This Row],[GamewinTeam]]=Table1[[#This Row],[Bet.forecast]],0,1)</f>
        <v>1</v>
      </c>
      <c r="CJ167" s="32"/>
      <c r="CK167" s="32"/>
    </row>
    <row r="168" spans="1:89" x14ac:dyDescent="0.25">
      <c r="A168" t="s">
        <v>286</v>
      </c>
      <c r="B168" s="16" t="s">
        <v>10</v>
      </c>
      <c r="C168" s="18" t="s">
        <v>3</v>
      </c>
      <c r="D168" s="19" t="s">
        <v>255</v>
      </c>
      <c r="E168" s="18" t="str">
        <f>Table1[[#This Row],[Team1]]&amp;""&amp;Table1[[#This Row],[Team2]]&amp;""&amp;Table1[[#This Row],[Date]]</f>
        <v>PHIBOS30.11.2017</v>
      </c>
      <c r="F168" s="18" t="str">
        <f>Raw!$C168</f>
        <v>BOS</v>
      </c>
      <c r="G168" s="18" t="str">
        <f>IF(Raw!$F168=Raw!$B168,"Team1","Team2")</f>
        <v>Team2</v>
      </c>
      <c r="H168" s="18" t="str">
        <f>IF(Table1[[#This Row],[Odd1]]&gt;Table1[[#This Row],[Odd2]],Table1[[#This Row],[Team2]],Table1[[#This Row],[Team1]])</f>
        <v>BOS</v>
      </c>
      <c r="I168" s="18" t="str">
        <f>IF(Raw!$H168=Raw!$B168,"Team1","Team2")</f>
        <v>Team2</v>
      </c>
      <c r="J168" s="18">
        <v>3.97</v>
      </c>
      <c r="K168" s="18">
        <v>1.29</v>
      </c>
      <c r="L168" s="18">
        <f>Raw!$J168-Raw!$K168</f>
        <v>2.68</v>
      </c>
      <c r="M168" s="18" t="s">
        <v>10</v>
      </c>
      <c r="N168" s="18" t="str">
        <f>IF(Raw!$M168=Raw!$B168,"Team1", "Team2")</f>
        <v>Team1</v>
      </c>
      <c r="O168" s="18">
        <v>0</v>
      </c>
      <c r="P168" s="18">
        <v>0</v>
      </c>
      <c r="Q168" s="18">
        <v>0</v>
      </c>
      <c r="R168" s="18">
        <v>0</v>
      </c>
      <c r="S168" s="18" t="s">
        <v>3</v>
      </c>
      <c r="T168" s="18" t="str">
        <f>IF(Raw!$S168=Raw!$B168,"Team1","Team2")</f>
        <v>Team2</v>
      </c>
      <c r="U168" s="18">
        <v>91</v>
      </c>
      <c r="V168" s="18">
        <v>101</v>
      </c>
      <c r="W168" s="18">
        <f>Raw!$U168-Raw!$V168</f>
        <v>-10</v>
      </c>
      <c r="X168" s="18">
        <v>0.66390000000000005</v>
      </c>
      <c r="Y168" s="18">
        <v>0.4</v>
      </c>
      <c r="Z168" s="18">
        <f>1-Table1[[#This Row],[Pred1]]</f>
        <v>0.6</v>
      </c>
      <c r="AA168" s="20">
        <v>-3</v>
      </c>
      <c r="AB168" s="20">
        <v>-9</v>
      </c>
      <c r="AC168" s="20">
        <v>6</v>
      </c>
      <c r="AD168" s="20">
        <v>-0.27299999999999991</v>
      </c>
      <c r="AE168" s="20">
        <v>-0.20000000000000284</v>
      </c>
      <c r="AF168" s="20">
        <v>3.5999999999999943</v>
      </c>
      <c r="AG168" s="20">
        <v>2.3999999999999986</v>
      </c>
      <c r="AH168" s="20">
        <v>4.0999999999999943</v>
      </c>
      <c r="AI168" s="20">
        <v>0.60000000000000142</v>
      </c>
      <c r="AJ168" s="20">
        <v>-0.80000000000000071</v>
      </c>
      <c r="AK168" s="20">
        <v>-1.3999999999999986</v>
      </c>
      <c r="AL168" s="20">
        <v>-1.1000000000000014</v>
      </c>
      <c r="AM168" s="20">
        <v>-0.39999999999999858</v>
      </c>
      <c r="AN168" s="20">
        <v>0.90000000000000213</v>
      </c>
      <c r="AO168" s="20">
        <v>-4.2999999999999972</v>
      </c>
      <c r="AP168" s="20">
        <v>2.6999999999999993</v>
      </c>
      <c r="AQ168" s="20">
        <v>1.5</v>
      </c>
      <c r="AR168" s="20">
        <v>4</v>
      </c>
      <c r="AS168" s="20">
        <v>3.3000000000000007</v>
      </c>
      <c r="AT168" s="20">
        <v>3.1999999999999993</v>
      </c>
      <c r="AU168" s="20">
        <v>0.19999999999999929</v>
      </c>
      <c r="AV168" s="20">
        <v>0.79999999999999982</v>
      </c>
      <c r="AW168" s="20">
        <v>1.5999999999999996</v>
      </c>
      <c r="AX168" s="20">
        <v>4.1999999999999993</v>
      </c>
      <c r="AY168" s="20">
        <v>1.6999999999999993</v>
      </c>
      <c r="AZ168" s="20">
        <v>-6.9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2</v>
      </c>
      <c r="BG168" s="20">
        <v>1</v>
      </c>
      <c r="BH168" s="20">
        <v>-2</v>
      </c>
      <c r="BI168" s="20">
        <v>2.3000000000000043</v>
      </c>
      <c r="BJ168" s="22">
        <v>-1</v>
      </c>
      <c r="BK168" s="22">
        <v>-12</v>
      </c>
      <c r="BL168" s="22">
        <v>9.6000000000000014</v>
      </c>
      <c r="BM168" s="22">
        <v>1</v>
      </c>
      <c r="BN168" s="22">
        <v>4</v>
      </c>
      <c r="BO168" s="22">
        <v>-12</v>
      </c>
      <c r="BP168" s="22">
        <v>-4</v>
      </c>
      <c r="BQ168" s="22">
        <v>9</v>
      </c>
      <c r="BR168" s="22">
        <v>5</v>
      </c>
      <c r="BS168" s="22">
        <v>15</v>
      </c>
      <c r="BT168" s="22">
        <v>4</v>
      </c>
      <c r="BU168" s="22">
        <v>-7</v>
      </c>
      <c r="BV168" s="22">
        <v>13</v>
      </c>
      <c r="BW168" s="22">
        <v>4</v>
      </c>
      <c r="BX168" s="22">
        <v>5</v>
      </c>
      <c r="BY168" s="20">
        <v>10</v>
      </c>
      <c r="BZ168" s="22">
        <v>0</v>
      </c>
      <c r="CA168" s="21" t="s">
        <v>3</v>
      </c>
      <c r="CB168" s="21" t="str">
        <f>IF(Raw!$CA168=Raw!$B168,"Team1", "Team2")</f>
        <v>Team2</v>
      </c>
      <c r="CC168" s="21">
        <v>97</v>
      </c>
      <c r="CD168" s="21">
        <v>118</v>
      </c>
      <c r="CE168" s="21">
        <f>Raw!$CC168-Raw!$CD168</f>
        <v>-21</v>
      </c>
      <c r="CF168" s="21" t="str">
        <f>INDEX(Pred!O:O, MATCH(Table1[[#This Row],[Index]],Pred!E:E,0))</f>
        <v>Team2</v>
      </c>
      <c r="CG168" s="21"/>
      <c r="CH168" s="21"/>
      <c r="CI168" s="21">
        <f>IF(Table1[[#This Row],[GamewinTeam]]=Table1[[#This Row],[Bet.forecast]],0,1)</f>
        <v>0</v>
      </c>
      <c r="CJ168" s="32"/>
      <c r="CK168" s="32"/>
    </row>
    <row r="169" spans="1:89" x14ac:dyDescent="0.25">
      <c r="A169" t="s">
        <v>286</v>
      </c>
      <c r="B169" s="16" t="s">
        <v>8</v>
      </c>
      <c r="C169" s="18" t="s">
        <v>74</v>
      </c>
      <c r="D169" s="19" t="s">
        <v>255</v>
      </c>
      <c r="E169" s="18" t="str">
        <f>Table1[[#This Row],[Team1]]&amp;""&amp;Table1[[#This Row],[Team2]]&amp;""&amp;Table1[[#This Row],[Date]]</f>
        <v>MILPOR30.11.2017</v>
      </c>
      <c r="F169" s="18" t="str">
        <f>Raw!$C169</f>
        <v>POR</v>
      </c>
      <c r="G169" s="18" t="str">
        <f>IF(Raw!$F169=Raw!$B169,"Team1","Team2")</f>
        <v>Team2</v>
      </c>
      <c r="H169" s="18" t="str">
        <f>IF(Table1[[#This Row],[Odd1]]&gt;Table1[[#This Row],[Odd2]],Table1[[#This Row],[Team2]],Table1[[#This Row],[Team1]])</f>
        <v>POR</v>
      </c>
      <c r="I169" s="18" t="str">
        <f>IF(Raw!$H169=Raw!$B169,"Team1","Team2")</f>
        <v>Team2</v>
      </c>
      <c r="J169" s="18">
        <v>2.4900000000000002</v>
      </c>
      <c r="K169" s="18">
        <v>1.61</v>
      </c>
      <c r="L169" s="18">
        <f>Raw!$J169-Raw!$K169</f>
        <v>0.88000000000000012</v>
      </c>
      <c r="M169" s="18" t="s">
        <v>8</v>
      </c>
      <c r="N169" s="18" t="str">
        <f>IF(Raw!$M169=Raw!$B169,"Team1", "Team2")</f>
        <v>Team1</v>
      </c>
      <c r="O169" s="18">
        <v>0</v>
      </c>
      <c r="P169" s="18">
        <v>0</v>
      </c>
      <c r="Q169" s="18">
        <v>0</v>
      </c>
      <c r="R169" s="18">
        <v>0</v>
      </c>
      <c r="S169" s="18" t="s">
        <v>74</v>
      </c>
      <c r="T169" s="18" t="str">
        <f>IF(Raw!$S169=Raw!$B169,"Team1","Team2")</f>
        <v>Team2</v>
      </c>
      <c r="U169" s="18">
        <v>88</v>
      </c>
      <c r="V169" s="18">
        <v>111</v>
      </c>
      <c r="W169" s="18">
        <f>Raw!$U169-Raw!$V169</f>
        <v>-23</v>
      </c>
      <c r="X169" s="18">
        <v>0.69279999999999997</v>
      </c>
      <c r="Y169" s="18">
        <v>0.27</v>
      </c>
      <c r="Z169" s="18">
        <f>1-Table1[[#This Row],[Pred1]]</f>
        <v>0.73</v>
      </c>
      <c r="AA169" s="20">
        <v>0</v>
      </c>
      <c r="AB169" s="20">
        <v>1</v>
      </c>
      <c r="AC169" s="20">
        <v>-1</v>
      </c>
      <c r="AD169" s="20">
        <v>4.0999999999999925E-2</v>
      </c>
      <c r="AE169" s="20">
        <v>0</v>
      </c>
      <c r="AF169" s="20">
        <v>0.5</v>
      </c>
      <c r="AG169" s="20">
        <v>1.2000000000000028</v>
      </c>
      <c r="AH169" s="20">
        <v>-4.7000000000000028</v>
      </c>
      <c r="AI169" s="20">
        <v>4</v>
      </c>
      <c r="AJ169" s="20">
        <v>-0.29999999999999893</v>
      </c>
      <c r="AK169" s="20">
        <v>0.10000000000000142</v>
      </c>
      <c r="AL169" s="20">
        <v>-1.1000000000000014</v>
      </c>
      <c r="AM169" s="20">
        <v>-1.5</v>
      </c>
      <c r="AN169" s="20">
        <v>-0.19999999999999929</v>
      </c>
      <c r="AO169" s="20">
        <v>-6</v>
      </c>
      <c r="AP169" s="20">
        <v>-3.1000000000000005</v>
      </c>
      <c r="AQ169" s="20">
        <v>-5.6999999999999993</v>
      </c>
      <c r="AR169" s="20">
        <v>-8.7999999999999972</v>
      </c>
      <c r="AS169" s="20">
        <v>4</v>
      </c>
      <c r="AT169" s="20">
        <v>-1.4000000000000004</v>
      </c>
      <c r="AU169" s="20">
        <v>1.9000000000000004</v>
      </c>
      <c r="AV169" s="20">
        <v>-9.9999999999999645E-2</v>
      </c>
      <c r="AW169" s="20">
        <v>-2.5</v>
      </c>
      <c r="AX169" s="20">
        <v>2.5</v>
      </c>
      <c r="AY169" s="20">
        <v>-0.5</v>
      </c>
      <c r="AZ169" s="20">
        <v>-3.1</v>
      </c>
      <c r="BA169" s="20">
        <v>0</v>
      </c>
      <c r="BB169" s="20">
        <v>1</v>
      </c>
      <c r="BC169" s="20">
        <v>-1</v>
      </c>
      <c r="BD169" s="20">
        <v>1</v>
      </c>
      <c r="BE169" s="20">
        <v>0</v>
      </c>
      <c r="BF169" s="20">
        <v>17</v>
      </c>
      <c r="BG169" s="20">
        <v>4</v>
      </c>
      <c r="BH169" s="20">
        <v>1</v>
      </c>
      <c r="BI169" s="20">
        <v>4.6000000000000014</v>
      </c>
      <c r="BJ169" s="22">
        <v>-4</v>
      </c>
      <c r="BK169" s="22">
        <v>-3</v>
      </c>
      <c r="BL169" s="22">
        <v>-11.100000000000001</v>
      </c>
      <c r="BM169" s="22">
        <v>13</v>
      </c>
      <c r="BN169" s="22">
        <v>13</v>
      </c>
      <c r="BO169" s="22">
        <v>9.0999999999999943</v>
      </c>
      <c r="BP169" s="22">
        <v>0</v>
      </c>
      <c r="BQ169" s="22">
        <v>-1</v>
      </c>
      <c r="BR169" s="22">
        <v>-1</v>
      </c>
      <c r="BS169" s="22">
        <v>2</v>
      </c>
      <c r="BT169" s="22">
        <v>-9</v>
      </c>
      <c r="BU169" s="22">
        <v>8</v>
      </c>
      <c r="BV169" s="22">
        <v>1</v>
      </c>
      <c r="BW169" s="22">
        <v>-4</v>
      </c>
      <c r="BX169" s="22">
        <v>4</v>
      </c>
      <c r="BY169" s="20">
        <v>0</v>
      </c>
      <c r="BZ169" s="22">
        <v>21</v>
      </c>
      <c r="CA169" s="21" t="s">
        <v>8</v>
      </c>
      <c r="CB169" s="21" t="str">
        <f>IF(Raw!$CA169=Raw!$B169,"Team1", "Team2")</f>
        <v>Team1</v>
      </c>
      <c r="CC169" s="21">
        <v>103</v>
      </c>
      <c r="CD169" s="21">
        <v>91</v>
      </c>
      <c r="CE169" s="21">
        <f>Raw!$CC169-Raw!$CD169</f>
        <v>12</v>
      </c>
      <c r="CF169" s="21" t="str">
        <f>INDEX(Pred!O:O, MATCH(Table1[[#This Row],[Index]],Pred!E:E,0))</f>
        <v>Team2</v>
      </c>
      <c r="CG169" s="21"/>
      <c r="CH169" s="21"/>
      <c r="CI169" s="21">
        <f>IF(Table1[[#This Row],[GamewinTeam]]=Table1[[#This Row],[Bet.forecast]],0,1)</f>
        <v>1</v>
      </c>
      <c r="CJ169" s="32"/>
      <c r="CK169" s="32"/>
    </row>
    <row r="170" spans="1:89" x14ac:dyDescent="0.25">
      <c r="A170" t="s">
        <v>286</v>
      </c>
      <c r="B170" s="16" t="s">
        <v>81</v>
      </c>
      <c r="C170" s="18" t="s">
        <v>55</v>
      </c>
      <c r="D170" s="19" t="s">
        <v>255</v>
      </c>
      <c r="E170" s="18" t="str">
        <f>Table1[[#This Row],[Team1]]&amp;""&amp;Table1[[#This Row],[Team2]]&amp;""&amp;Table1[[#This Row],[Date]]</f>
        <v>UTALAC30.11.2017</v>
      </c>
      <c r="F170" s="18" t="str">
        <f>Raw!$C170</f>
        <v>LAC</v>
      </c>
      <c r="G170" s="18" t="str">
        <f>IF(Raw!$F170=Raw!$B170,"Team1","Team2")</f>
        <v>Team2</v>
      </c>
      <c r="H170" s="18" t="str">
        <f>IF(Table1[[#This Row],[Odd1]]&gt;Table1[[#This Row],[Odd2]],Table1[[#This Row],[Team2]],Table1[[#This Row],[Team1]])</f>
        <v>UTA</v>
      </c>
      <c r="I170" s="18" t="str">
        <f>IF(Raw!$H170=Raw!$B170,"Team1","Team2")</f>
        <v>Team1</v>
      </c>
      <c r="J170" s="18">
        <v>1.85</v>
      </c>
      <c r="K170" s="18">
        <v>2.06</v>
      </c>
      <c r="L170" s="18">
        <f>Raw!$J170-Raw!$K170</f>
        <v>-0.20999999999999996</v>
      </c>
      <c r="M170" s="18" t="s">
        <v>55</v>
      </c>
      <c r="N170" s="18" t="str">
        <f>IF(Raw!$M170=Raw!$B170,"Team1", "Team2")</f>
        <v>Team2</v>
      </c>
      <c r="O170" s="18">
        <v>1</v>
      </c>
      <c r="P170" s="18">
        <v>0</v>
      </c>
      <c r="Q170" s="18">
        <v>1</v>
      </c>
      <c r="R170" s="18">
        <v>0</v>
      </c>
      <c r="S170" s="18" t="s">
        <v>55</v>
      </c>
      <c r="T170" s="18" t="str">
        <f>IF(Raw!$S170=Raw!$B170,"Team1","Team2")</f>
        <v>Team2</v>
      </c>
      <c r="U170" s="18">
        <v>91</v>
      </c>
      <c r="V170" s="18">
        <v>104</v>
      </c>
      <c r="W170" s="18">
        <f>Raw!$U170-Raw!$V170</f>
        <v>-13</v>
      </c>
      <c r="X170" s="18">
        <v>0.67579999999999996</v>
      </c>
      <c r="Y170" s="18">
        <v>0.37</v>
      </c>
      <c r="Z170" s="18">
        <f>1-Table1[[#This Row],[Pred1]]</f>
        <v>0.63</v>
      </c>
      <c r="AA170" s="20">
        <v>3</v>
      </c>
      <c r="AB170" s="20">
        <v>5</v>
      </c>
      <c r="AC170" s="20">
        <v>-2</v>
      </c>
      <c r="AD170" s="20">
        <v>0.15200000000000002</v>
      </c>
      <c r="AE170" s="20">
        <v>0</v>
      </c>
      <c r="AF170" s="20">
        <v>-1.7999999999999972</v>
      </c>
      <c r="AG170" s="20">
        <v>-0.60000000000000142</v>
      </c>
      <c r="AH170" s="20">
        <v>-1.8000000000000114</v>
      </c>
      <c r="AI170" s="20">
        <v>0.29999999999999716</v>
      </c>
      <c r="AJ170" s="20">
        <v>1.3000000000000007</v>
      </c>
      <c r="AK170" s="20">
        <v>0.89999999999999858</v>
      </c>
      <c r="AL170" s="20">
        <v>3.2000000000000028</v>
      </c>
      <c r="AM170" s="20">
        <v>-1.9000000000000021</v>
      </c>
      <c r="AN170" s="20">
        <v>-4.2000000000000028</v>
      </c>
      <c r="AO170" s="20">
        <v>6.4000000000000057</v>
      </c>
      <c r="AP170" s="20">
        <v>-2.5999999999999996</v>
      </c>
      <c r="AQ170" s="20">
        <v>-0.19999999999999929</v>
      </c>
      <c r="AR170" s="20">
        <v>-2.7999999999999972</v>
      </c>
      <c r="AS170" s="20">
        <v>1.4000000000000021</v>
      </c>
      <c r="AT170" s="20">
        <v>-0.40000000000000036</v>
      </c>
      <c r="AU170" s="20">
        <v>1.9000000000000004</v>
      </c>
      <c r="AV170" s="20">
        <v>0.79999999999999982</v>
      </c>
      <c r="AW170" s="20">
        <v>-0.5</v>
      </c>
      <c r="AX170" s="20">
        <v>-0.89999999999999858</v>
      </c>
      <c r="AY170" s="20">
        <v>-1.8000000000000007</v>
      </c>
      <c r="AZ170" s="20">
        <v>6.6</v>
      </c>
      <c r="BA170" s="20">
        <v>0</v>
      </c>
      <c r="BB170" s="20">
        <v>0</v>
      </c>
      <c r="BC170" s="20">
        <v>0</v>
      </c>
      <c r="BD170" s="20">
        <v>0</v>
      </c>
      <c r="BE170" s="20">
        <v>0</v>
      </c>
      <c r="BF170" s="20">
        <v>-6</v>
      </c>
      <c r="BG170" s="20">
        <v>-10</v>
      </c>
      <c r="BH170" s="20">
        <v>-22</v>
      </c>
      <c r="BI170" s="20">
        <v>-0.19999999999999574</v>
      </c>
      <c r="BJ170" s="22">
        <v>1</v>
      </c>
      <c r="BK170" s="22">
        <v>-2</v>
      </c>
      <c r="BL170" s="22">
        <v>5.4000000000000021</v>
      </c>
      <c r="BM170" s="22">
        <v>13</v>
      </c>
      <c r="BN170" s="22">
        <v>12</v>
      </c>
      <c r="BO170" s="22">
        <v>21.5</v>
      </c>
      <c r="BP170" s="22">
        <v>-13</v>
      </c>
      <c r="BQ170" s="22">
        <v>2</v>
      </c>
      <c r="BR170" s="22">
        <v>-11</v>
      </c>
      <c r="BS170" s="22">
        <v>-6</v>
      </c>
      <c r="BT170" s="22">
        <v>4</v>
      </c>
      <c r="BU170" s="22">
        <v>4</v>
      </c>
      <c r="BV170" s="22">
        <v>2</v>
      </c>
      <c r="BW170" s="22">
        <v>-2</v>
      </c>
      <c r="BX170" s="22">
        <v>4</v>
      </c>
      <c r="BY170" s="20">
        <v>8</v>
      </c>
      <c r="BZ170" s="22">
        <v>-5</v>
      </c>
      <c r="CA170" s="21" t="s">
        <v>81</v>
      </c>
      <c r="CB170" s="21" t="str">
        <f>IF(Raw!$CA170=Raw!$B170,"Team1", "Team2")</f>
        <v>Team1</v>
      </c>
      <c r="CC170" s="21">
        <v>126</v>
      </c>
      <c r="CD170" s="21">
        <v>107</v>
      </c>
      <c r="CE170" s="21">
        <f>Raw!$CC170-Raw!$CD170</f>
        <v>19</v>
      </c>
      <c r="CF170" s="21" t="str">
        <f>INDEX(Pred!O:O, MATCH(Table1[[#This Row],[Index]],Pred!E:E,0))</f>
        <v>Team2</v>
      </c>
      <c r="CG170" s="21"/>
      <c r="CH170" s="21"/>
      <c r="CI170" s="21">
        <f>IF(Table1[[#This Row],[GamewinTeam]]=Table1[[#This Row],[Bet.forecast]],0,1)</f>
        <v>1</v>
      </c>
      <c r="CJ170" s="32"/>
      <c r="CK170" s="32"/>
    </row>
    <row r="171" spans="1:89" x14ac:dyDescent="0.25">
      <c r="A171" t="s">
        <v>286</v>
      </c>
      <c r="B171" s="16" t="s">
        <v>5</v>
      </c>
      <c r="C171" s="18" t="s">
        <v>83</v>
      </c>
      <c r="D171" s="19" t="s">
        <v>256</v>
      </c>
      <c r="E171" s="18" t="str">
        <f>Table1[[#This Row],[Team1]]&amp;""&amp;Table1[[#This Row],[Team2]]&amp;""&amp;Table1[[#This Row],[Date]]</f>
        <v>DETWAS01.12.2017</v>
      </c>
      <c r="F171" s="18" t="str">
        <f>Raw!$C171</f>
        <v>WAS</v>
      </c>
      <c r="G171" s="18" t="str">
        <f>IF(Raw!$F171=Raw!$B171,"Team1","Team2")</f>
        <v>Team2</v>
      </c>
      <c r="H171" s="18" t="str">
        <f>IF(Table1[[#This Row],[Odd1]]&gt;Table1[[#This Row],[Odd2]],Table1[[#This Row],[Team2]],Table1[[#This Row],[Team1]])</f>
        <v>DET</v>
      </c>
      <c r="I171" s="18" t="str">
        <f>IF(Raw!$H171=Raw!$B171,"Team1","Team2")</f>
        <v>Team1</v>
      </c>
      <c r="J171" s="18">
        <v>1.93</v>
      </c>
      <c r="K171" s="18">
        <v>1.97</v>
      </c>
      <c r="L171" s="18">
        <f>Raw!$J171-Raw!$K171</f>
        <v>-4.0000000000000036E-2</v>
      </c>
      <c r="M171" s="18" t="s">
        <v>5</v>
      </c>
      <c r="N171" s="18" t="str">
        <f>IF(Raw!$M171=Raw!$B171,"Team1", "Team2")</f>
        <v>Team1</v>
      </c>
      <c r="O171" s="18">
        <v>0</v>
      </c>
      <c r="P171" s="18">
        <v>0</v>
      </c>
      <c r="Q171" s="18">
        <v>0</v>
      </c>
      <c r="R171" s="18">
        <v>0</v>
      </c>
      <c r="S171" s="18" t="s">
        <v>83</v>
      </c>
      <c r="T171" s="18" t="str">
        <f>IF(Raw!$S171=Raw!$B171,"Team1","Team2")</f>
        <v>Team2</v>
      </c>
      <c r="U171" s="18">
        <v>95</v>
      </c>
      <c r="V171" s="18">
        <v>101</v>
      </c>
      <c r="W171" s="18">
        <f>Raw!$U171-Raw!$V171</f>
        <v>-6</v>
      </c>
      <c r="X171" s="18">
        <v>0.78239999999999998</v>
      </c>
      <c r="Y171" s="18">
        <v>0.44</v>
      </c>
      <c r="Z171" s="18">
        <f>1-Table1[[#This Row],[Pred1]]</f>
        <v>0.56000000000000005</v>
      </c>
      <c r="AA171" s="20">
        <v>0</v>
      </c>
      <c r="AB171" s="20">
        <v>0</v>
      </c>
      <c r="AC171" s="20">
        <v>0</v>
      </c>
      <c r="AD171" s="20">
        <v>0</v>
      </c>
      <c r="AE171" s="20">
        <v>-0.39999999999999858</v>
      </c>
      <c r="AF171" s="20">
        <v>-2.2000000000000028</v>
      </c>
      <c r="AG171" s="20">
        <v>0.39999999999999858</v>
      </c>
      <c r="AH171" s="20">
        <v>1.1000000000000085</v>
      </c>
      <c r="AI171" s="20">
        <v>-0.10000000000000142</v>
      </c>
      <c r="AJ171" s="20">
        <v>1.6999999999999993</v>
      </c>
      <c r="AK171" s="20">
        <v>3.5</v>
      </c>
      <c r="AL171" s="20">
        <v>1.2999999999999972</v>
      </c>
      <c r="AM171" s="20">
        <v>-4.5999999999999979</v>
      </c>
      <c r="AN171" s="20">
        <v>-4.6000000000000014</v>
      </c>
      <c r="AO171" s="20">
        <v>-5</v>
      </c>
      <c r="AP171" s="20">
        <v>0.79999999999999893</v>
      </c>
      <c r="AQ171" s="20">
        <v>-0.90000000000000213</v>
      </c>
      <c r="AR171" s="20">
        <v>-0.10000000000000142</v>
      </c>
      <c r="AS171" s="20">
        <v>0.30000000000000071</v>
      </c>
      <c r="AT171" s="20">
        <v>0.69999999999999929</v>
      </c>
      <c r="AU171" s="20">
        <v>-9.9999999999999645E-2</v>
      </c>
      <c r="AV171" s="20">
        <v>-1.2000000000000002</v>
      </c>
      <c r="AW171" s="20">
        <v>0.5</v>
      </c>
      <c r="AX171" s="20">
        <v>-2.2999999999999972</v>
      </c>
      <c r="AY171" s="20">
        <v>-2.5</v>
      </c>
      <c r="AZ171" s="20">
        <v>-1.2000000000000002</v>
      </c>
      <c r="BA171" s="20">
        <v>0</v>
      </c>
      <c r="BB171" s="20">
        <v>-1</v>
      </c>
      <c r="BC171" s="20">
        <v>1</v>
      </c>
      <c r="BD171" s="20">
        <v>-1</v>
      </c>
      <c r="BE171" s="20">
        <v>0</v>
      </c>
      <c r="BF171" s="20">
        <v>-11</v>
      </c>
      <c r="BG171" s="20">
        <v>-3</v>
      </c>
      <c r="BH171" s="20">
        <v>11</v>
      </c>
      <c r="BI171" s="20">
        <v>-9.3000000000000043</v>
      </c>
      <c r="BJ171" s="22">
        <v>4</v>
      </c>
      <c r="BK171" s="22">
        <v>6</v>
      </c>
      <c r="BL171" s="22">
        <v>6.2999999999999972</v>
      </c>
      <c r="BM171" s="22">
        <v>-9</v>
      </c>
      <c r="BN171" s="22">
        <v>-6</v>
      </c>
      <c r="BO171" s="22">
        <v>-23.4</v>
      </c>
      <c r="BP171" s="22">
        <v>7</v>
      </c>
      <c r="BQ171" s="22">
        <v>4</v>
      </c>
      <c r="BR171" s="22">
        <v>11</v>
      </c>
      <c r="BS171" s="22">
        <v>-5</v>
      </c>
      <c r="BT171" s="22">
        <v>2</v>
      </c>
      <c r="BU171" s="22">
        <v>2</v>
      </c>
      <c r="BV171" s="22">
        <v>-2</v>
      </c>
      <c r="BW171" s="22">
        <v>10</v>
      </c>
      <c r="BX171" s="22">
        <v>-6</v>
      </c>
      <c r="BY171" s="20">
        <v>-2</v>
      </c>
      <c r="BZ171" s="22">
        <v>-14</v>
      </c>
      <c r="CA171" s="21" t="s">
        <v>83</v>
      </c>
      <c r="CB171" s="21" t="str">
        <f>IF(Raw!$CA171=Raw!$B171,"Team1", "Team2")</f>
        <v>Team2</v>
      </c>
      <c r="CC171" s="21">
        <v>91</v>
      </c>
      <c r="CD171" s="21">
        <v>109</v>
      </c>
      <c r="CE171" s="21">
        <f>Raw!$CC171-Raw!$CD171</f>
        <v>-18</v>
      </c>
      <c r="CF171" s="21" t="str">
        <f>INDEX(Pred!O:O, MATCH(Table1[[#This Row],[Index]],Pred!E:E,0))</f>
        <v>Team2</v>
      </c>
      <c r="CG171" s="21"/>
      <c r="CH171" s="21"/>
      <c r="CI171" s="21">
        <f>IF(Table1[[#This Row],[GamewinTeam]]=Table1[[#This Row],[Bet.forecast]],0,1)</f>
        <v>0</v>
      </c>
      <c r="CJ171" s="32"/>
      <c r="CK171" s="32"/>
    </row>
    <row r="172" spans="1:89" x14ac:dyDescent="0.25">
      <c r="A172" t="s">
        <v>286</v>
      </c>
      <c r="B172" s="16" t="s">
        <v>50</v>
      </c>
      <c r="C172" s="18" t="s">
        <v>69</v>
      </c>
      <c r="D172" s="19" t="s">
        <v>256</v>
      </c>
      <c r="E172" s="18" t="str">
        <f>Table1[[#This Row],[Team1]]&amp;""&amp;Table1[[#This Row],[Team2]]&amp;""&amp;Table1[[#This Row],[Date]]</f>
        <v>GSWORL01.12.2017</v>
      </c>
      <c r="F172" s="18" t="str">
        <f>Raw!$C172</f>
        <v>ORL</v>
      </c>
      <c r="G172" s="18" t="str">
        <f>IF(Raw!$F172=Raw!$B172,"Team1","Team2")</f>
        <v>Team2</v>
      </c>
      <c r="H172" s="18" t="str">
        <f>IF(Table1[[#This Row],[Odd1]]&gt;Table1[[#This Row],[Odd2]],Table1[[#This Row],[Team2]],Table1[[#This Row],[Team1]])</f>
        <v>GSW</v>
      </c>
      <c r="I172" s="18" t="str">
        <f>IF(Raw!$H172=Raw!$B172,"Team1","Team2")</f>
        <v>Team1</v>
      </c>
      <c r="J172" s="18">
        <v>1.19</v>
      </c>
      <c r="K172" s="18">
        <v>5.5</v>
      </c>
      <c r="L172" s="18">
        <f>Raw!$J172-Raw!$K172</f>
        <v>-4.3100000000000005</v>
      </c>
      <c r="M172" s="18" t="s">
        <v>69</v>
      </c>
      <c r="N172" s="18" t="str">
        <f>IF(Raw!$M172=Raw!$B172,"Team1", "Team2")</f>
        <v>Team2</v>
      </c>
      <c r="O172" s="18">
        <v>3</v>
      </c>
      <c r="P172" s="18">
        <v>0</v>
      </c>
      <c r="Q172" s="18">
        <v>9</v>
      </c>
      <c r="R172" s="18">
        <v>1</v>
      </c>
      <c r="S172" s="18" t="s">
        <v>50</v>
      </c>
      <c r="T172" s="18" t="str">
        <f>IF(Raw!$S172=Raw!$B172,"Team1","Team2")</f>
        <v>Team1</v>
      </c>
      <c r="U172" s="18">
        <v>105</v>
      </c>
      <c r="V172" s="18">
        <v>87</v>
      </c>
      <c r="W172" s="18">
        <f>Raw!$U172-Raw!$V172</f>
        <v>18</v>
      </c>
      <c r="X172" s="18">
        <v>0.87580000000000002</v>
      </c>
      <c r="Y172" s="18">
        <v>0.68</v>
      </c>
      <c r="Z172" s="18">
        <f>1-Table1[[#This Row],[Pred1]]</f>
        <v>0.31999999999999995</v>
      </c>
      <c r="AA172" s="20">
        <v>0</v>
      </c>
      <c r="AB172" s="20">
        <v>10</v>
      </c>
      <c r="AC172" s="20">
        <v>-10</v>
      </c>
      <c r="AD172" s="20">
        <v>0.37100000000000005</v>
      </c>
      <c r="AE172" s="20">
        <v>0</v>
      </c>
      <c r="AF172" s="20">
        <v>10.299999999999997</v>
      </c>
      <c r="AG172" s="20">
        <v>4</v>
      </c>
      <c r="AH172" s="20">
        <v>-0.40000000000000568</v>
      </c>
      <c r="AI172" s="20">
        <v>4.8000000000000043</v>
      </c>
      <c r="AJ172" s="20">
        <v>1.4000000000000004</v>
      </c>
      <c r="AK172" s="20">
        <v>1.1999999999999993</v>
      </c>
      <c r="AL172" s="20">
        <v>3.0999999999999943</v>
      </c>
      <c r="AM172" s="20">
        <v>1</v>
      </c>
      <c r="AN172" s="20">
        <v>-0.39999999999999858</v>
      </c>
      <c r="AO172" s="20">
        <v>6.5</v>
      </c>
      <c r="AP172" s="20">
        <v>0</v>
      </c>
      <c r="AQ172" s="20">
        <v>3</v>
      </c>
      <c r="AR172" s="20">
        <v>2.8999999999999986</v>
      </c>
      <c r="AS172" s="20">
        <v>7.5</v>
      </c>
      <c r="AT172" s="20">
        <v>1</v>
      </c>
      <c r="AU172" s="20">
        <v>0.99999999999999911</v>
      </c>
      <c r="AV172" s="20">
        <v>3.4999999999999991</v>
      </c>
      <c r="AW172" s="20">
        <v>-0.90000000000000036</v>
      </c>
      <c r="AX172" s="20">
        <v>0.29999999999999716</v>
      </c>
      <c r="AY172" s="20">
        <v>-1.1999999999999993</v>
      </c>
      <c r="AZ172" s="20">
        <v>14.8</v>
      </c>
      <c r="BA172" s="20">
        <v>0</v>
      </c>
      <c r="BB172" s="20">
        <v>1</v>
      </c>
      <c r="BC172" s="20">
        <v>-1</v>
      </c>
      <c r="BD172" s="20">
        <v>1</v>
      </c>
      <c r="BE172" s="20">
        <v>0</v>
      </c>
      <c r="BF172" s="20">
        <v>13</v>
      </c>
      <c r="BG172" s="20">
        <v>6</v>
      </c>
      <c r="BH172" s="20">
        <v>-2</v>
      </c>
      <c r="BI172" s="20">
        <v>8.3000000000000043</v>
      </c>
      <c r="BJ172" s="22">
        <v>2</v>
      </c>
      <c r="BK172" s="22">
        <v>5</v>
      </c>
      <c r="BL172" s="22">
        <v>3.0999999999999979</v>
      </c>
      <c r="BM172" s="22">
        <v>-1</v>
      </c>
      <c r="BN172" s="22">
        <v>-1</v>
      </c>
      <c r="BO172" s="22">
        <v>-1</v>
      </c>
      <c r="BP172" s="22">
        <v>-6</v>
      </c>
      <c r="BQ172" s="22">
        <v>9</v>
      </c>
      <c r="BR172" s="22">
        <v>3</v>
      </c>
      <c r="BS172" s="22">
        <v>11</v>
      </c>
      <c r="BT172" s="22">
        <v>-1</v>
      </c>
      <c r="BU172" s="22">
        <v>0</v>
      </c>
      <c r="BV172" s="22">
        <v>8</v>
      </c>
      <c r="BW172" s="22">
        <v>-5</v>
      </c>
      <c r="BX172" s="22">
        <v>2</v>
      </c>
      <c r="BY172" s="20">
        <v>-3</v>
      </c>
      <c r="BZ172" s="22">
        <v>18</v>
      </c>
      <c r="CA172" s="21" t="s">
        <v>50</v>
      </c>
      <c r="CB172" s="21" t="str">
        <f>IF(Raw!$CA172=Raw!$B172,"Team1", "Team2")</f>
        <v>Team1</v>
      </c>
      <c r="CC172" s="21">
        <v>133</v>
      </c>
      <c r="CD172" s="21">
        <v>112</v>
      </c>
      <c r="CE172" s="21">
        <f>Raw!$CC172-Raw!$CD172</f>
        <v>21</v>
      </c>
      <c r="CF172" s="21" t="str">
        <f>INDEX(Pred!O:O, MATCH(Table1[[#This Row],[Index]],Pred!E:E,0))</f>
        <v>Team1</v>
      </c>
      <c r="CG172" s="21"/>
      <c r="CH172" s="21"/>
      <c r="CI172" s="21">
        <f>IF(Table1[[#This Row],[GamewinTeam]]=Table1[[#This Row],[Bet.forecast]],0,1)</f>
        <v>0</v>
      </c>
      <c r="CJ172" s="32"/>
      <c r="CK172" s="32"/>
    </row>
    <row r="173" spans="1:89" x14ac:dyDescent="0.25">
      <c r="A173" t="s">
        <v>286</v>
      </c>
      <c r="B173" s="16" t="s">
        <v>40</v>
      </c>
      <c r="C173" s="18" t="s">
        <v>7</v>
      </c>
      <c r="D173" s="19" t="s">
        <v>256</v>
      </c>
      <c r="E173" s="18" t="str">
        <f>Table1[[#This Row],[Team1]]&amp;""&amp;Table1[[#This Row],[Team2]]&amp;""&amp;Table1[[#This Row],[Date]]</f>
        <v>CHAMIA01.12.2017</v>
      </c>
      <c r="F173" s="18" t="str">
        <f>Raw!$C173</f>
        <v>MIA</v>
      </c>
      <c r="G173" s="18" t="str">
        <f>IF(Raw!$F173=Raw!$B173,"Team1","Team2")</f>
        <v>Team2</v>
      </c>
      <c r="H173" s="18" t="str">
        <f>IF(Table1[[#This Row],[Odd1]]&gt;Table1[[#This Row],[Odd2]],Table1[[#This Row],[Team2]],Table1[[#This Row],[Team1]])</f>
        <v>MIA</v>
      </c>
      <c r="I173" s="18" t="str">
        <f>IF(Raw!$H173=Raw!$B173,"Team1","Team2")</f>
        <v>Team2</v>
      </c>
      <c r="J173" s="18">
        <v>2.13</v>
      </c>
      <c r="K173" s="18">
        <v>1.8</v>
      </c>
      <c r="L173" s="18">
        <f>Raw!$J173-Raw!$K173</f>
        <v>0.32999999999999985</v>
      </c>
      <c r="M173" s="18" t="s">
        <v>7</v>
      </c>
      <c r="N173" s="18" t="str">
        <f>IF(Raw!$M173=Raw!$B173,"Team1", "Team2")</f>
        <v>Team2</v>
      </c>
      <c r="O173" s="18">
        <f>0</f>
        <v>0</v>
      </c>
      <c r="P173" s="18">
        <f>0</f>
        <v>0</v>
      </c>
      <c r="Q173" s="18">
        <f>0</f>
        <v>0</v>
      </c>
      <c r="R173" s="18">
        <f>0</f>
        <v>0</v>
      </c>
      <c r="S173" s="18" t="s">
        <v>7</v>
      </c>
      <c r="T173" s="18" t="str">
        <f>IF(Raw!$S173=Raw!$B173,"Team1","Team2")</f>
        <v>Team2</v>
      </c>
      <c r="U173" s="18">
        <v>88</v>
      </c>
      <c r="V173" s="18">
        <v>105</v>
      </c>
      <c r="W173" s="18">
        <f>Raw!$U173-Raw!$V173</f>
        <v>-17</v>
      </c>
      <c r="X173" s="18">
        <v>0.67720000000000002</v>
      </c>
      <c r="Y173" s="18">
        <v>0.33</v>
      </c>
      <c r="Z173" s="18">
        <f>1-Table1[[#This Row],[Pred1]]</f>
        <v>0.66999999999999993</v>
      </c>
      <c r="AA173" s="20">
        <v>0</v>
      </c>
      <c r="AB173" s="20">
        <v>-2</v>
      </c>
      <c r="AC173" s="20">
        <v>2</v>
      </c>
      <c r="AD173" s="20">
        <v>-8.3000000000000018E-2</v>
      </c>
      <c r="AE173" s="20">
        <v>0.19999999999999574</v>
      </c>
      <c r="AF173" s="20">
        <v>4.7000000000000028</v>
      </c>
      <c r="AG173" s="20">
        <v>0.39999999999999858</v>
      </c>
      <c r="AH173" s="20">
        <v>3.4000000000000057</v>
      </c>
      <c r="AI173" s="20">
        <v>-1.2999999999999972</v>
      </c>
      <c r="AJ173" s="20">
        <v>-3.1999999999999993</v>
      </c>
      <c r="AK173" s="20">
        <v>-7.3000000000000007</v>
      </c>
      <c r="AL173" s="20">
        <v>-1.8000000000000043</v>
      </c>
      <c r="AM173" s="20">
        <v>6.9</v>
      </c>
      <c r="AN173" s="20">
        <v>10.5</v>
      </c>
      <c r="AO173" s="20">
        <v>-4</v>
      </c>
      <c r="AP173" s="20">
        <v>2.3000000000000007</v>
      </c>
      <c r="AQ173" s="20">
        <v>3.3999999999999986</v>
      </c>
      <c r="AR173" s="20">
        <v>5.6000000000000014</v>
      </c>
      <c r="AS173" s="20">
        <v>-0.80000000000000071</v>
      </c>
      <c r="AT173" s="20">
        <v>-2.8000000000000007</v>
      </c>
      <c r="AU173" s="20">
        <v>-1.3000000000000007</v>
      </c>
      <c r="AV173" s="20">
        <v>-9.9999999999999645E-2</v>
      </c>
      <c r="AW173" s="20">
        <v>0.29999999999999982</v>
      </c>
      <c r="AX173" s="20">
        <v>-1.8000000000000007</v>
      </c>
      <c r="AY173" s="20">
        <v>5.1000000000000014</v>
      </c>
      <c r="AZ173" s="20">
        <v>2.2000000000000002</v>
      </c>
      <c r="BA173" s="20">
        <v>0</v>
      </c>
      <c r="BB173" s="20">
        <v>0</v>
      </c>
      <c r="BC173" s="20">
        <v>0</v>
      </c>
      <c r="BD173" s="20">
        <v>0</v>
      </c>
      <c r="BE173" s="20">
        <v>5</v>
      </c>
      <c r="BF173" s="20">
        <v>6</v>
      </c>
      <c r="BG173" s="20">
        <v>1</v>
      </c>
      <c r="BH173" s="20">
        <v>28</v>
      </c>
      <c r="BI173" s="20">
        <v>-14.200000000000003</v>
      </c>
      <c r="BJ173" s="22">
        <v>-8</v>
      </c>
      <c r="BK173" s="22">
        <v>-5</v>
      </c>
      <c r="BL173" s="22">
        <v>-18.399999999999999</v>
      </c>
      <c r="BM173" s="22">
        <v>12</v>
      </c>
      <c r="BN173" s="22">
        <v>17</v>
      </c>
      <c r="BO173" s="22">
        <v>-2.5999999999999943</v>
      </c>
      <c r="BP173" s="22">
        <v>3</v>
      </c>
      <c r="BQ173" s="22">
        <v>18</v>
      </c>
      <c r="BR173" s="22">
        <v>21</v>
      </c>
      <c r="BS173" s="22">
        <v>-6</v>
      </c>
      <c r="BT173" s="22">
        <v>-8</v>
      </c>
      <c r="BU173" s="22">
        <v>0</v>
      </c>
      <c r="BV173" s="22">
        <v>7</v>
      </c>
      <c r="BW173" s="22">
        <v>0</v>
      </c>
      <c r="BX173" s="22">
        <v>4</v>
      </c>
      <c r="BY173" s="20">
        <v>15</v>
      </c>
      <c r="BZ173" s="22">
        <v>4</v>
      </c>
      <c r="CA173" s="21" t="s">
        <v>7</v>
      </c>
      <c r="CB173" s="21" t="str">
        <f>IF(Raw!$CA173=Raw!$B173,"Team1", "Team2")</f>
        <v>Team2</v>
      </c>
      <c r="CC173" s="21">
        <v>100</v>
      </c>
      <c r="CD173" s="21">
        <v>105</v>
      </c>
      <c r="CE173" s="21">
        <f>Raw!$CC173-Raw!$CD173</f>
        <v>-5</v>
      </c>
      <c r="CF173" s="21" t="str">
        <f>INDEX(Pred!O:O, MATCH(Table1[[#This Row],[Index]],Pred!E:E,0))</f>
        <v>Team2</v>
      </c>
      <c r="CG173" s="21"/>
      <c r="CH173" s="21"/>
      <c r="CI173" s="21">
        <f>IF(Table1[[#This Row],[GamewinTeam]]=Table1[[#This Row],[Bet.forecast]],0,1)</f>
        <v>0</v>
      </c>
      <c r="CJ173" s="32"/>
      <c r="CK173" s="32"/>
    </row>
    <row r="174" spans="1:89" x14ac:dyDescent="0.25">
      <c r="A174" t="s">
        <v>286</v>
      </c>
      <c r="B174" s="16" t="s">
        <v>9</v>
      </c>
      <c r="C174" s="18" t="s">
        <v>67</v>
      </c>
      <c r="D174" s="19" t="s">
        <v>256</v>
      </c>
      <c r="E174" s="18" t="str">
        <f>Table1[[#This Row],[Team1]]&amp;""&amp;Table1[[#This Row],[Team2]]&amp;""&amp;Table1[[#This Row],[Date]]</f>
        <v>MINOKC01.12.2017</v>
      </c>
      <c r="F174" s="18" t="str">
        <f>Raw!$C174</f>
        <v>OKC</v>
      </c>
      <c r="G174" s="18" t="str">
        <f>IF(Raw!$F174=Raw!$B174,"Team1","Team2")</f>
        <v>Team2</v>
      </c>
      <c r="H174" s="18" t="str">
        <f>IF(Table1[[#This Row],[Odd1]]&gt;Table1[[#This Row],[Odd2]],Table1[[#This Row],[Team2]],Table1[[#This Row],[Team1]])</f>
        <v>OKC</v>
      </c>
      <c r="I174" s="18" t="str">
        <f>IF(Raw!$H174=Raw!$B174,"Team1","Team2")</f>
        <v>Team2</v>
      </c>
      <c r="J174" s="18">
        <v>3</v>
      </c>
      <c r="K174" s="18">
        <v>1.45</v>
      </c>
      <c r="L174" s="18">
        <f>Raw!$J174-Raw!$K174</f>
        <v>1.55</v>
      </c>
      <c r="M174" s="18" t="s">
        <v>9</v>
      </c>
      <c r="N174" s="18" t="str">
        <f>IF(Raw!$M174=Raw!$B174,"Team1", "Team2")</f>
        <v>Team1</v>
      </c>
      <c r="O174" s="18">
        <f>0</f>
        <v>0</v>
      </c>
      <c r="P174" s="18">
        <f>0</f>
        <v>0</v>
      </c>
      <c r="Q174" s="18">
        <f>0</f>
        <v>0</v>
      </c>
      <c r="R174" s="18">
        <f>0</f>
        <v>0</v>
      </c>
      <c r="S174" s="18" t="s">
        <v>67</v>
      </c>
      <c r="T174" s="18" t="str">
        <f>IF(Raw!$S174=Raw!$B174,"Team1","Team2")</f>
        <v>Team2</v>
      </c>
      <c r="U174" s="18">
        <v>97</v>
      </c>
      <c r="V174" s="18">
        <v>105</v>
      </c>
      <c r="W174" s="18">
        <f>Raw!$U174-Raw!$V174</f>
        <v>-8</v>
      </c>
      <c r="X174" s="18">
        <v>0.77329999999999999</v>
      </c>
      <c r="Y174" s="18">
        <v>0.42</v>
      </c>
      <c r="Z174" s="18">
        <f>1-Table1[[#This Row],[Pred1]]</f>
        <v>0.58000000000000007</v>
      </c>
      <c r="AA174" s="20">
        <v>2</v>
      </c>
      <c r="AB174" s="20">
        <v>4</v>
      </c>
      <c r="AC174" s="20">
        <v>-2</v>
      </c>
      <c r="AD174" s="20">
        <v>0.11899999999999994</v>
      </c>
      <c r="AE174" s="20">
        <v>0.20000000000000284</v>
      </c>
      <c r="AF174" s="20">
        <v>5.7000000000000028</v>
      </c>
      <c r="AG174" s="20">
        <v>2</v>
      </c>
      <c r="AH174" s="20">
        <v>-1.7000000000000028</v>
      </c>
      <c r="AI174" s="20">
        <v>3.1000000000000014</v>
      </c>
      <c r="AJ174" s="20">
        <v>-1.8000000000000007</v>
      </c>
      <c r="AK174" s="20">
        <v>-7.1000000000000014</v>
      </c>
      <c r="AL174" s="20">
        <v>2.4000000000000057</v>
      </c>
      <c r="AM174" s="20">
        <v>3.6999999999999993</v>
      </c>
      <c r="AN174" s="20">
        <v>2.5</v>
      </c>
      <c r="AO174" s="20">
        <v>7.4000000000000057</v>
      </c>
      <c r="AP174" s="20">
        <v>-1</v>
      </c>
      <c r="AQ174" s="20">
        <v>-0.30000000000000071</v>
      </c>
      <c r="AR174" s="20">
        <v>-1.1999999999999957</v>
      </c>
      <c r="AS174" s="20">
        <v>1.9000000000000021</v>
      </c>
      <c r="AT174" s="20">
        <v>-1.3000000000000007</v>
      </c>
      <c r="AU174" s="20">
        <v>-1.6000000000000014</v>
      </c>
      <c r="AV174" s="20">
        <v>-1.1999999999999997</v>
      </c>
      <c r="AW174" s="20">
        <v>0.19999999999999929</v>
      </c>
      <c r="AX174" s="20">
        <v>-3.6000000000000014</v>
      </c>
      <c r="AY174" s="20">
        <v>1.3000000000000007</v>
      </c>
      <c r="AZ174" s="20">
        <v>-2.2000000000000002</v>
      </c>
      <c r="BA174" s="20">
        <v>0</v>
      </c>
      <c r="BB174" s="20">
        <v>1</v>
      </c>
      <c r="BC174" s="20">
        <v>-1</v>
      </c>
      <c r="BD174" s="20">
        <v>1</v>
      </c>
      <c r="BE174" s="20">
        <v>0</v>
      </c>
      <c r="BF174" s="20">
        <v>18</v>
      </c>
      <c r="BG174" s="20">
        <v>7</v>
      </c>
      <c r="BH174" s="20">
        <v>-16</v>
      </c>
      <c r="BI174" s="20">
        <v>16.100000000000001</v>
      </c>
      <c r="BJ174" s="22">
        <v>0</v>
      </c>
      <c r="BK174" s="22">
        <v>-5</v>
      </c>
      <c r="BL174" s="22">
        <v>7.5999999999999979</v>
      </c>
      <c r="BM174" s="22">
        <v>4</v>
      </c>
      <c r="BN174" s="22">
        <v>-2</v>
      </c>
      <c r="BO174" s="22">
        <v>24</v>
      </c>
      <c r="BP174" s="22">
        <v>-9</v>
      </c>
      <c r="BQ174" s="22">
        <v>1</v>
      </c>
      <c r="BR174" s="22">
        <v>-8</v>
      </c>
      <c r="BS174" s="22">
        <v>11</v>
      </c>
      <c r="BT174" s="22">
        <v>3</v>
      </c>
      <c r="BU174" s="22">
        <v>-2</v>
      </c>
      <c r="BV174" s="22">
        <v>4</v>
      </c>
      <c r="BW174" s="22">
        <v>-4</v>
      </c>
      <c r="BX174" s="22">
        <v>-8</v>
      </c>
      <c r="BY174" s="20">
        <v>-4</v>
      </c>
      <c r="BZ174" s="22">
        <v>11</v>
      </c>
      <c r="CA174" s="21" t="s">
        <v>67</v>
      </c>
      <c r="CB174" s="21" t="str">
        <f>IF(Raw!$CA174=Raw!$B174,"Team1", "Team2")</f>
        <v>Team2</v>
      </c>
      <c r="CC174" s="21">
        <v>107</v>
      </c>
      <c r="CD174" s="21">
        <v>111</v>
      </c>
      <c r="CE174" s="21">
        <f>Raw!$CC174-Raw!$CD174</f>
        <v>-4</v>
      </c>
      <c r="CF174" s="21" t="str">
        <f>INDEX(Pred!O:O, MATCH(Table1[[#This Row],[Index]],Pred!E:E,0))</f>
        <v>do not bet</v>
      </c>
      <c r="CG174" s="21"/>
      <c r="CH174" s="21"/>
      <c r="CI174" s="21">
        <f>IF(Table1[[#This Row],[GamewinTeam]]=Table1[[#This Row],[Bet.forecast]],0,1)</f>
        <v>1</v>
      </c>
      <c r="CJ174" s="32"/>
      <c r="CK174" s="32"/>
    </row>
    <row r="175" spans="1:89" x14ac:dyDescent="0.25">
      <c r="A175" t="s">
        <v>286</v>
      </c>
      <c r="B175" s="16" t="s">
        <v>78</v>
      </c>
      <c r="C175" s="18" t="s">
        <v>58</v>
      </c>
      <c r="D175" s="19" t="s">
        <v>256</v>
      </c>
      <c r="E175" s="18" t="str">
        <f>Table1[[#This Row],[Team1]]&amp;""&amp;Table1[[#This Row],[Team2]]&amp;""&amp;Table1[[#This Row],[Date]]</f>
        <v>SASMEM01.12.2017</v>
      </c>
      <c r="F175" s="18" t="str">
        <f>Raw!$C175</f>
        <v>MEM</v>
      </c>
      <c r="G175" s="18" t="str">
        <f>IF(Raw!$F175=Raw!$B175,"Team1","Team2")</f>
        <v>Team2</v>
      </c>
      <c r="H175" s="18" t="str">
        <f>IF(Table1[[#This Row],[Odd1]]&gt;Table1[[#This Row],[Odd2]],Table1[[#This Row],[Team2]],Table1[[#This Row],[Team1]])</f>
        <v>SAS</v>
      </c>
      <c r="I175" s="18" t="str">
        <f>IF(Raw!$H175=Raw!$B175,"Team1","Team2")</f>
        <v>Team1</v>
      </c>
      <c r="J175" s="18">
        <v>1.65</v>
      </c>
      <c r="K175" s="18">
        <v>2.39</v>
      </c>
      <c r="L175" s="18">
        <f>Raw!$J175-Raw!$K175</f>
        <v>-0.74000000000000021</v>
      </c>
      <c r="M175" s="18" t="s">
        <v>58</v>
      </c>
      <c r="N175" s="18" t="str">
        <f>IF(Raw!$M175=Raw!$B175,"Team1", "Team2")</f>
        <v>Team2</v>
      </c>
      <c r="O175" s="18">
        <f>0</f>
        <v>0</v>
      </c>
      <c r="P175" s="18">
        <f>0</f>
        <v>0</v>
      </c>
      <c r="Q175" s="18">
        <v>2</v>
      </c>
      <c r="R175" s="18">
        <v>1</v>
      </c>
      <c r="S175" s="18" t="s">
        <v>78</v>
      </c>
      <c r="T175" s="18" t="str">
        <f>IF(Raw!$S175=Raw!$B175,"Team1","Team2")</f>
        <v>Team1</v>
      </c>
      <c r="U175" s="18">
        <v>106</v>
      </c>
      <c r="V175" s="18">
        <v>85</v>
      </c>
      <c r="W175" s="18">
        <f>Raw!$U175-Raw!$V175</f>
        <v>21</v>
      </c>
      <c r="X175" s="18">
        <v>0.82150000000000001</v>
      </c>
      <c r="Y175" s="18">
        <v>0.71</v>
      </c>
      <c r="Z175" s="18">
        <f>1-Table1[[#This Row],[Pred1]]</f>
        <v>0.29000000000000004</v>
      </c>
      <c r="AA175" s="20">
        <v>1</v>
      </c>
      <c r="AB175" s="20">
        <v>10</v>
      </c>
      <c r="AC175" s="20">
        <v>-9</v>
      </c>
      <c r="AD175" s="20">
        <v>0.37199999999999994</v>
      </c>
      <c r="AE175" s="20">
        <v>0</v>
      </c>
      <c r="AF175" s="20">
        <v>3.3000000000000114</v>
      </c>
      <c r="AG175" s="20">
        <v>2.2999999999999972</v>
      </c>
      <c r="AH175" s="20">
        <v>3.5999999999999943</v>
      </c>
      <c r="AI175" s="20">
        <v>0.80000000000000426</v>
      </c>
      <c r="AJ175" s="20">
        <v>0</v>
      </c>
      <c r="AK175" s="20">
        <v>-1.8999999999999986</v>
      </c>
      <c r="AL175" s="20">
        <v>2.6000000000000014</v>
      </c>
      <c r="AM175" s="20">
        <v>-1.1999999999999993</v>
      </c>
      <c r="AN175" s="20">
        <v>-1.3999999999999986</v>
      </c>
      <c r="AO175" s="20">
        <v>-0.40000000000000568</v>
      </c>
      <c r="AP175" s="20">
        <v>2.8000000000000007</v>
      </c>
      <c r="AQ175" s="20">
        <v>3</v>
      </c>
      <c r="AR175" s="20">
        <v>5.7999999999999972</v>
      </c>
      <c r="AS175" s="20">
        <v>2</v>
      </c>
      <c r="AT175" s="20">
        <v>0</v>
      </c>
      <c r="AU175" s="20">
        <v>0.20000000000000018</v>
      </c>
      <c r="AV175" s="20">
        <v>0.69999999999999929</v>
      </c>
      <c r="AW175" s="20">
        <v>-1.3000000000000003</v>
      </c>
      <c r="AX175" s="20">
        <v>-5</v>
      </c>
      <c r="AY175" s="20">
        <v>-1.1000000000000014</v>
      </c>
      <c r="AZ175" s="20">
        <v>7.4</v>
      </c>
      <c r="BA175" s="20">
        <v>0</v>
      </c>
      <c r="BB175" s="20">
        <v>1</v>
      </c>
      <c r="BC175" s="20">
        <v>-1</v>
      </c>
      <c r="BD175" s="20">
        <v>1</v>
      </c>
      <c r="BE175" s="20">
        <v>0</v>
      </c>
      <c r="BF175" s="20">
        <v>-2</v>
      </c>
      <c r="BG175" s="20">
        <v>-3</v>
      </c>
      <c r="BH175" s="20">
        <v>-1</v>
      </c>
      <c r="BI175" s="20">
        <v>-3.1000000000000014</v>
      </c>
      <c r="BJ175" s="22">
        <v>-1</v>
      </c>
      <c r="BK175" s="22">
        <v>0</v>
      </c>
      <c r="BL175" s="22">
        <v>-3.6999999999999957</v>
      </c>
      <c r="BM175" s="22">
        <v>5</v>
      </c>
      <c r="BN175" s="22">
        <v>2</v>
      </c>
      <c r="BO175" s="22">
        <v>14.799999999999997</v>
      </c>
      <c r="BP175" s="22">
        <v>3</v>
      </c>
      <c r="BQ175" s="22">
        <v>8</v>
      </c>
      <c r="BR175" s="22">
        <v>11</v>
      </c>
      <c r="BS175" s="22">
        <v>-8</v>
      </c>
      <c r="BT175" s="22">
        <v>-4</v>
      </c>
      <c r="BU175" s="22">
        <v>-2</v>
      </c>
      <c r="BV175" s="22">
        <v>0</v>
      </c>
      <c r="BW175" s="22">
        <v>-3</v>
      </c>
      <c r="BX175" s="22">
        <v>-11</v>
      </c>
      <c r="BY175" s="20">
        <v>-1</v>
      </c>
      <c r="BZ175" s="22">
        <v>12</v>
      </c>
      <c r="CA175" s="21" t="s">
        <v>78</v>
      </c>
      <c r="CB175" s="21" t="str">
        <f>IF(Raw!$CA175=Raw!$B175,"Team1", "Team2")</f>
        <v>Team1</v>
      </c>
      <c r="CC175" s="21">
        <v>95</v>
      </c>
      <c r="CD175" s="21">
        <v>79</v>
      </c>
      <c r="CE175" s="21">
        <f>Raw!$CC175-Raw!$CD175</f>
        <v>16</v>
      </c>
      <c r="CF175" s="21" t="str">
        <f>INDEX(Pred!O:O, MATCH(Table1[[#This Row],[Index]],Pred!E:E,0))</f>
        <v>do not bet</v>
      </c>
      <c r="CG175" s="21"/>
      <c r="CH175" s="21"/>
      <c r="CI175" s="21">
        <f>IF(Table1[[#This Row],[GamewinTeam]]=Table1[[#This Row],[Bet.forecast]],0,1)</f>
        <v>1</v>
      </c>
      <c r="CJ175" s="32"/>
      <c r="CK175" s="32"/>
    </row>
    <row r="176" spans="1:89" x14ac:dyDescent="0.25">
      <c r="A176" t="s">
        <v>286</v>
      </c>
      <c r="B176" s="16" t="s">
        <v>63</v>
      </c>
      <c r="C176" s="18" t="s">
        <v>81</v>
      </c>
      <c r="D176" s="19" t="s">
        <v>256</v>
      </c>
      <c r="E176" s="18" t="str">
        <f>Table1[[#This Row],[Team1]]&amp;""&amp;Table1[[#This Row],[Team2]]&amp;""&amp;Table1[[#This Row],[Date]]</f>
        <v>NOPUTA01.12.2017</v>
      </c>
      <c r="F176" s="18" t="str">
        <f>Raw!$C176</f>
        <v>UTA</v>
      </c>
      <c r="G176" s="18" t="str">
        <f>IF(Raw!$F176=Raw!$B176,"Team1","Team2")</f>
        <v>Team2</v>
      </c>
      <c r="H176" s="18" t="str">
        <f>IF(Table1[[#This Row],[Odd1]]&gt;Table1[[#This Row],[Odd2]],Table1[[#This Row],[Team2]],Table1[[#This Row],[Team1]])</f>
        <v>NOP</v>
      </c>
      <c r="I176" s="18" t="str">
        <f>IF(Raw!$H176=Raw!$B176,"Team1","Team2")</f>
        <v>Team1</v>
      </c>
      <c r="J176" s="18">
        <v>1.69</v>
      </c>
      <c r="K176" s="18">
        <v>2.31</v>
      </c>
      <c r="L176" s="18">
        <f>Raw!$J176-Raw!$K176</f>
        <v>-0.62000000000000011</v>
      </c>
      <c r="M176" s="18" t="s">
        <v>81</v>
      </c>
      <c r="N176" s="18" t="str">
        <f>IF(Raw!$M176=Raw!$B176,"Team1", "Team2")</f>
        <v>Team2</v>
      </c>
      <c r="O176" s="18">
        <v>2</v>
      </c>
      <c r="P176" s="18">
        <f>0</f>
        <v>0</v>
      </c>
      <c r="Q176" s="18">
        <f>0</f>
        <v>0</v>
      </c>
      <c r="R176" s="18">
        <f>0</f>
        <v>0</v>
      </c>
      <c r="S176" s="18" t="s">
        <v>81</v>
      </c>
      <c r="T176" s="18" t="str">
        <f>IF(Raw!$S176=Raw!$B176,"Team1","Team2")</f>
        <v>Team2</v>
      </c>
      <c r="U176" s="18">
        <v>88</v>
      </c>
      <c r="V176" s="18">
        <v>113</v>
      </c>
      <c r="W176" s="18">
        <f>Raw!$U176-Raw!$V176</f>
        <v>-25</v>
      </c>
      <c r="X176" s="18">
        <v>0.62880000000000003</v>
      </c>
      <c r="Y176" s="18">
        <v>0.25</v>
      </c>
      <c r="Z176" s="18">
        <f>1-Table1[[#This Row],[Pred1]]</f>
        <v>0.75</v>
      </c>
      <c r="AA176" s="20">
        <v>0</v>
      </c>
      <c r="AB176" s="20">
        <v>0</v>
      </c>
      <c r="AC176" s="20">
        <v>0</v>
      </c>
      <c r="AD176" s="20">
        <v>0</v>
      </c>
      <c r="AE176" s="20">
        <v>0.19999999999999574</v>
      </c>
      <c r="AF176" s="20">
        <v>6.2000000000000028</v>
      </c>
      <c r="AG176" s="20">
        <v>3.6000000000000014</v>
      </c>
      <c r="AH176" s="20">
        <v>3.1000000000000085</v>
      </c>
      <c r="AI176" s="20">
        <v>2.6000000000000014</v>
      </c>
      <c r="AJ176" s="20">
        <v>-0.90000000000000036</v>
      </c>
      <c r="AK176" s="20">
        <v>-0.39999999999999858</v>
      </c>
      <c r="AL176" s="20">
        <v>-2.6000000000000014</v>
      </c>
      <c r="AM176" s="20">
        <v>-9.9999999999997868E-2</v>
      </c>
      <c r="AN176" s="20">
        <v>1.5</v>
      </c>
      <c r="AO176" s="20">
        <v>-6.5</v>
      </c>
      <c r="AP176" s="20">
        <v>9.9999999999999645E-2</v>
      </c>
      <c r="AQ176" s="20">
        <v>3.3999999999999986</v>
      </c>
      <c r="AR176" s="20">
        <v>3.3999999999999986</v>
      </c>
      <c r="AS176" s="20">
        <v>4.1999999999999993</v>
      </c>
      <c r="AT176" s="20">
        <v>1.2999999999999989</v>
      </c>
      <c r="AU176" s="20">
        <v>-2.3000000000000007</v>
      </c>
      <c r="AV176" s="20">
        <v>-0.89999999999999947</v>
      </c>
      <c r="AW176" s="20">
        <v>-0.40000000000000036</v>
      </c>
      <c r="AX176" s="20">
        <v>-0.30000000000000071</v>
      </c>
      <c r="AY176" s="20">
        <v>0.30000000000000071</v>
      </c>
      <c r="AZ176" s="20">
        <v>-4.9000000000000004</v>
      </c>
      <c r="BA176" s="20">
        <v>0</v>
      </c>
      <c r="BB176" s="20">
        <v>0</v>
      </c>
      <c r="BC176" s="20">
        <v>0</v>
      </c>
      <c r="BD176" s="20">
        <v>0</v>
      </c>
      <c r="BE176" s="20">
        <v>5</v>
      </c>
      <c r="BF176" s="20">
        <v>8</v>
      </c>
      <c r="BG176" s="20">
        <v>7</v>
      </c>
      <c r="BH176" s="20">
        <v>12</v>
      </c>
      <c r="BI176" s="20">
        <v>1.8999999999999986</v>
      </c>
      <c r="BJ176" s="22">
        <v>-1</v>
      </c>
      <c r="BK176" s="22">
        <v>-2</v>
      </c>
      <c r="BL176" s="22">
        <v>-1</v>
      </c>
      <c r="BM176" s="22">
        <v>-5</v>
      </c>
      <c r="BN176" s="22">
        <v>-8</v>
      </c>
      <c r="BO176" s="22">
        <v>8</v>
      </c>
      <c r="BP176" s="22">
        <v>3</v>
      </c>
      <c r="BQ176" s="22">
        <v>0</v>
      </c>
      <c r="BR176" s="22">
        <v>3</v>
      </c>
      <c r="BS176" s="22">
        <v>2</v>
      </c>
      <c r="BT176" s="22">
        <v>4</v>
      </c>
      <c r="BU176" s="22">
        <v>-3</v>
      </c>
      <c r="BV176" s="22">
        <v>-2</v>
      </c>
      <c r="BW176" s="22">
        <v>-1</v>
      </c>
      <c r="BX176" s="22">
        <v>-7</v>
      </c>
      <c r="BY176" s="20">
        <v>-4</v>
      </c>
      <c r="BZ176" s="22">
        <v>4</v>
      </c>
      <c r="CA176" s="21" t="s">
        <v>81</v>
      </c>
      <c r="CB176" s="21" t="str">
        <f>IF(Raw!$CA176=Raw!$B176,"Team1", "Team2")</f>
        <v>Team2</v>
      </c>
      <c r="CC176" s="21">
        <v>108</v>
      </c>
      <c r="CD176" s="21">
        <v>114</v>
      </c>
      <c r="CE176" s="21">
        <f>Raw!$CC176-Raw!$CD176</f>
        <v>-6</v>
      </c>
      <c r="CF176" s="21" t="str">
        <f>INDEX(Pred!O:O, MATCH(Table1[[#This Row],[Index]],Pred!E:E,0))</f>
        <v>do not bet</v>
      </c>
      <c r="CG176" s="21"/>
      <c r="CH176" s="21"/>
      <c r="CI176" s="21">
        <f>IF(Table1[[#This Row],[GamewinTeam]]=Table1[[#This Row],[Bet.forecast]],0,1)</f>
        <v>1</v>
      </c>
      <c r="CJ176" s="32"/>
      <c r="CK176" s="32"/>
    </row>
    <row r="177" spans="1:89" x14ac:dyDescent="0.25">
      <c r="A177" t="s">
        <v>286</v>
      </c>
      <c r="B177" s="16" t="s">
        <v>5</v>
      </c>
      <c r="C177" s="18" t="s">
        <v>10</v>
      </c>
      <c r="D177" s="19" t="s">
        <v>257</v>
      </c>
      <c r="E177" s="18" t="str">
        <f>Table1[[#This Row],[Team1]]&amp;""&amp;Table1[[#This Row],[Team2]]&amp;""&amp;Table1[[#This Row],[Date]]</f>
        <v>DETPHI02.12.2017</v>
      </c>
      <c r="F177" s="18" t="str">
        <f>Raw!$C177</f>
        <v>PHI</v>
      </c>
      <c r="G177" s="18" t="str">
        <f>IF(Raw!$F177=Raw!$B177,"Team1","Team2")</f>
        <v>Team2</v>
      </c>
      <c r="H177" s="18" t="str">
        <f>IF(Table1[[#This Row],[Odd1]]&gt;Table1[[#This Row],[Odd2]],Table1[[#This Row],[Team2]],Table1[[#This Row],[Team1]])</f>
        <v>PHI</v>
      </c>
      <c r="I177" s="18" t="str">
        <f>IF(Raw!$H177=Raw!$B177,"Team1","Team2")</f>
        <v>Team2</v>
      </c>
      <c r="J177" s="18">
        <v>2.69</v>
      </c>
      <c r="K177" s="18">
        <v>1.53</v>
      </c>
      <c r="L177" s="18">
        <f>Raw!$J177-Raw!$K177</f>
        <v>1.1599999999999999</v>
      </c>
      <c r="M177" s="18" t="s">
        <v>5</v>
      </c>
      <c r="N177" s="18" t="str">
        <f>IF(Raw!$M177=Raw!$B177,"Team1", "Team2")</f>
        <v>Team1</v>
      </c>
      <c r="O177" s="18">
        <v>0</v>
      </c>
      <c r="P177" s="18">
        <v>0</v>
      </c>
      <c r="Q177" s="18">
        <v>0</v>
      </c>
      <c r="R177" s="18">
        <v>0</v>
      </c>
      <c r="S177" s="18" t="s">
        <v>10</v>
      </c>
      <c r="T177" s="18" t="str">
        <f>IF(Raw!$S177=Raw!$B177,"Team1","Team2")</f>
        <v>Team2</v>
      </c>
      <c r="U177" s="18">
        <v>89</v>
      </c>
      <c r="V177" s="18">
        <v>102</v>
      </c>
      <c r="W177" s="18">
        <f>Raw!$U177-Raw!$V177</f>
        <v>-13</v>
      </c>
      <c r="X177" s="18">
        <v>0.84909999999999997</v>
      </c>
      <c r="Y177" s="18">
        <v>0.37</v>
      </c>
      <c r="Z177" s="18">
        <f>1-Table1[[#This Row],[Pred1]]</f>
        <v>0.63</v>
      </c>
      <c r="AA177" s="20">
        <v>1</v>
      </c>
      <c r="AB177" s="20">
        <v>1</v>
      </c>
      <c r="AC177" s="20">
        <v>0</v>
      </c>
      <c r="AD177" s="20">
        <v>1.8000000000000016E-2</v>
      </c>
      <c r="AE177" s="20">
        <v>0</v>
      </c>
      <c r="AF177" s="20">
        <v>-4</v>
      </c>
      <c r="AG177" s="20">
        <v>-0.60000000000000142</v>
      </c>
      <c r="AH177" s="20">
        <v>-1.3999999999999915</v>
      </c>
      <c r="AI177" s="20">
        <v>0</v>
      </c>
      <c r="AJ177" s="20">
        <v>0.40000000000000036</v>
      </c>
      <c r="AK177" s="20">
        <v>-0.5</v>
      </c>
      <c r="AL177" s="20">
        <v>2.1000000000000014</v>
      </c>
      <c r="AM177" s="20">
        <v>-3</v>
      </c>
      <c r="AN177" s="20">
        <v>-4.4000000000000021</v>
      </c>
      <c r="AO177" s="20">
        <v>0.70000000000000284</v>
      </c>
      <c r="AP177" s="20">
        <v>-1.4000000000000004</v>
      </c>
      <c r="AQ177" s="20">
        <v>-5.4000000000000021</v>
      </c>
      <c r="AR177" s="20">
        <v>-6.7000000000000028</v>
      </c>
      <c r="AS177" s="20">
        <v>-3.5</v>
      </c>
      <c r="AT177" s="20">
        <v>-2.7999999999999989</v>
      </c>
      <c r="AU177" s="20">
        <v>-0.29999999999999893</v>
      </c>
      <c r="AV177" s="20">
        <v>-2</v>
      </c>
      <c r="AW177" s="20">
        <v>-0.29999999999999982</v>
      </c>
      <c r="AX177" s="20">
        <v>-4.2999999999999972</v>
      </c>
      <c r="AY177" s="20">
        <v>-2.6000000000000014</v>
      </c>
      <c r="AZ177" s="20">
        <v>1.4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-6</v>
      </c>
      <c r="BG177" s="20">
        <v>-1</v>
      </c>
      <c r="BH177" s="20">
        <v>11</v>
      </c>
      <c r="BI177" s="20">
        <v>-6.8000000000000043</v>
      </c>
      <c r="BJ177" s="22">
        <v>2</v>
      </c>
      <c r="BK177" s="22">
        <v>1</v>
      </c>
      <c r="BL177" s="22">
        <v>5.8999999999999986</v>
      </c>
      <c r="BM177" s="22">
        <v>-6</v>
      </c>
      <c r="BN177" s="22">
        <v>-2</v>
      </c>
      <c r="BO177" s="22">
        <v>-23.6</v>
      </c>
      <c r="BP177" s="22">
        <v>8</v>
      </c>
      <c r="BQ177" s="22">
        <v>-3</v>
      </c>
      <c r="BR177" s="22">
        <v>5</v>
      </c>
      <c r="BS177" s="22">
        <v>-9</v>
      </c>
      <c r="BT177" s="22">
        <v>-5</v>
      </c>
      <c r="BU177" s="22">
        <v>5</v>
      </c>
      <c r="BV177" s="22">
        <v>-11</v>
      </c>
      <c r="BW177" s="22">
        <v>8</v>
      </c>
      <c r="BX177" s="22">
        <v>-10</v>
      </c>
      <c r="BY177" s="20">
        <v>-5</v>
      </c>
      <c r="BZ177" s="22">
        <v>-1</v>
      </c>
      <c r="CA177" s="21" t="s">
        <v>10</v>
      </c>
      <c r="CB177" s="21" t="str">
        <f>IF(Raw!$CA177=Raw!$B177,"Team1", "Team2")</f>
        <v>Team2</v>
      </c>
      <c r="CC177" s="21">
        <v>103</v>
      </c>
      <c r="CD177" s="21">
        <v>108</v>
      </c>
      <c r="CE177" s="21">
        <f>Raw!$CC177-Raw!$CD177</f>
        <v>-5</v>
      </c>
      <c r="CF177" s="21" t="str">
        <f>INDEX(Pred!O:O, MATCH(Table1[[#This Row],[Index]],Pred!E:E,0))</f>
        <v>Team2</v>
      </c>
      <c r="CG177" s="21"/>
      <c r="CH177" s="21"/>
      <c r="CI177" s="21">
        <f>IF(Table1[[#This Row],[GamewinTeam]]=Table1[[#This Row],[Bet.forecast]],0,1)</f>
        <v>0</v>
      </c>
      <c r="CJ177" s="32"/>
      <c r="CK177" s="32"/>
    </row>
    <row r="178" spans="1:89" x14ac:dyDescent="0.25">
      <c r="A178" t="s">
        <v>286</v>
      </c>
      <c r="B178" s="16" t="s">
        <v>58</v>
      </c>
      <c r="C178" s="18" t="s">
        <v>4</v>
      </c>
      <c r="D178" s="19" t="s">
        <v>257</v>
      </c>
      <c r="E178" s="18" t="str">
        <f>Table1[[#This Row],[Team1]]&amp;""&amp;Table1[[#This Row],[Team2]]&amp;""&amp;Table1[[#This Row],[Date]]</f>
        <v>MEMCLE02.12.2017</v>
      </c>
      <c r="F178" s="18" t="str">
        <f>Raw!$C178</f>
        <v>CLE</v>
      </c>
      <c r="G178" s="18" t="str">
        <f>IF(Raw!$F178=Raw!$B178,"Team1","Team2")</f>
        <v>Team2</v>
      </c>
      <c r="H178" s="18" t="str">
        <f>IF(Table1[[#This Row],[Odd1]]&gt;Table1[[#This Row],[Odd2]],Table1[[#This Row],[Team2]],Table1[[#This Row],[Team1]])</f>
        <v>CLE</v>
      </c>
      <c r="I178" s="18" t="str">
        <f>IF(Raw!$H178=Raw!$B178,"Team1","Team2")</f>
        <v>Team2</v>
      </c>
      <c r="J178" s="18">
        <v>8.1999999999999993</v>
      </c>
      <c r="K178" s="18">
        <v>1.1100000000000001</v>
      </c>
      <c r="L178" s="18">
        <f>Raw!$J178-Raw!$K178</f>
        <v>7.089999999999999</v>
      </c>
      <c r="M178" s="18" t="s">
        <v>58</v>
      </c>
      <c r="N178" s="18" t="str">
        <f>IF(Raw!$M178=Raw!$B178,"Team1", "Team2")</f>
        <v>Team1</v>
      </c>
      <c r="O178" s="18">
        <v>2</v>
      </c>
      <c r="P178" s="18">
        <v>0</v>
      </c>
      <c r="Q178" s="18">
        <v>5</v>
      </c>
      <c r="R178" s="18">
        <v>0</v>
      </c>
      <c r="S178" s="18" t="s">
        <v>4</v>
      </c>
      <c r="T178" s="18" t="str">
        <f>IF(Raw!$S178=Raw!$B178,"Team1","Team2")</f>
        <v>Team2</v>
      </c>
      <c r="U178" s="18">
        <v>82</v>
      </c>
      <c r="V178" s="18">
        <v>115</v>
      </c>
      <c r="W178" s="18">
        <f>Raw!$U178-Raw!$V178</f>
        <v>-33</v>
      </c>
      <c r="X178" s="18">
        <v>0.79179999999999995</v>
      </c>
      <c r="Y178" s="18">
        <v>0.17</v>
      </c>
      <c r="Z178" s="18">
        <f>1-Table1[[#This Row],[Pred1]]</f>
        <v>0.83</v>
      </c>
      <c r="AA178" s="20">
        <v>-1</v>
      </c>
      <c r="AB178" s="20">
        <v>-10</v>
      </c>
      <c r="AC178" s="20">
        <v>9</v>
      </c>
      <c r="AD178" s="20">
        <v>-0.37199999999999994</v>
      </c>
      <c r="AE178" s="20">
        <v>-0.20000000000000284</v>
      </c>
      <c r="AF178" s="20">
        <v>-12.600000000000009</v>
      </c>
      <c r="AG178" s="20">
        <v>-4.1999999999999957</v>
      </c>
      <c r="AH178" s="20">
        <v>-3.5999999999999943</v>
      </c>
      <c r="AI178" s="20">
        <v>-3.1000000000000014</v>
      </c>
      <c r="AJ178" s="20">
        <v>-2.8000000000000007</v>
      </c>
      <c r="AK178" s="20">
        <v>-5.6000000000000014</v>
      </c>
      <c r="AL178" s="20">
        <v>-2.6000000000000014</v>
      </c>
      <c r="AM178" s="20">
        <v>-1.5</v>
      </c>
      <c r="AN178" s="20">
        <v>-1.5</v>
      </c>
      <c r="AO178" s="20">
        <v>-1.2000000000000028</v>
      </c>
      <c r="AP178" s="20">
        <v>-0.70000000000000107</v>
      </c>
      <c r="AQ178" s="20">
        <v>-3.2000000000000028</v>
      </c>
      <c r="AR178" s="20">
        <v>-4</v>
      </c>
      <c r="AS178" s="20">
        <v>-1.8999999999999986</v>
      </c>
      <c r="AT178" s="20">
        <v>-0.39999999999999858</v>
      </c>
      <c r="AU178" s="20">
        <v>0.5</v>
      </c>
      <c r="AV178" s="20">
        <v>1.4000000000000004</v>
      </c>
      <c r="AW178" s="20">
        <v>1.1000000000000005</v>
      </c>
      <c r="AX178" s="20">
        <v>3.1999999999999993</v>
      </c>
      <c r="AY178" s="20">
        <v>-0.80000000000000071</v>
      </c>
      <c r="AZ178" s="20">
        <v>-6.7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5</v>
      </c>
      <c r="BG178" s="20">
        <v>4</v>
      </c>
      <c r="BH178" s="20">
        <v>-4</v>
      </c>
      <c r="BI178" s="20">
        <v>7</v>
      </c>
      <c r="BJ178" s="22">
        <v>-2</v>
      </c>
      <c r="BK178" s="22">
        <v>-9</v>
      </c>
      <c r="BL178" s="22">
        <v>2.6999999999999957</v>
      </c>
      <c r="BM178" s="22">
        <v>-1</v>
      </c>
      <c r="BN178" s="22">
        <v>0</v>
      </c>
      <c r="BO178" s="22">
        <v>-4.5999999999999943</v>
      </c>
      <c r="BP178" s="22">
        <v>2</v>
      </c>
      <c r="BQ178" s="22">
        <v>-11</v>
      </c>
      <c r="BR178" s="22">
        <v>-9</v>
      </c>
      <c r="BS178" s="22">
        <v>1</v>
      </c>
      <c r="BT178" s="22">
        <v>5</v>
      </c>
      <c r="BU178" s="22">
        <v>4</v>
      </c>
      <c r="BV178" s="22">
        <v>-1</v>
      </c>
      <c r="BW178" s="22">
        <v>-1</v>
      </c>
      <c r="BX178" s="22">
        <v>2</v>
      </c>
      <c r="BY178" s="20">
        <v>4</v>
      </c>
      <c r="BZ178" s="22">
        <v>-5</v>
      </c>
      <c r="CA178" s="21" t="s">
        <v>4</v>
      </c>
      <c r="CB178" s="21" t="str">
        <f>IF(Raw!$CA178=Raw!$B178,"Team1", "Team2")</f>
        <v>Team2</v>
      </c>
      <c r="CC178" s="21">
        <v>111</v>
      </c>
      <c r="CD178" s="21">
        <v>116</v>
      </c>
      <c r="CE178" s="21">
        <f>Raw!$CC178-Raw!$CD178</f>
        <v>-5</v>
      </c>
      <c r="CF178" s="21" t="str">
        <f>INDEX(Pred!O:O, MATCH(Table1[[#This Row],[Index]],Pred!E:E,0))</f>
        <v>Team2</v>
      </c>
      <c r="CG178" s="21"/>
      <c r="CH178" s="21"/>
      <c r="CI178" s="21">
        <f>IF(Table1[[#This Row],[GamewinTeam]]=Table1[[#This Row],[Bet.forecast]],0,1)</f>
        <v>0</v>
      </c>
      <c r="CJ178" s="32"/>
      <c r="CK178" s="32"/>
    </row>
    <row r="179" spans="1:89" x14ac:dyDescent="0.25">
      <c r="A179" t="s">
        <v>286</v>
      </c>
      <c r="B179" s="16" t="s">
        <v>56</v>
      </c>
      <c r="C179" s="18" t="s">
        <v>47</v>
      </c>
      <c r="D179" s="19" t="s">
        <v>257</v>
      </c>
      <c r="E179" s="18" t="str">
        <f>Table1[[#This Row],[Team1]]&amp;""&amp;Table1[[#This Row],[Team2]]&amp;""&amp;Table1[[#This Row],[Date]]</f>
        <v>LALDEN02.12.2017</v>
      </c>
      <c r="F179" s="18" t="str">
        <f>Raw!$C179</f>
        <v>DEN</v>
      </c>
      <c r="G179" s="18" t="str">
        <f>IF(Raw!$F179=Raw!$B179,"Team1","Team2")</f>
        <v>Team2</v>
      </c>
      <c r="H179" s="18" t="str">
        <f>IF(Table1[[#This Row],[Odd1]]&gt;Table1[[#This Row],[Odd2]],Table1[[#This Row],[Team2]],Table1[[#This Row],[Team1]])</f>
        <v>DEN</v>
      </c>
      <c r="I179" s="18" t="str">
        <f>IF(Raw!$H179=Raw!$B179,"Team1","Team2")</f>
        <v>Team2</v>
      </c>
      <c r="J179" s="18">
        <v>2.5499999999999998</v>
      </c>
      <c r="K179" s="18">
        <v>1.58</v>
      </c>
      <c r="L179" s="18">
        <f>Raw!$J179-Raw!$K179</f>
        <v>0.96999999999999975</v>
      </c>
      <c r="M179" s="18" t="s">
        <v>56</v>
      </c>
      <c r="N179" s="18" t="str">
        <f>IF(Raw!$M179=Raw!$B179,"Team1", "Team2")</f>
        <v>Team1</v>
      </c>
      <c r="O179" s="18">
        <v>0</v>
      </c>
      <c r="P179" s="18">
        <v>0</v>
      </c>
      <c r="Q179" s="18">
        <v>0</v>
      </c>
      <c r="R179" s="18">
        <v>0</v>
      </c>
      <c r="S179" s="18" t="s">
        <v>47</v>
      </c>
      <c r="T179" s="18" t="str">
        <f>IF(Raw!$S179=Raw!$B179,"Team1","Team2")</f>
        <v>Team2</v>
      </c>
      <c r="U179" s="18">
        <v>79</v>
      </c>
      <c r="V179" s="18">
        <v>122</v>
      </c>
      <c r="W179" s="18">
        <f>Raw!$U179-Raw!$V179</f>
        <v>-43</v>
      </c>
      <c r="X179" s="18">
        <v>0.86719999999999997</v>
      </c>
      <c r="Y179" s="18">
        <v>7.0000000000000007E-2</v>
      </c>
      <c r="Z179" s="18">
        <f>1-Table1[[#This Row],[Pred1]]</f>
        <v>0.92999999999999994</v>
      </c>
      <c r="AA179" s="20">
        <v>-1</v>
      </c>
      <c r="AB179" s="20">
        <v>-5</v>
      </c>
      <c r="AC179" s="20">
        <v>4</v>
      </c>
      <c r="AD179" s="20">
        <v>-0.18500000000000005</v>
      </c>
      <c r="AE179" s="20">
        <v>0.39999999999999858</v>
      </c>
      <c r="AF179" s="20">
        <v>-1.2000000000000028</v>
      </c>
      <c r="AG179" s="20">
        <v>0.79999999999999716</v>
      </c>
      <c r="AH179" s="20">
        <v>2.5999999999999943</v>
      </c>
      <c r="AI179" s="20">
        <v>-0.5</v>
      </c>
      <c r="AJ179" s="20">
        <v>-2.5999999999999996</v>
      </c>
      <c r="AK179" s="20">
        <v>-3.5</v>
      </c>
      <c r="AL179" s="20">
        <v>-4.8999999999999986</v>
      </c>
      <c r="AM179" s="20">
        <v>0</v>
      </c>
      <c r="AN179" s="20">
        <v>0.90000000000000213</v>
      </c>
      <c r="AO179" s="20">
        <v>-3</v>
      </c>
      <c r="AP179" s="20">
        <v>-1.3000000000000007</v>
      </c>
      <c r="AQ179" s="20">
        <v>2.7999999999999972</v>
      </c>
      <c r="AR179" s="20">
        <v>1.5</v>
      </c>
      <c r="AS179" s="20">
        <v>-0.40000000000000213</v>
      </c>
      <c r="AT179" s="20">
        <v>1.8000000000000007</v>
      </c>
      <c r="AU179" s="20">
        <v>0.5</v>
      </c>
      <c r="AV179" s="20">
        <v>1.2000000000000002</v>
      </c>
      <c r="AW179" s="20">
        <v>0.79999999999999982</v>
      </c>
      <c r="AX179" s="20">
        <v>4.5</v>
      </c>
      <c r="AY179" s="20">
        <v>0</v>
      </c>
      <c r="AZ179" s="20">
        <v>-3.3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4</v>
      </c>
      <c r="BG179" s="20">
        <v>0</v>
      </c>
      <c r="BH179" s="20">
        <v>11</v>
      </c>
      <c r="BI179" s="20">
        <v>-5.6000000000000014</v>
      </c>
      <c r="BJ179" s="22">
        <v>5</v>
      </c>
      <c r="BK179" s="22">
        <v>7</v>
      </c>
      <c r="BL179" s="22">
        <v>10.699999999999996</v>
      </c>
      <c r="BM179" s="22">
        <v>-1</v>
      </c>
      <c r="BN179" s="22">
        <v>8</v>
      </c>
      <c r="BO179" s="22">
        <v>-31.299999999999997</v>
      </c>
      <c r="BP179" s="22">
        <v>9</v>
      </c>
      <c r="BQ179" s="22">
        <v>-9</v>
      </c>
      <c r="BR179" s="22">
        <v>0</v>
      </c>
      <c r="BS179" s="22">
        <v>1</v>
      </c>
      <c r="BT179" s="22">
        <v>-1</v>
      </c>
      <c r="BU179" s="22">
        <v>6</v>
      </c>
      <c r="BV179" s="22">
        <v>0</v>
      </c>
      <c r="BW179" s="22">
        <v>6</v>
      </c>
      <c r="BX179" s="22">
        <v>4</v>
      </c>
      <c r="BY179" s="20">
        <v>10</v>
      </c>
      <c r="BZ179" s="22">
        <v>-11</v>
      </c>
      <c r="CA179" s="21" t="s">
        <v>47</v>
      </c>
      <c r="CB179" s="21" t="str">
        <f>IF(Raw!$CA179=Raw!$B179,"Team1", "Team2")</f>
        <v>Team2</v>
      </c>
      <c r="CC179" s="21">
        <v>100</v>
      </c>
      <c r="CD179" s="21">
        <v>115</v>
      </c>
      <c r="CE179" s="21">
        <f>Raw!$CC179-Raw!$CD179</f>
        <v>-15</v>
      </c>
      <c r="CF179" s="21" t="str">
        <f>INDEX(Pred!O:O, MATCH(Table1[[#This Row],[Index]],Pred!E:E,0))</f>
        <v>do not bet</v>
      </c>
      <c r="CG179" s="21"/>
      <c r="CH179" s="21"/>
      <c r="CI179" s="21">
        <f>IF(Table1[[#This Row],[GamewinTeam]]=Table1[[#This Row],[Bet.forecast]],0,1)</f>
        <v>1</v>
      </c>
      <c r="CJ179" s="32"/>
      <c r="CK179" s="32"/>
    </row>
    <row r="180" spans="1:89" x14ac:dyDescent="0.25">
      <c r="A180" t="s">
        <v>286</v>
      </c>
      <c r="B180" s="16" t="s">
        <v>63</v>
      </c>
      <c r="C180" s="18" t="s">
        <v>74</v>
      </c>
      <c r="D180" s="19" t="s">
        <v>257</v>
      </c>
      <c r="E180" s="18" t="str">
        <f>Table1[[#This Row],[Team1]]&amp;""&amp;Table1[[#This Row],[Team2]]&amp;""&amp;Table1[[#This Row],[Date]]</f>
        <v>NOPPOR02.12.2017</v>
      </c>
      <c r="F180" s="18" t="str">
        <f>Raw!$C180</f>
        <v>POR</v>
      </c>
      <c r="G180" s="18" t="str">
        <f>IF(Raw!$F180=Raw!$B180,"Team1","Team2")</f>
        <v>Team2</v>
      </c>
      <c r="H180" s="18" t="str">
        <f>IF(Table1[[#This Row],[Odd1]]&gt;Table1[[#This Row],[Odd2]],Table1[[#This Row],[Team2]],Table1[[#This Row],[Team1]])</f>
        <v>POR</v>
      </c>
      <c r="I180" s="18" t="str">
        <f>IF(Raw!$H180=Raw!$B180,"Team1","Team2")</f>
        <v>Team2</v>
      </c>
      <c r="J180" s="18">
        <v>3.41</v>
      </c>
      <c r="K180" s="18">
        <v>1.37</v>
      </c>
      <c r="L180" s="18">
        <f>Raw!$J180-Raw!$K180</f>
        <v>2.04</v>
      </c>
      <c r="M180" s="18" t="s">
        <v>63</v>
      </c>
      <c r="N180" s="18" t="str">
        <f>IF(Raw!$M180=Raw!$B180,"Team1", "Team2")</f>
        <v>Team1</v>
      </c>
      <c r="O180" s="18">
        <v>1</v>
      </c>
      <c r="P180" s="18">
        <v>1</v>
      </c>
      <c r="Q180" s="18">
        <v>2</v>
      </c>
      <c r="R180" s="18">
        <v>0</v>
      </c>
      <c r="S180" s="18" t="s">
        <v>74</v>
      </c>
      <c r="T180" s="18" t="str">
        <f>IF(Raw!$S180=Raw!$B180,"Team1","Team2")</f>
        <v>Team2</v>
      </c>
      <c r="U180" s="18">
        <v>85</v>
      </c>
      <c r="V180" s="18">
        <v>104</v>
      </c>
      <c r="W180" s="18">
        <f>Raw!$U180-Raw!$V180</f>
        <v>-19</v>
      </c>
      <c r="X180" s="18">
        <v>0.82499999999999996</v>
      </c>
      <c r="Y180" s="18">
        <v>0.31</v>
      </c>
      <c r="Z180" s="18">
        <f>1-Table1[[#This Row],[Pred1]]</f>
        <v>0.69</v>
      </c>
      <c r="AA180" s="20">
        <v>2</v>
      </c>
      <c r="AB180" s="20">
        <v>0</v>
      </c>
      <c r="AC180" s="20">
        <v>2</v>
      </c>
      <c r="AD180" s="20">
        <v>-4.2000000000000037E-2</v>
      </c>
      <c r="AE180" s="20">
        <v>0.19999999999999574</v>
      </c>
      <c r="AF180" s="20">
        <v>6.6000000000000085</v>
      </c>
      <c r="AG180" s="20">
        <v>3.7000000000000028</v>
      </c>
      <c r="AH180" s="20">
        <v>0.20000000000000284</v>
      </c>
      <c r="AI180" s="20">
        <v>4.2000000000000028</v>
      </c>
      <c r="AJ180" s="20">
        <v>1.8000000000000007</v>
      </c>
      <c r="AK180" s="20">
        <v>5.9000000000000021</v>
      </c>
      <c r="AL180" s="20">
        <v>-1.3999999999999986</v>
      </c>
      <c r="AM180" s="20">
        <v>-2.5999999999999979</v>
      </c>
      <c r="AN180" s="20">
        <v>-1.6000000000000014</v>
      </c>
      <c r="AO180" s="20">
        <v>-6.2999999999999972</v>
      </c>
      <c r="AP180" s="20">
        <v>-1.7000000000000011</v>
      </c>
      <c r="AQ180" s="20">
        <v>-1.5</v>
      </c>
      <c r="AR180" s="20">
        <v>-3.2999999999999972</v>
      </c>
      <c r="AS180" s="20">
        <v>7.8000000000000007</v>
      </c>
      <c r="AT180" s="20">
        <v>1.0999999999999996</v>
      </c>
      <c r="AU180" s="20">
        <v>1</v>
      </c>
      <c r="AV180" s="20">
        <v>-1.0999999999999996</v>
      </c>
      <c r="AW180" s="20">
        <v>-1.5</v>
      </c>
      <c r="AX180" s="20">
        <v>0.30000000000000071</v>
      </c>
      <c r="AY180" s="20">
        <v>0.19999999999999929</v>
      </c>
      <c r="AZ180" s="20">
        <v>-3.5</v>
      </c>
      <c r="BA180" s="20">
        <v>0</v>
      </c>
      <c r="BB180" s="20">
        <v>0</v>
      </c>
      <c r="BC180" s="20">
        <v>0</v>
      </c>
      <c r="BD180" s="20">
        <v>0</v>
      </c>
      <c r="BE180" s="20">
        <v>5</v>
      </c>
      <c r="BF180" s="20">
        <v>17</v>
      </c>
      <c r="BG180" s="20">
        <v>9</v>
      </c>
      <c r="BH180" s="20">
        <v>11</v>
      </c>
      <c r="BI180" s="20">
        <v>5.1000000000000014</v>
      </c>
      <c r="BJ180" s="22">
        <v>-2</v>
      </c>
      <c r="BK180" s="22">
        <v>1</v>
      </c>
      <c r="BL180" s="22">
        <v>-8.6999999999999957</v>
      </c>
      <c r="BM180" s="22">
        <v>1</v>
      </c>
      <c r="BN180" s="22">
        <v>-2</v>
      </c>
      <c r="BO180" s="22">
        <v>13.299999999999997</v>
      </c>
      <c r="BP180" s="22">
        <v>0</v>
      </c>
      <c r="BQ180" s="22">
        <v>-6</v>
      </c>
      <c r="BR180" s="22">
        <v>-6</v>
      </c>
      <c r="BS180" s="22">
        <v>1</v>
      </c>
      <c r="BT180" s="22">
        <v>-2</v>
      </c>
      <c r="BU180" s="22">
        <v>5</v>
      </c>
      <c r="BV180" s="22">
        <v>-2</v>
      </c>
      <c r="BW180" s="22">
        <v>-2</v>
      </c>
      <c r="BX180" s="22">
        <v>-6</v>
      </c>
      <c r="BY180" s="20">
        <v>-1</v>
      </c>
      <c r="BZ180" s="22">
        <v>7</v>
      </c>
      <c r="CA180" s="21" t="s">
        <v>63</v>
      </c>
      <c r="CB180" s="21" t="str">
        <f>IF(Raw!$CA180=Raw!$B180,"Team1", "Team2")</f>
        <v>Team1</v>
      </c>
      <c r="CC180" s="21">
        <v>123</v>
      </c>
      <c r="CD180" s="21">
        <v>116</v>
      </c>
      <c r="CE180" s="21">
        <f>Raw!$CC180-Raw!$CD180</f>
        <v>7</v>
      </c>
      <c r="CF180" s="21" t="str">
        <f>INDEX(Pred!O:O, MATCH(Table1[[#This Row],[Index]],Pred!E:E,0))</f>
        <v>Team2</v>
      </c>
      <c r="CG180" s="21"/>
      <c r="CH180" s="21"/>
      <c r="CI180" s="21">
        <f>IF(Table1[[#This Row],[GamewinTeam]]=Table1[[#This Row],[Bet.forecast]],0,1)</f>
        <v>1</v>
      </c>
      <c r="CJ180" s="32"/>
      <c r="CK180" s="32"/>
    </row>
    <row r="181" spans="1:89" x14ac:dyDescent="0.25">
      <c r="A181" t="s">
        <v>286</v>
      </c>
      <c r="B181" s="16" t="s">
        <v>50</v>
      </c>
      <c r="C181" s="18" t="s">
        <v>7</v>
      </c>
      <c r="D181" s="19" t="s">
        <v>258</v>
      </c>
      <c r="E181" s="18" t="str">
        <f>Table1[[#This Row],[Team1]]&amp;""&amp;Table1[[#This Row],[Team2]]&amp;""&amp;Table1[[#This Row],[Date]]</f>
        <v>GSWMIA03.12.2017</v>
      </c>
      <c r="F181" s="18" t="str">
        <f>Raw!$C181</f>
        <v>MIA</v>
      </c>
      <c r="G181" s="18" t="str">
        <f>IF(Raw!$F181=Raw!$B181,"Team1","Team2")</f>
        <v>Team2</v>
      </c>
      <c r="H181" s="18" t="str">
        <f>IF(Table1[[#This Row],[Odd1]]&gt;Table1[[#This Row],[Odd2]],Table1[[#This Row],[Team2]],Table1[[#This Row],[Team1]])</f>
        <v>GSW</v>
      </c>
      <c r="I181" s="18" t="str">
        <f>IF(Raw!$H181=Raw!$B181,"Team1","Team2")</f>
        <v>Team1</v>
      </c>
      <c r="J181" s="18">
        <v>1.19</v>
      </c>
      <c r="K181" s="18">
        <v>5.46</v>
      </c>
      <c r="L181" s="18">
        <f>Raw!$J181-Raw!$K181</f>
        <v>-4.2699999999999996</v>
      </c>
      <c r="M181" s="18" t="s">
        <v>7</v>
      </c>
      <c r="N181" s="18" t="str">
        <f>IF(Raw!$M181=Raw!$B181,"Team1", "Team2")</f>
        <v>Team2</v>
      </c>
      <c r="O181" s="18">
        <v>3</v>
      </c>
      <c r="P181" s="18">
        <v>0</v>
      </c>
      <c r="Q181" s="18">
        <v>2</v>
      </c>
      <c r="R181" s="18">
        <v>0</v>
      </c>
      <c r="S181" s="18" t="s">
        <v>50</v>
      </c>
      <c r="T181" s="18" t="str">
        <f>IF(Raw!$S181=Raw!$B181,"Team1","Team2")</f>
        <v>Team1</v>
      </c>
      <c r="U181" s="18">
        <v>103</v>
      </c>
      <c r="V181" s="18">
        <v>91</v>
      </c>
      <c r="W181" s="18">
        <f>Raw!$U181-Raw!$V181</f>
        <v>12</v>
      </c>
      <c r="X181" s="18">
        <v>0.78590000000000004</v>
      </c>
      <c r="Y181" s="18">
        <v>0.62</v>
      </c>
      <c r="Z181" s="18">
        <f>1-Table1[[#This Row],[Pred1]]</f>
        <v>0.38</v>
      </c>
      <c r="AA181" s="20">
        <v>3</v>
      </c>
      <c r="AB181" s="20">
        <v>10</v>
      </c>
      <c r="AC181" s="20">
        <v>-7</v>
      </c>
      <c r="AD181" s="20">
        <v>0.32</v>
      </c>
      <c r="AE181" s="20">
        <v>0</v>
      </c>
      <c r="AF181" s="20">
        <v>17</v>
      </c>
      <c r="AG181" s="20">
        <v>6.8999999999999986</v>
      </c>
      <c r="AH181" s="20">
        <v>3.4000000000000057</v>
      </c>
      <c r="AI181" s="20">
        <v>6.3000000000000043</v>
      </c>
      <c r="AJ181" s="20">
        <v>0.40000000000000036</v>
      </c>
      <c r="AK181" s="20">
        <v>-1.4000000000000021</v>
      </c>
      <c r="AL181" s="20">
        <v>3.0999999999999943</v>
      </c>
      <c r="AM181" s="20">
        <v>2.7000000000000011</v>
      </c>
      <c r="AN181" s="20">
        <v>2.5</v>
      </c>
      <c r="AO181" s="20">
        <v>3.7999999999999972</v>
      </c>
      <c r="AP181" s="20">
        <v>0.40000000000000036</v>
      </c>
      <c r="AQ181" s="20">
        <v>3</v>
      </c>
      <c r="AR181" s="20">
        <v>3.3999999999999986</v>
      </c>
      <c r="AS181" s="20">
        <v>9.6999999999999993</v>
      </c>
      <c r="AT181" s="20">
        <v>0</v>
      </c>
      <c r="AU181" s="20">
        <v>1.2999999999999989</v>
      </c>
      <c r="AV181" s="20">
        <v>3.8999999999999995</v>
      </c>
      <c r="AW181" s="20">
        <v>-0.70000000000000018</v>
      </c>
      <c r="AX181" s="20">
        <v>-0.20000000000000284</v>
      </c>
      <c r="AY181" s="20">
        <v>-0.59999999999999787</v>
      </c>
      <c r="AZ181" s="20">
        <v>15.1</v>
      </c>
      <c r="BA181" s="20">
        <v>0</v>
      </c>
      <c r="BB181" s="20">
        <v>1</v>
      </c>
      <c r="BC181" s="20">
        <v>-1</v>
      </c>
      <c r="BD181" s="20">
        <v>1</v>
      </c>
      <c r="BE181" s="20">
        <v>0</v>
      </c>
      <c r="BF181" s="20">
        <v>-3</v>
      </c>
      <c r="BG181" s="20">
        <v>0</v>
      </c>
      <c r="BH181" s="20">
        <v>9</v>
      </c>
      <c r="BI181" s="20">
        <v>-6.1000000000000014</v>
      </c>
      <c r="BJ181" s="22">
        <v>-11</v>
      </c>
      <c r="BK181" s="22">
        <v>-8</v>
      </c>
      <c r="BL181" s="22">
        <v>-26</v>
      </c>
      <c r="BM181" s="22">
        <v>8</v>
      </c>
      <c r="BN181" s="22">
        <v>10</v>
      </c>
      <c r="BO181" s="22">
        <v>2.2999999999999972</v>
      </c>
      <c r="BP181" s="22">
        <v>-1</v>
      </c>
      <c r="BQ181" s="22">
        <v>17</v>
      </c>
      <c r="BR181" s="22">
        <v>16</v>
      </c>
      <c r="BS181" s="22">
        <v>1</v>
      </c>
      <c r="BT181" s="22">
        <v>-5</v>
      </c>
      <c r="BU181" s="22">
        <v>-2</v>
      </c>
      <c r="BV181" s="22">
        <v>11</v>
      </c>
      <c r="BW181" s="22">
        <v>-5</v>
      </c>
      <c r="BX181" s="22">
        <v>2</v>
      </c>
      <c r="BY181" s="20">
        <v>3</v>
      </c>
      <c r="BZ181" s="22">
        <v>16</v>
      </c>
      <c r="CA181" s="21" t="s">
        <v>50</v>
      </c>
      <c r="CB181" s="21" t="str">
        <f>IF(Raw!$CA181=Raw!$B181,"Team1", "Team2")</f>
        <v>Team1</v>
      </c>
      <c r="CC181" s="21">
        <v>123</v>
      </c>
      <c r="CD181" s="21">
        <v>95</v>
      </c>
      <c r="CE181" s="21">
        <f>Raw!$CC181-Raw!$CD181</f>
        <v>28</v>
      </c>
      <c r="CF181" s="21" t="str">
        <f>INDEX(Pred!O:O, MATCH(Table1[[#This Row],[Index]],Pred!E:E,0))</f>
        <v>do not bet</v>
      </c>
      <c r="CG181" s="21"/>
      <c r="CH181" s="21"/>
      <c r="CI181" s="21">
        <f>IF(Table1[[#This Row],[GamewinTeam]]=Table1[[#This Row],[Bet.forecast]],0,1)</f>
        <v>1</v>
      </c>
      <c r="CJ181" s="32"/>
      <c r="CK181" s="32"/>
    </row>
    <row r="182" spans="1:89" x14ac:dyDescent="0.25">
      <c r="A182" t="s">
        <v>286</v>
      </c>
      <c r="B182" s="16" t="s">
        <v>78</v>
      </c>
      <c r="C182" s="18" t="s">
        <v>67</v>
      </c>
      <c r="D182" s="19" t="s">
        <v>258</v>
      </c>
      <c r="E182" s="18" t="str">
        <f>Table1[[#This Row],[Team1]]&amp;""&amp;Table1[[#This Row],[Team2]]&amp;""&amp;Table1[[#This Row],[Date]]</f>
        <v>SASOKC03.12.2017</v>
      </c>
      <c r="F182" s="18" t="str">
        <f>Raw!$C182</f>
        <v>OKC</v>
      </c>
      <c r="G182" s="18" t="str">
        <f>IF(Raw!$F182=Raw!$B182,"Team1","Team2")</f>
        <v>Team2</v>
      </c>
      <c r="H182" s="18" t="str">
        <f>IF(Table1[[#This Row],[Odd1]]&gt;Table1[[#This Row],[Odd2]],Table1[[#This Row],[Team2]],Table1[[#This Row],[Team1]])</f>
        <v>OKC</v>
      </c>
      <c r="I182" s="18" t="str">
        <f>IF(Raw!$H182=Raw!$B182,"Team1","Team2")</f>
        <v>Team2</v>
      </c>
      <c r="J182" s="18">
        <v>3.7</v>
      </c>
      <c r="K182" s="18">
        <v>1.33</v>
      </c>
      <c r="L182" s="18">
        <f>Raw!$J182-Raw!$K182</f>
        <v>2.37</v>
      </c>
      <c r="M182" s="18" t="s">
        <v>78</v>
      </c>
      <c r="N182" s="18" t="str">
        <f>IF(Raw!$M182=Raw!$B182,"Team1", "Team2")</f>
        <v>Team1</v>
      </c>
      <c r="O182" s="18">
        <v>0</v>
      </c>
      <c r="P182" s="18">
        <v>0</v>
      </c>
      <c r="Q182" s="18">
        <v>2</v>
      </c>
      <c r="R182" s="18">
        <v>0</v>
      </c>
      <c r="S182" s="18" t="s">
        <v>67</v>
      </c>
      <c r="T182" s="18" t="str">
        <f>IF(Raw!$S182=Raw!$B182,"Team1","Team2")</f>
        <v>Team2</v>
      </c>
      <c r="U182" s="18">
        <v>93</v>
      </c>
      <c r="V182" s="18">
        <v>106</v>
      </c>
      <c r="W182" s="18">
        <f>Raw!$U182-Raw!$V182</f>
        <v>-13</v>
      </c>
      <c r="X182" s="18">
        <v>0.65269999999999995</v>
      </c>
      <c r="Y182" s="18">
        <v>0.37</v>
      </c>
      <c r="Z182" s="18">
        <f>1-Table1[[#This Row],[Pred1]]</f>
        <v>0.63</v>
      </c>
      <c r="AA182" s="20">
        <v>2</v>
      </c>
      <c r="AB182" s="20">
        <v>7</v>
      </c>
      <c r="AC182" s="20">
        <v>-5</v>
      </c>
      <c r="AD182" s="20">
        <v>0.23399999999999993</v>
      </c>
      <c r="AE182" s="20">
        <v>0</v>
      </c>
      <c r="AF182" s="20">
        <v>-0.39999999999999147</v>
      </c>
      <c r="AG182" s="20">
        <v>0.20000000000000284</v>
      </c>
      <c r="AH182" s="20">
        <v>-2.9000000000000057</v>
      </c>
      <c r="AI182" s="20">
        <v>1.7000000000000028</v>
      </c>
      <c r="AJ182" s="20">
        <v>-0.80000000000000071</v>
      </c>
      <c r="AK182" s="20">
        <v>-4.6999999999999993</v>
      </c>
      <c r="AL182" s="20">
        <v>2.9000000000000057</v>
      </c>
      <c r="AM182" s="20">
        <v>0.19999999999999929</v>
      </c>
      <c r="AN182" s="20">
        <v>-1.8000000000000007</v>
      </c>
      <c r="AO182" s="20">
        <v>7.2999999999999972</v>
      </c>
      <c r="AP182" s="20">
        <v>-1.2999999999999989</v>
      </c>
      <c r="AQ182" s="20">
        <v>2.1999999999999993</v>
      </c>
      <c r="AR182" s="20">
        <v>1</v>
      </c>
      <c r="AS182" s="20">
        <v>2.1000000000000014</v>
      </c>
      <c r="AT182" s="20">
        <v>-1</v>
      </c>
      <c r="AU182" s="20">
        <v>-2.8000000000000007</v>
      </c>
      <c r="AV182" s="20">
        <v>1.2999999999999998</v>
      </c>
      <c r="AW182" s="20">
        <v>-1.0000000000000004</v>
      </c>
      <c r="AX182" s="20">
        <v>-3.8000000000000007</v>
      </c>
      <c r="AY182" s="20">
        <v>-1</v>
      </c>
      <c r="AZ182" s="20">
        <v>1</v>
      </c>
      <c r="BA182" s="20">
        <v>0</v>
      </c>
      <c r="BB182" s="20">
        <v>1</v>
      </c>
      <c r="BC182" s="20">
        <v>-1</v>
      </c>
      <c r="BD182" s="20">
        <v>1</v>
      </c>
      <c r="BE182" s="20">
        <v>0</v>
      </c>
      <c r="BF182" s="20">
        <v>10</v>
      </c>
      <c r="BG182" s="20">
        <v>0</v>
      </c>
      <c r="BH182" s="20">
        <v>-17</v>
      </c>
      <c r="BI182" s="20">
        <v>8.1000000000000014</v>
      </c>
      <c r="BJ182" s="22">
        <v>1</v>
      </c>
      <c r="BK182" s="22">
        <v>3</v>
      </c>
      <c r="BL182" s="22">
        <v>0.40000000000000213</v>
      </c>
      <c r="BM182" s="22">
        <v>9</v>
      </c>
      <c r="BN182" s="22">
        <v>1</v>
      </c>
      <c r="BO182" s="22">
        <v>35.299999999999997</v>
      </c>
      <c r="BP182" s="22">
        <v>-3</v>
      </c>
      <c r="BQ182" s="22">
        <v>-5</v>
      </c>
      <c r="BR182" s="22">
        <v>-8</v>
      </c>
      <c r="BS182" s="22">
        <v>-2</v>
      </c>
      <c r="BT182" s="22">
        <v>1</v>
      </c>
      <c r="BU182" s="22">
        <v>0</v>
      </c>
      <c r="BV182" s="22">
        <v>0</v>
      </c>
      <c r="BW182" s="22">
        <v>-7</v>
      </c>
      <c r="BX182" s="22">
        <v>-11</v>
      </c>
      <c r="BY182" s="20">
        <v>1</v>
      </c>
      <c r="BZ182" s="22">
        <v>8</v>
      </c>
      <c r="CA182" s="21" t="s">
        <v>67</v>
      </c>
      <c r="CB182" s="21" t="str">
        <f>IF(Raw!$CA182=Raw!$B182,"Team1", "Team2")</f>
        <v>Team2</v>
      </c>
      <c r="CC182" s="21">
        <v>87</v>
      </c>
      <c r="CD182" s="21">
        <v>90</v>
      </c>
      <c r="CE182" s="21">
        <f>Raw!$CC182-Raw!$CD182</f>
        <v>-3</v>
      </c>
      <c r="CF182" s="21" t="str">
        <f>INDEX(Pred!O:O, MATCH(Table1[[#This Row],[Index]],Pred!E:E,0))</f>
        <v>do not bet</v>
      </c>
      <c r="CG182" s="21"/>
      <c r="CH182" s="21"/>
      <c r="CI182" s="21">
        <f>IF(Table1[[#This Row],[GamewinTeam]]=Table1[[#This Row],[Bet.forecast]],0,1)</f>
        <v>1</v>
      </c>
      <c r="CJ182" s="32"/>
      <c r="CK182" s="32"/>
    </row>
    <row r="183" spans="1:89" x14ac:dyDescent="0.25">
      <c r="A183" t="s">
        <v>286</v>
      </c>
      <c r="B183" s="16" t="s">
        <v>6</v>
      </c>
      <c r="C183" s="18" t="s">
        <v>56</v>
      </c>
      <c r="D183" s="19" t="s">
        <v>258</v>
      </c>
      <c r="E183" s="18" t="str">
        <f>Table1[[#This Row],[Team1]]&amp;""&amp;Table1[[#This Row],[Team2]]&amp;""&amp;Table1[[#This Row],[Date]]</f>
        <v>HOULAL03.12.2017</v>
      </c>
      <c r="F183" s="18" t="str">
        <f>Raw!$C183</f>
        <v>LAL</v>
      </c>
      <c r="G183" s="18" t="str">
        <f>IF(Raw!$F183=Raw!$B183,"Team1","Team2")</f>
        <v>Team2</v>
      </c>
      <c r="H183" s="18" t="str">
        <f>IF(Table1[[#This Row],[Odd1]]&gt;Table1[[#This Row],[Odd2]],Table1[[#This Row],[Team2]],Table1[[#This Row],[Team1]])</f>
        <v>HOU</v>
      </c>
      <c r="I183" s="18" t="str">
        <f>IF(Raw!$H183=Raw!$B183,"Team1","Team2")</f>
        <v>Team1</v>
      </c>
      <c r="J183" s="18">
        <v>1.1200000000000001</v>
      </c>
      <c r="K183" s="18">
        <v>7.71</v>
      </c>
      <c r="L183" s="18">
        <f>Raw!$J183-Raw!$K183</f>
        <v>-6.59</v>
      </c>
      <c r="M183" s="18" t="s">
        <v>56</v>
      </c>
      <c r="N183" s="18" t="str">
        <f>IF(Raw!$M183=Raw!$B183,"Team1", "Team2")</f>
        <v>Team2</v>
      </c>
      <c r="O183" s="18">
        <v>1</v>
      </c>
      <c r="P183" s="18">
        <v>0</v>
      </c>
      <c r="Q183" s="18">
        <v>3</v>
      </c>
      <c r="R183" s="18">
        <v>0</v>
      </c>
      <c r="S183" s="18" t="s">
        <v>6</v>
      </c>
      <c r="T183" s="18" t="str">
        <f>IF(Raw!$S183=Raw!$B183,"Team1","Team2")</f>
        <v>Team1</v>
      </c>
      <c r="U183" s="18">
        <v>111</v>
      </c>
      <c r="V183" s="18">
        <v>95</v>
      </c>
      <c r="W183" s="18">
        <f>Raw!$U183-Raw!$V183</f>
        <v>16</v>
      </c>
      <c r="X183" s="18">
        <v>0.84330000000000005</v>
      </c>
      <c r="Y183" s="18">
        <v>0.66</v>
      </c>
      <c r="Z183" s="18">
        <f>1-Table1[[#This Row],[Pred1]]</f>
        <v>0.33999999999999997</v>
      </c>
      <c r="AA183" s="20">
        <v>-1</v>
      </c>
      <c r="AB183" s="20">
        <v>10</v>
      </c>
      <c r="AC183" s="20">
        <v>-11</v>
      </c>
      <c r="AD183" s="20">
        <v>0.45099999999999996</v>
      </c>
      <c r="AE183" s="20">
        <v>-0.39999999999999858</v>
      </c>
      <c r="AF183" s="20">
        <v>8.2000000000000028</v>
      </c>
      <c r="AG183" s="20">
        <v>-1.2999999999999972</v>
      </c>
      <c r="AH183" s="20">
        <v>-4.7999999999999972</v>
      </c>
      <c r="AI183" s="20">
        <v>1</v>
      </c>
      <c r="AJ183" s="20">
        <v>7.7999999999999989</v>
      </c>
      <c r="AK183" s="20">
        <v>17.7</v>
      </c>
      <c r="AL183" s="20">
        <v>4.8999999999999986</v>
      </c>
      <c r="AM183" s="20">
        <v>3</v>
      </c>
      <c r="AN183" s="20">
        <v>0.69999999999999929</v>
      </c>
      <c r="AO183" s="20">
        <v>10.200000000000003</v>
      </c>
      <c r="AP183" s="20">
        <v>-1.0999999999999996</v>
      </c>
      <c r="AQ183" s="20">
        <v>-0.39999999999999858</v>
      </c>
      <c r="AR183" s="20">
        <v>-1.5</v>
      </c>
      <c r="AS183" s="20">
        <v>0.30000000000000071</v>
      </c>
      <c r="AT183" s="20">
        <v>-1.1999999999999993</v>
      </c>
      <c r="AU183" s="20">
        <v>0.79999999999999893</v>
      </c>
      <c r="AV183" s="20">
        <v>-0.89999999999999947</v>
      </c>
      <c r="AW183" s="20">
        <v>-0.89999999999999947</v>
      </c>
      <c r="AX183" s="20">
        <v>-1.4000000000000021</v>
      </c>
      <c r="AY183" s="20">
        <v>-0.60000000000000142</v>
      </c>
      <c r="AZ183" s="20">
        <v>14.600000000000001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5</v>
      </c>
      <c r="BG183" s="20">
        <v>-4</v>
      </c>
      <c r="BH183" s="20">
        <v>-15</v>
      </c>
      <c r="BI183" s="20">
        <v>3.1000000000000014</v>
      </c>
      <c r="BJ183" s="22">
        <v>7</v>
      </c>
      <c r="BK183" s="22">
        <v>14</v>
      </c>
      <c r="BL183" s="22">
        <v>3.6000000000000014</v>
      </c>
      <c r="BM183" s="22">
        <v>6</v>
      </c>
      <c r="BN183" s="22">
        <v>0</v>
      </c>
      <c r="BO183" s="22">
        <v>25</v>
      </c>
      <c r="BP183" s="22">
        <v>-7</v>
      </c>
      <c r="BQ183" s="22">
        <v>9</v>
      </c>
      <c r="BR183" s="22">
        <v>2</v>
      </c>
      <c r="BS183" s="22">
        <v>0</v>
      </c>
      <c r="BT183" s="22">
        <v>5</v>
      </c>
      <c r="BU183" s="22">
        <v>-3</v>
      </c>
      <c r="BV183" s="22">
        <v>-2</v>
      </c>
      <c r="BW183" s="22">
        <v>-8</v>
      </c>
      <c r="BX183" s="22">
        <v>1</v>
      </c>
      <c r="BY183" s="20">
        <v>-6</v>
      </c>
      <c r="BZ183" s="22">
        <v>8</v>
      </c>
      <c r="CA183" s="21" t="s">
        <v>6</v>
      </c>
      <c r="CB183" s="21" t="str">
        <f>IF(Raw!$CA183=Raw!$B183,"Team1", "Team2")</f>
        <v>Team1</v>
      </c>
      <c r="CC183" s="21">
        <v>118</v>
      </c>
      <c r="CD183" s="21">
        <v>95</v>
      </c>
      <c r="CE183" s="21">
        <f>Raw!$CC183-Raw!$CD183</f>
        <v>23</v>
      </c>
      <c r="CF183" s="21" t="str">
        <f>INDEX(Pred!O:O, MATCH(Table1[[#This Row],[Index]],Pred!E:E,0))</f>
        <v>Team1</v>
      </c>
      <c r="CG183" s="21"/>
      <c r="CH183" s="21"/>
      <c r="CI183" s="21">
        <f>IF(Table1[[#This Row],[GamewinTeam]]=Table1[[#This Row],[Bet.forecast]],0,1)</f>
        <v>0</v>
      </c>
      <c r="CJ183" s="32"/>
      <c r="CK183" s="32"/>
    </row>
    <row r="184" spans="1:89" x14ac:dyDescent="0.25">
      <c r="A184" t="s">
        <v>286</v>
      </c>
      <c r="B184" s="16" t="s">
        <v>69</v>
      </c>
      <c r="C184" s="18" t="s">
        <v>2</v>
      </c>
      <c r="D184" s="19" t="s">
        <v>259</v>
      </c>
      <c r="E184" s="18" t="str">
        <f>Table1[[#This Row],[Team1]]&amp;""&amp;Table1[[#This Row],[Team2]]&amp;""&amp;Table1[[#This Row],[Date]]</f>
        <v>ORLATL09.12.2017</v>
      </c>
      <c r="F184" s="18" t="str">
        <f>Raw!$C184</f>
        <v>ATL</v>
      </c>
      <c r="G184" s="18" t="str">
        <f>IF(Raw!$F184=Raw!$B184,"Team1","Team2")</f>
        <v>Team2</v>
      </c>
      <c r="H184" s="18" t="str">
        <f>IF(Table1[[#This Row],[Odd1]]&gt;Table1[[#This Row],[Odd2]],Table1[[#This Row],[Team2]],Table1[[#This Row],[Team1]])</f>
        <v>ATL</v>
      </c>
      <c r="I184" s="18" t="str">
        <f>IF(Raw!$H184=Raw!$B184,"Team1","Team2")</f>
        <v>Team2</v>
      </c>
      <c r="J184" s="18">
        <v>2.59</v>
      </c>
      <c r="K184" s="18">
        <v>1.56</v>
      </c>
      <c r="L184" s="18">
        <f>Raw!$J184-Raw!$K184</f>
        <v>1.0299999999999998</v>
      </c>
      <c r="M184" s="18" t="s">
        <v>69</v>
      </c>
      <c r="N184" s="18" t="str">
        <f>IF(Raw!$M184=Raw!$B184,"Team1", "Team2")</f>
        <v>Team1</v>
      </c>
      <c r="O184" s="18">
        <v>0</v>
      </c>
      <c r="P184" s="18">
        <v>0</v>
      </c>
      <c r="Q184" s="18">
        <v>0</v>
      </c>
      <c r="R184" s="18">
        <v>0</v>
      </c>
      <c r="S184" s="18" t="s">
        <v>69</v>
      </c>
      <c r="T184" s="18" t="str">
        <f>IF(Raw!$S184=Raw!$B184,"Team1","Team2")</f>
        <v>Team1</v>
      </c>
      <c r="U184" s="18">
        <v>110</v>
      </c>
      <c r="V184" s="18">
        <v>90</v>
      </c>
      <c r="W184" s="18">
        <f>Raw!$U184-Raw!$V184</f>
        <v>20</v>
      </c>
      <c r="X184" s="18">
        <v>0.58089999999999997</v>
      </c>
      <c r="Y184" s="18">
        <v>0.7</v>
      </c>
      <c r="Z184" s="18">
        <f>1-Table1[[#This Row],[Pred1]]</f>
        <v>0.30000000000000004</v>
      </c>
      <c r="AA184" s="20">
        <v>3</v>
      </c>
      <c r="AB184" s="20">
        <v>6</v>
      </c>
      <c r="AC184" s="20">
        <v>-3</v>
      </c>
      <c r="AD184" s="20">
        <v>0.19899999999999998</v>
      </c>
      <c r="AE184" s="20">
        <v>0</v>
      </c>
      <c r="AF184" s="20">
        <v>4.1000000000000085</v>
      </c>
      <c r="AG184" s="20">
        <v>1.2000000000000028</v>
      </c>
      <c r="AH184" s="20">
        <v>0.60000000000000853</v>
      </c>
      <c r="AI184" s="20">
        <v>1.1999999999999957</v>
      </c>
      <c r="AJ184" s="20">
        <v>0.40000000000000036</v>
      </c>
      <c r="AK184" s="20">
        <v>2.1000000000000014</v>
      </c>
      <c r="AL184" s="20">
        <v>-1.1999999999999957</v>
      </c>
      <c r="AM184" s="20">
        <v>1</v>
      </c>
      <c r="AN184" s="20">
        <v>2.5</v>
      </c>
      <c r="AO184" s="20">
        <v>-4.5</v>
      </c>
      <c r="AP184" s="20">
        <v>-0.79999999999999893</v>
      </c>
      <c r="AQ184" s="20">
        <v>2.1999999999999993</v>
      </c>
      <c r="AR184" s="20">
        <v>1.5</v>
      </c>
      <c r="AS184" s="20">
        <v>0.5</v>
      </c>
      <c r="AT184" s="20">
        <v>-0.69999999999999929</v>
      </c>
      <c r="AU184" s="20">
        <v>-1.2999999999999998</v>
      </c>
      <c r="AV184" s="20">
        <v>1.5</v>
      </c>
      <c r="AW184" s="20">
        <v>-0.29999999999999982</v>
      </c>
      <c r="AX184" s="20">
        <v>-9.9999999999997868E-2</v>
      </c>
      <c r="AY184" s="20">
        <v>-0.89999999999999858</v>
      </c>
      <c r="AZ184" s="20">
        <v>2.0999999999999996</v>
      </c>
      <c r="BA184" s="20">
        <v>0</v>
      </c>
      <c r="BB184" s="20">
        <v>0</v>
      </c>
      <c r="BC184" s="20">
        <v>0</v>
      </c>
      <c r="BD184" s="20">
        <v>0</v>
      </c>
      <c r="BE184" s="20">
        <v>-5</v>
      </c>
      <c r="BF184" s="20">
        <v>-17</v>
      </c>
      <c r="BG184" s="20">
        <v>-7</v>
      </c>
      <c r="BH184" s="20">
        <v>-10</v>
      </c>
      <c r="BI184" s="20">
        <v>-3.2000000000000028</v>
      </c>
      <c r="BJ184" s="22">
        <v>-6</v>
      </c>
      <c r="BK184" s="22">
        <v>-6</v>
      </c>
      <c r="BL184" s="22">
        <v>-16.900000000000002</v>
      </c>
      <c r="BM184" s="22">
        <v>3</v>
      </c>
      <c r="BN184" s="22">
        <v>3</v>
      </c>
      <c r="BO184" s="22">
        <v>3.2999999999999972</v>
      </c>
      <c r="BP184" s="22">
        <v>0</v>
      </c>
      <c r="BQ184" s="22">
        <v>-7</v>
      </c>
      <c r="BR184" s="22">
        <v>-7</v>
      </c>
      <c r="BS184" s="22">
        <v>-7</v>
      </c>
      <c r="BT184" s="22">
        <v>-4</v>
      </c>
      <c r="BU184" s="22">
        <v>-2</v>
      </c>
      <c r="BV184" s="22">
        <v>4</v>
      </c>
      <c r="BW184" s="22">
        <v>0</v>
      </c>
      <c r="BX184" s="22">
        <v>1</v>
      </c>
      <c r="BY184" s="20">
        <v>-3</v>
      </c>
      <c r="BZ184" s="22">
        <v>-10</v>
      </c>
      <c r="CA184" s="21" t="s">
        <v>2</v>
      </c>
      <c r="CB184" s="21" t="str">
        <f>IF(Raw!$CA184=Raw!$B184,"Team1", "Team2")</f>
        <v>Team2</v>
      </c>
      <c r="CC184" s="21">
        <v>110</v>
      </c>
      <c r="CD184" s="21">
        <v>117</v>
      </c>
      <c r="CE184" s="21">
        <f>Raw!$CC184-Raw!$CD184</f>
        <v>-7</v>
      </c>
      <c r="CF184" s="21" t="str">
        <f>INDEX(Pred!O:O, MATCH(Table1[[#This Row],[Index]],Pred!E:E,0))</f>
        <v>Team1</v>
      </c>
      <c r="CG184" s="21"/>
      <c r="CH184" s="21"/>
      <c r="CI184" s="21">
        <f>IF(Table1[[#This Row],[GamewinTeam]]=Table1[[#This Row],[Bet.forecast]],0,1)</f>
        <v>1</v>
      </c>
      <c r="CJ184" s="32"/>
      <c r="CK184" s="32"/>
    </row>
    <row r="185" spans="1:89" x14ac:dyDescent="0.25">
      <c r="A185" t="s">
        <v>286</v>
      </c>
      <c r="B185" s="16" t="s">
        <v>65</v>
      </c>
      <c r="C185" s="18" t="s">
        <v>42</v>
      </c>
      <c r="D185" s="19" t="s">
        <v>259</v>
      </c>
      <c r="E185" s="18" t="str">
        <f>Table1[[#This Row],[Team1]]&amp;""&amp;Table1[[#This Row],[Team2]]&amp;""&amp;Table1[[#This Row],[Date]]</f>
        <v>NYKCHI09.12.2017</v>
      </c>
      <c r="F185" s="18" t="str">
        <f>Raw!$C185</f>
        <v>CHI</v>
      </c>
      <c r="G185" s="18" t="str">
        <f>IF(Raw!$F185=Raw!$B185,"Team1","Team2")</f>
        <v>Team2</v>
      </c>
      <c r="H185" s="18" t="str">
        <f>IF(Table1[[#This Row],[Odd1]]&gt;Table1[[#This Row],[Odd2]],Table1[[#This Row],[Team2]],Table1[[#This Row],[Team1]])</f>
        <v>NYK</v>
      </c>
      <c r="I185" s="18" t="str">
        <f>IF(Raw!$H185=Raw!$B185,"Team1","Team2")</f>
        <v>Team1</v>
      </c>
      <c r="J185" s="18">
        <v>1.63</v>
      </c>
      <c r="K185" s="18">
        <v>2.44</v>
      </c>
      <c r="L185" s="18">
        <f>Raw!$J185-Raw!$K185</f>
        <v>-0.81</v>
      </c>
      <c r="M185" s="18" t="s">
        <v>42</v>
      </c>
      <c r="N185" s="18" t="str">
        <f>IF(Raw!$M185=Raw!$B185,"Team1", "Team2")</f>
        <v>Team2</v>
      </c>
      <c r="O185" s="18">
        <v>0</v>
      </c>
      <c r="P185" s="18">
        <v>0</v>
      </c>
      <c r="Q185" s="18">
        <v>0</v>
      </c>
      <c r="R185" s="18">
        <v>0</v>
      </c>
      <c r="S185" s="18" t="s">
        <v>65</v>
      </c>
      <c r="T185" s="18" t="str">
        <f>IF(Raw!$S185=Raw!$B185,"Team1","Team2")</f>
        <v>Team1</v>
      </c>
      <c r="U185" s="18">
        <v>108</v>
      </c>
      <c r="V185" s="18">
        <v>93</v>
      </c>
      <c r="W185" s="18">
        <f>Raw!$U185-Raw!$V185</f>
        <v>15</v>
      </c>
      <c r="X185" s="18">
        <v>0.53539999999999999</v>
      </c>
      <c r="Y185" s="18">
        <v>0.65</v>
      </c>
      <c r="Z185" s="18">
        <f>1-Table1[[#This Row],[Pred1]]</f>
        <v>0.35</v>
      </c>
      <c r="AA185" s="20">
        <v>0</v>
      </c>
      <c r="AB185" s="20">
        <v>8</v>
      </c>
      <c r="AC185" s="20">
        <v>-8</v>
      </c>
      <c r="AD185" s="20">
        <v>0.33299999999999996</v>
      </c>
      <c r="AE185" s="20">
        <v>-0.39999999999999858</v>
      </c>
      <c r="AF185" s="20">
        <v>7.2000000000000028</v>
      </c>
      <c r="AG185" s="20">
        <v>3.1000000000000014</v>
      </c>
      <c r="AH185" s="20">
        <v>-3.2999999999999972</v>
      </c>
      <c r="AI185" s="20">
        <v>5.2000000000000028</v>
      </c>
      <c r="AJ185" s="20">
        <v>-2.5</v>
      </c>
      <c r="AK185" s="20">
        <v>-8.1999999999999993</v>
      </c>
      <c r="AL185" s="20">
        <v>1.5</v>
      </c>
      <c r="AM185" s="20">
        <v>3.5</v>
      </c>
      <c r="AN185" s="20">
        <v>3.6000000000000014</v>
      </c>
      <c r="AO185" s="20">
        <v>4.2999999999999972</v>
      </c>
      <c r="AP185" s="20">
        <v>1.4000000000000004</v>
      </c>
      <c r="AQ185" s="20">
        <v>-1.2000000000000028</v>
      </c>
      <c r="AR185" s="20">
        <v>0.29999999999999716</v>
      </c>
      <c r="AS185" s="20">
        <v>1.3000000000000007</v>
      </c>
      <c r="AT185" s="20">
        <v>1.9000000000000004</v>
      </c>
      <c r="AU185" s="20">
        <v>0.20000000000000018</v>
      </c>
      <c r="AV185" s="20">
        <v>1.0999999999999996</v>
      </c>
      <c r="AW185" s="20">
        <v>0.40000000000000036</v>
      </c>
      <c r="AX185" s="20">
        <v>1.4000000000000021</v>
      </c>
      <c r="AY185" s="20">
        <v>4.3999999999999986</v>
      </c>
      <c r="AZ185" s="20">
        <v>10.6</v>
      </c>
      <c r="BA185" s="20">
        <v>0</v>
      </c>
      <c r="BB185" s="20">
        <v>0</v>
      </c>
      <c r="BC185" s="20">
        <v>0</v>
      </c>
      <c r="BD185" s="20">
        <v>0</v>
      </c>
      <c r="BE185" s="20">
        <v>-5</v>
      </c>
      <c r="BF185" s="20">
        <v>-20</v>
      </c>
      <c r="BG185" s="20">
        <v>-13</v>
      </c>
      <c r="BH185" s="20">
        <v>-32</v>
      </c>
      <c r="BI185" s="20">
        <v>3.7000000000000028</v>
      </c>
      <c r="BJ185" s="22">
        <v>3</v>
      </c>
      <c r="BK185" s="22">
        <v>-4</v>
      </c>
      <c r="BL185" s="22">
        <v>31</v>
      </c>
      <c r="BM185" s="22">
        <v>3</v>
      </c>
      <c r="BN185" s="22">
        <v>5</v>
      </c>
      <c r="BO185" s="22">
        <v>-3.2000000000000028</v>
      </c>
      <c r="BP185" s="22">
        <v>4</v>
      </c>
      <c r="BQ185" s="22">
        <v>-18</v>
      </c>
      <c r="BR185" s="22">
        <v>-14</v>
      </c>
      <c r="BS185" s="22">
        <v>-1</v>
      </c>
      <c r="BT185" s="22">
        <v>4</v>
      </c>
      <c r="BU185" s="22">
        <v>3</v>
      </c>
      <c r="BV185" s="22">
        <v>-4</v>
      </c>
      <c r="BW185" s="22">
        <v>-6</v>
      </c>
      <c r="BX185" s="22">
        <v>-8</v>
      </c>
      <c r="BY185" s="20">
        <v>3</v>
      </c>
      <c r="BZ185" s="22">
        <v>3</v>
      </c>
      <c r="CA185" s="21" t="s">
        <v>42</v>
      </c>
      <c r="CB185" s="21" t="str">
        <f>IF(Raw!$CA185=Raw!$B185,"Team1", "Team2")</f>
        <v>Team2</v>
      </c>
      <c r="CC185" s="21">
        <v>102</v>
      </c>
      <c r="CD185" s="21">
        <v>104</v>
      </c>
      <c r="CE185" s="21">
        <f>Raw!$CC185-Raw!$CD185</f>
        <v>-2</v>
      </c>
      <c r="CF185" s="21" t="str">
        <f>INDEX(Pred!O:O, MATCH(Table1[[#This Row],[Index]],Pred!E:E,0))</f>
        <v>Team1</v>
      </c>
      <c r="CG185" s="21"/>
      <c r="CH185" s="21"/>
      <c r="CI185" s="21">
        <f>IF(Table1[[#This Row],[GamewinTeam]]=Table1[[#This Row],[Bet.forecast]],0,1)</f>
        <v>1</v>
      </c>
      <c r="CJ185" s="32"/>
      <c r="CK185" s="32"/>
    </row>
    <row r="186" spans="1:89" x14ac:dyDescent="0.25">
      <c r="A186" t="s">
        <v>286</v>
      </c>
      <c r="B186" s="16" t="s">
        <v>81</v>
      </c>
      <c r="C186" s="18" t="s">
        <v>8</v>
      </c>
      <c r="D186" s="19" t="s">
        <v>259</v>
      </c>
      <c r="E186" s="18" t="str">
        <f>Table1[[#This Row],[Team1]]&amp;""&amp;Table1[[#This Row],[Team2]]&amp;""&amp;Table1[[#This Row],[Date]]</f>
        <v>UTAMIL09.12.2017</v>
      </c>
      <c r="F186" s="18" t="str">
        <f>Raw!$C186</f>
        <v>MIL</v>
      </c>
      <c r="G186" s="18" t="str">
        <f>IF(Raw!$F186=Raw!$B186,"Team1","Team2")</f>
        <v>Team2</v>
      </c>
      <c r="H186" s="18" t="str">
        <f>IF(Table1[[#This Row],[Odd1]]&gt;Table1[[#This Row],[Odd2]],Table1[[#This Row],[Team2]],Table1[[#This Row],[Team1]])</f>
        <v>MIL</v>
      </c>
      <c r="I186" s="18" t="str">
        <f>IF(Raw!$H186=Raw!$B186,"Team1","Team2")</f>
        <v>Team2</v>
      </c>
      <c r="J186" s="18">
        <v>2.15</v>
      </c>
      <c r="K186" s="18">
        <v>1.79</v>
      </c>
      <c r="L186" s="18">
        <f>Raw!$J186-Raw!$K186</f>
        <v>0.35999999999999988</v>
      </c>
      <c r="M186" s="18" t="s">
        <v>81</v>
      </c>
      <c r="N186" s="18" t="str">
        <f>IF(Raw!$M186=Raw!$B186,"Team1", "Team2")</f>
        <v>Team1</v>
      </c>
      <c r="O186" s="18">
        <v>0</v>
      </c>
      <c r="P186" s="18">
        <v>1</v>
      </c>
      <c r="Q186" s="18">
        <v>0</v>
      </c>
      <c r="R186" s="18">
        <v>0</v>
      </c>
      <c r="S186" s="18" t="s">
        <v>81</v>
      </c>
      <c r="T186" s="18" t="str">
        <f>IF(Raw!$S186=Raw!$B186,"Team1","Team2")</f>
        <v>Team1</v>
      </c>
      <c r="U186" s="18">
        <v>96</v>
      </c>
      <c r="V186" s="18">
        <v>94</v>
      </c>
      <c r="W186" s="18">
        <f>Raw!$U186-Raw!$V186</f>
        <v>2</v>
      </c>
      <c r="X186" s="18">
        <v>0.8538</v>
      </c>
      <c r="Y186" s="18">
        <v>0.52</v>
      </c>
      <c r="Z186" s="18">
        <f>1-Table1[[#This Row],[Pred1]]</f>
        <v>0.48</v>
      </c>
      <c r="AA186" s="20">
        <v>2</v>
      </c>
      <c r="AB186" s="20">
        <v>-1</v>
      </c>
      <c r="AC186" s="20">
        <v>3</v>
      </c>
      <c r="AD186" s="20">
        <v>-8.2999999999999963E-2</v>
      </c>
      <c r="AE186" s="20">
        <v>0</v>
      </c>
      <c r="AF186" s="20">
        <v>-9.9999999999994316E-2</v>
      </c>
      <c r="AG186" s="20">
        <v>-1.1000000000000014</v>
      </c>
      <c r="AH186" s="20">
        <v>1.7999999999999972</v>
      </c>
      <c r="AI186" s="20">
        <v>-2.3999999999999986</v>
      </c>
      <c r="AJ186" s="20">
        <v>3</v>
      </c>
      <c r="AK186" s="20">
        <v>6.1999999999999993</v>
      </c>
      <c r="AL186" s="20">
        <v>2.3000000000000043</v>
      </c>
      <c r="AM186" s="20">
        <v>-1</v>
      </c>
      <c r="AN186" s="20">
        <v>-2.9000000000000021</v>
      </c>
      <c r="AO186" s="20">
        <v>6.2000000000000028</v>
      </c>
      <c r="AP186" s="20">
        <v>1.2999999999999998</v>
      </c>
      <c r="AQ186" s="20">
        <v>0.80000000000000071</v>
      </c>
      <c r="AR186" s="20">
        <v>2.1000000000000014</v>
      </c>
      <c r="AS186" s="20">
        <v>-0.39999999999999858</v>
      </c>
      <c r="AT186" s="20">
        <v>1.2000000000000011</v>
      </c>
      <c r="AU186" s="20">
        <v>1.4000000000000004</v>
      </c>
      <c r="AV186" s="20">
        <v>-0.10000000000000053</v>
      </c>
      <c r="AW186" s="20">
        <v>1.4000000000000004</v>
      </c>
      <c r="AX186" s="20">
        <v>-1.8999999999999986</v>
      </c>
      <c r="AY186" s="20">
        <v>0.39999999999999858</v>
      </c>
      <c r="AZ186" s="20">
        <v>4.5</v>
      </c>
      <c r="BA186" s="20">
        <v>0</v>
      </c>
      <c r="BB186" s="20">
        <v>-1</v>
      </c>
      <c r="BC186" s="20">
        <v>1</v>
      </c>
      <c r="BD186" s="20">
        <v>-1</v>
      </c>
      <c r="BE186" s="20">
        <v>0</v>
      </c>
      <c r="BF186" s="20">
        <v>-8</v>
      </c>
      <c r="BG186" s="20">
        <v>-2</v>
      </c>
      <c r="BH186" s="20">
        <v>-2</v>
      </c>
      <c r="BI186" s="20">
        <v>-1.3999999999999986</v>
      </c>
      <c r="BJ186" s="22">
        <v>3</v>
      </c>
      <c r="BK186" s="22">
        <v>6</v>
      </c>
      <c r="BL186" s="22">
        <v>3.4000000000000057</v>
      </c>
      <c r="BM186" s="22">
        <v>-7</v>
      </c>
      <c r="BN186" s="22">
        <v>-7</v>
      </c>
      <c r="BO186" s="22">
        <v>-3.7999999999999972</v>
      </c>
      <c r="BP186" s="22">
        <v>-3</v>
      </c>
      <c r="BQ186" s="22">
        <v>-5</v>
      </c>
      <c r="BR186" s="22">
        <v>-8</v>
      </c>
      <c r="BS186" s="22">
        <v>-3</v>
      </c>
      <c r="BT186" s="22">
        <v>3</v>
      </c>
      <c r="BU186" s="22">
        <v>0</v>
      </c>
      <c r="BV186" s="22">
        <v>-1</v>
      </c>
      <c r="BW186" s="22">
        <v>3</v>
      </c>
      <c r="BX186" s="22">
        <v>-3</v>
      </c>
      <c r="BY186" s="20">
        <v>3</v>
      </c>
      <c r="BZ186" s="22">
        <v>-18</v>
      </c>
      <c r="CA186" s="21" t="s">
        <v>8</v>
      </c>
      <c r="CB186" s="21" t="str">
        <f>IF(Raw!$CA186=Raw!$B186,"Team1", "Team2")</f>
        <v>Team2</v>
      </c>
      <c r="CC186" s="21">
        <v>100</v>
      </c>
      <c r="CD186" s="21">
        <v>117</v>
      </c>
      <c r="CE186" s="21">
        <f>Raw!$CC186-Raw!$CD186</f>
        <v>-17</v>
      </c>
      <c r="CF186" s="21" t="str">
        <f>INDEX(Pred!O:O, MATCH(Table1[[#This Row],[Index]],Pred!E:E,0))</f>
        <v>Team2</v>
      </c>
      <c r="CG186" s="21"/>
      <c r="CH186" s="21"/>
      <c r="CI186" s="21">
        <f>IF(Table1[[#This Row],[GamewinTeam]]=Table1[[#This Row],[Bet.forecast]],0,1)</f>
        <v>0</v>
      </c>
      <c r="CJ186" s="32"/>
      <c r="CK186" s="32"/>
    </row>
    <row r="187" spans="1:89" x14ac:dyDescent="0.25">
      <c r="A187" t="s">
        <v>286</v>
      </c>
      <c r="B187" s="16" t="s">
        <v>67</v>
      </c>
      <c r="C187" s="18" t="s">
        <v>58</v>
      </c>
      <c r="D187" s="19" t="s">
        <v>259</v>
      </c>
      <c r="E187" s="18" t="str">
        <f>Table1[[#This Row],[Team1]]&amp;""&amp;Table1[[#This Row],[Team2]]&amp;""&amp;Table1[[#This Row],[Date]]</f>
        <v>OKCMEM09.12.2017</v>
      </c>
      <c r="F187" s="18" t="str">
        <f>Raw!$C187</f>
        <v>MEM</v>
      </c>
      <c r="G187" s="18" t="str">
        <f>IF(Raw!$F187=Raw!$B187,"Team1","Team2")</f>
        <v>Team2</v>
      </c>
      <c r="H187" s="18" t="str">
        <f>IF(Table1[[#This Row],[Odd1]]&gt;Table1[[#This Row],[Odd2]],Table1[[#This Row],[Team2]],Table1[[#This Row],[Team1]])</f>
        <v>OKC</v>
      </c>
      <c r="I187" s="18" t="str">
        <f>IF(Raw!$H187=Raw!$B187,"Team1","Team2")</f>
        <v>Team1</v>
      </c>
      <c r="J187" s="18">
        <v>1.46</v>
      </c>
      <c r="K187" s="18">
        <v>2.95</v>
      </c>
      <c r="L187" s="18">
        <f>Raw!$J187-Raw!$K187</f>
        <v>-1.4900000000000002</v>
      </c>
      <c r="M187" s="18" t="s">
        <v>58</v>
      </c>
      <c r="N187" s="18" t="str">
        <f>IF(Raw!$M187=Raw!$B187,"Team1", "Team2")</f>
        <v>Team2</v>
      </c>
      <c r="O187" s="18">
        <v>2</v>
      </c>
      <c r="P187" s="18">
        <v>0</v>
      </c>
      <c r="Q187" s="18">
        <v>0</v>
      </c>
      <c r="R187" s="18">
        <v>0</v>
      </c>
      <c r="S187" s="18" t="s">
        <v>67</v>
      </c>
      <c r="T187" s="18" t="str">
        <f>IF(Raw!$S187=Raw!$B187,"Team1","Team2")</f>
        <v>Team1</v>
      </c>
      <c r="U187" s="18">
        <v>110</v>
      </c>
      <c r="V187" s="18">
        <v>82</v>
      </c>
      <c r="W187" s="18">
        <f>Raw!$U187-Raw!$V187</f>
        <v>28</v>
      </c>
      <c r="X187" s="18">
        <v>0.60099999999999998</v>
      </c>
      <c r="Y187" s="18">
        <v>0.78</v>
      </c>
      <c r="Z187" s="18">
        <f>1-Table1[[#This Row],[Pred1]]</f>
        <v>0.21999999999999997</v>
      </c>
      <c r="AA187" s="20">
        <v>-1</v>
      </c>
      <c r="AB187" s="20">
        <v>3</v>
      </c>
      <c r="AC187" s="20">
        <v>-4</v>
      </c>
      <c r="AD187" s="20">
        <v>0.13800000000000001</v>
      </c>
      <c r="AE187" s="20">
        <v>0</v>
      </c>
      <c r="AF187" s="20">
        <v>3.7000000000000028</v>
      </c>
      <c r="AG187" s="20">
        <v>2.0999999999999943</v>
      </c>
      <c r="AH187" s="20">
        <v>6.5</v>
      </c>
      <c r="AI187" s="20">
        <v>-0.89999999999999858</v>
      </c>
      <c r="AJ187" s="20">
        <v>0.80000000000000071</v>
      </c>
      <c r="AK187" s="20">
        <v>2.8000000000000007</v>
      </c>
      <c r="AL187" s="20">
        <v>-0.30000000000000426</v>
      </c>
      <c r="AM187" s="20">
        <v>-1.3999999999999986</v>
      </c>
      <c r="AN187" s="20">
        <v>0.40000000000000213</v>
      </c>
      <c r="AO187" s="20">
        <v>-7.7000000000000028</v>
      </c>
      <c r="AP187" s="20">
        <v>4.0999999999999996</v>
      </c>
      <c r="AQ187" s="20">
        <v>0.80000000000000071</v>
      </c>
      <c r="AR187" s="20">
        <v>4.7999999999999972</v>
      </c>
      <c r="AS187" s="20">
        <v>-0.10000000000000142</v>
      </c>
      <c r="AT187" s="20">
        <v>1</v>
      </c>
      <c r="AU187" s="20">
        <v>3.0000000000000009</v>
      </c>
      <c r="AV187" s="20">
        <v>-0.60000000000000053</v>
      </c>
      <c r="AW187" s="20">
        <v>-0.29999999999999982</v>
      </c>
      <c r="AX187" s="20">
        <v>-1.1999999999999993</v>
      </c>
      <c r="AY187" s="20">
        <v>-0.10000000000000142</v>
      </c>
      <c r="AZ187" s="20">
        <v>6.4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-12</v>
      </c>
      <c r="BG187" s="20">
        <v>-3</v>
      </c>
      <c r="BH187" s="20">
        <v>16</v>
      </c>
      <c r="BI187" s="20">
        <v>-11.200000000000003</v>
      </c>
      <c r="BJ187" s="22">
        <v>-2</v>
      </c>
      <c r="BK187" s="22">
        <v>-3</v>
      </c>
      <c r="BL187" s="22">
        <v>-4.0999999999999979</v>
      </c>
      <c r="BM187" s="22">
        <v>-4</v>
      </c>
      <c r="BN187" s="22">
        <v>1</v>
      </c>
      <c r="BO187" s="22">
        <v>-20.5</v>
      </c>
      <c r="BP187" s="22">
        <v>6</v>
      </c>
      <c r="BQ187" s="22">
        <v>13</v>
      </c>
      <c r="BR187" s="22">
        <v>19</v>
      </c>
      <c r="BS187" s="22">
        <v>-6</v>
      </c>
      <c r="BT187" s="22">
        <v>-5</v>
      </c>
      <c r="BU187" s="22">
        <v>-2</v>
      </c>
      <c r="BV187" s="22">
        <v>0</v>
      </c>
      <c r="BW187" s="22">
        <v>4</v>
      </c>
      <c r="BX187" s="22">
        <v>0</v>
      </c>
      <c r="BY187" s="20">
        <v>-2</v>
      </c>
      <c r="BZ187" s="22">
        <v>4</v>
      </c>
      <c r="CA187" s="21" t="s">
        <v>67</v>
      </c>
      <c r="CB187" s="21" t="str">
        <f>IF(Raw!$CA187=Raw!$B187,"Team1", "Team2")</f>
        <v>Team1</v>
      </c>
      <c r="CC187" s="21">
        <v>104</v>
      </c>
      <c r="CD187" s="21">
        <v>101</v>
      </c>
      <c r="CE187" s="21">
        <f>Raw!$CC187-Raw!$CD187</f>
        <v>3</v>
      </c>
      <c r="CF187" s="21" t="str">
        <f>INDEX(Pred!O:O, MATCH(Table1[[#This Row],[Index]],Pred!E:E,0))</f>
        <v>do not bet</v>
      </c>
      <c r="CG187" s="21"/>
      <c r="CH187" s="21"/>
      <c r="CI187" s="21">
        <f>IF(Table1[[#This Row],[GamewinTeam]]=Table1[[#This Row],[Bet.forecast]],0,1)</f>
        <v>1</v>
      </c>
      <c r="CJ187" s="32"/>
      <c r="CK187" s="32"/>
    </row>
    <row r="188" spans="1:89" x14ac:dyDescent="0.25">
      <c r="A188" t="s">
        <v>286</v>
      </c>
      <c r="B188" s="16" t="s">
        <v>6</v>
      </c>
      <c r="C188" s="18" t="s">
        <v>74</v>
      </c>
      <c r="D188" s="19" t="s">
        <v>259</v>
      </c>
      <c r="E188" s="18" t="str">
        <f>Table1[[#This Row],[Team1]]&amp;""&amp;Table1[[#This Row],[Team2]]&amp;""&amp;Table1[[#This Row],[Date]]</f>
        <v>HOUPOR09.12.2017</v>
      </c>
      <c r="F188" s="18" t="str">
        <f>Raw!$C188</f>
        <v>POR</v>
      </c>
      <c r="G188" s="18" t="str">
        <f>IF(Raw!$F188=Raw!$B188,"Team1","Team2")</f>
        <v>Team2</v>
      </c>
      <c r="H188" s="18" t="str">
        <f>IF(Table1[[#This Row],[Odd1]]&gt;Table1[[#This Row],[Odd2]],Table1[[#This Row],[Team2]],Table1[[#This Row],[Team1]])</f>
        <v>HOU</v>
      </c>
      <c r="I188" s="18" t="str">
        <f>IF(Raw!$H188=Raw!$B188,"Team1","Team2")</f>
        <v>Team1</v>
      </c>
      <c r="J188" s="18">
        <v>1.27</v>
      </c>
      <c r="K188" s="18">
        <v>4.18</v>
      </c>
      <c r="L188" s="18">
        <f>Raw!$J188-Raw!$K188</f>
        <v>-2.9099999999999997</v>
      </c>
      <c r="M188" s="18" t="s">
        <v>74</v>
      </c>
      <c r="N188" s="18" t="str">
        <f>IF(Raw!$M188=Raw!$B188,"Team1", "Team2")</f>
        <v>Team2</v>
      </c>
      <c r="O188" s="18">
        <v>1</v>
      </c>
      <c r="P188" s="18">
        <v>0</v>
      </c>
      <c r="Q188" s="18">
        <v>3</v>
      </c>
      <c r="R188" s="18">
        <v>0</v>
      </c>
      <c r="S188" s="18" t="s">
        <v>6</v>
      </c>
      <c r="T188" s="18" t="str">
        <f>IF(Raw!$S188=Raw!$B188,"Team1","Team2")</f>
        <v>Team1</v>
      </c>
      <c r="U188" s="18">
        <v>111</v>
      </c>
      <c r="V188" s="18">
        <v>91</v>
      </c>
      <c r="W188" s="18">
        <f>Raw!$U188-Raw!$V188</f>
        <v>20</v>
      </c>
      <c r="X188" s="18">
        <v>0.64649999999999996</v>
      </c>
      <c r="Y188" s="18">
        <v>0.7</v>
      </c>
      <c r="Z188" s="18">
        <f>1-Table1[[#This Row],[Pred1]]</f>
        <v>0.30000000000000004</v>
      </c>
      <c r="AA188" s="20">
        <v>-1</v>
      </c>
      <c r="AB188" s="20">
        <v>6</v>
      </c>
      <c r="AC188" s="20">
        <v>-7</v>
      </c>
      <c r="AD188" s="20">
        <v>0.28399999999999992</v>
      </c>
      <c r="AE188" s="20">
        <v>-0.20000000000000284</v>
      </c>
      <c r="AF188" s="20">
        <v>11.200000000000003</v>
      </c>
      <c r="AG188" s="20">
        <v>1.6000000000000014</v>
      </c>
      <c r="AH188" s="20">
        <v>-1.5</v>
      </c>
      <c r="AI188" s="20">
        <v>2.6000000000000014</v>
      </c>
      <c r="AJ188" s="20">
        <v>7.1</v>
      </c>
      <c r="AK188" s="20">
        <v>19.8</v>
      </c>
      <c r="AL188" s="20">
        <v>-0.70000000000000284</v>
      </c>
      <c r="AM188" s="20">
        <v>1</v>
      </c>
      <c r="AN188" s="20">
        <v>1.5</v>
      </c>
      <c r="AO188" s="20">
        <v>-1</v>
      </c>
      <c r="AP188" s="20">
        <v>-1</v>
      </c>
      <c r="AQ188" s="20">
        <v>-1.1000000000000014</v>
      </c>
      <c r="AR188" s="20">
        <v>-2.1000000000000014</v>
      </c>
      <c r="AS188" s="20">
        <v>4.8000000000000007</v>
      </c>
      <c r="AT188" s="20">
        <v>1.0000000000000018</v>
      </c>
      <c r="AU188" s="20">
        <v>2.6999999999999993</v>
      </c>
      <c r="AV188" s="20">
        <v>-0.59999999999999964</v>
      </c>
      <c r="AW188" s="20">
        <v>-1.0999999999999996</v>
      </c>
      <c r="AX188" s="20">
        <v>1.1999999999999993</v>
      </c>
      <c r="AY188" s="20">
        <v>9.9999999999997868E-2</v>
      </c>
      <c r="AZ188" s="20">
        <v>8.8000000000000007</v>
      </c>
      <c r="BA188" s="20">
        <v>0</v>
      </c>
      <c r="BB188" s="20">
        <v>1</v>
      </c>
      <c r="BC188" s="20">
        <v>-1</v>
      </c>
      <c r="BD188" s="20">
        <v>1</v>
      </c>
      <c r="BE188" s="20">
        <v>0</v>
      </c>
      <c r="BF188" s="20">
        <v>20</v>
      </c>
      <c r="BG188" s="20">
        <v>6</v>
      </c>
      <c r="BH188" s="20">
        <v>3</v>
      </c>
      <c r="BI188" s="20">
        <v>5.8999999999999986</v>
      </c>
      <c r="BJ188" s="22">
        <v>6</v>
      </c>
      <c r="BK188" s="22">
        <v>15</v>
      </c>
      <c r="BL188" s="22">
        <v>-1.5</v>
      </c>
      <c r="BM188" s="22">
        <v>2</v>
      </c>
      <c r="BN188" s="22">
        <v>3</v>
      </c>
      <c r="BO188" s="22">
        <v>-1.2000000000000028</v>
      </c>
      <c r="BP188" s="22">
        <v>1</v>
      </c>
      <c r="BQ188" s="22">
        <v>4</v>
      </c>
      <c r="BR188" s="22">
        <v>5</v>
      </c>
      <c r="BS188" s="22">
        <v>4</v>
      </c>
      <c r="BT188" s="22">
        <v>-2</v>
      </c>
      <c r="BU188" s="22">
        <v>8</v>
      </c>
      <c r="BV188" s="22">
        <v>0</v>
      </c>
      <c r="BW188" s="22">
        <v>-1</v>
      </c>
      <c r="BX188" s="22">
        <v>5</v>
      </c>
      <c r="BY188" s="20">
        <v>-1</v>
      </c>
      <c r="BZ188" s="22">
        <v>25</v>
      </c>
      <c r="CA188" s="21" t="s">
        <v>6</v>
      </c>
      <c r="CB188" s="21" t="str">
        <f>IF(Raw!$CA188=Raw!$B188,"Team1", "Team2")</f>
        <v>Team1</v>
      </c>
      <c r="CC188" s="21">
        <v>124</v>
      </c>
      <c r="CD188" s="21">
        <v>117</v>
      </c>
      <c r="CE188" s="21">
        <f>Raw!$CC188-Raw!$CD188</f>
        <v>7</v>
      </c>
      <c r="CF188" s="21" t="str">
        <f>INDEX(Pred!O:O, MATCH(Table1[[#This Row],[Index]],Pred!E:E,0))</f>
        <v>Team1</v>
      </c>
      <c r="CG188" s="21"/>
      <c r="CH188" s="21"/>
      <c r="CI188" s="21">
        <f>IF(Table1[[#This Row],[GamewinTeam]]=Table1[[#This Row],[Bet.forecast]],0,1)</f>
        <v>0</v>
      </c>
      <c r="CJ188" s="32"/>
      <c r="CK188" s="32"/>
    </row>
    <row r="189" spans="1:89" x14ac:dyDescent="0.25">
      <c r="A189" t="s">
        <v>286</v>
      </c>
      <c r="B189" s="16" t="s">
        <v>74</v>
      </c>
      <c r="C189" s="18" t="s">
        <v>50</v>
      </c>
      <c r="D189" s="19" t="s">
        <v>260</v>
      </c>
      <c r="E189" s="18" t="str">
        <f>Table1[[#This Row],[Team1]]&amp;""&amp;Table1[[#This Row],[Team2]]&amp;""&amp;Table1[[#This Row],[Date]]</f>
        <v>PORGSW11.12.2017</v>
      </c>
      <c r="F189" s="18" t="str">
        <f>Raw!$C189</f>
        <v>GSW</v>
      </c>
      <c r="G189" s="18" t="str">
        <f>IF(Raw!$F189=Raw!$B189,"Team1","Team2")</f>
        <v>Team2</v>
      </c>
      <c r="H189" s="18" t="str">
        <f>IF(Table1[[#This Row],[Odd1]]&gt;Table1[[#This Row],[Odd2]],Table1[[#This Row],[Team2]],Table1[[#This Row],[Team1]])</f>
        <v>GSW</v>
      </c>
      <c r="I189" s="18" t="str">
        <f>IF(Raw!$H189=Raw!$B189,"Team1","Team2")</f>
        <v>Team2</v>
      </c>
      <c r="J189" s="18">
        <v>4.55</v>
      </c>
      <c r="K189" s="18">
        <v>1.24</v>
      </c>
      <c r="L189" s="18">
        <f>Raw!$J189-Raw!$K189</f>
        <v>3.3099999999999996</v>
      </c>
      <c r="M189" s="18" t="s">
        <v>74</v>
      </c>
      <c r="N189" s="18" t="str">
        <f>IF(Raw!$M189=Raw!$B189,"Team1", "Team2")</f>
        <v>Team1</v>
      </c>
      <c r="O189" s="18">
        <v>10</v>
      </c>
      <c r="P189" s="18">
        <v>1</v>
      </c>
      <c r="Q189" s="18">
        <v>0</v>
      </c>
      <c r="R189" s="18">
        <v>0</v>
      </c>
      <c r="S189" s="18" t="s">
        <v>50</v>
      </c>
      <c r="T189" s="18" t="str">
        <f>IF(Raw!$S189=Raw!$B189,"Team1","Team2")</f>
        <v>Team2</v>
      </c>
      <c r="U189" s="18">
        <v>87</v>
      </c>
      <c r="V189" s="18">
        <v>115</v>
      </c>
      <c r="W189" s="18">
        <f>Raw!$U189-Raw!$V189</f>
        <v>-28</v>
      </c>
      <c r="X189" s="18">
        <v>0.67700000000000005</v>
      </c>
      <c r="Y189" s="18">
        <v>0.22</v>
      </c>
      <c r="Z189" s="18">
        <f>1-Table1[[#This Row],[Pred1]]</f>
        <v>0.78</v>
      </c>
      <c r="AA189" s="20">
        <v>-2</v>
      </c>
      <c r="AB189" s="20">
        <v>-8</v>
      </c>
      <c r="AC189" s="20">
        <v>6</v>
      </c>
      <c r="AD189" s="20">
        <v>-0.25800000000000001</v>
      </c>
      <c r="AE189" s="20">
        <v>0</v>
      </c>
      <c r="AF189" s="20">
        <v>-13.900000000000006</v>
      </c>
      <c r="AG189" s="20">
        <v>-6.2000000000000028</v>
      </c>
      <c r="AH189" s="20">
        <v>-0.40000000000000568</v>
      </c>
      <c r="AI189" s="20">
        <v>-7</v>
      </c>
      <c r="AJ189" s="20">
        <v>-3</v>
      </c>
      <c r="AK189" s="20">
        <v>-6.3000000000000007</v>
      </c>
      <c r="AL189" s="20">
        <v>-1.8999999999999986</v>
      </c>
      <c r="AM189" s="20">
        <v>1.5</v>
      </c>
      <c r="AN189" s="20">
        <v>1.6999999999999993</v>
      </c>
      <c r="AO189" s="20">
        <v>0.40000000000000568</v>
      </c>
      <c r="AP189" s="20">
        <v>1.9000000000000004</v>
      </c>
      <c r="AQ189" s="20">
        <v>-0.5</v>
      </c>
      <c r="AR189" s="20">
        <v>1.3999999999999986</v>
      </c>
      <c r="AS189" s="20">
        <v>-12.600000000000001</v>
      </c>
      <c r="AT189" s="20">
        <v>-1.1000000000000014</v>
      </c>
      <c r="AU189" s="20">
        <v>-2.2999999999999989</v>
      </c>
      <c r="AV189" s="20">
        <v>-3.1999999999999993</v>
      </c>
      <c r="AW189" s="20">
        <v>1.5999999999999996</v>
      </c>
      <c r="AX189" s="20">
        <v>-0.39999999999999858</v>
      </c>
      <c r="AY189" s="20">
        <v>2.0999999999999979</v>
      </c>
      <c r="AZ189" s="20">
        <v>-9</v>
      </c>
      <c r="BA189" s="20">
        <v>0</v>
      </c>
      <c r="BB189" s="20">
        <v>-1</v>
      </c>
      <c r="BC189" s="20">
        <v>1</v>
      </c>
      <c r="BD189" s="20">
        <v>-1</v>
      </c>
      <c r="BE189" s="20">
        <v>0</v>
      </c>
      <c r="BF189" s="20">
        <v>15</v>
      </c>
      <c r="BG189" s="20">
        <v>6</v>
      </c>
      <c r="BH189" s="20">
        <v>7</v>
      </c>
      <c r="BI189" s="20">
        <v>3</v>
      </c>
      <c r="BJ189" s="22">
        <v>11</v>
      </c>
      <c r="BK189" s="22">
        <v>15</v>
      </c>
      <c r="BL189" s="22">
        <v>17</v>
      </c>
      <c r="BM189" s="22">
        <v>-8</v>
      </c>
      <c r="BN189" s="22">
        <v>-10</v>
      </c>
      <c r="BO189" s="22">
        <v>-2.2999999999999972</v>
      </c>
      <c r="BP189" s="22">
        <v>2</v>
      </c>
      <c r="BQ189" s="22">
        <v>-14</v>
      </c>
      <c r="BR189" s="22">
        <v>-12</v>
      </c>
      <c r="BS189" s="22">
        <v>-10</v>
      </c>
      <c r="BT189" s="22">
        <v>2</v>
      </c>
      <c r="BU189" s="22">
        <v>-1</v>
      </c>
      <c r="BV189" s="22">
        <v>-10</v>
      </c>
      <c r="BW189" s="22">
        <v>0</v>
      </c>
      <c r="BX189" s="22">
        <v>9</v>
      </c>
      <c r="BY189" s="20">
        <v>0</v>
      </c>
      <c r="BZ189" s="22">
        <v>-11</v>
      </c>
      <c r="CA189" s="21" t="s">
        <v>50</v>
      </c>
      <c r="CB189" s="21" t="str">
        <f>IF(Raw!$CA189=Raw!$B189,"Team1", "Team2")</f>
        <v>Team2</v>
      </c>
      <c r="CC189" s="21">
        <v>111</v>
      </c>
      <c r="CD189" s="21">
        <v>104</v>
      </c>
      <c r="CE189" s="21">
        <f>Raw!$CC189-Raw!$CD189</f>
        <v>7</v>
      </c>
      <c r="CF189" s="21" t="str">
        <f>INDEX(Pred!O:O, MATCH(Table1[[#This Row],[Index]],Pred!E:E,0))</f>
        <v>Team2</v>
      </c>
      <c r="CG189" s="21"/>
      <c r="CH189" s="21"/>
      <c r="CI189" s="21">
        <f>IF(Table1[[#This Row],[GamewinTeam]]=Table1[[#This Row],[Bet.forecast]],0,1)</f>
        <v>0</v>
      </c>
      <c r="CJ189" s="32"/>
      <c r="CK189" s="32"/>
    </row>
    <row r="190" spans="1:89" x14ac:dyDescent="0.25">
      <c r="A190" t="s">
        <v>286</v>
      </c>
      <c r="B190" s="16" t="s">
        <v>11</v>
      </c>
      <c r="C190" s="18" t="s">
        <v>55</v>
      </c>
      <c r="D190" s="19" t="s">
        <v>260</v>
      </c>
      <c r="E190" s="18" t="str">
        <f>Table1[[#This Row],[Team1]]&amp;""&amp;Table1[[#This Row],[Team2]]&amp;""&amp;Table1[[#This Row],[Date]]</f>
        <v>TORLAC11.12.2017</v>
      </c>
      <c r="F190" s="18" t="str">
        <f>Raw!$C190</f>
        <v>LAC</v>
      </c>
      <c r="G190" s="18" t="str">
        <f>IF(Raw!$F190=Raw!$B190,"Team1","Team2")</f>
        <v>Team2</v>
      </c>
      <c r="H190" s="18" t="str">
        <f>IF(Table1[[#This Row],[Odd1]]&gt;Table1[[#This Row],[Odd2]],Table1[[#This Row],[Team2]],Table1[[#This Row],[Team1]])</f>
        <v>TOR</v>
      </c>
      <c r="I190" s="18" t="str">
        <f>IF(Raw!$H190=Raw!$B190,"Team1","Team2")</f>
        <v>Team1</v>
      </c>
      <c r="J190" s="18">
        <v>1.47</v>
      </c>
      <c r="K190" s="18">
        <v>2.93</v>
      </c>
      <c r="L190" s="18">
        <f>Raw!$J190-Raw!$K190</f>
        <v>-1.4600000000000002</v>
      </c>
      <c r="M190" s="18" t="s">
        <v>55</v>
      </c>
      <c r="N190" s="18" t="str">
        <f>IF(Raw!$M190=Raw!$B190,"Team1", "Team2")</f>
        <v>Team2</v>
      </c>
      <c r="O190" s="18">
        <v>2</v>
      </c>
      <c r="P190" s="18">
        <v>0</v>
      </c>
      <c r="Q190" s="18">
        <v>0</v>
      </c>
      <c r="R190" s="18">
        <v>0</v>
      </c>
      <c r="S190" s="18" t="s">
        <v>11</v>
      </c>
      <c r="T190" s="18" t="str">
        <f>IF(Raw!$S190=Raw!$B190,"Team1","Team2")</f>
        <v>Team1</v>
      </c>
      <c r="U190" s="18">
        <v>109</v>
      </c>
      <c r="V190" s="18">
        <v>98</v>
      </c>
      <c r="W190" s="18">
        <f>Raw!$U190-Raw!$V190</f>
        <v>11</v>
      </c>
      <c r="X190" s="18">
        <v>0.81069999999999998</v>
      </c>
      <c r="Y190" s="18">
        <v>0.61</v>
      </c>
      <c r="Z190" s="18">
        <f>1-Table1[[#This Row],[Pred1]]</f>
        <v>0.39</v>
      </c>
      <c r="AA190" s="20">
        <v>0</v>
      </c>
      <c r="AB190" s="20">
        <v>8</v>
      </c>
      <c r="AC190" s="20">
        <v>-8</v>
      </c>
      <c r="AD190" s="20">
        <v>0.33299999999999996</v>
      </c>
      <c r="AE190" s="20">
        <v>-0.20000000000000284</v>
      </c>
      <c r="AF190" s="20">
        <v>6</v>
      </c>
      <c r="AG190" s="20">
        <v>3</v>
      </c>
      <c r="AH190" s="20">
        <v>0.5</v>
      </c>
      <c r="AI190" s="20">
        <v>3.1000000000000014</v>
      </c>
      <c r="AJ190" s="20">
        <v>0.70000000000000107</v>
      </c>
      <c r="AK190" s="20">
        <v>2.4000000000000021</v>
      </c>
      <c r="AL190" s="20">
        <v>-0.39999999999999858</v>
      </c>
      <c r="AM190" s="20">
        <v>-0.59999999999999787</v>
      </c>
      <c r="AN190" s="20">
        <v>-1.6000000000000014</v>
      </c>
      <c r="AO190" s="20">
        <v>2.9000000000000057</v>
      </c>
      <c r="AP190" s="20">
        <v>-2</v>
      </c>
      <c r="AQ190" s="20">
        <v>0.90000000000000213</v>
      </c>
      <c r="AR190" s="20">
        <v>-1</v>
      </c>
      <c r="AS190" s="20">
        <v>3</v>
      </c>
      <c r="AT190" s="20">
        <v>-0.69999999999999929</v>
      </c>
      <c r="AU190" s="20">
        <v>0.5</v>
      </c>
      <c r="AV190" s="20">
        <v>0.90000000000000036</v>
      </c>
      <c r="AW190" s="20">
        <v>-0.70000000000000018</v>
      </c>
      <c r="AX190" s="20">
        <v>1.1999999999999993</v>
      </c>
      <c r="AY190" s="20">
        <v>-1.8000000000000007</v>
      </c>
      <c r="AZ190" s="20">
        <v>10.4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-11</v>
      </c>
      <c r="BG190" s="20">
        <v>0</v>
      </c>
      <c r="BH190" s="20">
        <v>7</v>
      </c>
      <c r="BI190" s="20">
        <v>-4</v>
      </c>
      <c r="BJ190" s="22">
        <v>-3</v>
      </c>
      <c r="BK190" s="22">
        <v>5</v>
      </c>
      <c r="BL190" s="22">
        <v>-14.099999999999998</v>
      </c>
      <c r="BM190" s="22">
        <v>-8</v>
      </c>
      <c r="BN190" s="22">
        <v>-5</v>
      </c>
      <c r="BO190" s="22">
        <v>-19.099999999999994</v>
      </c>
      <c r="BP190" s="22">
        <v>8</v>
      </c>
      <c r="BQ190" s="22">
        <v>3</v>
      </c>
      <c r="BR190" s="22">
        <v>11</v>
      </c>
      <c r="BS190" s="22">
        <v>0</v>
      </c>
      <c r="BT190" s="22">
        <v>3</v>
      </c>
      <c r="BU190" s="22">
        <v>0</v>
      </c>
      <c r="BV190" s="22">
        <v>-2</v>
      </c>
      <c r="BW190" s="22">
        <v>4</v>
      </c>
      <c r="BX190" s="22">
        <v>-2</v>
      </c>
      <c r="BY190" s="20">
        <v>-1</v>
      </c>
      <c r="BZ190" s="22">
        <v>14</v>
      </c>
      <c r="CA190" s="21" t="s">
        <v>55</v>
      </c>
      <c r="CB190" s="21" t="str">
        <f>IF(Raw!$CA190=Raw!$B190,"Team1", "Team2")</f>
        <v>Team2</v>
      </c>
      <c r="CC190" s="21">
        <v>91</v>
      </c>
      <c r="CD190" s="21">
        <v>96</v>
      </c>
      <c r="CE190" s="21">
        <f>Raw!$CC190-Raw!$CD190</f>
        <v>-5</v>
      </c>
      <c r="CF190" s="21" t="str">
        <f>INDEX(Pred!O:O, MATCH(Table1[[#This Row],[Index]],Pred!E:E,0))</f>
        <v>Team1</v>
      </c>
      <c r="CG190" s="21"/>
      <c r="CH190" s="21"/>
      <c r="CI190" s="21">
        <f>IF(Table1[[#This Row],[GamewinTeam]]=Table1[[#This Row],[Bet.forecast]],0,1)</f>
        <v>1</v>
      </c>
      <c r="CJ190" s="32"/>
      <c r="CK190" s="32"/>
    </row>
    <row r="191" spans="1:89" x14ac:dyDescent="0.25">
      <c r="A191" t="s">
        <v>286</v>
      </c>
      <c r="B191" s="16" t="s">
        <v>2</v>
      </c>
      <c r="C191" s="18" t="s">
        <v>4</v>
      </c>
      <c r="D191" s="19" t="s">
        <v>261</v>
      </c>
      <c r="E191" s="18" t="str">
        <f>Table1[[#This Row],[Team1]]&amp;""&amp;Table1[[#This Row],[Team2]]&amp;""&amp;Table1[[#This Row],[Date]]</f>
        <v>ATLCLE12.12.2017</v>
      </c>
      <c r="F191" s="18" t="str">
        <f>Raw!$C191</f>
        <v>CLE</v>
      </c>
      <c r="G191" s="18" t="str">
        <f>IF(Raw!$F191=Raw!$B191,"Team1","Team2")</f>
        <v>Team2</v>
      </c>
      <c r="H191" s="18" t="str">
        <f>IF(Table1[[#This Row],[Odd1]]&gt;Table1[[#This Row],[Odd2]],Table1[[#This Row],[Team2]],Table1[[#This Row],[Team1]])</f>
        <v>CLE</v>
      </c>
      <c r="I191" s="18" t="str">
        <f>IF(Raw!$H191=Raw!$B191,"Team1","Team2")</f>
        <v>Team2</v>
      </c>
      <c r="J191" s="18">
        <v>6.69</v>
      </c>
      <c r="K191" s="18">
        <v>1.1399999999999999</v>
      </c>
      <c r="L191" s="18">
        <f>Raw!$J191-Raw!$K191</f>
        <v>5.5500000000000007</v>
      </c>
      <c r="M191" s="18" t="s">
        <v>2</v>
      </c>
      <c r="N191" s="18" t="str">
        <f>IF(Raw!$M191=Raw!$B191,"Team1", "Team2")</f>
        <v>Team1</v>
      </c>
      <c r="O191" s="18">
        <v>2</v>
      </c>
      <c r="P191" s="18">
        <v>0</v>
      </c>
      <c r="Q191" s="18">
        <v>2</v>
      </c>
      <c r="R191" s="18">
        <v>0</v>
      </c>
      <c r="S191" s="18" t="s">
        <v>4</v>
      </c>
      <c r="T191" s="18" t="str">
        <f>IF(Raw!$S191=Raw!$B191,"Team1","Team2")</f>
        <v>Team2</v>
      </c>
      <c r="U191" s="18">
        <v>85</v>
      </c>
      <c r="V191" s="18">
        <v>109</v>
      </c>
      <c r="W191" s="18">
        <f>Raw!$U191-Raw!$V191</f>
        <v>-24</v>
      </c>
      <c r="X191" s="18">
        <v>0.8034</v>
      </c>
      <c r="Y191" s="18">
        <v>0.26</v>
      </c>
      <c r="Z191" s="18">
        <f>1-Table1[[#This Row],[Pred1]]</f>
        <v>0.74</v>
      </c>
      <c r="AA191" s="20">
        <v>-1</v>
      </c>
      <c r="AB191" s="20">
        <v>-13</v>
      </c>
      <c r="AC191" s="20">
        <v>12</v>
      </c>
      <c r="AD191" s="20">
        <v>-0.47299999999999998</v>
      </c>
      <c r="AE191" s="20">
        <v>0</v>
      </c>
      <c r="AF191" s="20">
        <v>-7</v>
      </c>
      <c r="AG191" s="20">
        <v>-1</v>
      </c>
      <c r="AH191" s="20">
        <v>2.2000000000000028</v>
      </c>
      <c r="AI191" s="20">
        <v>-2.3999999999999986</v>
      </c>
      <c r="AJ191" s="20">
        <v>-1.1999999999999993</v>
      </c>
      <c r="AK191" s="20">
        <v>-4.1999999999999993</v>
      </c>
      <c r="AL191" s="20">
        <v>1</v>
      </c>
      <c r="AM191" s="20">
        <v>-3.6999999999999993</v>
      </c>
      <c r="AN191" s="20">
        <v>-4</v>
      </c>
      <c r="AO191" s="20">
        <v>-2.3000000000000114</v>
      </c>
      <c r="AP191" s="20">
        <v>0.79999999999999893</v>
      </c>
      <c r="AQ191" s="20">
        <v>-2.8000000000000007</v>
      </c>
      <c r="AR191" s="20">
        <v>-2</v>
      </c>
      <c r="AS191" s="20">
        <v>0.19999999999999929</v>
      </c>
      <c r="AT191" s="20">
        <v>1</v>
      </c>
      <c r="AU191" s="20">
        <v>1.8000000000000007</v>
      </c>
      <c r="AV191" s="20">
        <v>-0.10000000000000009</v>
      </c>
      <c r="AW191" s="20">
        <v>1</v>
      </c>
      <c r="AX191" s="20">
        <v>1.0999999999999979</v>
      </c>
      <c r="AY191" s="20">
        <v>-0.90000000000000213</v>
      </c>
      <c r="AZ191" s="20">
        <v>-8.5</v>
      </c>
      <c r="BA191" s="20">
        <v>0</v>
      </c>
      <c r="BB191" s="20">
        <v>-1</v>
      </c>
      <c r="BC191" s="20">
        <v>1</v>
      </c>
      <c r="BD191" s="20">
        <v>-1</v>
      </c>
      <c r="BE191" s="20">
        <v>0</v>
      </c>
      <c r="BF191" s="20">
        <v>2</v>
      </c>
      <c r="BG191" s="20">
        <v>1</v>
      </c>
      <c r="BH191" s="20">
        <v>2</v>
      </c>
      <c r="BI191" s="20">
        <v>0.10000000000000142</v>
      </c>
      <c r="BJ191" s="22">
        <v>-5</v>
      </c>
      <c r="BK191" s="22">
        <v>2</v>
      </c>
      <c r="BL191" s="22">
        <v>-19.299999999999997</v>
      </c>
      <c r="BM191" s="22">
        <v>5</v>
      </c>
      <c r="BN191" s="22">
        <v>6</v>
      </c>
      <c r="BO191" s="22">
        <v>0.79999999999999716</v>
      </c>
      <c r="BP191" s="22">
        <v>0</v>
      </c>
      <c r="BQ191" s="22">
        <v>2</v>
      </c>
      <c r="BR191" s="22">
        <v>2</v>
      </c>
      <c r="BS191" s="22">
        <v>-4</v>
      </c>
      <c r="BT191" s="22">
        <v>-1</v>
      </c>
      <c r="BU191" s="22">
        <v>-7</v>
      </c>
      <c r="BV191" s="22">
        <v>2</v>
      </c>
      <c r="BW191" s="22">
        <v>2</v>
      </c>
      <c r="BX191" s="22">
        <v>12</v>
      </c>
      <c r="BY191" s="20">
        <v>9</v>
      </c>
      <c r="BZ191" s="22">
        <v>-11</v>
      </c>
      <c r="CA191" s="21" t="s">
        <v>4</v>
      </c>
      <c r="CB191" s="21" t="str">
        <f>IF(Raw!$CA192=Raw!$B191,"Team1", "Team2")</f>
        <v>Team2</v>
      </c>
      <c r="CC191" s="21">
        <v>114</v>
      </c>
      <c r="CD191" s="21">
        <v>123</v>
      </c>
      <c r="CE191" s="21">
        <f>Raw!$CC192-Raw!$CD192</f>
        <v>19</v>
      </c>
      <c r="CF191" s="21" t="str">
        <f>INDEX(Pred!O:O, MATCH(Table1[[#This Row],[Index]],Pred!E:E,0))</f>
        <v>Team2</v>
      </c>
      <c r="CG191" s="21"/>
      <c r="CH191" s="21"/>
      <c r="CI191" s="21">
        <f>IF(Table1[[#This Row],[GamewinTeam]]=Table1[[#This Row],[Bet.forecast]],0,1)</f>
        <v>0</v>
      </c>
      <c r="CJ191" s="32"/>
      <c r="CK191" s="32"/>
    </row>
    <row r="192" spans="1:89" x14ac:dyDescent="0.25">
      <c r="A192" t="s">
        <v>286</v>
      </c>
      <c r="B192" s="16" t="s">
        <v>47</v>
      </c>
      <c r="C192" s="18" t="s">
        <v>5</v>
      </c>
      <c r="D192" s="19" t="s">
        <v>261</v>
      </c>
      <c r="E192" s="18" t="str">
        <f>Table1[[#This Row],[Team1]]&amp;""&amp;Table1[[#This Row],[Team2]]&amp;""&amp;Table1[[#This Row],[Date]]</f>
        <v>DENDET12.12.2017</v>
      </c>
      <c r="F192" s="18" t="str">
        <f>Raw!$C192</f>
        <v>DET</v>
      </c>
      <c r="G192" s="18" t="str">
        <f>IF(Raw!$F192=Raw!$B192,"Team1","Team2")</f>
        <v>Team2</v>
      </c>
      <c r="H192" s="18" t="str">
        <f>IF(Table1[[#This Row],[Odd1]]&gt;Table1[[#This Row],[Odd2]],Table1[[#This Row],[Team2]],Table1[[#This Row],[Team1]])</f>
        <v>DET</v>
      </c>
      <c r="I192" s="18" t="str">
        <f>IF(Raw!$H192=Raw!$B192,"Team1","Team2")</f>
        <v>Team2</v>
      </c>
      <c r="J192" s="18">
        <v>3.14</v>
      </c>
      <c r="K192" s="18">
        <v>1.42</v>
      </c>
      <c r="L192" s="18">
        <f>Raw!$J192-Raw!$K192</f>
        <v>1.7200000000000002</v>
      </c>
      <c r="M192" s="18" t="s">
        <v>47</v>
      </c>
      <c r="N192" s="18" t="str">
        <f>IF(Raw!$M192=Raw!$B192,"Team1", "Team2")</f>
        <v>Team1</v>
      </c>
      <c r="O192" s="18">
        <v>3</v>
      </c>
      <c r="P192" s="18">
        <v>1</v>
      </c>
      <c r="Q192" s="18">
        <v>2</v>
      </c>
      <c r="R192" s="18">
        <v>0</v>
      </c>
      <c r="S192" s="18" t="s">
        <v>5</v>
      </c>
      <c r="T192" s="18" t="str">
        <f>IF(Raw!$S192=Raw!$B192,"Team1","Team2")</f>
        <v>Team2</v>
      </c>
      <c r="U192" s="18">
        <v>90</v>
      </c>
      <c r="V192" s="18">
        <v>102</v>
      </c>
      <c r="W192" s="18">
        <f>Raw!$U192-Raw!$V192</f>
        <v>-12</v>
      </c>
      <c r="X192" s="18">
        <v>0.85229999999999995</v>
      </c>
      <c r="Y192" s="18">
        <v>0.38</v>
      </c>
      <c r="Z192" s="18">
        <f>1-Table1[[#This Row],[Pred1]]</f>
        <v>0.62</v>
      </c>
      <c r="AA192" s="20">
        <v>0</v>
      </c>
      <c r="AB192" s="20">
        <v>0</v>
      </c>
      <c r="AC192" s="20">
        <v>0</v>
      </c>
      <c r="AD192" s="20">
        <v>0</v>
      </c>
      <c r="AE192" s="20">
        <v>0.20000000000000284</v>
      </c>
      <c r="AF192" s="20">
        <v>4.0999999999999943</v>
      </c>
      <c r="AG192" s="20">
        <v>0.89999999999999858</v>
      </c>
      <c r="AH192" s="20">
        <v>0.29999999999999716</v>
      </c>
      <c r="AI192" s="20">
        <v>0.79999999999999716</v>
      </c>
      <c r="AJ192" s="20">
        <v>0.19999999999999929</v>
      </c>
      <c r="AK192" s="20">
        <v>1</v>
      </c>
      <c r="AL192" s="20">
        <v>-0.5</v>
      </c>
      <c r="AM192" s="20">
        <v>2.3000000000000007</v>
      </c>
      <c r="AN192" s="20">
        <v>3.3000000000000007</v>
      </c>
      <c r="AO192" s="20">
        <v>-0.70000000000000284</v>
      </c>
      <c r="AP192" s="20">
        <v>1.5</v>
      </c>
      <c r="AQ192" s="20">
        <v>0.89999999999999858</v>
      </c>
      <c r="AR192" s="20">
        <v>2.3999999999999986</v>
      </c>
      <c r="AS192" s="20">
        <v>1.2000000000000028</v>
      </c>
      <c r="AT192" s="20">
        <v>1.1999999999999993</v>
      </c>
      <c r="AU192" s="20">
        <v>-0.10000000000000053</v>
      </c>
      <c r="AV192" s="20">
        <v>1.4000000000000004</v>
      </c>
      <c r="AW192" s="20">
        <v>-0.79999999999999982</v>
      </c>
      <c r="AX192" s="20">
        <v>-1.6000000000000014</v>
      </c>
      <c r="AY192" s="20">
        <v>1.6999999999999993</v>
      </c>
      <c r="AZ192" s="20">
        <v>-1.2</v>
      </c>
      <c r="BA192" s="20">
        <v>0</v>
      </c>
      <c r="BB192" s="20">
        <v>0</v>
      </c>
      <c r="BC192" s="20">
        <v>0</v>
      </c>
      <c r="BD192" s="20">
        <v>0</v>
      </c>
      <c r="BE192" s="20">
        <v>5</v>
      </c>
      <c r="BF192" s="20">
        <v>35</v>
      </c>
      <c r="BG192" s="20">
        <v>15</v>
      </c>
      <c r="BH192" s="20">
        <v>11</v>
      </c>
      <c r="BI192" s="20">
        <v>12</v>
      </c>
      <c r="BJ192" s="22">
        <v>7</v>
      </c>
      <c r="BK192" s="22">
        <v>9</v>
      </c>
      <c r="BL192" s="22">
        <v>10.199999999999999</v>
      </c>
      <c r="BM192" s="22">
        <v>-2</v>
      </c>
      <c r="BN192" s="22">
        <v>-2</v>
      </c>
      <c r="BO192" s="22">
        <v>-2.4000000000000057</v>
      </c>
      <c r="BP192" s="22">
        <v>8</v>
      </c>
      <c r="BQ192" s="22">
        <v>-7</v>
      </c>
      <c r="BR192" s="22">
        <v>1</v>
      </c>
      <c r="BS192" s="22">
        <v>10</v>
      </c>
      <c r="BT192" s="22">
        <v>12</v>
      </c>
      <c r="BU192" s="22">
        <v>0</v>
      </c>
      <c r="BV192" s="22">
        <v>1</v>
      </c>
      <c r="BW192" s="22">
        <v>-2</v>
      </c>
      <c r="BX192" s="22">
        <v>4</v>
      </c>
      <c r="BY192" s="20">
        <v>-1</v>
      </c>
      <c r="BZ192" s="22">
        <v>0</v>
      </c>
      <c r="CA192" s="21" t="s">
        <v>47</v>
      </c>
      <c r="CB192" s="21" t="str">
        <f>IF(Raw!$CA193=Raw!$B192,"Team1", "Team2")</f>
        <v>Team2</v>
      </c>
      <c r="CC192" s="21">
        <v>103</v>
      </c>
      <c r="CD192" s="21">
        <v>84</v>
      </c>
      <c r="CE192" s="21">
        <f>Raw!$CC193-Raw!$CD193</f>
        <v>-4</v>
      </c>
      <c r="CF192" s="21" t="str">
        <f>INDEX(Pred!O:O, MATCH(Table1[[#This Row],[Index]],Pred!E:E,0))</f>
        <v>Team2</v>
      </c>
      <c r="CG192" s="21"/>
      <c r="CH192" s="21"/>
      <c r="CI192" s="21">
        <f>IF(Table1[[#This Row],[GamewinTeam]]=Table1[[#This Row],[Bet.forecast]],0,1)</f>
        <v>0</v>
      </c>
      <c r="CJ192" s="32"/>
      <c r="CK192" s="32"/>
    </row>
    <row r="193" spans="1:89" x14ac:dyDescent="0.25">
      <c r="A193" t="s">
        <v>286</v>
      </c>
      <c r="B193" s="16" t="s">
        <v>56</v>
      </c>
      <c r="C193" s="18" t="s">
        <v>65</v>
      </c>
      <c r="D193" s="19" t="s">
        <v>261</v>
      </c>
      <c r="E193" s="18" t="str">
        <f>Table1[[#This Row],[Team1]]&amp;""&amp;Table1[[#This Row],[Team2]]&amp;""&amp;Table1[[#This Row],[Date]]</f>
        <v>LALNYK12.12.2017</v>
      </c>
      <c r="F193" s="18" t="str">
        <f>Raw!$C193</f>
        <v>NYK</v>
      </c>
      <c r="G193" s="18" t="str">
        <f>IF(Raw!$F193=Raw!$B193,"Team1","Team2")</f>
        <v>Team2</v>
      </c>
      <c r="H193" s="18" t="str">
        <f>IF(Table1[[#This Row],[Odd1]]&gt;Table1[[#This Row],[Odd2]],Table1[[#This Row],[Team2]],Table1[[#This Row],[Team1]])</f>
        <v>NYK</v>
      </c>
      <c r="I193" s="18" t="str">
        <f>IF(Raw!$H193=Raw!$B193,"Team1","Team2")</f>
        <v>Team2</v>
      </c>
      <c r="J193" s="18">
        <v>2.27</v>
      </c>
      <c r="K193" s="18">
        <v>1.71</v>
      </c>
      <c r="L193" s="18">
        <f>Raw!$J193-Raw!$K193</f>
        <v>0.56000000000000005</v>
      </c>
      <c r="M193" s="18" t="s">
        <v>56</v>
      </c>
      <c r="N193" s="18" t="str">
        <f>IF(Raw!$M193=Raw!$B193,"Team1", "Team2")</f>
        <v>Team1</v>
      </c>
      <c r="O193" s="18">
        <v>0</v>
      </c>
      <c r="P193" s="18">
        <v>1</v>
      </c>
      <c r="Q193" s="18">
        <v>0</v>
      </c>
      <c r="R193" s="18">
        <v>0</v>
      </c>
      <c r="S193" s="18" t="s">
        <v>65</v>
      </c>
      <c r="T193" s="18" t="str">
        <f>IF(Raw!$S193=Raw!$B193,"Team1","Team2")</f>
        <v>Team2</v>
      </c>
      <c r="U193" s="18">
        <v>93</v>
      </c>
      <c r="V193" s="18">
        <v>104</v>
      </c>
      <c r="W193" s="18">
        <f>Raw!$U193-Raw!$V193</f>
        <v>-11</v>
      </c>
      <c r="X193" s="18">
        <v>0.65720000000000001</v>
      </c>
      <c r="Y193" s="18">
        <v>0.39</v>
      </c>
      <c r="Z193" s="18">
        <f>1-Table1[[#This Row],[Pred1]]</f>
        <v>0.61</v>
      </c>
      <c r="AA193" s="20">
        <v>-1</v>
      </c>
      <c r="AB193" s="20">
        <v>-3</v>
      </c>
      <c r="AC193" s="20">
        <v>2</v>
      </c>
      <c r="AD193" s="20">
        <v>-9.9999999999999978E-2</v>
      </c>
      <c r="AE193" s="20">
        <v>0.39999999999999858</v>
      </c>
      <c r="AF193" s="20">
        <v>2</v>
      </c>
      <c r="AG193" s="20">
        <v>0.5</v>
      </c>
      <c r="AH193" s="20">
        <v>3.9000000000000057</v>
      </c>
      <c r="AI193" s="20">
        <v>-1.5</v>
      </c>
      <c r="AJ193" s="20">
        <v>0.40000000000000036</v>
      </c>
      <c r="AK193" s="20">
        <v>3.6999999999999993</v>
      </c>
      <c r="AL193" s="20">
        <v>-3.3999999999999986</v>
      </c>
      <c r="AM193" s="20">
        <v>0.5</v>
      </c>
      <c r="AN193" s="20">
        <v>3.5</v>
      </c>
      <c r="AO193" s="20">
        <v>-9.5</v>
      </c>
      <c r="AP193" s="20">
        <v>-0.29999999999999893</v>
      </c>
      <c r="AQ193" s="20">
        <v>2.2999999999999972</v>
      </c>
      <c r="AR193" s="20">
        <v>2</v>
      </c>
      <c r="AS193" s="20">
        <v>-0.30000000000000071</v>
      </c>
      <c r="AT193" s="20">
        <v>1.1999999999999993</v>
      </c>
      <c r="AU193" s="20">
        <v>1.6000000000000005</v>
      </c>
      <c r="AV193" s="20">
        <v>1.2000000000000002</v>
      </c>
      <c r="AW193" s="20">
        <v>0.5</v>
      </c>
      <c r="AX193" s="20">
        <v>1.3999999999999986</v>
      </c>
      <c r="AY193" s="20">
        <v>0.30000000000000071</v>
      </c>
      <c r="AZ193" s="20">
        <v>-2.9000000000000004</v>
      </c>
      <c r="BA193" s="20">
        <v>0</v>
      </c>
      <c r="BB193" s="20">
        <v>0</v>
      </c>
      <c r="BC193" s="20">
        <v>0</v>
      </c>
      <c r="BD193" s="20">
        <v>0</v>
      </c>
      <c r="BE193" s="20">
        <v>0</v>
      </c>
      <c r="BF193" s="20">
        <v>-1</v>
      </c>
      <c r="BG193" s="20">
        <v>4</v>
      </c>
      <c r="BH193" s="20">
        <v>5</v>
      </c>
      <c r="BI193" s="20">
        <v>1.8000000000000043</v>
      </c>
      <c r="BJ193" s="22">
        <v>4</v>
      </c>
      <c r="BK193" s="22">
        <v>10</v>
      </c>
      <c r="BL193" s="22">
        <v>3.8999999999999986</v>
      </c>
      <c r="BM193" s="22">
        <v>-13</v>
      </c>
      <c r="BN193" s="22">
        <v>-13</v>
      </c>
      <c r="BO193" s="22">
        <v>-11</v>
      </c>
      <c r="BP193" s="22">
        <v>0</v>
      </c>
      <c r="BQ193" s="22">
        <v>13</v>
      </c>
      <c r="BR193" s="22">
        <v>13</v>
      </c>
      <c r="BS193" s="22">
        <v>8</v>
      </c>
      <c r="BT193" s="22">
        <v>2</v>
      </c>
      <c r="BU193" s="22">
        <v>-2</v>
      </c>
      <c r="BV193" s="22">
        <v>1</v>
      </c>
      <c r="BW193" s="22">
        <v>-1</v>
      </c>
      <c r="BX193" s="22">
        <v>-9</v>
      </c>
      <c r="BY193" s="20">
        <v>-7</v>
      </c>
      <c r="BZ193" s="22">
        <v>7</v>
      </c>
      <c r="CA193" s="21" t="s">
        <v>65</v>
      </c>
      <c r="CB193" s="21" t="str">
        <f>IF(Raw!$CA194=Raw!$B193,"Team1", "Team2")</f>
        <v>Team2</v>
      </c>
      <c r="CC193" s="21">
        <v>109</v>
      </c>
      <c r="CD193" s="21">
        <v>113</v>
      </c>
      <c r="CE193" s="21">
        <f>Raw!$CC194-Raw!$CD194</f>
        <v>-5</v>
      </c>
      <c r="CF193" s="21" t="str">
        <f>INDEX(Pred!O:O, MATCH(Table1[[#This Row],[Index]],Pred!E:E,0))</f>
        <v>Team2</v>
      </c>
      <c r="CG193" s="21"/>
      <c r="CH193" s="21"/>
      <c r="CI193" s="21">
        <f>IF(Table1[[#This Row],[GamewinTeam]]=Table1[[#This Row],[Bet.forecast]],0,1)</f>
        <v>0</v>
      </c>
      <c r="CJ193" s="32"/>
      <c r="CK193" s="32"/>
    </row>
    <row r="194" spans="1:89" x14ac:dyDescent="0.25">
      <c r="A194" t="s">
        <v>286</v>
      </c>
      <c r="B194" s="16" t="s">
        <v>83</v>
      </c>
      <c r="C194" s="18" t="s">
        <v>37</v>
      </c>
      <c r="D194" s="19" t="s">
        <v>261</v>
      </c>
      <c r="E194" s="18" t="str">
        <f>Table1[[#This Row],[Team1]]&amp;""&amp;Table1[[#This Row],[Team2]]&amp;""&amp;Table1[[#This Row],[Date]]</f>
        <v>WASBKN12.12.2017</v>
      </c>
      <c r="F194" s="18" t="str">
        <f>Raw!$C194</f>
        <v>BKN</v>
      </c>
      <c r="G194" s="18" t="str">
        <f>IF(Raw!$F194=Raw!$B194,"Team1","Team2")</f>
        <v>Team2</v>
      </c>
      <c r="H194" s="18" t="str">
        <f>IF(Table1[[#This Row],[Odd1]]&gt;Table1[[#This Row],[Odd2]],Table1[[#This Row],[Team2]],Table1[[#This Row],[Team1]])</f>
        <v>WAS</v>
      </c>
      <c r="I194" s="18" t="str">
        <f>IF(Raw!$H194=Raw!$B194,"Team1","Team2")</f>
        <v>Team1</v>
      </c>
      <c r="J194" s="18">
        <v>1.66</v>
      </c>
      <c r="K194" s="18">
        <v>2.37</v>
      </c>
      <c r="L194" s="18">
        <f>Raw!$J194-Raw!$K194</f>
        <v>-0.71000000000000019</v>
      </c>
      <c r="M194" s="18" t="s">
        <v>37</v>
      </c>
      <c r="N194" s="18" t="str">
        <f>IF(Raw!$M194=Raw!$B194,"Team1", "Team2")</f>
        <v>Team2</v>
      </c>
      <c r="O194" s="18">
        <v>0</v>
      </c>
      <c r="P194" s="18">
        <v>0</v>
      </c>
      <c r="Q194" s="18">
        <v>2</v>
      </c>
      <c r="R194" s="18">
        <v>0</v>
      </c>
      <c r="S194" s="18" t="s">
        <v>83</v>
      </c>
      <c r="T194" s="18" t="str">
        <f>IF(Raw!$S194=Raw!$B194,"Team1","Team2")</f>
        <v>Team1</v>
      </c>
      <c r="U194" s="18">
        <v>99</v>
      </c>
      <c r="V194" s="18">
        <v>92</v>
      </c>
      <c r="W194" s="18">
        <f>Raw!$U194-Raw!$V194</f>
        <v>7</v>
      </c>
      <c r="X194" s="18">
        <v>0.67420000000000002</v>
      </c>
      <c r="Y194" s="18">
        <v>0.56999999999999995</v>
      </c>
      <c r="Z194" s="18">
        <f>1-Table1[[#This Row],[Pred1]]</f>
        <v>0.43000000000000005</v>
      </c>
      <c r="AA194" s="20">
        <v>1</v>
      </c>
      <c r="AB194" s="20">
        <v>4</v>
      </c>
      <c r="AC194" s="20">
        <v>-3</v>
      </c>
      <c r="AD194" s="20">
        <v>0.13800000000000001</v>
      </c>
      <c r="AE194" s="20">
        <v>0.39999999999999858</v>
      </c>
      <c r="AF194" s="20">
        <v>-2.1999999999999886</v>
      </c>
      <c r="AG194" s="20">
        <v>0.20000000000000284</v>
      </c>
      <c r="AH194" s="20">
        <v>-2.5999999999999943</v>
      </c>
      <c r="AI194" s="20">
        <v>1.6000000000000014</v>
      </c>
      <c r="AJ194" s="20">
        <v>-2.3000000000000007</v>
      </c>
      <c r="AK194" s="20">
        <v>-8.0999999999999979</v>
      </c>
      <c r="AL194" s="20">
        <v>2</v>
      </c>
      <c r="AM194" s="20">
        <v>-0.30000000000000071</v>
      </c>
      <c r="AN194" s="20">
        <v>-1.8999999999999986</v>
      </c>
      <c r="AO194" s="20">
        <v>4.9000000000000057</v>
      </c>
      <c r="AP194" s="20">
        <v>-0.60000000000000142</v>
      </c>
      <c r="AQ194" s="20">
        <v>-2.5</v>
      </c>
      <c r="AR194" s="20">
        <v>-3.1000000000000014</v>
      </c>
      <c r="AS194" s="20">
        <v>-0.30000000000000071</v>
      </c>
      <c r="AT194" s="20">
        <v>-1.9000000000000004</v>
      </c>
      <c r="AU194" s="20">
        <v>1</v>
      </c>
      <c r="AV194" s="20">
        <v>9.9999999999999645E-2</v>
      </c>
      <c r="AW194" s="20">
        <v>-0.59999999999999964</v>
      </c>
      <c r="AX194" s="20">
        <v>0.30000000000000071</v>
      </c>
      <c r="AY194" s="20">
        <v>-0.39999999999999858</v>
      </c>
      <c r="AZ194" s="20">
        <v>5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23</v>
      </c>
      <c r="BG194" s="20">
        <v>9</v>
      </c>
      <c r="BH194" s="20">
        <v>1</v>
      </c>
      <c r="BI194" s="20">
        <v>10.5</v>
      </c>
      <c r="BJ194" s="22">
        <v>6</v>
      </c>
      <c r="BK194" s="22">
        <v>5</v>
      </c>
      <c r="BL194" s="22">
        <v>14.700000000000003</v>
      </c>
      <c r="BM194" s="22">
        <v>-1</v>
      </c>
      <c r="BN194" s="22">
        <v>4</v>
      </c>
      <c r="BO194" s="22">
        <v>-19</v>
      </c>
      <c r="BP194" s="22">
        <v>1</v>
      </c>
      <c r="BQ194" s="22">
        <v>0</v>
      </c>
      <c r="BR194" s="22">
        <v>1</v>
      </c>
      <c r="BS194" s="22">
        <v>17</v>
      </c>
      <c r="BT194" s="22">
        <v>0</v>
      </c>
      <c r="BU194" s="22">
        <v>2</v>
      </c>
      <c r="BV194" s="22">
        <v>-1</v>
      </c>
      <c r="BW194" s="22">
        <v>-4</v>
      </c>
      <c r="BX194" s="22">
        <v>1</v>
      </c>
      <c r="BY194" s="20">
        <v>2</v>
      </c>
      <c r="BZ194" s="22">
        <v>11</v>
      </c>
      <c r="CA194" s="21" t="s">
        <v>37</v>
      </c>
      <c r="CB194" s="21" t="str">
        <f>IF(Raw!$CA195=Raw!$B194,"Team1", "Team2")</f>
        <v>Team2</v>
      </c>
      <c r="CC194" s="21">
        <v>98</v>
      </c>
      <c r="CD194" s="21">
        <v>103</v>
      </c>
      <c r="CE194" s="21">
        <f>Raw!$CC195-Raw!$CD195</f>
        <v>-6</v>
      </c>
      <c r="CF194" s="21" t="str">
        <f>INDEX(Pred!O:O, MATCH(Table1[[#This Row],[Index]],Pred!E:E,0))</f>
        <v>do not bet</v>
      </c>
      <c r="CG194" s="21"/>
      <c r="CH194" s="21"/>
      <c r="CI194" s="21">
        <f>IF(Table1[[#This Row],[GamewinTeam]]=Table1[[#This Row],[Bet.forecast]],0,1)</f>
        <v>1</v>
      </c>
      <c r="CJ194" s="32"/>
      <c r="CK194" s="32"/>
    </row>
    <row r="195" spans="1:89" x14ac:dyDescent="0.25">
      <c r="A195" t="s">
        <v>286</v>
      </c>
      <c r="B195" s="16" t="s">
        <v>78</v>
      </c>
      <c r="C195" s="18" t="s">
        <v>45</v>
      </c>
      <c r="D195" s="19" t="s">
        <v>261</v>
      </c>
      <c r="E195" s="18" t="str">
        <f>Table1[[#This Row],[Team1]]&amp;""&amp;Table1[[#This Row],[Team2]]&amp;""&amp;Table1[[#This Row],[Date]]</f>
        <v>SASDAL12.12.2017</v>
      </c>
      <c r="F195" s="18" t="str">
        <f>Raw!$C195</f>
        <v>DAL</v>
      </c>
      <c r="G195" s="18" t="str">
        <f>IF(Raw!$F195=Raw!$B195,"Team1","Team2")</f>
        <v>Team2</v>
      </c>
      <c r="H195" s="18" t="str">
        <f>IF(Table1[[#This Row],[Odd1]]&gt;Table1[[#This Row],[Odd2]],Table1[[#This Row],[Team2]],Table1[[#This Row],[Team1]])</f>
        <v>SAS</v>
      </c>
      <c r="I195" s="18" t="str">
        <f>IF(Raw!$H195=Raw!$B195,"Team1","Team2")</f>
        <v>Team1</v>
      </c>
      <c r="J195" s="18">
        <v>1.42</v>
      </c>
      <c r="K195" s="18">
        <v>3.12</v>
      </c>
      <c r="L195" s="18">
        <f>Raw!$J195-Raw!$K195</f>
        <v>-1.7000000000000002</v>
      </c>
      <c r="M195" s="18" t="s">
        <v>45</v>
      </c>
      <c r="N195" s="18" t="str">
        <f>IF(Raw!$M195=Raw!$B195,"Team1", "Team2")</f>
        <v>Team2</v>
      </c>
      <c r="O195" s="18">
        <v>0</v>
      </c>
      <c r="P195" s="18">
        <v>0</v>
      </c>
      <c r="Q195" s="18">
        <v>0</v>
      </c>
      <c r="R195" s="18">
        <v>1</v>
      </c>
      <c r="S195" s="18" t="s">
        <v>78</v>
      </c>
      <c r="T195" s="18" t="str">
        <f>IF(Raw!$S195=Raw!$B195,"Team1","Team2")</f>
        <v>Team1</v>
      </c>
      <c r="U195" s="18">
        <v>106</v>
      </c>
      <c r="V195" s="18">
        <v>93</v>
      </c>
      <c r="W195" s="18">
        <f>Raw!$U195-Raw!$V195</f>
        <v>13</v>
      </c>
      <c r="X195" s="18">
        <v>0.66410000000000002</v>
      </c>
      <c r="Y195" s="18">
        <v>0.63</v>
      </c>
      <c r="Z195" s="18">
        <f>1-Table1[[#This Row],[Pred1]]</f>
        <v>0.37</v>
      </c>
      <c r="AA195" s="20">
        <v>0</v>
      </c>
      <c r="AB195" s="20">
        <v>12</v>
      </c>
      <c r="AC195" s="20">
        <v>-12</v>
      </c>
      <c r="AD195" s="20">
        <v>0.44499999999999995</v>
      </c>
      <c r="AE195" s="20">
        <v>-0.20000000000000284</v>
      </c>
      <c r="AF195" s="20">
        <v>1.4000000000000057</v>
      </c>
      <c r="AG195" s="20">
        <v>1.2000000000000028</v>
      </c>
      <c r="AH195" s="20">
        <v>-0.79999999999999716</v>
      </c>
      <c r="AI195" s="20">
        <v>1.8999999999999986</v>
      </c>
      <c r="AJ195" s="20">
        <v>-2.5</v>
      </c>
      <c r="AK195" s="20">
        <v>-7.3000000000000043</v>
      </c>
      <c r="AL195" s="20">
        <v>0.39999999999999858</v>
      </c>
      <c r="AM195" s="20">
        <v>1.6000000000000014</v>
      </c>
      <c r="AN195" s="20">
        <v>1.4000000000000021</v>
      </c>
      <c r="AO195" s="20">
        <v>2.2999999999999972</v>
      </c>
      <c r="AP195" s="20">
        <v>2.5999999999999996</v>
      </c>
      <c r="AQ195" s="20">
        <v>0.29999999999999716</v>
      </c>
      <c r="AR195" s="20">
        <v>3</v>
      </c>
      <c r="AS195" s="20">
        <v>1.5</v>
      </c>
      <c r="AT195" s="20">
        <v>0.70000000000000107</v>
      </c>
      <c r="AU195" s="20">
        <v>0.70000000000000018</v>
      </c>
      <c r="AV195" s="20">
        <v>2.3999999999999995</v>
      </c>
      <c r="AW195" s="20">
        <v>-0.79999999999999982</v>
      </c>
      <c r="AX195" s="20">
        <v>-2.1999999999999993</v>
      </c>
      <c r="AY195" s="20">
        <v>-0.5</v>
      </c>
      <c r="AZ195" s="20">
        <v>7.3</v>
      </c>
      <c r="BA195" s="20">
        <v>0</v>
      </c>
      <c r="BB195" s="20">
        <v>1</v>
      </c>
      <c r="BC195" s="20">
        <v>-1</v>
      </c>
      <c r="BD195" s="20">
        <v>1</v>
      </c>
      <c r="BE195" s="20">
        <v>0</v>
      </c>
      <c r="BF195" s="20">
        <v>12</v>
      </c>
      <c r="BG195" s="20">
        <v>3</v>
      </c>
      <c r="BH195" s="20">
        <v>6</v>
      </c>
      <c r="BI195" s="20">
        <v>0.29999999999999716</v>
      </c>
      <c r="BJ195" s="22">
        <v>-5</v>
      </c>
      <c r="BK195" s="22">
        <v>-12</v>
      </c>
      <c r="BL195" s="22">
        <v>-3.8999999999999986</v>
      </c>
      <c r="BM195" s="22">
        <v>11</v>
      </c>
      <c r="BN195" s="22">
        <v>16</v>
      </c>
      <c r="BO195" s="22">
        <v>-5.7999999999999972</v>
      </c>
      <c r="BP195" s="22">
        <v>12</v>
      </c>
      <c r="BQ195" s="22">
        <v>7</v>
      </c>
      <c r="BR195" s="22">
        <v>19</v>
      </c>
      <c r="BS195" s="22">
        <v>-5</v>
      </c>
      <c r="BT195" s="22">
        <v>4</v>
      </c>
      <c r="BU195" s="22">
        <v>-1</v>
      </c>
      <c r="BV195" s="22">
        <v>1</v>
      </c>
      <c r="BW195" s="22">
        <v>-1</v>
      </c>
      <c r="BX195" s="22">
        <v>1</v>
      </c>
      <c r="BY195" s="20">
        <v>2</v>
      </c>
      <c r="BZ195" s="22">
        <v>8</v>
      </c>
      <c r="CA195" s="21" t="s">
        <v>45</v>
      </c>
      <c r="CB195" s="21" t="str">
        <f>IF(Raw!$CA196=Raw!$B195,"Team1", "Team2")</f>
        <v>Team2</v>
      </c>
      <c r="CC195" s="21">
        <v>89</v>
      </c>
      <c r="CD195" s="21">
        <v>95</v>
      </c>
      <c r="CE195" s="21">
        <f>Raw!$CC196-Raw!$CD196</f>
        <v>6</v>
      </c>
      <c r="CF195" s="21" t="str">
        <f>INDEX(Pred!O:O, MATCH(Table1[[#This Row],[Index]],Pred!E:E,0))</f>
        <v>Team1</v>
      </c>
      <c r="CG195" s="21"/>
      <c r="CH195" s="21"/>
      <c r="CI195" s="21">
        <f>IF(Table1[[#This Row],[GamewinTeam]]=Table1[[#This Row],[Bet.forecast]],0,1)</f>
        <v>1</v>
      </c>
      <c r="CJ195" s="32"/>
      <c r="CK195" s="32"/>
    </row>
    <row r="196" spans="1:89" x14ac:dyDescent="0.25">
      <c r="A196" t="s">
        <v>286</v>
      </c>
      <c r="B196" s="16" t="s">
        <v>10</v>
      </c>
      <c r="C196" s="18" t="s">
        <v>9</v>
      </c>
      <c r="D196" s="19" t="s">
        <v>261</v>
      </c>
      <c r="E196" s="18" t="str">
        <f>Table1[[#This Row],[Team1]]&amp;""&amp;Table1[[#This Row],[Team2]]&amp;""&amp;Table1[[#This Row],[Date]]</f>
        <v>PHIMIN12.12.2017</v>
      </c>
      <c r="F196" s="18" t="str">
        <f>Raw!$C196</f>
        <v>MIN</v>
      </c>
      <c r="G196" s="18" t="str">
        <f>IF(Raw!$F196=Raw!$B196,"Team1","Team2")</f>
        <v>Team2</v>
      </c>
      <c r="H196" s="18" t="str">
        <f>IF(Table1[[#This Row],[Odd1]]&gt;Table1[[#This Row],[Odd2]],Table1[[#This Row],[Team2]],Table1[[#This Row],[Team1]])</f>
        <v>MIN</v>
      </c>
      <c r="I196" s="18" t="str">
        <f>IF(Raw!$H196=Raw!$B196,"Team1","Team2")</f>
        <v>Team2</v>
      </c>
      <c r="J196" s="18">
        <v>2.78</v>
      </c>
      <c r="K196" s="18">
        <v>1.51</v>
      </c>
      <c r="L196" s="18">
        <f>Raw!$J196-Raw!$K196</f>
        <v>1.2699999999999998</v>
      </c>
      <c r="M196" s="18" t="s">
        <v>9</v>
      </c>
      <c r="N196" s="18" t="str">
        <f>IF(Raw!$M196=Raw!$B196,"Team1", "Team2")</f>
        <v>Team2</v>
      </c>
      <c r="O196" s="18">
        <v>2</v>
      </c>
      <c r="P196" s="18">
        <v>1</v>
      </c>
      <c r="Q196" s="18">
        <v>0</v>
      </c>
      <c r="R196" s="18">
        <v>0</v>
      </c>
      <c r="S196" s="18" t="s">
        <v>9</v>
      </c>
      <c r="T196" s="18" t="str">
        <f>IF(Raw!$S196=Raw!$B196,"Team1","Team2")</f>
        <v>Team2</v>
      </c>
      <c r="U196" s="18">
        <v>86</v>
      </c>
      <c r="V196" s="18">
        <v>111</v>
      </c>
      <c r="W196" s="18">
        <f>Raw!$U196-Raw!$V196</f>
        <v>-25</v>
      </c>
      <c r="X196" s="18">
        <v>0.79849999999999999</v>
      </c>
      <c r="Y196" s="18">
        <v>0.25</v>
      </c>
      <c r="Z196" s="18">
        <f>1-Table1[[#This Row],[Pred1]]</f>
        <v>0.75</v>
      </c>
      <c r="AA196" s="20">
        <v>-1</v>
      </c>
      <c r="AB196" s="20">
        <v>-3</v>
      </c>
      <c r="AC196" s="20">
        <v>2</v>
      </c>
      <c r="AD196" s="20">
        <v>-9.2999999999999972E-2</v>
      </c>
      <c r="AE196" s="20">
        <v>-0.20000000000000284</v>
      </c>
      <c r="AF196" s="20">
        <v>1.1000000000000085</v>
      </c>
      <c r="AG196" s="20">
        <v>0.5</v>
      </c>
      <c r="AH196" s="20">
        <v>3.7000000000000028</v>
      </c>
      <c r="AI196" s="20">
        <v>-1.3999999999999986</v>
      </c>
      <c r="AJ196" s="20">
        <v>2.3000000000000007</v>
      </c>
      <c r="AK196" s="20">
        <v>7.0999999999999979</v>
      </c>
      <c r="AL196" s="20">
        <v>-0.70000000000000284</v>
      </c>
      <c r="AM196" s="20">
        <v>-2.1999999999999993</v>
      </c>
      <c r="AN196" s="20">
        <v>-1.1999999999999993</v>
      </c>
      <c r="AO196" s="20">
        <v>-5</v>
      </c>
      <c r="AP196" s="20">
        <v>1.5999999999999996</v>
      </c>
      <c r="AQ196" s="20">
        <v>4.8999999999999986</v>
      </c>
      <c r="AR196" s="20">
        <v>6.4000000000000057</v>
      </c>
      <c r="AS196" s="20">
        <v>3.1999999999999993</v>
      </c>
      <c r="AT196" s="20">
        <v>3.4000000000000004</v>
      </c>
      <c r="AU196" s="20">
        <v>-0.40000000000000036</v>
      </c>
      <c r="AV196" s="20">
        <v>1.5</v>
      </c>
      <c r="AW196" s="20">
        <v>0.70000000000000018</v>
      </c>
      <c r="AX196" s="20">
        <v>6.3000000000000007</v>
      </c>
      <c r="AY196" s="20">
        <v>-0.39999999999999858</v>
      </c>
      <c r="AZ196" s="20">
        <v>-1.4</v>
      </c>
      <c r="BA196" s="20">
        <v>0</v>
      </c>
      <c r="BB196" s="20">
        <v>-1</v>
      </c>
      <c r="BC196" s="20">
        <v>1</v>
      </c>
      <c r="BD196" s="20">
        <v>-1</v>
      </c>
      <c r="BE196" s="20">
        <v>0</v>
      </c>
      <c r="BF196" s="20">
        <v>27</v>
      </c>
      <c r="BG196" s="20">
        <v>8</v>
      </c>
      <c r="BH196" s="20">
        <v>24</v>
      </c>
      <c r="BI196" s="20">
        <v>-4.2000000000000028</v>
      </c>
      <c r="BJ196" s="22">
        <v>2</v>
      </c>
      <c r="BK196" s="22">
        <v>10</v>
      </c>
      <c r="BL196" s="22">
        <v>-5.7999999999999972</v>
      </c>
      <c r="BM196" s="22">
        <v>9</v>
      </c>
      <c r="BN196" s="22">
        <v>7</v>
      </c>
      <c r="BO196" s="22">
        <v>11.700000000000003</v>
      </c>
      <c r="BP196" s="22">
        <v>13</v>
      </c>
      <c r="BQ196" s="22">
        <v>-11</v>
      </c>
      <c r="BR196" s="22">
        <v>2</v>
      </c>
      <c r="BS196" s="22">
        <v>7</v>
      </c>
      <c r="BT196" s="22">
        <v>-1</v>
      </c>
      <c r="BU196" s="22">
        <v>-2</v>
      </c>
      <c r="BV196" s="22">
        <v>2</v>
      </c>
      <c r="BW196" s="22">
        <v>4</v>
      </c>
      <c r="BX196" s="22">
        <v>10</v>
      </c>
      <c r="BY196" s="20">
        <v>-1</v>
      </c>
      <c r="BZ196" s="22">
        <v>-12</v>
      </c>
      <c r="CA196" s="21" t="s">
        <v>10</v>
      </c>
      <c r="CB196" s="21" t="str">
        <f>IF(Raw!$CA197=Raw!$B196,"Team1", "Team2")</f>
        <v>Team2</v>
      </c>
      <c r="CC196" s="21">
        <v>118</v>
      </c>
      <c r="CD196" s="21">
        <v>112</v>
      </c>
      <c r="CE196" s="21">
        <f>Raw!$CC197-Raw!$CD197</f>
        <v>-7</v>
      </c>
      <c r="CF196" s="21" t="str">
        <f>INDEX(Pred!O:O, MATCH(Table1[[#This Row],[Index]],Pred!E:E,0))</f>
        <v>Team2</v>
      </c>
      <c r="CG196" s="21"/>
      <c r="CH196" s="21"/>
      <c r="CI196" s="21">
        <f>IF(Table1[[#This Row],[GamewinTeam]]=Table1[[#This Row],[Bet.forecast]],0,1)</f>
        <v>0</v>
      </c>
      <c r="CJ196" s="32"/>
      <c r="CK196" s="32"/>
    </row>
    <row r="197" spans="1:89" x14ac:dyDescent="0.25">
      <c r="A197" t="s">
        <v>286</v>
      </c>
      <c r="B197" s="16" t="s">
        <v>72</v>
      </c>
      <c r="C197" s="18" t="s">
        <v>76</v>
      </c>
      <c r="D197" s="19" t="s">
        <v>261</v>
      </c>
      <c r="E197" s="18" t="str">
        <f>Table1[[#This Row],[Team1]]&amp;""&amp;Table1[[#This Row],[Team2]]&amp;""&amp;Table1[[#This Row],[Date]]</f>
        <v>PHXSAC12.12.2017</v>
      </c>
      <c r="F197" s="18" t="str">
        <f>Raw!$C197</f>
        <v>SAC</v>
      </c>
      <c r="G197" s="18" t="str">
        <f>IF(Raw!$F197=Raw!$B197,"Team1","Team2")</f>
        <v>Team2</v>
      </c>
      <c r="H197" s="18" t="str">
        <f>IF(Table1[[#This Row],[Odd1]]&gt;Table1[[#This Row],[Odd2]],Table1[[#This Row],[Team2]],Table1[[#This Row],[Team1]])</f>
        <v>SAC</v>
      </c>
      <c r="I197" s="18" t="str">
        <f>IF(Raw!$H197=Raw!$B197,"Team1","Team2")</f>
        <v>Team2</v>
      </c>
      <c r="J197" s="18">
        <v>2.5299999999999998</v>
      </c>
      <c r="K197" s="18">
        <v>1.59</v>
      </c>
      <c r="L197" s="18">
        <f>Raw!$J197-Raw!$K197</f>
        <v>0.93999999999999972</v>
      </c>
      <c r="M197" s="18" t="s">
        <v>72</v>
      </c>
      <c r="N197" s="18" t="str">
        <f>IF(Raw!$M197=Raw!$B197,"Team1", "Team2")</f>
        <v>Team1</v>
      </c>
      <c r="O197" s="18">
        <v>0</v>
      </c>
      <c r="P197" s="18">
        <v>0</v>
      </c>
      <c r="Q197" s="18">
        <v>0</v>
      </c>
      <c r="R197" s="18">
        <v>0</v>
      </c>
      <c r="S197" s="18" t="s">
        <v>76</v>
      </c>
      <c r="T197" s="18" t="str">
        <f>IF(Raw!$S197=Raw!$B197,"Team1","Team2")</f>
        <v>Team2</v>
      </c>
      <c r="U197" s="18">
        <v>88</v>
      </c>
      <c r="V197" s="18">
        <v>101</v>
      </c>
      <c r="W197" s="18">
        <f>Raw!$U197-Raw!$V197</f>
        <v>-13</v>
      </c>
      <c r="X197" s="18">
        <v>0.49859999999999999</v>
      </c>
      <c r="Y197" s="18">
        <v>0.37</v>
      </c>
      <c r="Z197" s="18">
        <f>1-Table1[[#This Row],[Pred1]]</f>
        <v>0.63</v>
      </c>
      <c r="AA197" s="20">
        <v>2</v>
      </c>
      <c r="AB197" s="20">
        <v>1</v>
      </c>
      <c r="AC197" s="20">
        <v>1</v>
      </c>
      <c r="AD197" s="20">
        <v>1.3000000000000012E-2</v>
      </c>
      <c r="AE197" s="20">
        <v>0</v>
      </c>
      <c r="AF197" s="20">
        <v>11</v>
      </c>
      <c r="AG197" s="20">
        <v>1.8999999999999986</v>
      </c>
      <c r="AH197" s="20">
        <v>4.2999999999999972</v>
      </c>
      <c r="AI197" s="20">
        <v>0.10000000000000142</v>
      </c>
      <c r="AJ197" s="20">
        <v>0.19999999999999929</v>
      </c>
      <c r="AK197" s="20">
        <v>3.8000000000000007</v>
      </c>
      <c r="AL197" s="20">
        <v>-5</v>
      </c>
      <c r="AM197" s="20">
        <v>6.9999999999999982</v>
      </c>
      <c r="AN197" s="20">
        <v>8.5999999999999979</v>
      </c>
      <c r="AO197" s="20">
        <v>2.5999999999999943</v>
      </c>
      <c r="AP197" s="20">
        <v>2.0999999999999996</v>
      </c>
      <c r="AQ197" s="20">
        <v>3.9000000000000021</v>
      </c>
      <c r="AR197" s="20">
        <v>6.0999999999999943</v>
      </c>
      <c r="AS197" s="20">
        <v>-0.30000000000000071</v>
      </c>
      <c r="AT197" s="20">
        <v>0.80000000000000071</v>
      </c>
      <c r="AU197" s="20">
        <v>-1.2000000000000011</v>
      </c>
      <c r="AV197" s="20">
        <v>0.70000000000000018</v>
      </c>
      <c r="AW197" s="20">
        <v>1.2999999999999998</v>
      </c>
      <c r="AX197" s="20">
        <v>2.3999999999999986</v>
      </c>
      <c r="AY197" s="20">
        <v>4.4000000000000021</v>
      </c>
      <c r="AZ197" s="20">
        <v>1.5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14</v>
      </c>
      <c r="BG197" s="20">
        <v>0</v>
      </c>
      <c r="BH197" s="20">
        <v>7</v>
      </c>
      <c r="BI197" s="20">
        <v>-4.1000000000000014</v>
      </c>
      <c r="BJ197" s="22">
        <v>-3</v>
      </c>
      <c r="BK197" s="22">
        <v>2</v>
      </c>
      <c r="BL197" s="22">
        <v>-15.5</v>
      </c>
      <c r="BM197" s="22">
        <v>17</v>
      </c>
      <c r="BN197" s="22">
        <v>16</v>
      </c>
      <c r="BO197" s="22">
        <v>30</v>
      </c>
      <c r="BP197" s="22">
        <v>3</v>
      </c>
      <c r="BQ197" s="22">
        <v>-5</v>
      </c>
      <c r="BR197" s="22">
        <v>-2</v>
      </c>
      <c r="BS197" s="22">
        <v>-4</v>
      </c>
      <c r="BT197" s="22">
        <v>-10</v>
      </c>
      <c r="BU197" s="22">
        <v>-3</v>
      </c>
      <c r="BV197" s="22">
        <v>-5</v>
      </c>
      <c r="BW197" s="22">
        <v>4</v>
      </c>
      <c r="BX197" s="22">
        <v>4</v>
      </c>
      <c r="BY197" s="20">
        <v>6</v>
      </c>
      <c r="BZ197" s="22">
        <v>12</v>
      </c>
      <c r="CA197" s="21" t="s">
        <v>76</v>
      </c>
      <c r="CB197" s="21" t="str">
        <f>IF(Raw!$CA198=Raw!$B197,"Team1", "Team2")</f>
        <v>Team2</v>
      </c>
      <c r="CC197" s="21">
        <v>92</v>
      </c>
      <c r="CD197" s="21">
        <v>99</v>
      </c>
      <c r="CE197" s="21">
        <f>Raw!$CC198-Raw!$CD198</f>
        <v>11</v>
      </c>
      <c r="CF197" s="21" t="str">
        <f>INDEX(Pred!O:O, MATCH(Table1[[#This Row],[Index]],Pred!E:E,0))</f>
        <v>Team2</v>
      </c>
      <c r="CG197" s="21"/>
      <c r="CH197" s="21"/>
      <c r="CI197" s="21">
        <f>IF(Table1[[#This Row],[GamewinTeam]]=Table1[[#This Row],[Bet.forecast]],0,1)</f>
        <v>0</v>
      </c>
      <c r="CJ197" s="32"/>
      <c r="CK197" s="32"/>
    </row>
    <row r="198" spans="1:89" x14ac:dyDescent="0.25">
      <c r="A198" t="s">
        <v>286</v>
      </c>
      <c r="B198" s="16" t="s">
        <v>55</v>
      </c>
      <c r="C198" s="18" t="s">
        <v>69</v>
      </c>
      <c r="D198" s="19" t="s">
        <v>262</v>
      </c>
      <c r="E198" s="18" t="str">
        <f>Table1[[#This Row],[Team1]]&amp;""&amp;Table1[[#This Row],[Team2]]&amp;""&amp;Table1[[#This Row],[Date]]</f>
        <v>LACORL13.12.2017</v>
      </c>
      <c r="F198" s="18" t="str">
        <f>Raw!$C198</f>
        <v>ORL</v>
      </c>
      <c r="G198" s="18" t="str">
        <f>IF(Raw!$F198=Raw!$B198,"Team1","Team2")</f>
        <v>Team2</v>
      </c>
      <c r="H198" s="18" t="str">
        <f>IF(Table1[[#This Row],[Odd1]]&gt;Table1[[#This Row],[Odd2]],Table1[[#This Row],[Team2]],Table1[[#This Row],[Team1]])</f>
        <v>ORL</v>
      </c>
      <c r="I198" s="18" t="str">
        <f>IF(Raw!$H198=Raw!$B198,"Team1","Team2")</f>
        <v>Team2</v>
      </c>
      <c r="J198" s="18">
        <v>2.09</v>
      </c>
      <c r="K198" s="18">
        <v>1.83</v>
      </c>
      <c r="L198" s="18">
        <f>Raw!$J198-Raw!$K198</f>
        <v>0.25999999999999979</v>
      </c>
      <c r="M198" s="18" t="s">
        <v>69</v>
      </c>
      <c r="N198" s="18" t="str">
        <f>IF(Raw!$M198=Raw!$B198,"Team1", "Team2")</f>
        <v>Team2</v>
      </c>
      <c r="O198" s="18">
        <v>1</v>
      </c>
      <c r="P198" s="18">
        <v>0</v>
      </c>
      <c r="Q198" s="18">
        <v>0</v>
      </c>
      <c r="R198" s="18">
        <v>0</v>
      </c>
      <c r="S198" s="18" t="s">
        <v>55</v>
      </c>
      <c r="T198" s="18" t="str">
        <f>IF(Raw!$S198=Raw!$B198,"Team1","Team2")</f>
        <v>Team1</v>
      </c>
      <c r="U198" s="18">
        <v>99</v>
      </c>
      <c r="V198" s="18">
        <v>97</v>
      </c>
      <c r="W198" s="18">
        <f>Raw!$U198-Raw!$V198</f>
        <v>2</v>
      </c>
      <c r="X198" s="18">
        <v>0.5605</v>
      </c>
      <c r="Y198" s="18">
        <v>0.62</v>
      </c>
      <c r="Z198" s="18">
        <f>1-Table1[[#This Row],[Pred1]]</f>
        <v>0.38</v>
      </c>
      <c r="AA198" s="20">
        <v>-3</v>
      </c>
      <c r="AB198" s="20">
        <v>-1</v>
      </c>
      <c r="AC198" s="20">
        <v>-2</v>
      </c>
      <c r="AD198" s="20">
        <v>7.0000000000000062E-3</v>
      </c>
      <c r="AE198" s="20">
        <v>0</v>
      </c>
      <c r="AF198" s="20">
        <v>-2.0999999999999943</v>
      </c>
      <c r="AG198" s="20">
        <v>-2.2000000000000028</v>
      </c>
      <c r="AH198" s="20">
        <v>-2.0999999999999943</v>
      </c>
      <c r="AI198" s="20">
        <v>-1.5</v>
      </c>
      <c r="AJ198" s="20">
        <v>-0.5</v>
      </c>
      <c r="AK198" s="20">
        <v>-0.10000000000000142</v>
      </c>
      <c r="AL198" s="20">
        <v>-1.5</v>
      </c>
      <c r="AM198" s="20">
        <v>2.8000000000000007</v>
      </c>
      <c r="AN198" s="20">
        <v>3.3000000000000007</v>
      </c>
      <c r="AO198" s="20">
        <v>1.4000000000000057</v>
      </c>
      <c r="AP198" s="20">
        <v>2.5</v>
      </c>
      <c r="AQ198" s="20">
        <v>-1.2999999999999972</v>
      </c>
      <c r="AR198" s="20">
        <v>1.2000000000000028</v>
      </c>
      <c r="AS198" s="20">
        <v>-3.5</v>
      </c>
      <c r="AT198" s="20">
        <v>-9.9999999999999645E-2</v>
      </c>
      <c r="AU198" s="20">
        <v>9.9999999999999645E-2</v>
      </c>
      <c r="AV198" s="20">
        <v>-0.5</v>
      </c>
      <c r="AW198" s="20">
        <v>0.19999999999999929</v>
      </c>
      <c r="AX198" s="20">
        <v>0.80000000000000071</v>
      </c>
      <c r="AY198" s="20">
        <v>2.6999999999999993</v>
      </c>
      <c r="AZ198" s="20">
        <v>1.5</v>
      </c>
      <c r="BA198" s="20">
        <v>0</v>
      </c>
      <c r="BB198" s="20">
        <v>1</v>
      </c>
      <c r="BC198" s="20">
        <v>-1</v>
      </c>
      <c r="BD198" s="20">
        <v>1</v>
      </c>
      <c r="BE198" s="20">
        <v>0</v>
      </c>
      <c r="BF198" s="20">
        <v>-14</v>
      </c>
      <c r="BG198" s="20">
        <v>-11</v>
      </c>
      <c r="BH198" s="20">
        <v>-1</v>
      </c>
      <c r="BI198" s="20">
        <v>-11.5</v>
      </c>
      <c r="BJ198" s="22">
        <v>-5</v>
      </c>
      <c r="BK198" s="22">
        <v>2</v>
      </c>
      <c r="BL198" s="22">
        <v>-16.000000000000004</v>
      </c>
      <c r="BM198" s="22">
        <v>13</v>
      </c>
      <c r="BN198" s="22">
        <v>16</v>
      </c>
      <c r="BO198" s="22">
        <v>-4.2000000000000028</v>
      </c>
      <c r="BP198" s="22">
        <v>4</v>
      </c>
      <c r="BQ198" s="22">
        <v>14</v>
      </c>
      <c r="BR198" s="22">
        <v>18</v>
      </c>
      <c r="BS198" s="22">
        <v>-21</v>
      </c>
      <c r="BT198" s="22">
        <v>1</v>
      </c>
      <c r="BU198" s="22">
        <v>-1</v>
      </c>
      <c r="BV198" s="22">
        <v>5</v>
      </c>
      <c r="BW198" s="22">
        <v>0</v>
      </c>
      <c r="BX198" s="22">
        <v>-4</v>
      </c>
      <c r="BY198" s="20">
        <v>9</v>
      </c>
      <c r="BZ198" s="22">
        <v>12</v>
      </c>
      <c r="CA198" s="21" t="s">
        <v>55</v>
      </c>
      <c r="CB198" s="21" t="str">
        <f>IF(Raw!$CA199=Raw!$B198,"Team1", "Team2")</f>
        <v>Team2</v>
      </c>
      <c r="CC198" s="21">
        <v>106</v>
      </c>
      <c r="CD198" s="21">
        <v>95</v>
      </c>
      <c r="CE198" s="21">
        <f>Raw!$CC199-Raw!$CD199</f>
        <v>-6</v>
      </c>
      <c r="CF198" s="21" t="str">
        <f>INDEX(Pred!O:O, MATCH(Table1[[#This Row],[Index]],Pred!E:E,0))</f>
        <v>do not bet</v>
      </c>
      <c r="CG198" s="21"/>
      <c r="CH198" s="21"/>
      <c r="CI198" s="21">
        <f>IF(Table1[[#This Row],[GamewinTeam]]=Table1[[#This Row],[Bet.forecast]],0,1)</f>
        <v>1</v>
      </c>
      <c r="CJ198" s="32"/>
      <c r="CK198" s="32"/>
    </row>
    <row r="199" spans="1:89" x14ac:dyDescent="0.25">
      <c r="A199" t="s">
        <v>286</v>
      </c>
      <c r="B199" s="16" t="s">
        <v>58</v>
      </c>
      <c r="C199" s="18" t="s">
        <v>83</v>
      </c>
      <c r="D199" s="19" t="s">
        <v>262</v>
      </c>
      <c r="E199" s="18" t="str">
        <f>Table1[[#This Row],[Team1]]&amp;""&amp;Table1[[#This Row],[Team2]]&amp;""&amp;Table1[[#This Row],[Date]]</f>
        <v>MEMWAS13.12.2017</v>
      </c>
      <c r="F199" s="18" t="str">
        <f>Raw!$C199</f>
        <v>WAS</v>
      </c>
      <c r="G199" s="18" t="str">
        <f>IF(Raw!$F199=Raw!$B199,"Team1","Team2")</f>
        <v>Team2</v>
      </c>
      <c r="H199" s="18" t="str">
        <f>IF(Table1[[#This Row],[Odd1]]&gt;Table1[[#This Row],[Odd2]],Table1[[#This Row],[Team2]],Table1[[#This Row],[Team1]])</f>
        <v>WAS</v>
      </c>
      <c r="I199" s="18" t="str">
        <f>IF(Raw!$H199=Raw!$B199,"Team1","Team2")</f>
        <v>Team2</v>
      </c>
      <c r="J199" s="18">
        <v>3.44</v>
      </c>
      <c r="K199" s="18">
        <v>1.36</v>
      </c>
      <c r="L199" s="18">
        <f>Raw!$J199-Raw!$K199</f>
        <v>2.08</v>
      </c>
      <c r="M199" s="18" t="s">
        <v>58</v>
      </c>
      <c r="N199" s="18" t="str">
        <f>IF(Raw!$M199=Raw!$B199,"Team1", "Team2")</f>
        <v>Team1</v>
      </c>
      <c r="O199" s="18">
        <v>2</v>
      </c>
      <c r="P199" s="18">
        <v>1</v>
      </c>
      <c r="Q199" s="18">
        <v>0</v>
      </c>
      <c r="R199" s="18">
        <v>0</v>
      </c>
      <c r="S199" s="18" t="s">
        <v>83</v>
      </c>
      <c r="T199" s="18" t="str">
        <f>IF(Raw!$S199=Raw!$B199,"Team1","Team2")</f>
        <v>Team2</v>
      </c>
      <c r="U199" s="18">
        <v>83</v>
      </c>
      <c r="V199" s="18">
        <v>114</v>
      </c>
      <c r="W199" s="18">
        <f>Raw!$U199-Raw!$V199</f>
        <v>-31</v>
      </c>
      <c r="X199" s="18">
        <v>0.53849999999999998</v>
      </c>
      <c r="Y199" s="18">
        <v>0.19</v>
      </c>
      <c r="Z199" s="18">
        <f>1-Table1[[#This Row],[Pred1]]</f>
        <v>0.81</v>
      </c>
      <c r="AA199" s="20">
        <v>1</v>
      </c>
      <c r="AB199" s="20">
        <v>-6</v>
      </c>
      <c r="AC199" s="20">
        <v>7</v>
      </c>
      <c r="AD199" s="20">
        <v>-0.24200000000000005</v>
      </c>
      <c r="AE199" s="20">
        <v>-0.19999999999999574</v>
      </c>
      <c r="AF199" s="20">
        <v>-8.8000000000000114</v>
      </c>
      <c r="AG199" s="20">
        <v>-3.5</v>
      </c>
      <c r="AH199" s="20">
        <v>-5.5</v>
      </c>
      <c r="AI199" s="20">
        <v>-1.2999999999999972</v>
      </c>
      <c r="AJ199" s="20">
        <v>-0.19999999999999929</v>
      </c>
      <c r="AK199" s="20">
        <v>1.5</v>
      </c>
      <c r="AL199" s="20">
        <v>-2.5999999999999943</v>
      </c>
      <c r="AM199" s="20">
        <v>-1.5</v>
      </c>
      <c r="AN199" s="20">
        <v>-2.1000000000000014</v>
      </c>
      <c r="AO199" s="20">
        <v>0.29999999999999716</v>
      </c>
      <c r="AP199" s="20">
        <v>-1.8999999999999995</v>
      </c>
      <c r="AQ199" s="20">
        <v>-1.8999999999999986</v>
      </c>
      <c r="AR199" s="20">
        <v>-3.7999999999999972</v>
      </c>
      <c r="AS199" s="20">
        <v>-1.3000000000000007</v>
      </c>
      <c r="AT199" s="20">
        <v>0.40000000000000036</v>
      </c>
      <c r="AU199" s="20">
        <v>-0.70000000000000018</v>
      </c>
      <c r="AV199" s="20">
        <v>0.90000000000000036</v>
      </c>
      <c r="AW199" s="20">
        <v>0.29999999999999982</v>
      </c>
      <c r="AX199" s="20">
        <v>1</v>
      </c>
      <c r="AY199" s="20">
        <v>-0.70000000000000284</v>
      </c>
      <c r="AZ199" s="20">
        <v>-6.6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-30</v>
      </c>
      <c r="BG199" s="20">
        <v>-14</v>
      </c>
      <c r="BH199" s="20">
        <v>-10</v>
      </c>
      <c r="BI199" s="20">
        <v>-12.300000000000004</v>
      </c>
      <c r="BJ199" s="22">
        <v>-5</v>
      </c>
      <c r="BK199" s="22">
        <v>-5</v>
      </c>
      <c r="BL199" s="22">
        <v>-11</v>
      </c>
      <c r="BM199" s="22">
        <v>3</v>
      </c>
      <c r="BN199" s="22">
        <v>4</v>
      </c>
      <c r="BO199" s="22">
        <v>1.5</v>
      </c>
      <c r="BP199" s="22">
        <v>-3</v>
      </c>
      <c r="BQ199" s="22">
        <v>-10</v>
      </c>
      <c r="BR199" s="22">
        <v>-13</v>
      </c>
      <c r="BS199" s="22">
        <v>-16</v>
      </c>
      <c r="BT199" s="22">
        <v>1</v>
      </c>
      <c r="BU199" s="22">
        <v>1</v>
      </c>
      <c r="BV199" s="22">
        <v>-1</v>
      </c>
      <c r="BW199" s="22">
        <v>4</v>
      </c>
      <c r="BX199" s="22">
        <v>4</v>
      </c>
      <c r="BY199" s="20">
        <v>3</v>
      </c>
      <c r="BZ199" s="22">
        <v>-24</v>
      </c>
      <c r="CA199" s="21" t="s">
        <v>83</v>
      </c>
      <c r="CB199" s="21" t="str">
        <f>IF(Raw!$CA200=Raw!$B199,"Team1", "Team2")</f>
        <v>Team2</v>
      </c>
      <c r="CC199" s="21">
        <v>87</v>
      </c>
      <c r="CD199" s="21">
        <v>93</v>
      </c>
      <c r="CE199" s="21">
        <f>Raw!$CC200-Raw!$CD200</f>
        <v>5</v>
      </c>
      <c r="CF199" s="21" t="str">
        <f>INDEX(Pred!O:O, MATCH(Table1[[#This Row],[Index]],Pred!E:E,0))</f>
        <v>Team2</v>
      </c>
      <c r="CG199" s="21"/>
      <c r="CH199" s="21"/>
      <c r="CI199" s="21">
        <f>IF(Table1[[#This Row],[GamewinTeam]]=Table1[[#This Row],[Bet.forecast]],0,1)</f>
        <v>0</v>
      </c>
      <c r="CJ199" s="32"/>
      <c r="CK199" s="32"/>
    </row>
    <row r="200" spans="1:89" x14ac:dyDescent="0.25">
      <c r="A200" t="s">
        <v>286</v>
      </c>
      <c r="B200" s="16" t="s">
        <v>67</v>
      </c>
      <c r="C200" s="18" t="s">
        <v>53</v>
      </c>
      <c r="D200" s="19" t="s">
        <v>262</v>
      </c>
      <c r="E200" s="18" t="str">
        <f>Table1[[#This Row],[Team1]]&amp;""&amp;Table1[[#This Row],[Team2]]&amp;""&amp;Table1[[#This Row],[Date]]</f>
        <v>OKCIND13.12.2017</v>
      </c>
      <c r="F200" s="18" t="str">
        <f>Raw!$C200</f>
        <v>IND</v>
      </c>
      <c r="G200" s="18" t="str">
        <f>IF(Raw!$F200=Raw!$B200,"Team1","Team2")</f>
        <v>Team2</v>
      </c>
      <c r="H200" s="18" t="str">
        <f>IF(Table1[[#This Row],[Odd1]]&gt;Table1[[#This Row],[Odd2]],Table1[[#This Row],[Team2]],Table1[[#This Row],[Team1]])</f>
        <v>OKC</v>
      </c>
      <c r="I200" s="18" t="str">
        <f>IF(Raw!$H200=Raw!$B200,"Team1","Team2")</f>
        <v>Team1</v>
      </c>
      <c r="J200" s="18">
        <v>1.95</v>
      </c>
      <c r="K200" s="18">
        <v>1.95</v>
      </c>
      <c r="L200" s="18">
        <f>Raw!$J200-Raw!$K200</f>
        <v>0</v>
      </c>
      <c r="M200" s="18" t="s">
        <v>53</v>
      </c>
      <c r="N200" s="18" t="str">
        <f>IF(Raw!$M200=Raw!$B200,"Team1", "Team2")</f>
        <v>Team2</v>
      </c>
      <c r="O200" s="18">
        <v>0</v>
      </c>
      <c r="P200" s="18">
        <v>0</v>
      </c>
      <c r="Q200" s="18">
        <v>0</v>
      </c>
      <c r="R200" s="18">
        <v>0</v>
      </c>
      <c r="S200" s="18" t="s">
        <v>53</v>
      </c>
      <c r="T200" s="18" t="str">
        <f>IF(Raw!$S200=Raw!$B200,"Team1","Team2")</f>
        <v>Team2</v>
      </c>
      <c r="U200" s="18">
        <v>84</v>
      </c>
      <c r="V200" s="18">
        <v>110</v>
      </c>
      <c r="W200" s="18">
        <f>Raw!$U200-Raw!$V200</f>
        <v>-26</v>
      </c>
      <c r="X200" s="18">
        <v>0.55330000000000001</v>
      </c>
      <c r="Y200" s="18">
        <v>0.24</v>
      </c>
      <c r="Z200" s="18">
        <f>1-Table1[[#This Row],[Pred1]]</f>
        <v>0.76</v>
      </c>
      <c r="AA200" s="20">
        <v>-1</v>
      </c>
      <c r="AB200" s="20">
        <v>-4</v>
      </c>
      <c r="AC200" s="20">
        <v>3</v>
      </c>
      <c r="AD200" s="20">
        <v>-0.13099999999999995</v>
      </c>
      <c r="AE200" s="20">
        <v>0</v>
      </c>
      <c r="AF200" s="20">
        <v>-7.2000000000000028</v>
      </c>
      <c r="AG200" s="20">
        <v>-4</v>
      </c>
      <c r="AH200" s="20">
        <v>-0.59999999999999432</v>
      </c>
      <c r="AI200" s="20">
        <v>-4.3999999999999986</v>
      </c>
      <c r="AJ200" s="20">
        <v>-9.9999999999999645E-2</v>
      </c>
      <c r="AK200" s="20">
        <v>3.9000000000000021</v>
      </c>
      <c r="AL200" s="20">
        <v>-5.6000000000000014</v>
      </c>
      <c r="AM200" s="20">
        <v>1.0999999999999979</v>
      </c>
      <c r="AN200" s="20">
        <v>2.8000000000000007</v>
      </c>
      <c r="AO200" s="20">
        <v>-4.6000000000000085</v>
      </c>
      <c r="AP200" s="20">
        <v>2.6000000000000014</v>
      </c>
      <c r="AQ200" s="20">
        <v>-1.8999999999999986</v>
      </c>
      <c r="AR200" s="20">
        <v>0.69999999999999574</v>
      </c>
      <c r="AS200" s="20">
        <v>-2.6999999999999993</v>
      </c>
      <c r="AT200" s="20">
        <v>1.0999999999999996</v>
      </c>
      <c r="AU200" s="20">
        <v>2.0999999999999996</v>
      </c>
      <c r="AV200" s="20">
        <v>0.29999999999999982</v>
      </c>
      <c r="AW200" s="20">
        <v>-0.70000000000000018</v>
      </c>
      <c r="AX200" s="20">
        <v>2.6999999999999993</v>
      </c>
      <c r="AY200" s="20">
        <v>2.6000000000000014</v>
      </c>
      <c r="AZ200" s="20">
        <v>0.70000000000000018</v>
      </c>
      <c r="BA200" s="20">
        <v>0</v>
      </c>
      <c r="BB200" s="20">
        <v>-1</v>
      </c>
      <c r="BC200" s="20">
        <v>1</v>
      </c>
      <c r="BD200" s="20">
        <v>-1</v>
      </c>
      <c r="BE200" s="20">
        <v>-5</v>
      </c>
      <c r="BF200" s="20">
        <v>-23</v>
      </c>
      <c r="BG200" s="20">
        <v>-14</v>
      </c>
      <c r="BH200" s="20">
        <v>-8</v>
      </c>
      <c r="BI200" s="20">
        <v>-11.5</v>
      </c>
      <c r="BJ200" s="22">
        <v>-1</v>
      </c>
      <c r="BK200" s="22">
        <v>1</v>
      </c>
      <c r="BL200" s="22">
        <v>-5.3999999999999986</v>
      </c>
      <c r="BM200" s="22">
        <v>6</v>
      </c>
      <c r="BN200" s="22">
        <v>3</v>
      </c>
      <c r="BO200" s="22">
        <v>14.200000000000003</v>
      </c>
      <c r="BP200" s="22">
        <v>0</v>
      </c>
      <c r="BQ200" s="22">
        <v>-1</v>
      </c>
      <c r="BR200" s="22">
        <v>-1</v>
      </c>
      <c r="BS200" s="22">
        <v>-8</v>
      </c>
      <c r="BT200" s="22">
        <v>4</v>
      </c>
      <c r="BU200" s="22">
        <v>-1</v>
      </c>
      <c r="BV200" s="22">
        <v>0</v>
      </c>
      <c r="BW200" s="22">
        <v>-1</v>
      </c>
      <c r="BX200" s="22">
        <v>2</v>
      </c>
      <c r="BY200" s="20">
        <v>0</v>
      </c>
      <c r="BZ200" s="22">
        <v>-23</v>
      </c>
      <c r="CA200" s="21" t="s">
        <v>67</v>
      </c>
      <c r="CB200" s="21" t="str">
        <f>IF(Raw!$CA201=Raw!$B200,"Team1", "Team2")</f>
        <v>Team2</v>
      </c>
      <c r="CC200" s="21">
        <v>100</v>
      </c>
      <c r="CD200" s="21">
        <v>95</v>
      </c>
      <c r="CE200" s="21">
        <f>Raw!$CC201-Raw!$CD201</f>
        <v>-6</v>
      </c>
      <c r="CF200" s="21" t="str">
        <f>INDEX(Pred!O:O, MATCH(Table1[[#This Row],[Index]],Pred!E:E,0))</f>
        <v>do not bet</v>
      </c>
      <c r="CG200" s="21"/>
      <c r="CH200" s="21"/>
      <c r="CI200" s="21">
        <f>IF(Table1[[#This Row],[GamewinTeam]]=Table1[[#This Row],[Bet.forecast]],0,1)</f>
        <v>1</v>
      </c>
      <c r="CJ200" s="32"/>
      <c r="CK200" s="32"/>
    </row>
    <row r="201" spans="1:89" x14ac:dyDescent="0.25">
      <c r="A201" t="s">
        <v>286</v>
      </c>
      <c r="B201" s="16" t="s">
        <v>47</v>
      </c>
      <c r="C201" s="18" t="s">
        <v>3</v>
      </c>
      <c r="D201" s="19" t="s">
        <v>262</v>
      </c>
      <c r="E201" s="18" t="str">
        <f>Table1[[#This Row],[Team1]]&amp;""&amp;Table1[[#This Row],[Team2]]&amp;""&amp;Table1[[#This Row],[Date]]</f>
        <v>DENBOS13.12.2017</v>
      </c>
      <c r="F201" s="18" t="str">
        <f>Raw!$C201</f>
        <v>BOS</v>
      </c>
      <c r="G201" s="18" t="str">
        <f>IF(Raw!$F201=Raw!$B201,"Team1","Team2")</f>
        <v>Team2</v>
      </c>
      <c r="H201" s="18" t="str">
        <f>IF(Table1[[#This Row],[Odd1]]&gt;Table1[[#This Row],[Odd2]],Table1[[#This Row],[Team2]],Table1[[#This Row],[Team1]])</f>
        <v>BOS</v>
      </c>
      <c r="I201" s="18" t="str">
        <f>IF(Raw!$H201=Raw!$B201,"Team1","Team2")</f>
        <v>Team2</v>
      </c>
      <c r="J201" s="18">
        <v>3.1</v>
      </c>
      <c r="K201" s="18">
        <v>1.43</v>
      </c>
      <c r="L201" s="18">
        <f>Raw!$J201-Raw!$K201</f>
        <v>1.6700000000000002</v>
      </c>
      <c r="M201" s="18" t="s">
        <v>47</v>
      </c>
      <c r="N201" s="18" t="str">
        <f>IF(Raw!$M201=Raw!$B201,"Team1", "Team2")</f>
        <v>Team1</v>
      </c>
      <c r="O201" s="18">
        <v>2</v>
      </c>
      <c r="P201" s="18">
        <v>1</v>
      </c>
      <c r="Q201" s="18">
        <v>0</v>
      </c>
      <c r="R201" s="18">
        <v>0</v>
      </c>
      <c r="S201" s="18" t="s">
        <v>3</v>
      </c>
      <c r="T201" s="18" t="str">
        <f>IF(Raw!$S201=Raw!$B201,"Team1","Team2")</f>
        <v>Team2</v>
      </c>
      <c r="U201" s="18">
        <v>78</v>
      </c>
      <c r="V201" s="18">
        <v>114</v>
      </c>
      <c r="W201" s="18">
        <f>Raw!$U201-Raw!$V201</f>
        <v>-36</v>
      </c>
      <c r="X201" s="18">
        <v>0.73080000000000001</v>
      </c>
      <c r="Y201" s="18">
        <v>0.14000000000000001</v>
      </c>
      <c r="Z201" s="18">
        <f>1-Table1[[#This Row],[Pred1]]</f>
        <v>0.86</v>
      </c>
      <c r="AA201" s="20">
        <v>-3</v>
      </c>
      <c r="AB201" s="20">
        <v>-9</v>
      </c>
      <c r="AC201" s="20">
        <v>6</v>
      </c>
      <c r="AD201" s="20">
        <v>-0.255</v>
      </c>
      <c r="AE201" s="20">
        <v>0</v>
      </c>
      <c r="AF201" s="20">
        <v>4.0999999999999943</v>
      </c>
      <c r="AG201" s="20">
        <v>2.5</v>
      </c>
      <c r="AH201" s="20">
        <v>3.0999999999999943</v>
      </c>
      <c r="AI201" s="20">
        <v>1.1999999999999957</v>
      </c>
      <c r="AJ201" s="20">
        <v>-0.10000000000000142</v>
      </c>
      <c r="AK201" s="20">
        <v>-1</v>
      </c>
      <c r="AL201" s="20">
        <v>0.60000000000000142</v>
      </c>
      <c r="AM201" s="20">
        <v>-0.69999999999999929</v>
      </c>
      <c r="AN201" s="20">
        <v>0.30000000000000071</v>
      </c>
      <c r="AO201" s="20">
        <v>-3.8999999999999915</v>
      </c>
      <c r="AP201" s="20">
        <v>2.6999999999999993</v>
      </c>
      <c r="AQ201" s="20">
        <v>-3.1000000000000014</v>
      </c>
      <c r="AR201" s="20">
        <v>-0.39999999999999858</v>
      </c>
      <c r="AS201" s="20">
        <v>0.90000000000000213</v>
      </c>
      <c r="AT201" s="20">
        <v>1.3999999999999986</v>
      </c>
      <c r="AU201" s="20">
        <v>9.9999999999999645E-2</v>
      </c>
      <c r="AV201" s="20">
        <v>0.40000000000000036</v>
      </c>
      <c r="AW201" s="20">
        <v>0.5</v>
      </c>
      <c r="AX201" s="20">
        <v>-1.7000000000000028</v>
      </c>
      <c r="AY201" s="20">
        <v>1</v>
      </c>
      <c r="AZ201" s="20">
        <v>-6.2</v>
      </c>
      <c r="BA201" s="20">
        <v>0</v>
      </c>
      <c r="BB201" s="20">
        <v>0</v>
      </c>
      <c r="BC201" s="20">
        <v>0</v>
      </c>
      <c r="BD201" s="20">
        <v>0</v>
      </c>
      <c r="BE201" s="20">
        <v>5</v>
      </c>
      <c r="BF201" s="20">
        <v>31</v>
      </c>
      <c r="BG201" s="20">
        <v>10</v>
      </c>
      <c r="BH201" s="20">
        <v>12</v>
      </c>
      <c r="BI201" s="20">
        <v>5.5</v>
      </c>
      <c r="BJ201" s="22">
        <v>7</v>
      </c>
      <c r="BK201" s="22">
        <v>2</v>
      </c>
      <c r="BL201" s="22">
        <v>15.5</v>
      </c>
      <c r="BM201" s="22">
        <v>4</v>
      </c>
      <c r="BN201" s="22">
        <v>3</v>
      </c>
      <c r="BO201" s="22">
        <v>12.200000000000003</v>
      </c>
      <c r="BP201" s="22">
        <v>8</v>
      </c>
      <c r="BQ201" s="22">
        <v>-7</v>
      </c>
      <c r="BR201" s="22">
        <v>1</v>
      </c>
      <c r="BS201" s="22">
        <v>2</v>
      </c>
      <c r="BT201" s="22">
        <v>6</v>
      </c>
      <c r="BU201" s="22">
        <v>5</v>
      </c>
      <c r="BV201" s="22">
        <v>4</v>
      </c>
      <c r="BW201" s="22">
        <v>-1</v>
      </c>
      <c r="BX201" s="22">
        <v>1</v>
      </c>
      <c r="BY201" s="20">
        <v>-1</v>
      </c>
      <c r="BZ201" s="22">
        <v>13</v>
      </c>
      <c r="CA201" s="21" t="s">
        <v>3</v>
      </c>
      <c r="CB201" s="21" t="str">
        <f>IF(Raw!$CA202=Raw!$B201,"Team1", "Team2")</f>
        <v>Team2</v>
      </c>
      <c r="CC201" s="21">
        <v>118</v>
      </c>
      <c r="CD201" s="21">
        <v>124</v>
      </c>
      <c r="CE201" s="21">
        <f>Raw!$CC202-Raw!$CD202</f>
        <v>7</v>
      </c>
      <c r="CF201" s="21" t="str">
        <f>INDEX(Pred!O:O, MATCH(Table1[[#This Row],[Index]],Pred!E:E,0))</f>
        <v>Team2</v>
      </c>
      <c r="CG201" s="21"/>
      <c r="CH201" s="21"/>
      <c r="CI201" s="21">
        <f>IF(Table1[[#This Row],[GamewinTeam]]=Table1[[#This Row],[Bet.forecast]],0,1)</f>
        <v>0</v>
      </c>
      <c r="CJ201" s="32"/>
      <c r="CK201" s="32"/>
    </row>
    <row r="202" spans="1:89" x14ac:dyDescent="0.25">
      <c r="A202" t="s">
        <v>286</v>
      </c>
      <c r="B202" s="16" t="s">
        <v>74</v>
      </c>
      <c r="C202" s="18" t="s">
        <v>7</v>
      </c>
      <c r="D202" s="19" t="s">
        <v>262</v>
      </c>
      <c r="E202" s="18" t="str">
        <f>Table1[[#This Row],[Team1]]&amp;""&amp;Table1[[#This Row],[Team2]]&amp;""&amp;Table1[[#This Row],[Date]]</f>
        <v>PORMIA13.12.2017</v>
      </c>
      <c r="F202" s="18" t="str">
        <f>Raw!$C202</f>
        <v>MIA</v>
      </c>
      <c r="G202" s="18" t="str">
        <f>IF(Raw!$F202=Raw!$B202,"Team1","Team2")</f>
        <v>Team2</v>
      </c>
      <c r="H202" s="18" t="str">
        <f>IF(Table1[[#This Row],[Odd1]]&gt;Table1[[#This Row],[Odd2]],Table1[[#This Row],[Team2]],Table1[[#This Row],[Team1]])</f>
        <v>MIA</v>
      </c>
      <c r="I202" s="18" t="str">
        <f>IF(Raw!$H202=Raw!$B202,"Team1","Team2")</f>
        <v>Team2</v>
      </c>
      <c r="J202" s="18">
        <v>2.27</v>
      </c>
      <c r="K202" s="18">
        <v>1.71</v>
      </c>
      <c r="L202" s="18">
        <f>Raw!$J202-Raw!$K202</f>
        <v>0.56000000000000005</v>
      </c>
      <c r="M202" s="18" t="s">
        <v>7</v>
      </c>
      <c r="N202" s="18" t="str">
        <f>IF(Raw!$M202=Raw!$B202,"Team1", "Team2")</f>
        <v>Team2</v>
      </c>
      <c r="O202" s="18">
        <v>0</v>
      </c>
      <c r="P202" s="18">
        <v>0</v>
      </c>
      <c r="Q202" s="18">
        <v>0</v>
      </c>
      <c r="R202" s="18">
        <v>0</v>
      </c>
      <c r="S202" s="18" t="s">
        <v>74</v>
      </c>
      <c r="T202" s="18" t="str">
        <f>IF(Raw!$S202=Raw!$B202,"Team1","Team2")</f>
        <v>Team1</v>
      </c>
      <c r="U202" s="18">
        <v>99</v>
      </c>
      <c r="V202" s="18">
        <v>94</v>
      </c>
      <c r="W202" s="18">
        <f>Raw!$U202-Raw!$V202</f>
        <v>5</v>
      </c>
      <c r="X202" s="18">
        <v>0.89559999999999995</v>
      </c>
      <c r="Y202" s="18">
        <v>0.55000000000000004</v>
      </c>
      <c r="Z202" s="18">
        <f>1-Table1[[#This Row],[Pred1]]</f>
        <v>0.44999999999999996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2.7999999999999972</v>
      </c>
      <c r="AG202" s="20">
        <v>0.5</v>
      </c>
      <c r="AH202" s="20">
        <v>3.5</v>
      </c>
      <c r="AI202" s="20">
        <v>-1.1999999999999957</v>
      </c>
      <c r="AJ202" s="20">
        <v>-2.5999999999999996</v>
      </c>
      <c r="AK202" s="20">
        <v>-7.2000000000000028</v>
      </c>
      <c r="AL202" s="20">
        <v>0.5</v>
      </c>
      <c r="AM202" s="20">
        <v>4.4000000000000004</v>
      </c>
      <c r="AN202" s="20">
        <v>4.3000000000000007</v>
      </c>
      <c r="AO202" s="20">
        <v>4.8999999999999915</v>
      </c>
      <c r="AP202" s="20">
        <v>2.6000000000000005</v>
      </c>
      <c r="AQ202" s="20">
        <v>2.1000000000000014</v>
      </c>
      <c r="AR202" s="20">
        <v>4.7000000000000028</v>
      </c>
      <c r="AS202" s="20">
        <v>-2.8999999999999986</v>
      </c>
      <c r="AT202" s="20">
        <v>-0.80000000000000071</v>
      </c>
      <c r="AU202" s="20">
        <v>-0.90000000000000036</v>
      </c>
      <c r="AV202" s="20">
        <v>0.20000000000000018</v>
      </c>
      <c r="AW202" s="20">
        <v>1.2999999999999998</v>
      </c>
      <c r="AX202" s="20">
        <v>-0.5</v>
      </c>
      <c r="AY202" s="20">
        <v>1.3000000000000007</v>
      </c>
      <c r="AZ202" s="20">
        <v>4.0999999999999996</v>
      </c>
      <c r="BA202" s="20">
        <v>0</v>
      </c>
      <c r="BB202" s="20">
        <v>-1</v>
      </c>
      <c r="BC202" s="20">
        <v>1</v>
      </c>
      <c r="BD202" s="20">
        <v>-1</v>
      </c>
      <c r="BE202" s="20">
        <v>0</v>
      </c>
      <c r="BF202" s="20">
        <v>-3</v>
      </c>
      <c r="BG202" s="20">
        <v>0</v>
      </c>
      <c r="BH202" s="20">
        <v>22</v>
      </c>
      <c r="BI202" s="20">
        <v>-14.100000000000001</v>
      </c>
      <c r="BJ202" s="22">
        <v>-7</v>
      </c>
      <c r="BK202" s="22">
        <v>1</v>
      </c>
      <c r="BL202" s="22">
        <v>-26.9</v>
      </c>
      <c r="BM202" s="22">
        <v>4</v>
      </c>
      <c r="BN202" s="22">
        <v>1</v>
      </c>
      <c r="BO202" s="22">
        <v>12.799999999999997</v>
      </c>
      <c r="BP202" s="22">
        <v>10</v>
      </c>
      <c r="BQ202" s="22">
        <v>-6</v>
      </c>
      <c r="BR202" s="22">
        <v>4</v>
      </c>
      <c r="BS202" s="22">
        <v>-10</v>
      </c>
      <c r="BT202" s="22">
        <v>-4</v>
      </c>
      <c r="BU202" s="22">
        <v>3</v>
      </c>
      <c r="BV202" s="22">
        <v>-6</v>
      </c>
      <c r="BW202" s="22">
        <v>8</v>
      </c>
      <c r="BX202" s="22">
        <v>-4</v>
      </c>
      <c r="BY202" s="20">
        <v>-6</v>
      </c>
      <c r="BZ202" s="22">
        <v>-32</v>
      </c>
      <c r="CA202" s="21" t="s">
        <v>74</v>
      </c>
      <c r="CB202" s="21" t="str">
        <f>IF(Raw!$CA203=Raw!$B202,"Team1", "Team2")</f>
        <v>Team2</v>
      </c>
      <c r="CC202" s="21">
        <v>102</v>
      </c>
      <c r="CD202" s="21">
        <v>95</v>
      </c>
      <c r="CE202" s="21">
        <f>Raw!$CC203-Raw!$CD203</f>
        <v>-7</v>
      </c>
      <c r="CF202" s="21" t="str">
        <f>INDEX(Pred!O:O, MATCH(Table1[[#This Row],[Index]],Pred!E:E,0))</f>
        <v>do not bet</v>
      </c>
      <c r="CG202" s="21"/>
      <c r="CH202" s="21"/>
      <c r="CI202" s="21">
        <f>IF(Table1[[#This Row],[GamewinTeam]]=Table1[[#This Row],[Bet.forecast]],0,1)</f>
        <v>1</v>
      </c>
      <c r="CJ202" s="32"/>
      <c r="CK202" s="32"/>
    </row>
    <row r="203" spans="1:89" x14ac:dyDescent="0.25">
      <c r="A203" t="s">
        <v>286</v>
      </c>
      <c r="B203" s="16" t="s">
        <v>8</v>
      </c>
      <c r="C203" s="18" t="s">
        <v>63</v>
      </c>
      <c r="D203" s="19" t="s">
        <v>262</v>
      </c>
      <c r="E203" s="18" t="str">
        <f>Table1[[#This Row],[Team1]]&amp;""&amp;Table1[[#This Row],[Team2]]&amp;""&amp;Table1[[#This Row],[Date]]</f>
        <v>MILNOP13.12.2017</v>
      </c>
      <c r="F203" s="18" t="str">
        <f>Raw!$C203</f>
        <v>NOP</v>
      </c>
      <c r="G203" s="18" t="str">
        <f>IF(Raw!$F203=Raw!$B203,"Team1","Team2")</f>
        <v>Team2</v>
      </c>
      <c r="H203" s="18" t="str">
        <f>IF(Table1[[#This Row],[Odd1]]&gt;Table1[[#This Row],[Odd2]],Table1[[#This Row],[Team2]],Table1[[#This Row],[Team1]])</f>
        <v>NOP</v>
      </c>
      <c r="I203" s="18" t="str">
        <f>IF(Raw!$H203=Raw!$B203,"Team1","Team2")</f>
        <v>Team2</v>
      </c>
      <c r="J203" s="18">
        <v>2.2000000000000002</v>
      </c>
      <c r="K203" s="18">
        <v>1.75</v>
      </c>
      <c r="L203" s="18">
        <f>Raw!$J203-Raw!$K203</f>
        <v>0.45000000000000018</v>
      </c>
      <c r="M203" s="18" t="s">
        <v>8</v>
      </c>
      <c r="N203" s="18" t="str">
        <f>IF(Raw!$M203=Raw!$B203,"Team1", "Team2")</f>
        <v>Team1</v>
      </c>
      <c r="O203" s="18">
        <v>0</v>
      </c>
      <c r="P203" s="18">
        <v>0</v>
      </c>
      <c r="Q203" s="18">
        <v>0</v>
      </c>
      <c r="R203" s="18">
        <v>0</v>
      </c>
      <c r="S203" s="18" t="s">
        <v>63</v>
      </c>
      <c r="T203" s="18" t="str">
        <f>IF(Raw!$S203=Raw!$B203,"Team1","Team2")</f>
        <v>Team2</v>
      </c>
      <c r="U203" s="18">
        <v>95</v>
      </c>
      <c r="V203" s="18">
        <v>102</v>
      </c>
      <c r="W203" s="18">
        <f>Raw!$U203-Raw!$V203</f>
        <v>-7</v>
      </c>
      <c r="X203" s="18">
        <v>0.59279999999999999</v>
      </c>
      <c r="Y203" s="18">
        <v>0.43</v>
      </c>
      <c r="Z203" s="18">
        <f>1-Table1[[#This Row],[Pred1]]</f>
        <v>0.57000000000000006</v>
      </c>
      <c r="AA203" s="20">
        <v>-3</v>
      </c>
      <c r="AB203" s="20">
        <v>1</v>
      </c>
      <c r="AC203" s="20">
        <v>-4</v>
      </c>
      <c r="AD203" s="20">
        <v>9.9999999999999978E-2</v>
      </c>
      <c r="AE203" s="20">
        <v>-0.19999999999999574</v>
      </c>
      <c r="AF203" s="20">
        <v>-6.7999999999999972</v>
      </c>
      <c r="AG203" s="20">
        <v>-2.8000000000000043</v>
      </c>
      <c r="AH203" s="20">
        <v>-4.6000000000000085</v>
      </c>
      <c r="AI203" s="20">
        <v>-0.69999999999999574</v>
      </c>
      <c r="AJ203" s="20">
        <v>-2.5</v>
      </c>
      <c r="AK203" s="20">
        <v>-6</v>
      </c>
      <c r="AL203" s="20">
        <v>-1.1000000000000014</v>
      </c>
      <c r="AM203" s="20">
        <v>1.3999999999999986</v>
      </c>
      <c r="AN203" s="20">
        <v>1.3999999999999986</v>
      </c>
      <c r="AO203" s="20">
        <v>1.1000000000000085</v>
      </c>
      <c r="AP203" s="20">
        <v>-1.1000000000000005</v>
      </c>
      <c r="AQ203" s="20">
        <v>-3.8000000000000043</v>
      </c>
      <c r="AR203" s="20">
        <v>-4.8999999999999986</v>
      </c>
      <c r="AS203" s="20">
        <v>-4.1999999999999993</v>
      </c>
      <c r="AT203" s="20">
        <v>-2.5999999999999996</v>
      </c>
      <c r="AU203" s="20">
        <v>0.90000000000000036</v>
      </c>
      <c r="AV203" s="20">
        <v>0.90000000000000036</v>
      </c>
      <c r="AW203" s="20">
        <v>-1.1000000000000005</v>
      </c>
      <c r="AX203" s="20">
        <v>2.5</v>
      </c>
      <c r="AY203" s="20">
        <v>-0.60000000000000142</v>
      </c>
      <c r="AZ203" s="20">
        <v>1.1000000000000001</v>
      </c>
      <c r="BA203" s="20">
        <v>0</v>
      </c>
      <c r="BB203" s="20">
        <v>1</v>
      </c>
      <c r="BC203" s="20">
        <v>-1</v>
      </c>
      <c r="BD203" s="20">
        <v>1</v>
      </c>
      <c r="BE203" s="20">
        <v>0</v>
      </c>
      <c r="BF203" s="20">
        <v>-6</v>
      </c>
      <c r="BG203" s="20">
        <v>-5</v>
      </c>
      <c r="BH203" s="20">
        <v>-4</v>
      </c>
      <c r="BI203" s="20">
        <v>-3.3000000000000043</v>
      </c>
      <c r="BJ203" s="22">
        <v>-11</v>
      </c>
      <c r="BK203" s="22">
        <v>-16</v>
      </c>
      <c r="BL203" s="22">
        <v>-13.299999999999997</v>
      </c>
      <c r="BM203" s="22">
        <v>15</v>
      </c>
      <c r="BN203" s="22">
        <v>13</v>
      </c>
      <c r="BO203" s="22">
        <v>30.799999999999997</v>
      </c>
      <c r="BP203" s="22">
        <v>2</v>
      </c>
      <c r="BQ203" s="22">
        <v>-2</v>
      </c>
      <c r="BR203" s="22">
        <v>0</v>
      </c>
      <c r="BS203" s="22">
        <v>-10</v>
      </c>
      <c r="BT203" s="22">
        <v>-7</v>
      </c>
      <c r="BU203" s="22">
        <v>2</v>
      </c>
      <c r="BV203" s="22">
        <v>4</v>
      </c>
      <c r="BW203" s="22">
        <v>-4</v>
      </c>
      <c r="BX203" s="22">
        <v>10</v>
      </c>
      <c r="BY203" s="20">
        <v>8</v>
      </c>
      <c r="BZ203" s="22">
        <v>24</v>
      </c>
      <c r="CA203" s="21" t="s">
        <v>63</v>
      </c>
      <c r="CB203" s="21" t="str">
        <f>IF(Raw!$CA204=Raw!$B203,"Team1", "Team2")</f>
        <v>Team2</v>
      </c>
      <c r="CC203" s="21">
        <v>108</v>
      </c>
      <c r="CD203" s="21">
        <v>115</v>
      </c>
      <c r="CE203" s="21">
        <f>Raw!$CC204-Raw!$CD204</f>
        <v>-3</v>
      </c>
      <c r="CF203" s="21" t="str">
        <f>INDEX(Pred!O:O, MATCH(Table1[[#This Row],[Index]],Pred!E:E,0))</f>
        <v>Team2</v>
      </c>
      <c r="CG203" s="21"/>
      <c r="CH203" s="21"/>
      <c r="CI203" s="21">
        <f>IF(Table1[[#This Row],[GamewinTeam]]=Table1[[#This Row],[Bet.forecast]],0,1)</f>
        <v>0</v>
      </c>
      <c r="CJ203" s="32"/>
      <c r="CK203" s="32"/>
    </row>
    <row r="204" spans="1:89" x14ac:dyDescent="0.25">
      <c r="A204" t="s">
        <v>286</v>
      </c>
      <c r="B204" s="16" t="s">
        <v>81</v>
      </c>
      <c r="C204" s="18" t="s">
        <v>42</v>
      </c>
      <c r="D204" s="19" t="s">
        <v>262</v>
      </c>
      <c r="E204" s="18" t="str">
        <f>Table1[[#This Row],[Team1]]&amp;""&amp;Table1[[#This Row],[Team2]]&amp;""&amp;Table1[[#This Row],[Date]]</f>
        <v>UTACHI13.12.2017</v>
      </c>
      <c r="F204" s="18" t="str">
        <f>Raw!$C204</f>
        <v>CHI</v>
      </c>
      <c r="G204" s="18" t="str">
        <f>IF(Raw!$F204=Raw!$B204,"Team1","Team2")</f>
        <v>Team2</v>
      </c>
      <c r="H204" s="18" t="str">
        <f>IF(Table1[[#This Row],[Odd1]]&gt;Table1[[#This Row],[Odd2]],Table1[[#This Row],[Team2]],Table1[[#This Row],[Team1]])</f>
        <v>UTA</v>
      </c>
      <c r="I204" s="18" t="str">
        <f>IF(Raw!$H204=Raw!$B204,"Team1","Team2")</f>
        <v>Team1</v>
      </c>
      <c r="J204" s="18">
        <v>1.5</v>
      </c>
      <c r="K204" s="18">
        <v>2.8</v>
      </c>
      <c r="L204" s="18">
        <f>Raw!$J204-Raw!$K204</f>
        <v>-1.2999999999999998</v>
      </c>
      <c r="M204" s="18" t="s">
        <v>42</v>
      </c>
      <c r="N204" s="18" t="str">
        <f>IF(Raw!$M204=Raw!$B204,"Team1", "Team2")</f>
        <v>Team2</v>
      </c>
      <c r="O204" s="18">
        <v>0</v>
      </c>
      <c r="P204" s="18">
        <v>0</v>
      </c>
      <c r="Q204" s="18">
        <v>0</v>
      </c>
      <c r="R204" s="18">
        <v>0</v>
      </c>
      <c r="S204" s="18" t="s">
        <v>42</v>
      </c>
      <c r="T204" s="18" t="str">
        <f>IF(Raw!$S204=Raw!$B204,"Team1","Team2")</f>
        <v>Team2</v>
      </c>
      <c r="U204" s="18">
        <v>93</v>
      </c>
      <c r="V204" s="18">
        <v>102</v>
      </c>
      <c r="W204" s="18">
        <f>Raw!$U204-Raw!$V204</f>
        <v>-9</v>
      </c>
      <c r="X204" s="18">
        <v>0.71660000000000001</v>
      </c>
      <c r="Y204" s="18">
        <v>0.41</v>
      </c>
      <c r="Z204" s="18">
        <f>1-Table1[[#This Row],[Pred1]]</f>
        <v>0.59000000000000008</v>
      </c>
      <c r="AA204" s="20">
        <v>1</v>
      </c>
      <c r="AB204" s="20">
        <v>7</v>
      </c>
      <c r="AC204" s="20">
        <v>-6</v>
      </c>
      <c r="AD204" s="20">
        <v>0.24999999999999997</v>
      </c>
      <c r="AE204" s="20">
        <v>-0.19999999999999574</v>
      </c>
      <c r="AF204" s="20">
        <v>5.7999999999999972</v>
      </c>
      <c r="AG204" s="20">
        <v>0.29999999999999716</v>
      </c>
      <c r="AH204" s="20">
        <v>-5.0999999999999943</v>
      </c>
      <c r="AI204" s="20">
        <v>3</v>
      </c>
      <c r="AJ204" s="20">
        <v>1.1999999999999993</v>
      </c>
      <c r="AK204" s="20">
        <v>-0.5</v>
      </c>
      <c r="AL204" s="20">
        <v>4.3000000000000043</v>
      </c>
      <c r="AM204" s="20">
        <v>4.0000000000000018</v>
      </c>
      <c r="AN204" s="20">
        <v>3.5</v>
      </c>
      <c r="AO204" s="20">
        <v>7</v>
      </c>
      <c r="AP204" s="20">
        <v>-0.80000000000000071</v>
      </c>
      <c r="AQ204" s="20">
        <v>-3.7000000000000028</v>
      </c>
      <c r="AR204" s="20">
        <v>-4.5</v>
      </c>
      <c r="AS204" s="20">
        <v>-0.5</v>
      </c>
      <c r="AT204" s="20">
        <v>0.70000000000000107</v>
      </c>
      <c r="AU204" s="20">
        <v>2.8999999999999995</v>
      </c>
      <c r="AV204" s="20">
        <v>1.5</v>
      </c>
      <c r="AW204" s="20">
        <v>0.40000000000000036</v>
      </c>
      <c r="AX204" s="20">
        <v>1.2999999999999972</v>
      </c>
      <c r="AY204" s="20">
        <v>4.4000000000000021</v>
      </c>
      <c r="AZ204" s="20">
        <v>11.7</v>
      </c>
      <c r="BA204" s="20">
        <v>0</v>
      </c>
      <c r="BB204" s="20">
        <v>-1</v>
      </c>
      <c r="BC204" s="20">
        <v>1</v>
      </c>
      <c r="BD204" s="20">
        <v>-1</v>
      </c>
      <c r="BE204" s="20">
        <v>0</v>
      </c>
      <c r="BF204" s="20">
        <v>-8</v>
      </c>
      <c r="BG204" s="20">
        <v>-6</v>
      </c>
      <c r="BH204" s="20">
        <v>-5</v>
      </c>
      <c r="BI204" s="20">
        <v>-4.7000000000000028</v>
      </c>
      <c r="BJ204" s="22">
        <v>-4</v>
      </c>
      <c r="BK204" s="22">
        <v>-6</v>
      </c>
      <c r="BL204" s="22">
        <v>-6.6000000000000014</v>
      </c>
      <c r="BM204" s="22">
        <v>8</v>
      </c>
      <c r="BN204" s="22">
        <v>12</v>
      </c>
      <c r="BO204" s="22">
        <v>-1.7000000000000028</v>
      </c>
      <c r="BP204" s="22">
        <v>-1</v>
      </c>
      <c r="BQ204" s="22">
        <v>-10</v>
      </c>
      <c r="BR204" s="22">
        <v>-11</v>
      </c>
      <c r="BS204" s="22">
        <v>-3</v>
      </c>
      <c r="BT204" s="22">
        <v>7</v>
      </c>
      <c r="BU204" s="22">
        <v>-2</v>
      </c>
      <c r="BV204" s="22">
        <v>0</v>
      </c>
      <c r="BW204" s="22">
        <v>5</v>
      </c>
      <c r="BX204" s="22">
        <v>5</v>
      </c>
      <c r="BY204" s="20">
        <v>10</v>
      </c>
      <c r="BZ204" s="22">
        <v>-40</v>
      </c>
      <c r="CA204" s="21" t="s">
        <v>42</v>
      </c>
      <c r="CB204" s="21" t="str">
        <f>IF(Raw!$CA205=Raw!$B204,"Team1", "Team2")</f>
        <v>Team2</v>
      </c>
      <c r="CC204" s="21">
        <v>100</v>
      </c>
      <c r="CD204" s="21">
        <v>103</v>
      </c>
      <c r="CE204" s="21">
        <f>Raw!$CC205-Raw!$CD205</f>
        <v>6</v>
      </c>
      <c r="CF204" s="21" t="str">
        <f>INDEX(Pred!O:O, MATCH(Table1[[#This Row],[Index]],Pred!E:E,0))</f>
        <v>Team1</v>
      </c>
      <c r="CG204" s="21"/>
      <c r="CH204" s="21"/>
      <c r="CI204" s="21">
        <f>IF(Table1[[#This Row],[GamewinTeam]]=Table1[[#This Row],[Bet.forecast]],0,1)</f>
        <v>1</v>
      </c>
      <c r="CJ204" s="32"/>
      <c r="CK204" s="32"/>
    </row>
    <row r="205" spans="1:89" x14ac:dyDescent="0.25">
      <c r="A205" t="s">
        <v>286</v>
      </c>
      <c r="B205" s="16" t="s">
        <v>11</v>
      </c>
      <c r="C205" s="18" t="s">
        <v>72</v>
      </c>
      <c r="D205" s="19" t="s">
        <v>262</v>
      </c>
      <c r="E205" s="18" t="str">
        <f>Table1[[#This Row],[Team1]]&amp;""&amp;Table1[[#This Row],[Team2]]&amp;""&amp;Table1[[#This Row],[Date]]</f>
        <v>TORPHX13.12.2017</v>
      </c>
      <c r="F205" s="18" t="str">
        <f>Raw!$C205</f>
        <v>PHX</v>
      </c>
      <c r="G205" s="18" t="str">
        <f>IF(Raw!$F205=Raw!$B205,"Team1","Team2")</f>
        <v>Team2</v>
      </c>
      <c r="H205" s="18" t="str">
        <f>IF(Table1[[#This Row],[Odd1]]&gt;Table1[[#This Row],[Odd2]],Table1[[#This Row],[Team2]],Table1[[#This Row],[Team1]])</f>
        <v>TOR</v>
      </c>
      <c r="I205" s="18" t="str">
        <f>IF(Raw!$H205=Raw!$B205,"Team1","Team2")</f>
        <v>Team1</v>
      </c>
      <c r="J205" s="18">
        <v>1.1599999999999999</v>
      </c>
      <c r="K205" s="18">
        <v>6.2</v>
      </c>
      <c r="L205" s="18">
        <f>Raw!$J205-Raw!$K205</f>
        <v>-5.04</v>
      </c>
      <c r="M205" s="18" t="s">
        <v>72</v>
      </c>
      <c r="N205" s="18" t="str">
        <f>IF(Raw!$M205=Raw!$B205,"Team1", "Team2")</f>
        <v>Team2</v>
      </c>
      <c r="O205" s="18">
        <v>0</v>
      </c>
      <c r="P205" s="18">
        <v>0</v>
      </c>
      <c r="Q205" s="18">
        <v>4</v>
      </c>
      <c r="R205" s="18">
        <v>1</v>
      </c>
      <c r="S205" s="18" t="s">
        <v>11</v>
      </c>
      <c r="T205" s="18" t="str">
        <f>IF(Raw!$S205=Raw!$B205,"Team1","Team2")</f>
        <v>Team1</v>
      </c>
      <c r="U205" s="18">
        <v>106</v>
      </c>
      <c r="V205" s="18">
        <v>85</v>
      </c>
      <c r="W205" s="18">
        <f>Raw!$U205-Raw!$V205</f>
        <v>21</v>
      </c>
      <c r="X205" s="18">
        <v>0.82769999999999999</v>
      </c>
      <c r="Y205" s="18">
        <v>0.71</v>
      </c>
      <c r="Z205" s="18">
        <f>1-Table1[[#This Row],[Pred1]]</f>
        <v>0.29000000000000004</v>
      </c>
      <c r="AA205" s="20">
        <v>-3</v>
      </c>
      <c r="AB205" s="20">
        <v>8</v>
      </c>
      <c r="AC205" s="20">
        <v>-11</v>
      </c>
      <c r="AD205" s="20">
        <v>0.35900000000000004</v>
      </c>
      <c r="AE205" s="20">
        <v>-0.20000000000000284</v>
      </c>
      <c r="AF205" s="20">
        <v>3.4000000000000057</v>
      </c>
      <c r="AG205" s="20">
        <v>1.1999999999999957</v>
      </c>
      <c r="AH205" s="20">
        <v>-4</v>
      </c>
      <c r="AI205" s="20">
        <v>3.5</v>
      </c>
      <c r="AJ205" s="20">
        <v>2.6999999999999993</v>
      </c>
      <c r="AK205" s="20">
        <v>6.5</v>
      </c>
      <c r="AL205" s="20">
        <v>1.6000000000000014</v>
      </c>
      <c r="AM205" s="20">
        <v>-1.6999999999999993</v>
      </c>
      <c r="AN205" s="20">
        <v>-3.0999999999999979</v>
      </c>
      <c r="AO205" s="20">
        <v>3.1000000000000085</v>
      </c>
      <c r="AP205" s="20">
        <v>-2.5</v>
      </c>
      <c r="AQ205" s="20">
        <v>-1.8000000000000043</v>
      </c>
      <c r="AR205" s="20">
        <v>-4.2999999999999972</v>
      </c>
      <c r="AS205" s="20">
        <v>3.1999999999999993</v>
      </c>
      <c r="AT205" s="20">
        <v>-1.6999999999999993</v>
      </c>
      <c r="AU205" s="20">
        <v>1.3000000000000007</v>
      </c>
      <c r="AV205" s="20">
        <v>0.40000000000000036</v>
      </c>
      <c r="AW205" s="20">
        <v>-0.89999999999999947</v>
      </c>
      <c r="AX205" s="20">
        <v>0.10000000000000142</v>
      </c>
      <c r="AY205" s="20">
        <v>-2.8000000000000007</v>
      </c>
      <c r="AZ205" s="20">
        <v>15.2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-10</v>
      </c>
      <c r="BG205" s="20">
        <v>-3</v>
      </c>
      <c r="BH205" s="20">
        <v>0</v>
      </c>
      <c r="BI205" s="20">
        <v>-3.7999999999999972</v>
      </c>
      <c r="BJ205" s="22">
        <v>0</v>
      </c>
      <c r="BK205" s="22">
        <v>4</v>
      </c>
      <c r="BL205" s="22">
        <v>-3.8999999999999986</v>
      </c>
      <c r="BM205" s="22">
        <v>-4</v>
      </c>
      <c r="BN205" s="22">
        <v>-4</v>
      </c>
      <c r="BO205" s="22">
        <v>-3.0999999999999943</v>
      </c>
      <c r="BP205" s="22">
        <v>-7</v>
      </c>
      <c r="BQ205" s="22">
        <v>9</v>
      </c>
      <c r="BR205" s="22">
        <v>2</v>
      </c>
      <c r="BS205" s="22">
        <v>7</v>
      </c>
      <c r="BT205" s="22">
        <v>2</v>
      </c>
      <c r="BU205" s="22">
        <v>5</v>
      </c>
      <c r="BV205" s="22">
        <v>5</v>
      </c>
      <c r="BW205" s="22">
        <v>1</v>
      </c>
      <c r="BX205" s="22">
        <v>1</v>
      </c>
      <c r="BY205" s="20">
        <v>-3</v>
      </c>
      <c r="BZ205" s="22">
        <v>-2</v>
      </c>
      <c r="CA205" s="21" t="s">
        <v>11</v>
      </c>
      <c r="CB205" s="21" t="str">
        <f>IF(Raw!$CA206=Raw!$B205,"Team1", "Team2")</f>
        <v>Team2</v>
      </c>
      <c r="CC205" s="21">
        <v>115</v>
      </c>
      <c r="CD205" s="21">
        <v>109</v>
      </c>
      <c r="CE205" s="21">
        <f>Raw!$CC206-Raw!$CD206</f>
        <v>-12</v>
      </c>
      <c r="CF205" s="21" t="str">
        <f>INDEX(Pred!O:O, MATCH(Table1[[#This Row],[Index]],Pred!E:E,0))</f>
        <v>Team1</v>
      </c>
      <c r="CG205" s="21"/>
      <c r="CH205" s="21"/>
      <c r="CI205" s="21">
        <f>IF(Table1[[#This Row],[GamewinTeam]]=Table1[[#This Row],[Bet.forecast]],0,1)</f>
        <v>1</v>
      </c>
      <c r="CJ205" s="32"/>
      <c r="CK205" s="32"/>
    </row>
    <row r="206" spans="1:89" x14ac:dyDescent="0.25">
      <c r="A206" t="s">
        <v>286</v>
      </c>
      <c r="B206" s="16" t="s">
        <v>40</v>
      </c>
      <c r="C206" s="18" t="s">
        <v>6</v>
      </c>
      <c r="D206" s="19" t="s">
        <v>262</v>
      </c>
      <c r="E206" s="18" t="str">
        <f>Table1[[#This Row],[Team1]]&amp;""&amp;Table1[[#This Row],[Team2]]&amp;""&amp;Table1[[#This Row],[Date]]</f>
        <v>CHAHOU13.12.2017</v>
      </c>
      <c r="F206" s="18" t="str">
        <f>Raw!$C206</f>
        <v>HOU</v>
      </c>
      <c r="G206" s="18" t="str">
        <f>IF(Raw!$F206=Raw!$B206,"Team1","Team2")</f>
        <v>Team2</v>
      </c>
      <c r="H206" s="18" t="str">
        <f>IF(Table1[[#This Row],[Odd1]]&gt;Table1[[#This Row],[Odd2]],Table1[[#This Row],[Team2]],Table1[[#This Row],[Team1]])</f>
        <v>HOU</v>
      </c>
      <c r="I206" s="18" t="str">
        <f>IF(Raw!$H206=Raw!$B206,"Team1","Team2")</f>
        <v>Team2</v>
      </c>
      <c r="J206" s="18">
        <v>6.87</v>
      </c>
      <c r="K206" s="18">
        <v>1.1399999999999999</v>
      </c>
      <c r="L206" s="18">
        <f>Raw!$J206-Raw!$K206</f>
        <v>5.73</v>
      </c>
      <c r="M206" s="18" t="s">
        <v>40</v>
      </c>
      <c r="N206" s="18" t="str">
        <f>IF(Raw!$M206=Raw!$B206,"Team1", "Team2")</f>
        <v>Team1</v>
      </c>
      <c r="O206" s="18">
        <v>3</v>
      </c>
      <c r="P206" s="18">
        <v>0</v>
      </c>
      <c r="Q206" s="18">
        <v>2</v>
      </c>
      <c r="R206" s="18">
        <v>0</v>
      </c>
      <c r="S206" s="18" t="s">
        <v>6</v>
      </c>
      <c r="T206" s="18" t="str">
        <f>IF(Raw!$S206=Raw!$B206,"Team1","Team2")</f>
        <v>Team2</v>
      </c>
      <c r="U206" s="18">
        <v>87</v>
      </c>
      <c r="V206" s="18">
        <v>115</v>
      </c>
      <c r="W206" s="18">
        <f>Raw!$U206-Raw!$V206</f>
        <v>-28</v>
      </c>
      <c r="X206" s="18">
        <v>0.75239999999999996</v>
      </c>
      <c r="Y206" s="18">
        <v>0.22</v>
      </c>
      <c r="Z206" s="18">
        <f>1-Table1[[#This Row],[Pred1]]</f>
        <v>0.78</v>
      </c>
      <c r="AA206" s="20">
        <v>1</v>
      </c>
      <c r="AB206" s="20">
        <v>-11</v>
      </c>
      <c r="AC206" s="20">
        <v>12</v>
      </c>
      <c r="AD206" s="20">
        <v>-0.45499999999999996</v>
      </c>
      <c r="AE206" s="20">
        <v>0.39999999999999858</v>
      </c>
      <c r="AF206" s="20">
        <v>-9.9000000000000057</v>
      </c>
      <c r="AG206" s="20">
        <v>-1.7000000000000028</v>
      </c>
      <c r="AH206" s="20">
        <v>2.2000000000000028</v>
      </c>
      <c r="AI206" s="20">
        <v>-3.1000000000000014</v>
      </c>
      <c r="AJ206" s="20">
        <v>-7</v>
      </c>
      <c r="AK206" s="20">
        <v>-17.900000000000002</v>
      </c>
      <c r="AL206" s="20">
        <v>-1.5</v>
      </c>
      <c r="AM206" s="20">
        <v>0.29999999999999716</v>
      </c>
      <c r="AN206" s="20">
        <v>2.9000000000000021</v>
      </c>
      <c r="AO206" s="20">
        <v>-7.0999999999999943</v>
      </c>
      <c r="AP206" s="20">
        <v>1.0999999999999996</v>
      </c>
      <c r="AQ206" s="20">
        <v>1.6000000000000014</v>
      </c>
      <c r="AR206" s="20">
        <v>2.6000000000000014</v>
      </c>
      <c r="AS206" s="20">
        <v>-2.6000000000000014</v>
      </c>
      <c r="AT206" s="20">
        <v>-2.0999999999999996</v>
      </c>
      <c r="AU206" s="20">
        <v>-3.3</v>
      </c>
      <c r="AV206" s="20">
        <v>-0.30000000000000071</v>
      </c>
      <c r="AW206" s="20">
        <v>0.30000000000000071</v>
      </c>
      <c r="AX206" s="20">
        <v>-1.5</v>
      </c>
      <c r="AY206" s="20">
        <v>2.8999999999999986</v>
      </c>
      <c r="AZ206" s="20">
        <v>-12.6</v>
      </c>
      <c r="BA206" s="20">
        <v>0</v>
      </c>
      <c r="BB206" s="20">
        <v>0</v>
      </c>
      <c r="BC206" s="20">
        <v>0</v>
      </c>
      <c r="BD206" s="20">
        <v>0</v>
      </c>
      <c r="BE206" s="20">
        <v>0</v>
      </c>
      <c r="BF206" s="20">
        <v>-14</v>
      </c>
      <c r="BG206" s="20">
        <v>-5</v>
      </c>
      <c r="BH206" s="20">
        <v>-7</v>
      </c>
      <c r="BI206" s="20">
        <v>-1.3999999999999986</v>
      </c>
      <c r="BJ206" s="22">
        <v>-4</v>
      </c>
      <c r="BK206" s="22">
        <v>-20</v>
      </c>
      <c r="BL206" s="22">
        <v>14.200000000000003</v>
      </c>
      <c r="BM206" s="22">
        <v>0</v>
      </c>
      <c r="BN206" s="22">
        <v>-1</v>
      </c>
      <c r="BO206" s="22">
        <v>2.7999999999999972</v>
      </c>
      <c r="BP206" s="22">
        <v>5</v>
      </c>
      <c r="BQ206" s="22">
        <v>0</v>
      </c>
      <c r="BR206" s="22">
        <v>5</v>
      </c>
      <c r="BS206" s="22">
        <v>-8</v>
      </c>
      <c r="BT206" s="22">
        <v>6</v>
      </c>
      <c r="BU206" s="22">
        <v>-4</v>
      </c>
      <c r="BV206" s="22">
        <v>-3</v>
      </c>
      <c r="BW206" s="22">
        <v>0</v>
      </c>
      <c r="BX206" s="22">
        <v>5</v>
      </c>
      <c r="BY206" s="20">
        <v>0</v>
      </c>
      <c r="BZ206" s="22">
        <v>6</v>
      </c>
      <c r="CA206" s="21" t="s">
        <v>6</v>
      </c>
      <c r="CB206" s="21" t="str">
        <f>IF(Raw!$CA208=Raw!$B206,"Team1", "Team2")</f>
        <v>Team2</v>
      </c>
      <c r="CC206" s="21">
        <v>96</v>
      </c>
      <c r="CD206" s="21">
        <v>108</v>
      </c>
      <c r="CE206" s="21">
        <f>Raw!$CC208-Raw!$CD208</f>
        <v>-4</v>
      </c>
      <c r="CF206" s="21" t="str">
        <f>INDEX(Pred!O:O, MATCH(Table1[[#This Row],[Index]],Pred!E:E,0))</f>
        <v>do not bet</v>
      </c>
      <c r="CG206" s="21"/>
      <c r="CH206" s="21"/>
      <c r="CI206" s="21">
        <f>IF(Table1[[#This Row],[GamewinTeam]]=Table1[[#This Row],[Bet.forecast]],0,1)</f>
        <v>1</v>
      </c>
      <c r="CJ206" s="32"/>
      <c r="CK206" s="32"/>
    </row>
    <row r="207" spans="1:89" x14ac:dyDescent="0.25">
      <c r="A207" t="s">
        <v>286</v>
      </c>
      <c r="B207" s="16" t="s">
        <v>55</v>
      </c>
      <c r="C207" s="18" t="s">
        <v>7</v>
      </c>
      <c r="D207" s="19" t="s">
        <v>263</v>
      </c>
      <c r="E207" s="18" t="str">
        <f>Table1[[#This Row],[Team1]]&amp;""&amp;Table1[[#This Row],[Team2]]&amp;""&amp;Table1[[#This Row],[Date]]</f>
        <v>LACMIA16.12.2017</v>
      </c>
      <c r="F207" s="18" t="str">
        <f>Raw!$C207</f>
        <v>MIA</v>
      </c>
      <c r="G207" s="18" t="str">
        <f>IF(Raw!$F207=Raw!$B207,"Team1","Team2")</f>
        <v>Team2</v>
      </c>
      <c r="H207" s="18" t="str">
        <f>IF(Table1[[#This Row],[Odd1]]&gt;Table1[[#This Row],[Odd2]],Table1[[#This Row],[Team2]],Table1[[#This Row],[Team1]])</f>
        <v>MIA</v>
      </c>
      <c r="I207" s="18" t="str">
        <f>IF(Raw!$H207=Raw!$B207,"Team1","Team2")</f>
        <v>Team2</v>
      </c>
      <c r="J207" s="18">
        <v>3.14</v>
      </c>
      <c r="K207" s="18">
        <v>1.42</v>
      </c>
      <c r="L207" s="18">
        <f>Raw!$J207-Raw!$K207</f>
        <v>1.7200000000000002</v>
      </c>
      <c r="M207" s="18" t="s">
        <v>55</v>
      </c>
      <c r="N207" s="18" t="str">
        <f>IF(Raw!$M207=Raw!$B207,"Team1", "Team2")</f>
        <v>Team1</v>
      </c>
      <c r="O207" s="18">
        <v>0</v>
      </c>
      <c r="P207" s="18">
        <v>0</v>
      </c>
      <c r="Q207" s="18">
        <v>0</v>
      </c>
      <c r="R207" s="18">
        <v>0</v>
      </c>
      <c r="S207" s="18" t="s">
        <v>55</v>
      </c>
      <c r="T207" s="18" t="str">
        <f>IF(Raw!$S207=Raw!$B207,"Team1","Team2")</f>
        <v>Team1</v>
      </c>
      <c r="U207" s="18">
        <v>105</v>
      </c>
      <c r="V207" s="18">
        <v>87</v>
      </c>
      <c r="W207" s="18">
        <f>Raw!$U207-Raw!$V207</f>
        <v>18</v>
      </c>
      <c r="X207" s="18">
        <v>0.83650000000000002</v>
      </c>
      <c r="Y207" s="18">
        <v>0.68</v>
      </c>
      <c r="Z207" s="18">
        <f>1-Table1[[#This Row],[Pred1]]</f>
        <v>0.31999999999999995</v>
      </c>
      <c r="AA207" s="20">
        <v>-1</v>
      </c>
      <c r="AB207" s="20">
        <v>-3</v>
      </c>
      <c r="AC207" s="20">
        <v>2</v>
      </c>
      <c r="AD207" s="20">
        <v>-9.3000000000000027E-2</v>
      </c>
      <c r="AE207" s="20">
        <v>0</v>
      </c>
      <c r="AF207" s="20">
        <v>4</v>
      </c>
      <c r="AG207" s="20">
        <v>0.69999999999999574</v>
      </c>
      <c r="AH207" s="20">
        <v>3</v>
      </c>
      <c r="AI207" s="20">
        <v>-0.79999999999999716</v>
      </c>
      <c r="AJ207" s="20">
        <v>-1.4000000000000004</v>
      </c>
      <c r="AK207" s="20">
        <v>-2.5</v>
      </c>
      <c r="AL207" s="20">
        <v>-1.7000000000000028</v>
      </c>
      <c r="AM207" s="20">
        <v>4.0999999999999996</v>
      </c>
      <c r="AN207" s="20">
        <v>5.6000000000000014</v>
      </c>
      <c r="AO207" s="20">
        <v>-1</v>
      </c>
      <c r="AP207" s="20">
        <v>3.2</v>
      </c>
      <c r="AQ207" s="20">
        <v>-0.69999999999999574</v>
      </c>
      <c r="AR207" s="20">
        <v>2.5</v>
      </c>
      <c r="AS207" s="20">
        <v>-0.70000000000000284</v>
      </c>
      <c r="AT207" s="20">
        <v>-0.90000000000000036</v>
      </c>
      <c r="AU207" s="20">
        <v>0.59999999999999964</v>
      </c>
      <c r="AV207" s="20">
        <v>-0.29999999999999982</v>
      </c>
      <c r="AW207" s="20">
        <v>0.90000000000000036</v>
      </c>
      <c r="AX207" s="20">
        <v>0.39999999999999858</v>
      </c>
      <c r="AY207" s="20">
        <v>3.0999999999999979</v>
      </c>
      <c r="AZ207" s="20">
        <v>0.10000000000000009</v>
      </c>
      <c r="BA207" s="20">
        <v>0</v>
      </c>
      <c r="BB207" s="20">
        <v>-1</v>
      </c>
      <c r="BC207" s="20">
        <v>1</v>
      </c>
      <c r="BD207" s="20">
        <v>-1</v>
      </c>
      <c r="BE207" s="20">
        <v>0</v>
      </c>
      <c r="BF207" s="20">
        <v>-13</v>
      </c>
      <c r="BG207" s="20">
        <v>-6</v>
      </c>
      <c r="BH207" s="20">
        <v>7</v>
      </c>
      <c r="BI207" s="20">
        <v>-11.200000000000003</v>
      </c>
      <c r="BJ207" s="22">
        <v>-4</v>
      </c>
      <c r="BK207" s="22">
        <v>-7</v>
      </c>
      <c r="BL207" s="22">
        <v>-6.3000000000000007</v>
      </c>
      <c r="BM207" s="22">
        <v>3</v>
      </c>
      <c r="BN207" s="22">
        <v>12</v>
      </c>
      <c r="BO207" s="22">
        <v>-26.1</v>
      </c>
      <c r="BP207" s="22">
        <v>7</v>
      </c>
      <c r="BQ207" s="22">
        <v>-1</v>
      </c>
      <c r="BR207" s="22">
        <v>6</v>
      </c>
      <c r="BS207" s="22">
        <v>-8</v>
      </c>
      <c r="BT207" s="22">
        <v>3</v>
      </c>
      <c r="BU207" s="22">
        <v>2</v>
      </c>
      <c r="BV207" s="22">
        <v>-2</v>
      </c>
      <c r="BW207" s="22">
        <v>6</v>
      </c>
      <c r="BX207" s="22">
        <v>-2</v>
      </c>
      <c r="BY207" s="20">
        <v>13</v>
      </c>
      <c r="BZ207" s="22">
        <v>-15</v>
      </c>
      <c r="CA207" s="21" t="s">
        <v>7</v>
      </c>
      <c r="CB207" s="21" t="str">
        <f>IF(Raw!$CA207=Raw!$B207,"Team1", "Team2")</f>
        <v>Team2</v>
      </c>
      <c r="CC207" s="21">
        <v>85</v>
      </c>
      <c r="CD207" s="21">
        <v>90</v>
      </c>
      <c r="CE207" s="21">
        <f>Raw!$CC207-Raw!$CD207</f>
        <v>-5</v>
      </c>
      <c r="CF207" s="21" t="str">
        <f>INDEX(Pred!O:O, MATCH(Table1[[#This Row],[Index]],Pred!E:E,0))</f>
        <v>Team2</v>
      </c>
      <c r="CG207" s="21"/>
      <c r="CH207" s="21"/>
      <c r="CI207" s="21">
        <f>IF(Table1[[#This Row],[GamewinTeam]]=Table1[[#This Row],[Bet.forecast]],0,1)</f>
        <v>0</v>
      </c>
      <c r="CJ207" s="32"/>
      <c r="CK207" s="32"/>
    </row>
    <row r="208" spans="1:89" x14ac:dyDescent="0.25">
      <c r="A208" t="s">
        <v>286</v>
      </c>
      <c r="B208" s="16" t="s">
        <v>8</v>
      </c>
      <c r="C208" s="18" t="s">
        <v>6</v>
      </c>
      <c r="D208" s="19" t="s">
        <v>263</v>
      </c>
      <c r="E208" s="18" t="str">
        <f>Table1[[#This Row],[Team1]]&amp;""&amp;Table1[[#This Row],[Team2]]&amp;""&amp;Table1[[#This Row],[Date]]</f>
        <v>MILHOU16.12.2017</v>
      </c>
      <c r="F208" s="18" t="str">
        <f>Raw!$C208</f>
        <v>HOU</v>
      </c>
      <c r="G208" s="18" t="str">
        <f>IF(Raw!$F208=Raw!$B208,"Team1","Team2")</f>
        <v>Team2</v>
      </c>
      <c r="H208" s="18" t="str">
        <f>IF(Table1[[#This Row],[Odd1]]&gt;Table1[[#This Row],[Odd2]],Table1[[#This Row],[Team2]],Table1[[#This Row],[Team1]])</f>
        <v>HOU</v>
      </c>
      <c r="I208" s="18" t="str">
        <f>IF(Raw!$H208=Raw!$B208,"Team1","Team2")</f>
        <v>Team2</v>
      </c>
      <c r="J208" s="18">
        <v>5.65</v>
      </c>
      <c r="K208" s="18">
        <v>1.18</v>
      </c>
      <c r="L208" s="18">
        <f>Raw!$J208-Raw!$K208</f>
        <v>4.4700000000000006</v>
      </c>
      <c r="M208" s="18" t="s">
        <v>8</v>
      </c>
      <c r="N208" s="18" t="str">
        <f>IF(Raw!$M208=Raw!$B208,"Team1", "Team2")</f>
        <v>Team1</v>
      </c>
      <c r="O208" s="18">
        <v>10</v>
      </c>
      <c r="P208" s="18">
        <v>1</v>
      </c>
      <c r="Q208" s="18">
        <v>13</v>
      </c>
      <c r="R208" s="18">
        <v>0</v>
      </c>
      <c r="S208" s="18" t="s">
        <v>6</v>
      </c>
      <c r="T208" s="18" t="str">
        <f>IF(Raw!$S208=Raw!$B208,"Team1","Team2")</f>
        <v>Team2</v>
      </c>
      <c r="U208" s="18">
        <v>87</v>
      </c>
      <c r="V208" s="18">
        <v>111</v>
      </c>
      <c r="W208" s="18">
        <f>Raw!$U208-Raw!$V208</f>
        <v>-24</v>
      </c>
      <c r="X208" s="18">
        <v>0.64780000000000004</v>
      </c>
      <c r="Y208" s="18">
        <v>0.26</v>
      </c>
      <c r="Z208" s="18">
        <f>1-Table1[[#This Row],[Pred1]]</f>
        <v>0.74</v>
      </c>
      <c r="AA208" s="20">
        <v>0</v>
      </c>
      <c r="AB208" s="20">
        <v>-8</v>
      </c>
      <c r="AC208" s="20">
        <v>8</v>
      </c>
      <c r="AD208" s="20">
        <v>-0.29599999999999993</v>
      </c>
      <c r="AE208" s="20">
        <v>0.20000000000000284</v>
      </c>
      <c r="AF208" s="20">
        <v>-10.899999999999991</v>
      </c>
      <c r="AG208" s="20">
        <v>-0.5</v>
      </c>
      <c r="AH208" s="20">
        <v>-2.8999999999999915</v>
      </c>
      <c r="AI208" s="20">
        <v>1</v>
      </c>
      <c r="AJ208" s="20">
        <v>-7.4000000000000021</v>
      </c>
      <c r="AK208" s="20">
        <v>-19.200000000000003</v>
      </c>
      <c r="AL208" s="20">
        <v>-1.1000000000000014</v>
      </c>
      <c r="AM208" s="20">
        <v>-2.5999999999999979</v>
      </c>
      <c r="AN208" s="20">
        <v>-2</v>
      </c>
      <c r="AO208" s="20">
        <v>-4.5</v>
      </c>
      <c r="AP208" s="20">
        <v>-1.3999999999999995</v>
      </c>
      <c r="AQ208" s="20">
        <v>-4.3000000000000007</v>
      </c>
      <c r="AR208" s="20">
        <v>-5.7000000000000028</v>
      </c>
      <c r="AS208" s="20">
        <v>-0.59999999999999787</v>
      </c>
      <c r="AT208" s="20">
        <v>-2.0999999999999996</v>
      </c>
      <c r="AU208" s="20">
        <v>-1.0999999999999996</v>
      </c>
      <c r="AV208" s="20">
        <v>0.60000000000000053</v>
      </c>
      <c r="AW208" s="20">
        <v>-1.1999999999999997</v>
      </c>
      <c r="AX208" s="20">
        <v>1.8999999999999986</v>
      </c>
      <c r="AY208" s="20">
        <v>-0.30000000000000071</v>
      </c>
      <c r="AZ208" s="20">
        <v>-11.6</v>
      </c>
      <c r="BA208" s="20">
        <v>0</v>
      </c>
      <c r="BB208" s="20">
        <v>-1</v>
      </c>
      <c r="BC208" s="20">
        <v>1</v>
      </c>
      <c r="BD208" s="20">
        <v>-1</v>
      </c>
      <c r="BE208" s="20">
        <v>0</v>
      </c>
      <c r="BF208" s="20">
        <v>-15</v>
      </c>
      <c r="BG208" s="20">
        <v>-3</v>
      </c>
      <c r="BH208" s="20">
        <v>-8</v>
      </c>
      <c r="BI208" s="20">
        <v>0.90000000000000568</v>
      </c>
      <c r="BJ208" s="22">
        <v>-9</v>
      </c>
      <c r="BK208" s="22">
        <v>-17</v>
      </c>
      <c r="BL208" s="22">
        <v>-8.6999999999999993</v>
      </c>
      <c r="BM208" s="22">
        <v>0</v>
      </c>
      <c r="BN208" s="22">
        <v>4</v>
      </c>
      <c r="BO208" s="22">
        <v>-11</v>
      </c>
      <c r="BP208" s="22">
        <v>-3</v>
      </c>
      <c r="BQ208" s="22">
        <v>1</v>
      </c>
      <c r="BR208" s="22">
        <v>-2</v>
      </c>
      <c r="BS208" s="22">
        <v>4</v>
      </c>
      <c r="BT208" s="22">
        <v>-3</v>
      </c>
      <c r="BU208" s="22">
        <v>-9</v>
      </c>
      <c r="BV208" s="22">
        <v>2</v>
      </c>
      <c r="BW208" s="22">
        <v>-5</v>
      </c>
      <c r="BX208" s="22">
        <v>8</v>
      </c>
      <c r="BY208" s="20">
        <v>9</v>
      </c>
      <c r="BZ208" s="22">
        <v>-21</v>
      </c>
      <c r="CA208" s="21" t="s">
        <v>6</v>
      </c>
      <c r="CB208" s="21" t="str">
        <f>IF(Raw!$CA208=Raw!$B208,"Team1", "Team2")</f>
        <v>Team2</v>
      </c>
      <c r="CC208" s="21">
        <v>111</v>
      </c>
      <c r="CD208" s="21">
        <v>115</v>
      </c>
      <c r="CE208" s="21">
        <f>Raw!$CC208-Raw!$CD208</f>
        <v>-4</v>
      </c>
      <c r="CF208" s="21" t="str">
        <f>INDEX(Pred!O:O, MATCH(Table1[[#This Row],[Index]],Pred!E:E,0))</f>
        <v>Team2</v>
      </c>
      <c r="CG208" s="21"/>
      <c r="CH208" s="21"/>
      <c r="CI208" s="21">
        <f>IF(Table1[[#This Row],[GamewinTeam]]=Table1[[#This Row],[Bet.forecast]],0,1)</f>
        <v>0</v>
      </c>
      <c r="CJ208" s="32"/>
      <c r="CK208" s="32"/>
    </row>
    <row r="209" spans="1:89" x14ac:dyDescent="0.25">
      <c r="A209" t="s">
        <v>286</v>
      </c>
      <c r="B209" s="16" t="s">
        <v>72</v>
      </c>
      <c r="C209" s="18" t="s">
        <v>9</v>
      </c>
      <c r="D209" s="19" t="s">
        <v>263</v>
      </c>
      <c r="E209" s="18" t="str">
        <f>Table1[[#This Row],[Team1]]&amp;""&amp;Table1[[#This Row],[Team2]]&amp;""&amp;Table1[[#This Row],[Date]]</f>
        <v>PHXMIN16.12.2017</v>
      </c>
      <c r="F209" s="18" t="str">
        <f>Raw!$C209</f>
        <v>MIN</v>
      </c>
      <c r="G209" s="18" t="str">
        <f>IF(Raw!$F209=Raw!$B209,"Team1","Team2")</f>
        <v>Team2</v>
      </c>
      <c r="H209" s="18" t="str">
        <f>IF(Table1[[#This Row],[Odd1]]&gt;Table1[[#This Row],[Odd2]],Table1[[#This Row],[Team2]],Table1[[#This Row],[Team1]])</f>
        <v>MIN</v>
      </c>
      <c r="I209" s="18" t="str">
        <f>IF(Raw!$H209=Raw!$B209,"Team1","Team2")</f>
        <v>Team2</v>
      </c>
      <c r="J209" s="18">
        <v>7.22</v>
      </c>
      <c r="K209" s="18">
        <v>1.1299999999999999</v>
      </c>
      <c r="L209" s="18">
        <f>Raw!$J209-Raw!$K209</f>
        <v>6.09</v>
      </c>
      <c r="M209" s="18" t="s">
        <v>72</v>
      </c>
      <c r="N209" s="18" t="str">
        <f>IF(Raw!$M209=Raw!$B209,"Team1", "Team2")</f>
        <v>Team1</v>
      </c>
      <c r="O209" s="18">
        <v>0</v>
      </c>
      <c r="P209" s="18">
        <v>1</v>
      </c>
      <c r="Q209" s="18">
        <v>5</v>
      </c>
      <c r="R209" s="18">
        <v>0</v>
      </c>
      <c r="S209" s="18" t="s">
        <v>9</v>
      </c>
      <c r="T209" s="18" t="str">
        <f>IF(Raw!$S209=Raw!$B209,"Team1","Team2")</f>
        <v>Team2</v>
      </c>
      <c r="U209" s="18">
        <v>87</v>
      </c>
      <c r="V209" s="18">
        <v>111</v>
      </c>
      <c r="W209" s="18">
        <f>Raw!$U209-Raw!$V209</f>
        <v>-24</v>
      </c>
      <c r="X209" s="18">
        <v>0.7329</v>
      </c>
      <c r="Y209" s="18">
        <v>0.26</v>
      </c>
      <c r="Z209" s="18">
        <f>1-Table1[[#This Row],[Pred1]]</f>
        <v>0.74</v>
      </c>
      <c r="AA209" s="20">
        <v>1</v>
      </c>
      <c r="AB209" s="20">
        <v>-8</v>
      </c>
      <c r="AC209" s="20">
        <v>9</v>
      </c>
      <c r="AD209" s="20">
        <v>-0.28599999999999998</v>
      </c>
      <c r="AE209" s="20">
        <v>-9.9999999999994316E-2</v>
      </c>
      <c r="AF209" s="20">
        <v>-1.1000000000000085</v>
      </c>
      <c r="AG209" s="20">
        <v>-0.60000000000000142</v>
      </c>
      <c r="AH209" s="20">
        <v>3.7000000000000028</v>
      </c>
      <c r="AI209" s="20">
        <v>-2.6000000000000014</v>
      </c>
      <c r="AJ209" s="20">
        <v>0.30000000000000071</v>
      </c>
      <c r="AK209" s="20">
        <v>2.8000000000000007</v>
      </c>
      <c r="AL209" s="20">
        <v>-2.8999999999999986</v>
      </c>
      <c r="AM209" s="20">
        <v>-0.30000000000000071</v>
      </c>
      <c r="AN209" s="20">
        <v>0.90000000000000213</v>
      </c>
      <c r="AO209" s="20">
        <v>-3.7000000000000028</v>
      </c>
      <c r="AP209" s="20">
        <v>0.39999999999999858</v>
      </c>
      <c r="AQ209" s="20">
        <v>2.6999999999999993</v>
      </c>
      <c r="AR209" s="20">
        <v>3.2000000000000028</v>
      </c>
      <c r="AS209" s="20">
        <v>-2.8000000000000007</v>
      </c>
      <c r="AT209" s="20">
        <v>1.8999999999999986</v>
      </c>
      <c r="AU209" s="20">
        <v>-2</v>
      </c>
      <c r="AV209" s="20">
        <v>1.2999999999999998</v>
      </c>
      <c r="AW209" s="20">
        <v>0.19999999999999929</v>
      </c>
      <c r="AX209" s="20">
        <v>4.2000000000000028</v>
      </c>
      <c r="AY209" s="20">
        <v>0.80000000000000071</v>
      </c>
      <c r="AZ209" s="20">
        <v>-9.1</v>
      </c>
      <c r="BA209" s="20">
        <v>0</v>
      </c>
      <c r="BB209" s="20">
        <v>-1</v>
      </c>
      <c r="BC209" s="20">
        <v>1</v>
      </c>
      <c r="BD209" s="20">
        <v>-1</v>
      </c>
      <c r="BE209" s="20">
        <v>0</v>
      </c>
      <c r="BF209" s="20">
        <v>-10</v>
      </c>
      <c r="BG209" s="20">
        <v>-9</v>
      </c>
      <c r="BH209" s="20">
        <v>1</v>
      </c>
      <c r="BI209" s="20">
        <v>-11.5</v>
      </c>
      <c r="BJ209" s="22">
        <v>-2</v>
      </c>
      <c r="BK209" s="22">
        <v>3</v>
      </c>
      <c r="BL209" s="22">
        <v>-14.300000000000004</v>
      </c>
      <c r="BM209" s="22">
        <v>10</v>
      </c>
      <c r="BN209" s="22">
        <v>14</v>
      </c>
      <c r="BO209" s="22">
        <v>-5.5999999999999943</v>
      </c>
      <c r="BP209" s="22">
        <v>2</v>
      </c>
      <c r="BQ209" s="22">
        <v>0</v>
      </c>
      <c r="BR209" s="22">
        <v>2</v>
      </c>
      <c r="BS209" s="22">
        <v>-9</v>
      </c>
      <c r="BT209" s="22">
        <v>1</v>
      </c>
      <c r="BU209" s="22">
        <v>-9</v>
      </c>
      <c r="BV209" s="22">
        <v>0</v>
      </c>
      <c r="BW209" s="22">
        <v>1</v>
      </c>
      <c r="BX209" s="22">
        <v>5</v>
      </c>
      <c r="BY209" s="20">
        <v>4</v>
      </c>
      <c r="BZ209" s="22">
        <v>-29</v>
      </c>
      <c r="CA209" s="21" t="s">
        <v>72</v>
      </c>
      <c r="CB209" s="21" t="str">
        <f>IF(Raw!$CA209=Raw!$B209,"Team1", "Team2")</f>
        <v>Team1</v>
      </c>
      <c r="CC209" s="21">
        <v>108</v>
      </c>
      <c r="CD209" s="21">
        <v>106</v>
      </c>
      <c r="CE209" s="21">
        <f>Raw!$CC209-Raw!$CD209</f>
        <v>2</v>
      </c>
      <c r="CF209" s="21" t="str">
        <f>INDEX(Pred!O:O, MATCH(Table1[[#This Row],[Index]],Pred!E:E,0))</f>
        <v>Team2</v>
      </c>
      <c r="CG209" s="21"/>
      <c r="CH209" s="21"/>
      <c r="CI209" s="21">
        <f>IF(Table1[[#This Row],[GamewinTeam]]=Table1[[#This Row],[Bet.forecast]],0,1)</f>
        <v>1</v>
      </c>
      <c r="CJ209" s="32"/>
      <c r="CK209" s="32"/>
    </row>
    <row r="210" spans="1:89" x14ac:dyDescent="0.25">
      <c r="A210" t="s">
        <v>286</v>
      </c>
      <c r="B210" s="16" t="s">
        <v>45</v>
      </c>
      <c r="C210" s="18" t="s">
        <v>78</v>
      </c>
      <c r="D210" s="19" t="s">
        <v>263</v>
      </c>
      <c r="E210" s="18" t="str">
        <f>Table1[[#This Row],[Team1]]&amp;""&amp;Table1[[#This Row],[Team2]]&amp;""&amp;Table1[[#This Row],[Date]]</f>
        <v>DALSAS16.12.2017</v>
      </c>
      <c r="F210" s="18" t="str">
        <f>Raw!$C210</f>
        <v>SAS</v>
      </c>
      <c r="G210" s="18" t="str">
        <f>IF(Raw!$F210=Raw!$B210,"Team1","Team2")</f>
        <v>Team2</v>
      </c>
      <c r="H210" s="18" t="str">
        <f>IF(Table1[[#This Row],[Odd1]]&gt;Table1[[#This Row],[Odd2]],Table1[[#This Row],[Team2]],Table1[[#This Row],[Team1]])</f>
        <v>SAS</v>
      </c>
      <c r="I210" s="18" t="str">
        <f>IF(Raw!$H210=Raw!$B210,"Team1","Team2")</f>
        <v>Team2</v>
      </c>
      <c r="J210" s="18">
        <v>3.22</v>
      </c>
      <c r="K210" s="18">
        <v>1.4</v>
      </c>
      <c r="L210" s="18">
        <f>Raw!$J210-Raw!$K210</f>
        <v>1.8200000000000003</v>
      </c>
      <c r="M210" s="18" t="s">
        <v>45</v>
      </c>
      <c r="N210" s="18" t="str">
        <f>IF(Raw!$M210=Raw!$B210,"Team1", "Team2")</f>
        <v>Team1</v>
      </c>
      <c r="O210" s="18">
        <v>3</v>
      </c>
      <c r="P210" s="18">
        <v>1</v>
      </c>
      <c r="Q210" s="18">
        <v>3</v>
      </c>
      <c r="R210" s="18">
        <v>0</v>
      </c>
      <c r="S210" s="18" t="s">
        <v>78</v>
      </c>
      <c r="T210" s="18" t="str">
        <f>IF(Raw!$S210=Raw!$B210,"Team1","Team2")</f>
        <v>Team2</v>
      </c>
      <c r="U210" s="18">
        <v>83</v>
      </c>
      <c r="V210" s="18">
        <v>107</v>
      </c>
      <c r="W210" s="18">
        <f>Raw!$U210-Raw!$V210</f>
        <v>-24</v>
      </c>
      <c r="X210" s="18">
        <v>0.65149999999999997</v>
      </c>
      <c r="Y210" s="18">
        <v>0.26</v>
      </c>
      <c r="Z210" s="18">
        <f>1-Table1[[#This Row],[Pred1]]</f>
        <v>0.74</v>
      </c>
      <c r="AA210" s="20">
        <v>0</v>
      </c>
      <c r="AB210" s="20">
        <v>-11</v>
      </c>
      <c r="AC210" s="20">
        <v>11</v>
      </c>
      <c r="AD210" s="20">
        <v>-0.379</v>
      </c>
      <c r="AE210" s="20">
        <v>0.20000000000000284</v>
      </c>
      <c r="AF210" s="20">
        <v>-1.5</v>
      </c>
      <c r="AG210" s="20">
        <v>-1.3000000000000043</v>
      </c>
      <c r="AH210" s="20">
        <v>0.40000000000000568</v>
      </c>
      <c r="AI210" s="20">
        <v>-1.7999999999999972</v>
      </c>
      <c r="AJ210" s="20">
        <v>2.5</v>
      </c>
      <c r="AK210" s="20">
        <v>6.8000000000000007</v>
      </c>
      <c r="AL210" s="20">
        <v>0</v>
      </c>
      <c r="AM210" s="20">
        <v>-1.3000000000000007</v>
      </c>
      <c r="AN210" s="20">
        <v>-1.4000000000000021</v>
      </c>
      <c r="AO210" s="20">
        <v>-1.1000000000000085</v>
      </c>
      <c r="AP210" s="20">
        <v>-2.5999999999999996</v>
      </c>
      <c r="AQ210" s="20">
        <v>-0.29999999999999716</v>
      </c>
      <c r="AR210" s="20">
        <v>-3</v>
      </c>
      <c r="AS210" s="20">
        <v>-1.3999999999999986</v>
      </c>
      <c r="AT210" s="20">
        <v>-0.90000000000000036</v>
      </c>
      <c r="AU210" s="20">
        <v>-0.60000000000000053</v>
      </c>
      <c r="AV210" s="20">
        <v>-2.5</v>
      </c>
      <c r="AW210" s="20">
        <v>0.89999999999999947</v>
      </c>
      <c r="AX210" s="20">
        <v>2.3000000000000007</v>
      </c>
      <c r="AY210" s="20">
        <v>0.29999999999999716</v>
      </c>
      <c r="AZ210" s="20">
        <v>-6.4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-12</v>
      </c>
      <c r="BG210" s="20">
        <v>-9</v>
      </c>
      <c r="BH210" s="20">
        <v>-12</v>
      </c>
      <c r="BI210" s="20">
        <v>-3.7999999999999972</v>
      </c>
      <c r="BJ210" s="22">
        <v>0</v>
      </c>
      <c r="BK210" s="22">
        <v>3</v>
      </c>
      <c r="BL210" s="22">
        <v>-4</v>
      </c>
      <c r="BM210" s="22">
        <v>6</v>
      </c>
      <c r="BN210" s="22">
        <v>4</v>
      </c>
      <c r="BO210" s="22">
        <v>22.700000000000003</v>
      </c>
      <c r="BP210" s="22">
        <v>-4</v>
      </c>
      <c r="BQ210" s="22">
        <v>-4</v>
      </c>
      <c r="BR210" s="22">
        <v>-8</v>
      </c>
      <c r="BS210" s="22">
        <v>3</v>
      </c>
      <c r="BT210" s="22">
        <v>-5</v>
      </c>
      <c r="BU210" s="22">
        <v>-3</v>
      </c>
      <c r="BV210" s="22">
        <v>-4</v>
      </c>
      <c r="BW210" s="22">
        <v>1</v>
      </c>
      <c r="BX210" s="22">
        <v>-1</v>
      </c>
      <c r="BY210" s="20">
        <v>6</v>
      </c>
      <c r="BZ210" s="22">
        <v>0</v>
      </c>
      <c r="CA210" s="21" t="s">
        <v>78</v>
      </c>
      <c r="CB210" s="21" t="str">
        <f>IF(Raw!$CA210=Raw!$B210,"Team1", "Team2")</f>
        <v>Team2</v>
      </c>
      <c r="CC210" s="21">
        <v>96</v>
      </c>
      <c r="CD210" s="21">
        <v>98</v>
      </c>
      <c r="CE210" s="21">
        <f>Raw!$CC210-Raw!$CD210</f>
        <v>-2</v>
      </c>
      <c r="CF210" s="21" t="str">
        <f>INDEX(Pred!O:O, MATCH(Table1[[#This Row],[Index]],Pred!E:E,0))</f>
        <v>Team2</v>
      </c>
      <c r="CG210" s="21"/>
      <c r="CH210" s="21"/>
      <c r="CI210" s="21">
        <f>IF(Table1[[#This Row],[GamewinTeam]]=Table1[[#This Row],[Bet.forecast]],0,1)</f>
        <v>0</v>
      </c>
      <c r="CJ210" s="32"/>
      <c r="CK210" s="32"/>
    </row>
    <row r="211" spans="1:89" x14ac:dyDescent="0.25">
      <c r="A211" t="s">
        <v>286</v>
      </c>
      <c r="B211" s="16" t="s">
        <v>3</v>
      </c>
      <c r="C211" s="18" t="s">
        <v>58</v>
      </c>
      <c r="D211" s="19" t="s">
        <v>263</v>
      </c>
      <c r="E211" s="18" t="str">
        <f>Table1[[#This Row],[Team1]]&amp;""&amp;Table1[[#This Row],[Team2]]&amp;""&amp;Table1[[#This Row],[Date]]</f>
        <v>BOSMEM16.12.2017</v>
      </c>
      <c r="F211" s="18" t="str">
        <f>Raw!$C211</f>
        <v>MEM</v>
      </c>
      <c r="G211" s="18" t="str">
        <f>IF(Raw!$F211=Raw!$B211,"Team1","Team2")</f>
        <v>Team2</v>
      </c>
      <c r="H211" s="18" t="str">
        <f>IF(Table1[[#This Row],[Odd1]]&gt;Table1[[#This Row],[Odd2]],Table1[[#This Row],[Team2]],Table1[[#This Row],[Team1]])</f>
        <v>BOS</v>
      </c>
      <c r="I211" s="18" t="str">
        <f>IF(Raw!$H211=Raw!$B211,"Team1","Team2")</f>
        <v>Team1</v>
      </c>
      <c r="J211" s="18">
        <v>1.43</v>
      </c>
      <c r="K211" s="18">
        <v>3.05</v>
      </c>
      <c r="L211" s="18">
        <f>Raw!$J211-Raw!$K211</f>
        <v>-1.6199999999999999</v>
      </c>
      <c r="M211" s="18" t="s">
        <v>58</v>
      </c>
      <c r="N211" s="18" t="str">
        <f>IF(Raw!$M211=Raw!$B211,"Team1", "Team2")</f>
        <v>Team2</v>
      </c>
      <c r="O211" s="18">
        <v>3</v>
      </c>
      <c r="P211" s="18">
        <v>0</v>
      </c>
      <c r="Q211" s="18">
        <v>0</v>
      </c>
      <c r="R211" s="18">
        <v>0</v>
      </c>
      <c r="S211" s="18" t="s">
        <v>3</v>
      </c>
      <c r="T211" s="18" t="str">
        <f>IF(Raw!$S211=Raw!$B211,"Team1","Team2")</f>
        <v>Team1</v>
      </c>
      <c r="U211" s="18">
        <v>106</v>
      </c>
      <c r="V211" s="18">
        <v>81</v>
      </c>
      <c r="W211" s="18">
        <f>Raw!$U211-Raw!$V211</f>
        <v>25</v>
      </c>
      <c r="X211" s="18">
        <v>0.60329999999999995</v>
      </c>
      <c r="Y211" s="18">
        <v>0.75</v>
      </c>
      <c r="Z211" s="18">
        <f>1-Table1[[#This Row],[Pred1]]</f>
        <v>0.25</v>
      </c>
      <c r="AA211" s="20">
        <v>2</v>
      </c>
      <c r="AB211" s="20">
        <v>15</v>
      </c>
      <c r="AC211" s="20">
        <v>-13</v>
      </c>
      <c r="AD211" s="20">
        <v>0.46400000000000002</v>
      </c>
      <c r="AE211" s="20">
        <v>0</v>
      </c>
      <c r="AF211" s="20">
        <v>6.3999999999999915</v>
      </c>
      <c r="AG211" s="20">
        <v>2.1000000000000014</v>
      </c>
      <c r="AH211" s="20">
        <v>3.7999999999999972</v>
      </c>
      <c r="AI211" s="20">
        <v>0.60000000000000142</v>
      </c>
      <c r="AJ211" s="20">
        <v>1.9000000000000004</v>
      </c>
      <c r="AK211" s="20">
        <v>3.8999999999999986</v>
      </c>
      <c r="AL211" s="20">
        <v>1.5999999999999943</v>
      </c>
      <c r="AM211" s="20">
        <v>0.40000000000000213</v>
      </c>
      <c r="AN211" s="20">
        <v>0.89999999999999858</v>
      </c>
      <c r="AO211" s="20">
        <v>-1.4000000000000057</v>
      </c>
      <c r="AP211" s="20">
        <v>1.0999999999999996</v>
      </c>
      <c r="AQ211" s="20">
        <v>4.1999999999999993</v>
      </c>
      <c r="AR211" s="20">
        <v>5.1999999999999957</v>
      </c>
      <c r="AS211" s="20">
        <v>1.5</v>
      </c>
      <c r="AT211" s="20">
        <v>-0.59999999999999964</v>
      </c>
      <c r="AU211" s="20">
        <v>0.5</v>
      </c>
      <c r="AV211" s="20">
        <v>-0.69999999999999929</v>
      </c>
      <c r="AW211" s="20">
        <v>-1.2000000000000002</v>
      </c>
      <c r="AX211" s="20">
        <v>-3.3000000000000007</v>
      </c>
      <c r="AY211" s="20">
        <v>-0.90000000000000213</v>
      </c>
      <c r="AZ211" s="20">
        <v>9.4</v>
      </c>
      <c r="BA211" s="20">
        <v>0</v>
      </c>
      <c r="BB211" s="20">
        <v>-1</v>
      </c>
      <c r="BC211" s="20">
        <v>1</v>
      </c>
      <c r="BD211" s="20">
        <v>-1</v>
      </c>
      <c r="BE211" s="20">
        <v>0</v>
      </c>
      <c r="BF211" s="20">
        <v>-1</v>
      </c>
      <c r="BG211" s="20">
        <v>-1</v>
      </c>
      <c r="BH211" s="20">
        <v>8</v>
      </c>
      <c r="BI211" s="20">
        <v>-5.5</v>
      </c>
      <c r="BJ211" s="22">
        <v>-3</v>
      </c>
      <c r="BK211" s="22">
        <v>6</v>
      </c>
      <c r="BL211" s="22">
        <v>-19</v>
      </c>
      <c r="BM211" s="22">
        <v>4</v>
      </c>
      <c r="BN211" s="22">
        <v>2</v>
      </c>
      <c r="BO211" s="22">
        <v>13.600000000000009</v>
      </c>
      <c r="BP211" s="22">
        <v>-8</v>
      </c>
      <c r="BQ211" s="22">
        <v>-4</v>
      </c>
      <c r="BR211" s="22">
        <v>-12</v>
      </c>
      <c r="BS211" s="22">
        <v>-1</v>
      </c>
      <c r="BT211" s="22">
        <v>-13</v>
      </c>
      <c r="BU211" s="22">
        <v>-2</v>
      </c>
      <c r="BV211" s="22">
        <v>-1</v>
      </c>
      <c r="BW211" s="22">
        <v>-2</v>
      </c>
      <c r="BX211" s="22">
        <v>-6</v>
      </c>
      <c r="BY211" s="20">
        <v>1</v>
      </c>
      <c r="BZ211" s="22">
        <v>-14</v>
      </c>
      <c r="CA211" s="21" t="s">
        <v>3</v>
      </c>
      <c r="CB211" s="21" t="str">
        <f>IF(Raw!$CA211=Raw!$B211,"Team1", "Team2")</f>
        <v>Team1</v>
      </c>
      <c r="CC211" s="21">
        <v>102</v>
      </c>
      <c r="CD211" s="21">
        <v>93</v>
      </c>
      <c r="CE211" s="21">
        <f>Raw!$CC211-Raw!$CD211</f>
        <v>9</v>
      </c>
      <c r="CF211" s="21" t="str">
        <f>INDEX(Pred!O:O, MATCH(Table1[[#This Row],[Index]],Pred!E:E,0))</f>
        <v>Team1</v>
      </c>
      <c r="CG211" s="21"/>
      <c r="CH211" s="21"/>
      <c r="CI211" s="21">
        <f>IF(Table1[[#This Row],[GamewinTeam]]=Table1[[#This Row],[Bet.forecast]],0,1)</f>
        <v>0</v>
      </c>
      <c r="CJ211" s="32"/>
      <c r="CK211" s="32"/>
    </row>
    <row r="212" spans="1:89" x14ac:dyDescent="0.25">
      <c r="A212" t="s">
        <v>286</v>
      </c>
      <c r="B212" s="16" t="s">
        <v>4</v>
      </c>
      <c r="C212" s="18" t="s">
        <v>83</v>
      </c>
      <c r="D212" s="19" t="s">
        <v>264</v>
      </c>
      <c r="E212" s="18" t="str">
        <f>Table1[[#This Row],[Team1]]&amp;""&amp;Table1[[#This Row],[Team2]]&amp;""&amp;Table1[[#This Row],[Date]]</f>
        <v>CLEWAS17.12.2017</v>
      </c>
      <c r="F212" s="18" t="str">
        <f>Raw!$C212</f>
        <v>WAS</v>
      </c>
      <c r="G212" s="18" t="str">
        <f>IF(Raw!$F212=Raw!$B212,"Team1","Team2")</f>
        <v>Team2</v>
      </c>
      <c r="H212" s="18" t="str">
        <f>IF(Table1[[#This Row],[Odd1]]&gt;Table1[[#This Row],[Odd2]],Table1[[#This Row],[Team2]],Table1[[#This Row],[Team1]])</f>
        <v>WAS</v>
      </c>
      <c r="I212" s="18" t="str">
        <f>IF(Raw!$H212=Raw!$B212,"Team1","Team2")</f>
        <v>Team2</v>
      </c>
      <c r="J212" s="18">
        <v>2.2000000000000002</v>
      </c>
      <c r="K212" s="18">
        <v>1.75</v>
      </c>
      <c r="L212" s="18">
        <f>Raw!$J212-Raw!$K212</f>
        <v>0.45000000000000018</v>
      </c>
      <c r="M212" s="18" t="s">
        <v>83</v>
      </c>
      <c r="N212" s="18" t="str">
        <f>IF(Raw!$M212=Raw!$B212,"Team1", "Team2")</f>
        <v>Team2</v>
      </c>
      <c r="O212" s="18">
        <v>0</v>
      </c>
      <c r="P212" s="18">
        <v>0</v>
      </c>
      <c r="Q212" s="18">
        <v>0</v>
      </c>
      <c r="R212" s="18">
        <v>1</v>
      </c>
      <c r="S212" s="18" t="s">
        <v>4</v>
      </c>
      <c r="T212" s="18" t="str">
        <f>IF(Raw!$S212=Raw!$B212,"Team1","Team2")</f>
        <v>Team1</v>
      </c>
      <c r="U212" s="18">
        <v>106</v>
      </c>
      <c r="V212" s="18">
        <v>91</v>
      </c>
      <c r="W212" s="18">
        <f>Raw!$U212-Raw!$V212</f>
        <v>15</v>
      </c>
      <c r="X212" s="18">
        <v>0.53400000000000003</v>
      </c>
      <c r="Y212" s="18">
        <v>0.65</v>
      </c>
      <c r="Z212" s="18">
        <f>1-Table1[[#This Row],[Pred1]]</f>
        <v>0.35</v>
      </c>
      <c r="AA212" s="20">
        <v>1</v>
      </c>
      <c r="AB212" s="20">
        <v>6</v>
      </c>
      <c r="AC212" s="20">
        <v>-5</v>
      </c>
      <c r="AD212" s="20">
        <v>0.18099999999999994</v>
      </c>
      <c r="AE212" s="20">
        <v>-9.9999999999994316E-2</v>
      </c>
      <c r="AF212" s="20">
        <v>5.7999999999999972</v>
      </c>
      <c r="AG212" s="20">
        <v>1.2000000000000028</v>
      </c>
      <c r="AH212" s="20">
        <v>-2.2999999999999972</v>
      </c>
      <c r="AI212" s="20">
        <v>2.7999999999999972</v>
      </c>
      <c r="AJ212" s="20">
        <v>3.1000000000000014</v>
      </c>
      <c r="AK212" s="20">
        <v>6.6999999999999993</v>
      </c>
      <c r="AL212" s="20">
        <v>2.3000000000000043</v>
      </c>
      <c r="AM212" s="20">
        <v>9.9999999999997868E-2</v>
      </c>
      <c r="AN212" s="20">
        <v>-1.0999999999999979</v>
      </c>
      <c r="AO212" s="20">
        <v>3.8999999999999915</v>
      </c>
      <c r="AP212" s="20">
        <v>-1.5</v>
      </c>
      <c r="AQ212" s="20">
        <v>0.40000000000000568</v>
      </c>
      <c r="AR212" s="20">
        <v>-1.1000000000000014</v>
      </c>
      <c r="AS212" s="20">
        <v>1.8999999999999986</v>
      </c>
      <c r="AT212" s="20">
        <v>0.80000000000000071</v>
      </c>
      <c r="AU212" s="20">
        <v>-1</v>
      </c>
      <c r="AV212" s="20">
        <v>-0.60000000000000053</v>
      </c>
      <c r="AW212" s="20">
        <v>-0.80000000000000071</v>
      </c>
      <c r="AX212" s="20">
        <v>-3.1000000000000014</v>
      </c>
      <c r="AY212" s="20">
        <v>-0.5</v>
      </c>
      <c r="AZ212" s="20">
        <v>1.4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9</v>
      </c>
      <c r="BG212" s="20">
        <v>3</v>
      </c>
      <c r="BH212" s="20">
        <v>-9</v>
      </c>
      <c r="BI212" s="20">
        <v>8.9000000000000057</v>
      </c>
      <c r="BJ212" s="22">
        <v>3</v>
      </c>
      <c r="BK212" s="22">
        <v>-9</v>
      </c>
      <c r="BL212" s="22">
        <v>22.9</v>
      </c>
      <c r="BM212" s="22">
        <v>0</v>
      </c>
      <c r="BN212" s="22">
        <v>-6</v>
      </c>
      <c r="BO212" s="22">
        <v>23</v>
      </c>
      <c r="BP212" s="22">
        <v>-3</v>
      </c>
      <c r="BQ212" s="22">
        <v>-5</v>
      </c>
      <c r="BR212" s="22">
        <v>-8</v>
      </c>
      <c r="BS212" s="22">
        <v>9</v>
      </c>
      <c r="BT212" s="22">
        <v>-7</v>
      </c>
      <c r="BU212" s="22">
        <v>-4</v>
      </c>
      <c r="BV212" s="22">
        <v>-6</v>
      </c>
      <c r="BW212" s="22">
        <v>1</v>
      </c>
      <c r="BX212" s="22">
        <v>-11</v>
      </c>
      <c r="BY212" s="20">
        <v>-6</v>
      </c>
      <c r="BZ212" s="22">
        <v>0</v>
      </c>
      <c r="CA212" s="21" t="s">
        <v>4</v>
      </c>
      <c r="CB212" s="21" t="str">
        <f>IF(Raw!$CA212=Raw!$B212,"Team1", "Team2")</f>
        <v>Team1</v>
      </c>
      <c r="CC212" s="21">
        <v>106</v>
      </c>
      <c r="CD212" s="21">
        <v>99</v>
      </c>
      <c r="CE212" s="21">
        <f>Raw!$CC212-Raw!$CD212</f>
        <v>7</v>
      </c>
      <c r="CF212" s="21" t="str">
        <f>INDEX(Pred!O:O, MATCH(Table1[[#This Row],[Index]],Pred!E:E,0))</f>
        <v>do not bet</v>
      </c>
      <c r="CG212" s="21"/>
      <c r="CH212" s="21"/>
      <c r="CI212" s="21">
        <f>IF(Table1[[#This Row],[GamewinTeam]]=Table1[[#This Row],[Bet.forecast]],0,1)</f>
        <v>1</v>
      </c>
      <c r="CJ212" s="32"/>
      <c r="CK212" s="32"/>
    </row>
    <row r="213" spans="1:89" x14ac:dyDescent="0.25">
      <c r="A213" t="s">
        <v>286</v>
      </c>
      <c r="B213" s="16" t="s">
        <v>53</v>
      </c>
      <c r="C213" s="18" t="s">
        <v>37</v>
      </c>
      <c r="D213" s="19" t="s">
        <v>264</v>
      </c>
      <c r="E213" s="18" t="str">
        <f>Table1[[#This Row],[Team1]]&amp;""&amp;Table1[[#This Row],[Team2]]&amp;""&amp;Table1[[#This Row],[Date]]</f>
        <v>INDBKN17.12.2017</v>
      </c>
      <c r="F213" s="18" t="str">
        <f>Raw!$C213</f>
        <v>BKN</v>
      </c>
      <c r="G213" s="18" t="str">
        <f>IF(Raw!$F213=Raw!$B213,"Team1","Team2")</f>
        <v>Team2</v>
      </c>
      <c r="H213" s="18" t="str">
        <f>IF(Table1[[#This Row],[Odd1]]&gt;Table1[[#This Row],[Odd2]],Table1[[#This Row],[Team2]],Table1[[#This Row],[Team1]])</f>
        <v>IND</v>
      </c>
      <c r="I213" s="18" t="str">
        <f>IF(Raw!$H213=Raw!$B213,"Team1","Team2")</f>
        <v>Team1</v>
      </c>
      <c r="J213" s="18">
        <v>1.69</v>
      </c>
      <c r="K213" s="18">
        <v>2.31</v>
      </c>
      <c r="L213" s="18">
        <f>Raw!$J213-Raw!$K213</f>
        <v>-0.62000000000000011</v>
      </c>
      <c r="M213" s="18" t="s">
        <v>37</v>
      </c>
      <c r="N213" s="18" t="str">
        <f>IF(Raw!$M213=Raw!$B213,"Team1", "Team2")</f>
        <v>Team2</v>
      </c>
      <c r="O213" s="18">
        <v>0</v>
      </c>
      <c r="P213" s="18">
        <v>0</v>
      </c>
      <c r="Q213" s="18">
        <v>0</v>
      </c>
      <c r="R213" s="18">
        <v>0</v>
      </c>
      <c r="S213" s="18" t="s">
        <v>53</v>
      </c>
      <c r="T213" s="18" t="str">
        <f>IF(Raw!$S213=Raw!$B213,"Team1","Team2")</f>
        <v>Team1</v>
      </c>
      <c r="U213" s="18">
        <v>104</v>
      </c>
      <c r="V213" s="18">
        <v>84</v>
      </c>
      <c r="W213" s="18">
        <f>Raw!$U213-Raw!$V213</f>
        <v>20</v>
      </c>
      <c r="X213" s="18">
        <v>0.58160000000000001</v>
      </c>
      <c r="Y213" s="18">
        <v>0.7</v>
      </c>
      <c r="Z213" s="18">
        <f>1-Table1[[#This Row],[Pred1]]</f>
        <v>0.30000000000000004</v>
      </c>
      <c r="AA213" s="20">
        <v>1</v>
      </c>
      <c r="AB213" s="20">
        <v>5</v>
      </c>
      <c r="AC213" s="20">
        <v>-4</v>
      </c>
      <c r="AD213" s="20">
        <v>0.15900000000000003</v>
      </c>
      <c r="AE213" s="20">
        <v>0.20000000000000284</v>
      </c>
      <c r="AF213" s="20">
        <v>0.69999999999998863</v>
      </c>
      <c r="AG213" s="20">
        <v>3</v>
      </c>
      <c r="AH213" s="20">
        <v>0</v>
      </c>
      <c r="AI213" s="20">
        <v>3.5</v>
      </c>
      <c r="AJ213" s="20">
        <v>-1.3000000000000007</v>
      </c>
      <c r="AK213" s="20">
        <v>-7.8000000000000007</v>
      </c>
      <c r="AL213" s="20">
        <v>5</v>
      </c>
      <c r="AM213" s="20">
        <v>-4</v>
      </c>
      <c r="AN213" s="20">
        <v>-6.1999999999999993</v>
      </c>
      <c r="AO213" s="20">
        <v>3</v>
      </c>
      <c r="AP213" s="20">
        <v>-0.69999999999999929</v>
      </c>
      <c r="AQ213" s="20">
        <v>-1.8999999999999986</v>
      </c>
      <c r="AR213" s="20">
        <v>-2.6000000000000014</v>
      </c>
      <c r="AS213" s="20">
        <v>0.60000000000000142</v>
      </c>
      <c r="AT213" s="20">
        <v>-2.1000000000000014</v>
      </c>
      <c r="AU213" s="20">
        <v>1.2000000000000002</v>
      </c>
      <c r="AV213" s="20">
        <v>0.29999999999999982</v>
      </c>
      <c r="AW213" s="20">
        <v>0.29999999999999982</v>
      </c>
      <c r="AX213" s="20">
        <v>-2.7000000000000028</v>
      </c>
      <c r="AY213" s="20">
        <v>-3.6999999999999993</v>
      </c>
      <c r="AZ213" s="20">
        <v>4.5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11</v>
      </c>
      <c r="BG213" s="20">
        <v>3</v>
      </c>
      <c r="BH213" s="20">
        <v>11</v>
      </c>
      <c r="BI213" s="20">
        <v>-1.8999999999999986</v>
      </c>
      <c r="BJ213" s="22">
        <v>2</v>
      </c>
      <c r="BK213" s="22">
        <v>7</v>
      </c>
      <c r="BL213" s="22">
        <v>-0.39999999999999858</v>
      </c>
      <c r="BM213" s="22">
        <v>3</v>
      </c>
      <c r="BN213" s="22">
        <v>6</v>
      </c>
      <c r="BO213" s="22">
        <v>-8.2000000000000028</v>
      </c>
      <c r="BP213" s="22">
        <v>9</v>
      </c>
      <c r="BQ213" s="22">
        <v>5</v>
      </c>
      <c r="BR213" s="22">
        <v>14</v>
      </c>
      <c r="BS213" s="22">
        <v>5</v>
      </c>
      <c r="BT213" s="22">
        <v>-10</v>
      </c>
      <c r="BU213" s="22">
        <v>2</v>
      </c>
      <c r="BV213" s="22">
        <v>3</v>
      </c>
      <c r="BW213" s="22">
        <v>5</v>
      </c>
      <c r="BX213" s="22">
        <v>0</v>
      </c>
      <c r="BY213" s="20">
        <v>5</v>
      </c>
      <c r="BZ213" s="22">
        <v>27</v>
      </c>
      <c r="CA213" s="21" t="s">
        <v>53</v>
      </c>
      <c r="CB213" s="21" t="str">
        <f>IF(Raw!$CA213=Raw!$B213,"Team1", "Team2")</f>
        <v>Team1</v>
      </c>
      <c r="CC213" s="21">
        <v>109</v>
      </c>
      <c r="CD213" s="21">
        <v>97</v>
      </c>
      <c r="CE213" s="21">
        <f>Raw!$CC213-Raw!$CD213</f>
        <v>12</v>
      </c>
      <c r="CF213" s="21" t="str">
        <f>INDEX(Pred!O:O, MATCH(Table1[[#This Row],[Index]],Pred!E:E,0))</f>
        <v>do not bet</v>
      </c>
      <c r="CG213" s="21"/>
      <c r="CH213" s="21"/>
      <c r="CI213" s="21">
        <f>IF(Table1[[#This Row],[GamewinTeam]]=Table1[[#This Row],[Bet.forecast]],0,1)</f>
        <v>1</v>
      </c>
      <c r="CJ213" s="32"/>
      <c r="CK213" s="32"/>
    </row>
    <row r="214" spans="1:89" x14ac:dyDescent="0.25">
      <c r="A214" t="s">
        <v>286</v>
      </c>
      <c r="B214" s="16" t="s">
        <v>3</v>
      </c>
      <c r="C214" s="18" t="s">
        <v>53</v>
      </c>
      <c r="D214" s="19" t="s">
        <v>265</v>
      </c>
      <c r="E214" s="18" t="str">
        <f>Table1[[#This Row],[Team1]]&amp;""&amp;Table1[[#This Row],[Team2]]&amp;""&amp;Table1[[#This Row],[Date]]</f>
        <v>BOSIND18.12.2017</v>
      </c>
      <c r="F214" s="18" t="str">
        <f>Raw!$C214</f>
        <v>IND</v>
      </c>
      <c r="G214" s="18" t="str">
        <f>IF(Raw!$F214=Raw!$B214,"Team1","Team2")</f>
        <v>Team2</v>
      </c>
      <c r="H214" s="18" t="str">
        <f>IF(Table1[[#This Row],[Odd1]]&gt;Table1[[#This Row],[Odd2]],Table1[[#This Row],[Team2]],Table1[[#This Row],[Team1]])</f>
        <v>BOS</v>
      </c>
      <c r="I214" s="18" t="str">
        <f>IF(Raw!$H214=Raw!$B214,"Team1","Team2")</f>
        <v>Team1</v>
      </c>
      <c r="J214" s="18">
        <v>1.71</v>
      </c>
      <c r="K214" s="18">
        <v>2.27</v>
      </c>
      <c r="L214" s="18">
        <f>Raw!$J214-Raw!$K214</f>
        <v>-0.56000000000000005</v>
      </c>
      <c r="M214" s="18" t="s">
        <v>3</v>
      </c>
      <c r="N214" s="18" t="str">
        <f>IF(Raw!$M214=Raw!$B214,"Team1", "Team2")</f>
        <v>Team1</v>
      </c>
      <c r="O214" s="18">
        <v>2</v>
      </c>
      <c r="P214" s="18">
        <v>0</v>
      </c>
      <c r="Q214" s="18">
        <v>0</v>
      </c>
      <c r="R214" s="18">
        <v>0</v>
      </c>
      <c r="S214" s="18" t="s">
        <v>53</v>
      </c>
      <c r="T214" s="18" t="str">
        <f>IF(Raw!$S214=Raw!$B214,"Team1","Team2")</f>
        <v>Team2</v>
      </c>
      <c r="U214" s="18">
        <v>83</v>
      </c>
      <c r="V214" s="18">
        <v>102</v>
      </c>
      <c r="W214" s="18">
        <f>Raw!$U214-Raw!$V214</f>
        <v>-19</v>
      </c>
      <c r="X214" s="18">
        <v>0.7278</v>
      </c>
      <c r="Y214" s="18">
        <v>0.31</v>
      </c>
      <c r="Z214" s="18">
        <f>1-Table1[[#This Row],[Pred1]]</f>
        <v>0.69</v>
      </c>
      <c r="AA214" s="20">
        <v>2</v>
      </c>
      <c r="AB214" s="20">
        <v>8</v>
      </c>
      <c r="AC214" s="20">
        <v>-6</v>
      </c>
      <c r="AD214" s="20">
        <v>0.21400000000000008</v>
      </c>
      <c r="AE214" s="20">
        <v>0</v>
      </c>
      <c r="AF214" s="20">
        <v>-4.6000000000000085</v>
      </c>
      <c r="AG214" s="20">
        <v>-3.8999999999999986</v>
      </c>
      <c r="AH214" s="20">
        <v>-3.4000000000000057</v>
      </c>
      <c r="AI214" s="20">
        <v>-2.7999999999999972</v>
      </c>
      <c r="AJ214" s="20">
        <v>1.2000000000000011</v>
      </c>
      <c r="AK214" s="20">
        <v>5.1000000000000014</v>
      </c>
      <c r="AL214" s="20">
        <v>-2.5</v>
      </c>
      <c r="AM214" s="20">
        <v>2.1000000000000014</v>
      </c>
      <c r="AN214" s="20">
        <v>2.5</v>
      </c>
      <c r="AO214" s="20">
        <v>0.40000000000000568</v>
      </c>
      <c r="AP214" s="20">
        <v>-0.20000000000000107</v>
      </c>
      <c r="AQ214" s="20">
        <v>1.6000000000000014</v>
      </c>
      <c r="AR214" s="20">
        <v>1.3999999999999986</v>
      </c>
      <c r="AS214" s="20">
        <v>-0.59999999999999787</v>
      </c>
      <c r="AT214" s="20">
        <v>9.9999999999999645E-2</v>
      </c>
      <c r="AU214" s="20">
        <v>-0.10000000000000053</v>
      </c>
      <c r="AV214" s="20">
        <v>-9.9999999999999645E-2</v>
      </c>
      <c r="AW214" s="20">
        <v>-1.5</v>
      </c>
      <c r="AX214" s="20">
        <v>1</v>
      </c>
      <c r="AY214" s="20">
        <v>1.5999999999999979</v>
      </c>
      <c r="AZ214" s="20">
        <v>4.0999999999999996</v>
      </c>
      <c r="BA214" s="20">
        <v>0</v>
      </c>
      <c r="BB214" s="20">
        <v>0</v>
      </c>
      <c r="BC214" s="20">
        <v>0</v>
      </c>
      <c r="BD214" s="20">
        <v>0</v>
      </c>
      <c r="BE214" s="20">
        <v>0</v>
      </c>
      <c r="BF214" s="20">
        <v>-7</v>
      </c>
      <c r="BG214" s="20">
        <v>-4</v>
      </c>
      <c r="BH214" s="20">
        <v>4</v>
      </c>
      <c r="BI214" s="20">
        <v>-7.8000000000000043</v>
      </c>
      <c r="BJ214" s="22">
        <v>6</v>
      </c>
      <c r="BK214" s="22">
        <v>12</v>
      </c>
      <c r="BL214" s="22">
        <v>2.3000000000000043</v>
      </c>
      <c r="BM214" s="22">
        <v>-5</v>
      </c>
      <c r="BN214" s="22">
        <v>-5</v>
      </c>
      <c r="BO214" s="22">
        <v>-7.5</v>
      </c>
      <c r="BP214" s="22">
        <v>8</v>
      </c>
      <c r="BQ214" s="22">
        <v>-9</v>
      </c>
      <c r="BR214" s="22">
        <v>-1</v>
      </c>
      <c r="BS214" s="22">
        <v>0</v>
      </c>
      <c r="BT214" s="22">
        <v>2</v>
      </c>
      <c r="BU214" s="22">
        <v>0</v>
      </c>
      <c r="BV214" s="22">
        <v>-1</v>
      </c>
      <c r="BW214" s="22">
        <v>1</v>
      </c>
      <c r="BX214" s="22">
        <v>-1</v>
      </c>
      <c r="BY214" s="20">
        <v>2</v>
      </c>
      <c r="BZ214" s="22">
        <v>-3</v>
      </c>
      <c r="CA214" s="21" t="s">
        <v>3</v>
      </c>
      <c r="CB214" s="21" t="str">
        <f>IF(Raw!$CA214=Raw!$B214,"Team1", "Team2")</f>
        <v>Team1</v>
      </c>
      <c r="CC214" s="21">
        <v>112</v>
      </c>
      <c r="CD214" s="21">
        <v>111</v>
      </c>
      <c r="CE214" s="21">
        <f>Raw!$CC214-Raw!$CD214</f>
        <v>1</v>
      </c>
      <c r="CF214" s="21" t="str">
        <f>INDEX(Pred!O:O, MATCH(Table1[[#This Row],[Index]],Pred!E:E,0))</f>
        <v>do not bet</v>
      </c>
      <c r="CG214" s="21"/>
      <c r="CH214" s="21"/>
      <c r="CI214" s="21">
        <f>IF(Table1[[#This Row],[GamewinTeam]]=Table1[[#This Row],[Bet.forecast]],0,1)</f>
        <v>1</v>
      </c>
      <c r="CJ214" s="32"/>
      <c r="CK214" s="32"/>
    </row>
    <row r="215" spans="1:89" x14ac:dyDescent="0.25">
      <c r="A215" t="s">
        <v>286</v>
      </c>
      <c r="B215" s="16" t="s">
        <v>65</v>
      </c>
      <c r="C215" s="18" t="s">
        <v>40</v>
      </c>
      <c r="D215" s="19" t="s">
        <v>265</v>
      </c>
      <c r="E215" s="18" t="str">
        <f>Table1[[#This Row],[Team1]]&amp;""&amp;Table1[[#This Row],[Team2]]&amp;""&amp;Table1[[#This Row],[Date]]</f>
        <v>NYKCHA18.12.2017</v>
      </c>
      <c r="F215" s="18" t="str">
        <f>Raw!$C215</f>
        <v>CHA</v>
      </c>
      <c r="G215" s="18" t="str">
        <f>IF(Raw!$F215=Raw!$B215,"Team1","Team2")</f>
        <v>Team2</v>
      </c>
      <c r="H215" s="18" t="str">
        <f>IF(Table1[[#This Row],[Odd1]]&gt;Table1[[#This Row],[Odd2]],Table1[[#This Row],[Team2]],Table1[[#This Row],[Team1]])</f>
        <v>CHA</v>
      </c>
      <c r="I215" s="18" t="str">
        <f>IF(Raw!$H215=Raw!$B215,"Team1","Team2")</f>
        <v>Team2</v>
      </c>
      <c r="J215" s="18">
        <v>3.27</v>
      </c>
      <c r="K215" s="18">
        <v>1.39</v>
      </c>
      <c r="L215" s="18">
        <f>Raw!$J215-Raw!$K215</f>
        <v>1.8800000000000001</v>
      </c>
      <c r="M215" s="18" t="s">
        <v>65</v>
      </c>
      <c r="N215" s="18" t="str">
        <f>IF(Raw!$M215=Raw!$B215,"Team1", "Team2")</f>
        <v>Team1</v>
      </c>
      <c r="O215" s="18">
        <v>2</v>
      </c>
      <c r="P215" s="18">
        <v>0</v>
      </c>
      <c r="Q215" s="18">
        <v>0</v>
      </c>
      <c r="R215" s="18">
        <v>0</v>
      </c>
      <c r="S215" s="18" t="s">
        <v>65</v>
      </c>
      <c r="T215" s="18" t="str">
        <f>IF(Raw!$S215=Raw!$B215,"Team1","Team2")</f>
        <v>Team1</v>
      </c>
      <c r="U215" s="18">
        <v>98</v>
      </c>
      <c r="V215" s="18">
        <v>97</v>
      </c>
      <c r="W215" s="18">
        <f>Raw!$U215-Raw!$V215</f>
        <v>1</v>
      </c>
      <c r="X215" s="18">
        <v>0.71279999999999999</v>
      </c>
      <c r="Y215" s="18">
        <v>0.51</v>
      </c>
      <c r="Z215" s="18">
        <f>1-Table1[[#This Row],[Pred1]]</f>
        <v>0.49</v>
      </c>
      <c r="AA215" s="20">
        <v>0</v>
      </c>
      <c r="AB215" s="20">
        <v>6</v>
      </c>
      <c r="AC215" s="20">
        <v>-6</v>
      </c>
      <c r="AD215" s="20">
        <v>0.20700000000000007</v>
      </c>
      <c r="AE215" s="20">
        <v>-9.9999999999994316E-2</v>
      </c>
      <c r="AF215" s="20">
        <v>0.79999999999999716</v>
      </c>
      <c r="AG215" s="20">
        <v>2.7000000000000028</v>
      </c>
      <c r="AH215" s="20">
        <v>-1.3999999999999915</v>
      </c>
      <c r="AI215" s="20">
        <v>3.8999999999999986</v>
      </c>
      <c r="AJ215" s="20">
        <v>-0.5</v>
      </c>
      <c r="AK215" s="20">
        <v>-2.8999999999999986</v>
      </c>
      <c r="AL215" s="20">
        <v>2.2999999999999972</v>
      </c>
      <c r="AM215" s="20">
        <v>-4.1999999999999993</v>
      </c>
      <c r="AN215" s="20">
        <v>-7.8000000000000007</v>
      </c>
      <c r="AO215" s="20">
        <v>7.2999999999999972</v>
      </c>
      <c r="AP215" s="20">
        <v>0.39999999999999858</v>
      </c>
      <c r="AQ215" s="20">
        <v>-3.4000000000000057</v>
      </c>
      <c r="AR215" s="20">
        <v>-3</v>
      </c>
      <c r="AS215" s="20">
        <v>2.8999999999999986</v>
      </c>
      <c r="AT215" s="20">
        <v>2.5999999999999996</v>
      </c>
      <c r="AU215" s="20">
        <v>0.79999999999999982</v>
      </c>
      <c r="AV215" s="20">
        <v>0.19999999999999929</v>
      </c>
      <c r="AW215" s="20">
        <v>0</v>
      </c>
      <c r="AX215" s="20">
        <v>2.1000000000000014</v>
      </c>
      <c r="AY215" s="20">
        <v>-2.5</v>
      </c>
      <c r="AZ215" s="20">
        <v>3.2</v>
      </c>
      <c r="BA215" s="20">
        <v>0</v>
      </c>
      <c r="BB215" s="20">
        <v>1</v>
      </c>
      <c r="BC215" s="20">
        <v>-1</v>
      </c>
      <c r="BD215" s="20">
        <v>1</v>
      </c>
      <c r="BE215" s="20">
        <v>0</v>
      </c>
      <c r="BF215" s="20">
        <v>20</v>
      </c>
      <c r="BG215" s="20">
        <v>5</v>
      </c>
      <c r="BH215" s="20">
        <v>-27</v>
      </c>
      <c r="BI215" s="20">
        <v>20.700000000000003</v>
      </c>
      <c r="BJ215" s="22">
        <v>7</v>
      </c>
      <c r="BK215" s="22">
        <v>-8</v>
      </c>
      <c r="BL215" s="22">
        <v>38.299999999999997</v>
      </c>
      <c r="BM215" s="22">
        <v>3</v>
      </c>
      <c r="BN215" s="22">
        <v>-2</v>
      </c>
      <c r="BO215" s="22">
        <v>16.5</v>
      </c>
      <c r="BP215" s="22">
        <v>-7</v>
      </c>
      <c r="BQ215" s="22">
        <v>-10</v>
      </c>
      <c r="BR215" s="22">
        <v>-17</v>
      </c>
      <c r="BS215" s="22">
        <v>3</v>
      </c>
      <c r="BT215" s="22">
        <v>9</v>
      </c>
      <c r="BU215" s="22">
        <v>1</v>
      </c>
      <c r="BV215" s="22">
        <v>0</v>
      </c>
      <c r="BW215" s="22">
        <v>4</v>
      </c>
      <c r="BX215" s="22">
        <v>1</v>
      </c>
      <c r="BY215" s="20">
        <v>1</v>
      </c>
      <c r="BZ215" s="22">
        <v>17</v>
      </c>
      <c r="CA215" s="21" t="s">
        <v>40</v>
      </c>
      <c r="CB215" s="21" t="str">
        <f>IF(Raw!$CA215=Raw!$B215,"Team1", "Team2")</f>
        <v>Team2</v>
      </c>
      <c r="CC215" s="21">
        <v>91</v>
      </c>
      <c r="CD215" s="21">
        <v>109</v>
      </c>
      <c r="CE215" s="21">
        <f>Raw!$CC215-Raw!$CD215</f>
        <v>-18</v>
      </c>
      <c r="CF215" s="21" t="str">
        <f>INDEX(Pred!O:O, MATCH(Table1[[#This Row],[Index]],Pred!E:E,0))</f>
        <v>do not bet</v>
      </c>
      <c r="CG215" s="21"/>
      <c r="CH215" s="21"/>
      <c r="CI215" s="21">
        <f>IF(Table1[[#This Row],[GamewinTeam]]=Table1[[#This Row],[Bet.forecast]],0,1)</f>
        <v>1</v>
      </c>
      <c r="CJ215" s="32"/>
      <c r="CK215" s="32"/>
    </row>
    <row r="216" spans="1:89" x14ac:dyDescent="0.25">
      <c r="A216" t="s">
        <v>286</v>
      </c>
      <c r="B216" s="16" t="s">
        <v>7</v>
      </c>
      <c r="C216" s="18" t="s">
        <v>2</v>
      </c>
      <c r="D216" s="19" t="s">
        <v>265</v>
      </c>
      <c r="E216" s="18" t="str">
        <f>Table1[[#This Row],[Team1]]&amp;""&amp;Table1[[#This Row],[Team2]]&amp;""&amp;Table1[[#This Row],[Date]]</f>
        <v>MIAATL18.12.2017</v>
      </c>
      <c r="F216" s="18" t="str">
        <f>Raw!$C216</f>
        <v>ATL</v>
      </c>
      <c r="G216" s="18" t="str">
        <f>IF(Raw!$F216=Raw!$B216,"Team1","Team2")</f>
        <v>Team2</v>
      </c>
      <c r="H216" s="18" t="str">
        <f>IF(Table1[[#This Row],[Odd1]]&gt;Table1[[#This Row],[Odd2]],Table1[[#This Row],[Team2]],Table1[[#This Row],[Team1]])</f>
        <v>MIA</v>
      </c>
      <c r="I216" s="18" t="str">
        <f>IF(Raw!$H216=Raw!$B216,"Team1","Team2")</f>
        <v>Team1</v>
      </c>
      <c r="J216" s="18">
        <v>1.93</v>
      </c>
      <c r="K216" s="18">
        <v>1.97</v>
      </c>
      <c r="L216" s="18">
        <f>Raw!$J216-Raw!$K216</f>
        <v>-4.0000000000000036E-2</v>
      </c>
      <c r="M216" s="18" t="s">
        <v>2</v>
      </c>
      <c r="N216" s="18" t="str">
        <f>IF(Raw!$M216=Raw!$B216,"Team1", "Team2")</f>
        <v>Team2</v>
      </c>
      <c r="O216" s="18">
        <v>0</v>
      </c>
      <c r="P216" s="18">
        <v>0</v>
      </c>
      <c r="Q216" s="18">
        <v>2</v>
      </c>
      <c r="R216" s="18">
        <v>1</v>
      </c>
      <c r="S216" s="18" t="s">
        <v>7</v>
      </c>
      <c r="T216" s="18" t="str">
        <f>IF(Raw!$S216=Raw!$B216,"Team1","Team2")</f>
        <v>Team1</v>
      </c>
      <c r="U216" s="18">
        <v>112</v>
      </c>
      <c r="V216" s="18">
        <v>87</v>
      </c>
      <c r="W216" s="18">
        <f>Raw!$U216-Raw!$V216</f>
        <v>25</v>
      </c>
      <c r="X216" s="18">
        <v>0.49609999999999999</v>
      </c>
      <c r="Y216" s="18">
        <v>0.75</v>
      </c>
      <c r="Z216" s="18">
        <f>1-Table1[[#This Row],[Pred1]]</f>
        <v>0.25</v>
      </c>
      <c r="AA216" s="20">
        <v>-1</v>
      </c>
      <c r="AB216" s="20">
        <v>8</v>
      </c>
      <c r="AC216" s="20">
        <v>-9</v>
      </c>
      <c r="AD216" s="20">
        <v>0.29300000000000004</v>
      </c>
      <c r="AE216" s="20">
        <v>0</v>
      </c>
      <c r="AF216" s="20">
        <v>-2.6999999999999886</v>
      </c>
      <c r="AG216" s="20">
        <v>-1.2999999999999972</v>
      </c>
      <c r="AH216" s="20">
        <v>-3</v>
      </c>
      <c r="AI216" s="20">
        <v>0</v>
      </c>
      <c r="AJ216" s="20">
        <v>0.90000000000000036</v>
      </c>
      <c r="AK216" s="20">
        <v>3.4000000000000021</v>
      </c>
      <c r="AL216" s="20">
        <v>-1.1999999999999957</v>
      </c>
      <c r="AM216" s="20">
        <v>-1</v>
      </c>
      <c r="AN216" s="20">
        <v>-0.80000000000000071</v>
      </c>
      <c r="AO216" s="20">
        <v>-2</v>
      </c>
      <c r="AP216" s="20">
        <v>-1.2999999999999998</v>
      </c>
      <c r="AQ216" s="20">
        <v>2.5999999999999979</v>
      </c>
      <c r="AR216" s="20">
        <v>1.3999999999999986</v>
      </c>
      <c r="AS216" s="20">
        <v>-2.5</v>
      </c>
      <c r="AT216" s="20">
        <v>0.20000000000000107</v>
      </c>
      <c r="AU216" s="20">
        <v>-1.4000000000000004</v>
      </c>
      <c r="AV216" s="20">
        <v>1.1000000000000001</v>
      </c>
      <c r="AW216" s="20">
        <v>-0.60000000000000053</v>
      </c>
      <c r="AX216" s="20">
        <v>0.80000000000000071</v>
      </c>
      <c r="AY216" s="20">
        <v>-2.1999999999999993</v>
      </c>
      <c r="AZ216" s="20">
        <v>3.4999999999999996</v>
      </c>
      <c r="BA216" s="20">
        <v>0</v>
      </c>
      <c r="BB216" s="20">
        <v>1</v>
      </c>
      <c r="BC216" s="20">
        <v>-1</v>
      </c>
      <c r="BD216" s="20">
        <v>1</v>
      </c>
      <c r="BE216" s="20">
        <v>0</v>
      </c>
      <c r="BF216" s="20">
        <v>-4</v>
      </c>
      <c r="BG216" s="20">
        <v>-3</v>
      </c>
      <c r="BH216" s="20">
        <v>5</v>
      </c>
      <c r="BI216" s="20">
        <v>-6.4000000000000057</v>
      </c>
      <c r="BJ216" s="22">
        <v>0</v>
      </c>
      <c r="BK216" s="22">
        <v>4</v>
      </c>
      <c r="BL216" s="22">
        <v>-4.4000000000000057</v>
      </c>
      <c r="BM216" s="22">
        <v>2</v>
      </c>
      <c r="BN216" s="22">
        <v>5</v>
      </c>
      <c r="BO216" s="22">
        <v>-11.299999999999997</v>
      </c>
      <c r="BP216" s="22">
        <v>2</v>
      </c>
      <c r="BQ216" s="22">
        <v>0</v>
      </c>
      <c r="BR216" s="22">
        <v>2</v>
      </c>
      <c r="BS216" s="22">
        <v>-5</v>
      </c>
      <c r="BT216" s="22">
        <v>-8</v>
      </c>
      <c r="BU216" s="22">
        <v>-2</v>
      </c>
      <c r="BV216" s="22">
        <v>3</v>
      </c>
      <c r="BW216" s="22">
        <v>-1</v>
      </c>
      <c r="BX216" s="22">
        <v>-4</v>
      </c>
      <c r="BY216" s="20">
        <v>-2</v>
      </c>
      <c r="BZ216" s="22">
        <v>7</v>
      </c>
      <c r="CA216" s="21" t="s">
        <v>2</v>
      </c>
      <c r="CB216" s="21" t="str">
        <f>IF(Raw!$CA216=Raw!$B216,"Team1", "Team2")</f>
        <v>Team2</v>
      </c>
      <c r="CC216" s="21">
        <v>104</v>
      </c>
      <c r="CD216" s="21">
        <v>110</v>
      </c>
      <c r="CE216" s="21">
        <f>Raw!$CC216-Raw!$CD216</f>
        <v>-6</v>
      </c>
      <c r="CF216" s="21" t="str">
        <f>INDEX(Pred!O:O, MATCH(Table1[[#This Row],[Index]],Pred!E:E,0))</f>
        <v>do not bet</v>
      </c>
      <c r="CG216" s="21"/>
      <c r="CH216" s="21"/>
      <c r="CI216" s="21">
        <f>IF(Table1[[#This Row],[GamewinTeam]]=Table1[[#This Row],[Bet.forecast]],0,1)</f>
        <v>1</v>
      </c>
      <c r="CJ216" s="32"/>
      <c r="CK216" s="32"/>
    </row>
    <row r="217" spans="1:89" x14ac:dyDescent="0.25">
      <c r="A217" t="s">
        <v>286</v>
      </c>
      <c r="B217" s="16" t="s">
        <v>47</v>
      </c>
      <c r="C217" s="18" t="s">
        <v>67</v>
      </c>
      <c r="D217" s="19" t="s">
        <v>265</v>
      </c>
      <c r="E217" s="18" t="str">
        <f>Table1[[#This Row],[Team1]]&amp;""&amp;Table1[[#This Row],[Team2]]&amp;""&amp;Table1[[#This Row],[Date]]</f>
        <v>DENOKC18.12.2017</v>
      </c>
      <c r="F217" s="18" t="str">
        <f>Raw!$C217</f>
        <v>OKC</v>
      </c>
      <c r="G217" s="18" t="str">
        <f>IF(Raw!$F217=Raw!$B217,"Team1","Team2")</f>
        <v>Team2</v>
      </c>
      <c r="H217" s="18" t="str">
        <f>IF(Table1[[#This Row],[Odd1]]&gt;Table1[[#This Row],[Odd2]],Table1[[#This Row],[Team2]],Table1[[#This Row],[Team1]])</f>
        <v>OKC</v>
      </c>
      <c r="I217" s="18" t="str">
        <f>IF(Raw!$H217=Raw!$B217,"Team1","Team2")</f>
        <v>Team2</v>
      </c>
      <c r="J217" s="18">
        <v>2.82</v>
      </c>
      <c r="K217" s="18">
        <v>1.49</v>
      </c>
      <c r="L217" s="18">
        <f>Raw!$J217-Raw!$K217</f>
        <v>1.3299999999999998</v>
      </c>
      <c r="M217" s="18" t="s">
        <v>47</v>
      </c>
      <c r="N217" s="18" t="str">
        <f>IF(Raw!$M217=Raw!$B217,"Team1", "Team2")</f>
        <v>Team1</v>
      </c>
      <c r="O217" s="18">
        <v>1</v>
      </c>
      <c r="P217" s="18">
        <v>0</v>
      </c>
      <c r="Q217" s="18">
        <v>0</v>
      </c>
      <c r="R217" s="18">
        <v>0</v>
      </c>
      <c r="S217" s="18" t="s">
        <v>67</v>
      </c>
      <c r="T217" s="18" t="str">
        <f>IF(Raw!$S217=Raw!$B217,"Team1","Team2")</f>
        <v>Team2</v>
      </c>
      <c r="U217" s="18">
        <v>85</v>
      </c>
      <c r="V217" s="18">
        <v>101</v>
      </c>
      <c r="W217" s="18">
        <f>Raw!$U217-Raw!$V217</f>
        <v>-16</v>
      </c>
      <c r="X217" s="18">
        <v>0.68669999999999998</v>
      </c>
      <c r="Y217" s="18">
        <v>0.34</v>
      </c>
      <c r="Z217" s="18">
        <f>1-Table1[[#This Row],[Pred1]]</f>
        <v>0.65999999999999992</v>
      </c>
      <c r="AA217" s="20">
        <v>0</v>
      </c>
      <c r="AB217" s="20">
        <v>2</v>
      </c>
      <c r="AC217" s="20">
        <v>-2</v>
      </c>
      <c r="AD217" s="20">
        <v>6.9000000000000061E-2</v>
      </c>
      <c r="AE217" s="20">
        <v>-0.40000000000000568</v>
      </c>
      <c r="AF217" s="20">
        <v>5.8000000000000114</v>
      </c>
      <c r="AG217" s="20">
        <v>2.3000000000000043</v>
      </c>
      <c r="AH217" s="20">
        <v>-0.39999999999999147</v>
      </c>
      <c r="AI217" s="20">
        <v>2.8000000000000043</v>
      </c>
      <c r="AJ217" s="20">
        <v>0.79999999999999893</v>
      </c>
      <c r="AK217" s="20">
        <v>0.5</v>
      </c>
      <c r="AL217" s="20">
        <v>2.1000000000000014</v>
      </c>
      <c r="AM217" s="20">
        <v>0.30000000000000071</v>
      </c>
      <c r="AN217" s="20">
        <v>-0.40000000000000213</v>
      </c>
      <c r="AO217" s="20">
        <v>2.5</v>
      </c>
      <c r="AP217" s="20">
        <v>-0.30000000000000071</v>
      </c>
      <c r="AQ217" s="20">
        <v>1.1999999999999993</v>
      </c>
      <c r="AR217" s="20">
        <v>0.89999999999999858</v>
      </c>
      <c r="AS217" s="20">
        <v>2.5</v>
      </c>
      <c r="AT217" s="20">
        <v>0.70000000000000107</v>
      </c>
      <c r="AU217" s="20">
        <v>-1.9000000000000004</v>
      </c>
      <c r="AV217" s="20">
        <v>-0.30000000000000071</v>
      </c>
      <c r="AW217" s="20">
        <v>0</v>
      </c>
      <c r="AX217" s="20">
        <v>-3</v>
      </c>
      <c r="AY217" s="20">
        <v>-0.5</v>
      </c>
      <c r="AZ217" s="20">
        <v>-1.4</v>
      </c>
      <c r="BA217" s="20">
        <v>0</v>
      </c>
      <c r="BB217" s="20">
        <v>1</v>
      </c>
      <c r="BC217" s="20">
        <v>-1</v>
      </c>
      <c r="BD217" s="20">
        <v>1</v>
      </c>
      <c r="BE217" s="20">
        <v>5</v>
      </c>
      <c r="BF217" s="20">
        <v>21</v>
      </c>
      <c r="BG217" s="20">
        <v>10</v>
      </c>
      <c r="BH217" s="20">
        <v>15</v>
      </c>
      <c r="BI217" s="20">
        <v>3.6000000000000014</v>
      </c>
      <c r="BJ217" s="22">
        <v>4</v>
      </c>
      <c r="BK217" s="22">
        <v>9</v>
      </c>
      <c r="BL217" s="22">
        <v>0</v>
      </c>
      <c r="BM217" s="22">
        <v>-3</v>
      </c>
      <c r="BN217" s="22">
        <v>-6</v>
      </c>
      <c r="BO217" s="22">
        <v>4.2999999999999972</v>
      </c>
      <c r="BP217" s="22">
        <v>-5</v>
      </c>
      <c r="BQ217" s="22">
        <v>11</v>
      </c>
      <c r="BR217" s="22">
        <v>6</v>
      </c>
      <c r="BS217" s="22">
        <v>12</v>
      </c>
      <c r="BT217" s="22">
        <v>1</v>
      </c>
      <c r="BU217" s="22">
        <v>3</v>
      </c>
      <c r="BV217" s="22">
        <v>-3</v>
      </c>
      <c r="BW217" s="22">
        <v>5</v>
      </c>
      <c r="BX217" s="22">
        <v>-5</v>
      </c>
      <c r="BY217" s="20">
        <v>-7</v>
      </c>
      <c r="BZ217" s="22">
        <v>21</v>
      </c>
      <c r="CA217" s="21" t="s">
        <v>67</v>
      </c>
      <c r="CB217" s="21" t="str">
        <f>IF(Raw!$CA217=Raw!$B217,"Team1", "Team2")</f>
        <v>Team2</v>
      </c>
      <c r="CC217" s="21">
        <v>94</v>
      </c>
      <c r="CD217" s="21">
        <v>95</v>
      </c>
      <c r="CE217" s="21">
        <f>Raw!$CC217-Raw!$CD217</f>
        <v>-1</v>
      </c>
      <c r="CF217" s="21" t="str">
        <f>INDEX(Pred!O:O, MATCH(Table1[[#This Row],[Index]],Pred!E:E,0))</f>
        <v>do not bet</v>
      </c>
      <c r="CG217" s="21"/>
      <c r="CH217" s="21"/>
      <c r="CI217" s="21">
        <f>IF(Table1[[#This Row],[GamewinTeam]]=Table1[[#This Row],[Bet.forecast]],0,1)</f>
        <v>1</v>
      </c>
      <c r="CJ217" s="32"/>
      <c r="CK217" s="32"/>
    </row>
    <row r="218" spans="1:89" x14ac:dyDescent="0.25">
      <c r="A218" t="s">
        <v>286</v>
      </c>
      <c r="B218" s="16" t="s">
        <v>10</v>
      </c>
      <c r="C218" s="18" t="s">
        <v>42</v>
      </c>
      <c r="D218" s="19" t="s">
        <v>265</v>
      </c>
      <c r="E218" s="18" t="str">
        <f>Table1[[#This Row],[Team1]]&amp;""&amp;Table1[[#This Row],[Team2]]&amp;""&amp;Table1[[#This Row],[Date]]</f>
        <v>PHICHI18.12.2017</v>
      </c>
      <c r="F218" s="18" t="str">
        <f>Raw!$C218</f>
        <v>CHI</v>
      </c>
      <c r="G218" s="18" t="str">
        <f>IF(Raw!$F218=Raw!$B218,"Team1","Team2")</f>
        <v>Team2</v>
      </c>
      <c r="H218" s="18" t="str">
        <f>IF(Table1[[#This Row],[Odd1]]&gt;Table1[[#This Row],[Odd2]],Table1[[#This Row],[Team2]],Table1[[#This Row],[Team1]])</f>
        <v>PHI</v>
      </c>
      <c r="I218" s="18" t="str">
        <f>IF(Raw!$H218=Raw!$B218,"Team1","Team2")</f>
        <v>Team1</v>
      </c>
      <c r="J218" s="18">
        <v>1.84</v>
      </c>
      <c r="K218" s="18">
        <v>2.08</v>
      </c>
      <c r="L218" s="18">
        <f>Raw!$J218-Raw!$K218</f>
        <v>-0.24</v>
      </c>
      <c r="M218" s="18" t="s">
        <v>42</v>
      </c>
      <c r="N218" s="18" t="str">
        <f>IF(Raw!$M218=Raw!$B218,"Team1", "Team2")</f>
        <v>Team2</v>
      </c>
      <c r="O218" s="18">
        <v>0</v>
      </c>
      <c r="P218" s="18">
        <v>0</v>
      </c>
      <c r="Q218" s="18">
        <v>0</v>
      </c>
      <c r="R218" s="18">
        <v>1</v>
      </c>
      <c r="S218" s="18" t="s">
        <v>42</v>
      </c>
      <c r="T218" s="18" t="str">
        <f>IF(Raw!$S218=Raw!$B218,"Team1","Team2")</f>
        <v>Team2</v>
      </c>
      <c r="U218" s="18">
        <v>87</v>
      </c>
      <c r="V218" s="18">
        <v>115</v>
      </c>
      <c r="W218" s="18">
        <f>Raw!$U218-Raw!$V218</f>
        <v>-28</v>
      </c>
      <c r="X218" s="18">
        <v>0.58909999999999996</v>
      </c>
      <c r="Y218" s="18">
        <v>0.22</v>
      </c>
      <c r="Z218" s="18">
        <f>1-Table1[[#This Row],[Pred1]]</f>
        <v>0.78</v>
      </c>
      <c r="AA218" s="20">
        <v>0</v>
      </c>
      <c r="AB218" s="20">
        <v>6</v>
      </c>
      <c r="AC218" s="20">
        <v>-6</v>
      </c>
      <c r="AD218" s="20">
        <v>0.21400000000000002</v>
      </c>
      <c r="AE218" s="20">
        <v>0.30000000000000426</v>
      </c>
      <c r="AF218" s="20">
        <v>10.700000000000003</v>
      </c>
      <c r="AG218" s="20">
        <v>2.8000000000000043</v>
      </c>
      <c r="AH218" s="20">
        <v>0.30000000000001137</v>
      </c>
      <c r="AI218" s="20">
        <v>3</v>
      </c>
      <c r="AJ218" s="20">
        <v>0.29999999999999893</v>
      </c>
      <c r="AK218" s="20">
        <v>0.20000000000000284</v>
      </c>
      <c r="AL218" s="20">
        <v>0.89999999999999858</v>
      </c>
      <c r="AM218" s="20">
        <v>4.8000000000000007</v>
      </c>
      <c r="AN218" s="20">
        <v>5.9000000000000021</v>
      </c>
      <c r="AO218" s="20">
        <v>2.0999999999999943</v>
      </c>
      <c r="AP218" s="20">
        <v>2.2000000000000011</v>
      </c>
      <c r="AQ218" s="20">
        <v>1.7999999999999972</v>
      </c>
      <c r="AR218" s="20">
        <v>4</v>
      </c>
      <c r="AS218" s="20">
        <v>4.0999999999999979</v>
      </c>
      <c r="AT218" s="20">
        <v>3.8999999999999986</v>
      </c>
      <c r="AU218" s="20">
        <v>1.3000000000000007</v>
      </c>
      <c r="AV218" s="20">
        <v>1.4000000000000004</v>
      </c>
      <c r="AW218" s="20">
        <v>1.2999999999999998</v>
      </c>
      <c r="AX218" s="20">
        <v>4.4000000000000021</v>
      </c>
      <c r="AY218" s="20">
        <v>4.8999999999999986</v>
      </c>
      <c r="AZ218" s="20">
        <v>7.3</v>
      </c>
      <c r="BA218" s="20">
        <v>0</v>
      </c>
      <c r="BB218" s="20">
        <v>-1</v>
      </c>
      <c r="BC218" s="20">
        <v>1</v>
      </c>
      <c r="BD218" s="20">
        <v>-1</v>
      </c>
      <c r="BE218" s="20">
        <v>15</v>
      </c>
      <c r="BF218" s="20">
        <v>2</v>
      </c>
      <c r="BG218" s="20">
        <v>2</v>
      </c>
      <c r="BH218" s="20">
        <v>14</v>
      </c>
      <c r="BI218" s="20">
        <v>-4.7999999999999972</v>
      </c>
      <c r="BJ218" s="22">
        <v>5</v>
      </c>
      <c r="BK218" s="22">
        <v>24</v>
      </c>
      <c r="BL218" s="22">
        <v>-8.0999999999999979</v>
      </c>
      <c r="BM218" s="22">
        <v>-7</v>
      </c>
      <c r="BN218" s="22">
        <v>-15</v>
      </c>
      <c r="BO218" s="22">
        <v>14.299999999999997</v>
      </c>
      <c r="BP218" s="22">
        <v>-7</v>
      </c>
      <c r="BQ218" s="22">
        <v>7</v>
      </c>
      <c r="BR218" s="22">
        <v>0</v>
      </c>
      <c r="BS218" s="22">
        <v>11</v>
      </c>
      <c r="BT218" s="22">
        <v>9</v>
      </c>
      <c r="BU218" s="22">
        <v>5</v>
      </c>
      <c r="BV218" s="22">
        <v>4</v>
      </c>
      <c r="BW218" s="22">
        <v>0</v>
      </c>
      <c r="BX218" s="22">
        <v>-6</v>
      </c>
      <c r="BY218" s="20">
        <v>-3</v>
      </c>
      <c r="BZ218" s="22">
        <v>-8</v>
      </c>
      <c r="CA218" s="21" t="s">
        <v>42</v>
      </c>
      <c r="CB218" s="21" t="str">
        <f>IF(Raw!$CA218=Raw!$B218,"Team1", "Team2")</f>
        <v>Team2</v>
      </c>
      <c r="CC218" s="21">
        <v>115</v>
      </c>
      <c r="CD218" s="21">
        <v>117</v>
      </c>
      <c r="CE218" s="21">
        <f>Raw!$CC218-Raw!$CD218</f>
        <v>-2</v>
      </c>
      <c r="CF218" s="21" t="str">
        <f>INDEX(Pred!O:O, MATCH(Table1[[#This Row],[Index]],Pred!E:E,0))</f>
        <v>Team1</v>
      </c>
      <c r="CG218" s="21"/>
      <c r="CH218" s="21"/>
      <c r="CI218" s="21">
        <f>IF(Table1[[#This Row],[GamewinTeam]]=Table1[[#This Row],[Bet.forecast]],0,1)</f>
        <v>1</v>
      </c>
      <c r="CJ218" s="32"/>
      <c r="CK218" s="32"/>
    </row>
    <row r="219" spans="1:89" x14ac:dyDescent="0.25">
      <c r="A219" t="s">
        <v>286</v>
      </c>
      <c r="B219" s="16" t="s">
        <v>74</v>
      </c>
      <c r="C219" s="18" t="s">
        <v>9</v>
      </c>
      <c r="D219" s="19" t="s">
        <v>265</v>
      </c>
      <c r="E219" s="18" t="str">
        <f>Table1[[#This Row],[Team1]]&amp;""&amp;Table1[[#This Row],[Team2]]&amp;""&amp;Table1[[#This Row],[Date]]</f>
        <v>PORMIN18.12.2017</v>
      </c>
      <c r="F219" s="18" t="str">
        <f>Raw!$C219</f>
        <v>MIN</v>
      </c>
      <c r="G219" s="18" t="str">
        <f>IF(Raw!$F219=Raw!$B219,"Team1","Team2")</f>
        <v>Team2</v>
      </c>
      <c r="H219" s="18" t="str">
        <f>IF(Table1[[#This Row],[Odd1]]&gt;Table1[[#This Row],[Odd2]],Table1[[#This Row],[Team2]],Table1[[#This Row],[Team1]])</f>
        <v>MIN</v>
      </c>
      <c r="I219" s="18" t="str">
        <f>IF(Raw!$H219=Raw!$B219,"Team1","Team2")</f>
        <v>Team2</v>
      </c>
      <c r="J219" s="18">
        <v>2.5299999999999998</v>
      </c>
      <c r="K219" s="18">
        <v>1.59</v>
      </c>
      <c r="L219" s="18">
        <f>Raw!$J219-Raw!$K219</f>
        <v>0.93999999999999972</v>
      </c>
      <c r="M219" s="18" t="s">
        <v>74</v>
      </c>
      <c r="N219" s="18" t="str">
        <f>IF(Raw!$M219=Raw!$B219,"Team1", "Team2")</f>
        <v>Team1</v>
      </c>
      <c r="O219" s="18">
        <v>0</v>
      </c>
      <c r="P219" s="18">
        <v>0</v>
      </c>
      <c r="Q219" s="18">
        <v>2</v>
      </c>
      <c r="R219" s="18">
        <v>0</v>
      </c>
      <c r="S219" s="18" t="s">
        <v>74</v>
      </c>
      <c r="T219" s="18" t="str">
        <f>IF(Raw!$S219=Raw!$B219,"Team1","Team2")</f>
        <v>Team1</v>
      </c>
      <c r="U219" s="18">
        <v>104</v>
      </c>
      <c r="V219" s="18">
        <v>87</v>
      </c>
      <c r="W219" s="18">
        <f>Raw!$U219-Raw!$V219</f>
        <v>17</v>
      </c>
      <c r="X219" s="18">
        <v>0.87580000000000002</v>
      </c>
      <c r="Y219" s="18">
        <v>0.67</v>
      </c>
      <c r="Z219" s="18">
        <f>1-Table1[[#This Row],[Pred1]]</f>
        <v>0.32999999999999996</v>
      </c>
      <c r="AA219" s="20">
        <v>-1</v>
      </c>
      <c r="AB219" s="20">
        <v>-1</v>
      </c>
      <c r="AC219" s="20">
        <v>0</v>
      </c>
      <c r="AD219" s="20">
        <v>-1.4999999999999902E-2</v>
      </c>
      <c r="AE219" s="20">
        <v>-9.9999999999994316E-2</v>
      </c>
      <c r="AF219" s="20">
        <v>-4.8999999999999915</v>
      </c>
      <c r="AG219" s="20">
        <v>-2.2999999999999972</v>
      </c>
      <c r="AH219" s="20">
        <v>-0.20000000000000284</v>
      </c>
      <c r="AI219" s="20">
        <v>-2.7000000000000028</v>
      </c>
      <c r="AJ219" s="20">
        <v>1.1000000000000014</v>
      </c>
      <c r="AK219" s="20">
        <v>1.9000000000000021</v>
      </c>
      <c r="AL219" s="20">
        <v>1.8999999999999986</v>
      </c>
      <c r="AM219" s="20">
        <v>-1.5</v>
      </c>
      <c r="AN219" s="20">
        <v>-2.5</v>
      </c>
      <c r="AO219" s="20">
        <v>2.1999999999999886</v>
      </c>
      <c r="AP219" s="20">
        <v>-0.89999999999999858</v>
      </c>
      <c r="AQ219" s="20">
        <v>4.4999999999999964</v>
      </c>
      <c r="AR219" s="20">
        <v>3.6000000000000014</v>
      </c>
      <c r="AS219" s="20">
        <v>-4.6999999999999993</v>
      </c>
      <c r="AT219" s="20">
        <v>1.4000000000000004</v>
      </c>
      <c r="AU219" s="20">
        <v>-2.6999999999999993</v>
      </c>
      <c r="AV219" s="20">
        <v>1.2999999999999998</v>
      </c>
      <c r="AW219" s="20">
        <v>0.60000000000000053</v>
      </c>
      <c r="AX219" s="20">
        <v>2.1000000000000014</v>
      </c>
      <c r="AY219" s="20">
        <v>-1.8000000000000007</v>
      </c>
      <c r="AZ219" s="20">
        <v>0.90000000000000013</v>
      </c>
      <c r="BA219" s="20">
        <v>0</v>
      </c>
      <c r="BB219" s="20">
        <v>1</v>
      </c>
      <c r="BC219" s="20">
        <v>-1</v>
      </c>
      <c r="BD219" s="20">
        <v>1</v>
      </c>
      <c r="BE219" s="20">
        <v>0</v>
      </c>
      <c r="BF219" s="20">
        <v>-13</v>
      </c>
      <c r="BG219" s="20">
        <v>-3</v>
      </c>
      <c r="BH219" s="20">
        <v>-15</v>
      </c>
      <c r="BI219" s="20">
        <v>4.1999999999999957</v>
      </c>
      <c r="BJ219" s="22">
        <v>1</v>
      </c>
      <c r="BK219" s="22">
        <v>-3</v>
      </c>
      <c r="BL219" s="22">
        <v>8.4000000000000057</v>
      </c>
      <c r="BM219" s="22">
        <v>-8</v>
      </c>
      <c r="BN219" s="22">
        <v>-6</v>
      </c>
      <c r="BO219" s="22">
        <v>-20.799999999999997</v>
      </c>
      <c r="BP219" s="22">
        <v>-5</v>
      </c>
      <c r="BQ219" s="22">
        <v>21</v>
      </c>
      <c r="BR219" s="22">
        <v>16</v>
      </c>
      <c r="BS219" s="22">
        <v>-2</v>
      </c>
      <c r="BT219" s="22">
        <v>12</v>
      </c>
      <c r="BU219" s="22">
        <v>-12</v>
      </c>
      <c r="BV219" s="22">
        <v>-5</v>
      </c>
      <c r="BW219" s="22">
        <v>0</v>
      </c>
      <c r="BX219" s="22">
        <v>2</v>
      </c>
      <c r="BY219" s="20">
        <v>0</v>
      </c>
      <c r="BZ219" s="22">
        <v>4</v>
      </c>
      <c r="CA219" s="21" t="s">
        <v>9</v>
      </c>
      <c r="CB219" s="21" t="str">
        <f>IF(Raw!$CA219=Raw!$B219,"Team1", "Team2")</f>
        <v>Team2</v>
      </c>
      <c r="CC219" s="21">
        <v>107</v>
      </c>
      <c r="CD219" s="21">
        <v>108</v>
      </c>
      <c r="CE219" s="21">
        <f>Raw!$CC219-Raw!$CD219</f>
        <v>-1</v>
      </c>
      <c r="CF219" s="21" t="str">
        <f>INDEX(Pred!O:O, MATCH(Table1[[#This Row],[Index]],Pred!E:E,0))</f>
        <v>do not bet</v>
      </c>
      <c r="CG219" s="21"/>
      <c r="CH219" s="21"/>
      <c r="CI219" s="21">
        <f>IF(Table1[[#This Row],[GamewinTeam]]=Table1[[#This Row],[Bet.forecast]],0,1)</f>
        <v>1</v>
      </c>
      <c r="CJ219" s="32"/>
      <c r="CK219" s="32"/>
    </row>
    <row r="220" spans="1:89" x14ac:dyDescent="0.25">
      <c r="A220" t="s">
        <v>286</v>
      </c>
      <c r="B220" s="16" t="s">
        <v>81</v>
      </c>
      <c r="C220" s="18" t="s">
        <v>6</v>
      </c>
      <c r="D220" s="19" t="s">
        <v>265</v>
      </c>
      <c r="E220" s="18" t="str">
        <f>Table1[[#This Row],[Team1]]&amp;""&amp;Table1[[#This Row],[Team2]]&amp;""&amp;Table1[[#This Row],[Date]]</f>
        <v>UTAHOU18.12.2017</v>
      </c>
      <c r="F220" s="18" t="str">
        <f>Raw!$C220</f>
        <v>HOU</v>
      </c>
      <c r="G220" s="18" t="str">
        <f>IF(Raw!$F220=Raw!$B220,"Team1","Team2")</f>
        <v>Team2</v>
      </c>
      <c r="H220" s="18" t="str">
        <f>IF(Table1[[#This Row],[Odd1]]&gt;Table1[[#This Row],[Odd2]],Table1[[#This Row],[Team2]],Table1[[#This Row],[Team1]])</f>
        <v>HOU</v>
      </c>
      <c r="I220" s="18" t="str">
        <f>IF(Raw!$H220=Raw!$B220,"Team1","Team2")</f>
        <v>Team2</v>
      </c>
      <c r="J220" s="18">
        <v>7.65</v>
      </c>
      <c r="K220" s="18">
        <v>1.1200000000000001</v>
      </c>
      <c r="L220" s="18">
        <f>Raw!$J220-Raw!$K220</f>
        <v>6.53</v>
      </c>
      <c r="M220" s="18" t="s">
        <v>81</v>
      </c>
      <c r="N220" s="18" t="str">
        <f>IF(Raw!$M220=Raw!$B220,"Team1", "Team2")</f>
        <v>Team1</v>
      </c>
      <c r="O220" s="18">
        <v>2</v>
      </c>
      <c r="P220" s="18">
        <v>1</v>
      </c>
      <c r="Q220" s="18">
        <v>2</v>
      </c>
      <c r="R220" s="18">
        <v>0</v>
      </c>
      <c r="S220" s="18" t="s">
        <v>6</v>
      </c>
      <c r="T220" s="18" t="str">
        <f>IF(Raw!$S220=Raw!$B220,"Team1","Team2")</f>
        <v>Team2</v>
      </c>
      <c r="U220" s="18">
        <v>82</v>
      </c>
      <c r="V220" s="18">
        <v>113</v>
      </c>
      <c r="W220" s="18">
        <f>Raw!$U220-Raw!$V220</f>
        <v>-31</v>
      </c>
      <c r="X220" s="18">
        <v>0.5736</v>
      </c>
      <c r="Y220" s="18">
        <v>0.19</v>
      </c>
      <c r="Z220" s="18">
        <f>1-Table1[[#This Row],[Pred1]]</f>
        <v>0.81</v>
      </c>
      <c r="AA220" s="20">
        <v>2</v>
      </c>
      <c r="AB220" s="20">
        <v>-10</v>
      </c>
      <c r="AC220" s="20">
        <v>12</v>
      </c>
      <c r="AD220" s="20">
        <v>-0.38999999999999996</v>
      </c>
      <c r="AE220" s="20">
        <v>0.20000000000000284</v>
      </c>
      <c r="AF220" s="20">
        <v>-12.099999999999994</v>
      </c>
      <c r="AG220" s="20">
        <v>-1.7999999999999972</v>
      </c>
      <c r="AH220" s="20">
        <v>-1.4000000000000057</v>
      </c>
      <c r="AI220" s="20">
        <v>-1.5</v>
      </c>
      <c r="AJ220" s="20">
        <v>-4.0999999999999996</v>
      </c>
      <c r="AK220" s="20">
        <v>-13.099999999999998</v>
      </c>
      <c r="AL220" s="20">
        <v>2.3999999999999986</v>
      </c>
      <c r="AM220" s="20">
        <v>-4.4999999999999982</v>
      </c>
      <c r="AN220" s="20">
        <v>-5.8000000000000007</v>
      </c>
      <c r="AO220" s="20">
        <v>0.90000000000000568</v>
      </c>
      <c r="AP220" s="20">
        <v>-0.30000000000000071</v>
      </c>
      <c r="AQ220" s="20">
        <v>-2.8999999999999986</v>
      </c>
      <c r="AR220" s="20">
        <v>-3.1999999999999957</v>
      </c>
      <c r="AS220" s="20">
        <v>-0.80000000000000071</v>
      </c>
      <c r="AT220" s="20">
        <v>-0.5</v>
      </c>
      <c r="AU220" s="20">
        <v>-9.9999999999999645E-2</v>
      </c>
      <c r="AV220" s="20">
        <v>0.5</v>
      </c>
      <c r="AW220" s="20">
        <v>-0.20000000000000018</v>
      </c>
      <c r="AX220" s="20">
        <v>-0.29999999999999716</v>
      </c>
      <c r="AY220" s="20">
        <v>-0.69999999999999929</v>
      </c>
      <c r="AZ220" s="20">
        <v>-8.1000000000000014</v>
      </c>
      <c r="BA220" s="20">
        <v>0</v>
      </c>
      <c r="BB220" s="20">
        <v>-1</v>
      </c>
      <c r="BC220" s="20">
        <v>1</v>
      </c>
      <c r="BD220" s="20">
        <v>-1</v>
      </c>
      <c r="BE220" s="20">
        <v>0</v>
      </c>
      <c r="BF220" s="20">
        <v>-15</v>
      </c>
      <c r="BG220" s="20">
        <v>2</v>
      </c>
      <c r="BH220" s="20">
        <v>5</v>
      </c>
      <c r="BI220" s="20">
        <v>-0.39999999999999858</v>
      </c>
      <c r="BJ220" s="22">
        <v>6</v>
      </c>
      <c r="BK220" s="22">
        <v>-1</v>
      </c>
      <c r="BL220" s="22">
        <v>18.600000000000001</v>
      </c>
      <c r="BM220" s="22">
        <v>-25</v>
      </c>
      <c r="BN220" s="22">
        <v>-28</v>
      </c>
      <c r="BO220" s="22">
        <v>-16.700000000000003</v>
      </c>
      <c r="BP220" s="22">
        <v>7</v>
      </c>
      <c r="BQ220" s="22">
        <v>-7</v>
      </c>
      <c r="BR220" s="22">
        <v>0</v>
      </c>
      <c r="BS220" s="22">
        <v>8</v>
      </c>
      <c r="BT220" s="22">
        <v>-3</v>
      </c>
      <c r="BU220" s="22">
        <v>2</v>
      </c>
      <c r="BV220" s="22">
        <v>3</v>
      </c>
      <c r="BW220" s="22">
        <v>-6</v>
      </c>
      <c r="BX220" s="22">
        <v>-9</v>
      </c>
      <c r="BY220" s="20">
        <v>-19</v>
      </c>
      <c r="BZ220" s="22">
        <v>-13</v>
      </c>
      <c r="CA220" s="21" t="s">
        <v>6</v>
      </c>
      <c r="CB220" s="21" t="str">
        <f>IF(Raw!$CA220=Raw!$B220,"Team1", "Team2")</f>
        <v>Team2</v>
      </c>
      <c r="CC220" s="21">
        <v>99</v>
      </c>
      <c r="CD220" s="21">
        <v>120</v>
      </c>
      <c r="CE220" s="21">
        <f>Raw!$CC220-Raw!$CD220</f>
        <v>-21</v>
      </c>
      <c r="CF220" s="21" t="str">
        <f>INDEX(Pred!O:O, MATCH(Table1[[#This Row],[Index]],Pred!E:E,0))</f>
        <v>Team2</v>
      </c>
      <c r="CG220" s="21"/>
      <c r="CH220" s="21"/>
      <c r="CI220" s="21">
        <f>IF(Table1[[#This Row],[GamewinTeam]]=Table1[[#This Row],[Bet.forecast]],0,1)</f>
        <v>0</v>
      </c>
      <c r="CJ220" s="32"/>
      <c r="CK220" s="32"/>
    </row>
    <row r="221" spans="1:89" x14ac:dyDescent="0.25">
      <c r="A221" t="s">
        <v>286</v>
      </c>
      <c r="B221" s="16" t="s">
        <v>55</v>
      </c>
      <c r="C221" s="18" t="s">
        <v>78</v>
      </c>
      <c r="D221" s="19" t="s">
        <v>265</v>
      </c>
      <c r="E221" s="18" t="str">
        <f>Table1[[#This Row],[Team1]]&amp;""&amp;Table1[[#This Row],[Team2]]&amp;""&amp;Table1[[#This Row],[Date]]</f>
        <v>LACSAS18.12.2017</v>
      </c>
      <c r="F221" s="18" t="str">
        <f>Raw!$C221</f>
        <v>SAS</v>
      </c>
      <c r="G221" s="18" t="str">
        <f>IF(Raw!$F221=Raw!$B221,"Team1","Team2")</f>
        <v>Team2</v>
      </c>
      <c r="H221" s="18" t="str">
        <f>IF(Table1[[#This Row],[Odd1]]&gt;Table1[[#This Row],[Odd2]],Table1[[#This Row],[Team2]],Table1[[#This Row],[Team1]])</f>
        <v>SAS</v>
      </c>
      <c r="I221" s="18" t="str">
        <f>IF(Raw!$H221=Raw!$B221,"Team1","Team2")</f>
        <v>Team2</v>
      </c>
      <c r="J221" s="18">
        <v>6.94</v>
      </c>
      <c r="K221" s="18">
        <v>1.1399999999999999</v>
      </c>
      <c r="L221" s="18">
        <f>Raw!$J221-Raw!$K221</f>
        <v>5.8000000000000007</v>
      </c>
      <c r="M221" s="18" t="s">
        <v>55</v>
      </c>
      <c r="N221" s="18" t="str">
        <f>IF(Raw!$M221=Raw!$B221,"Team1", "Team2")</f>
        <v>Team1</v>
      </c>
      <c r="O221" s="18">
        <v>5</v>
      </c>
      <c r="P221" s="18">
        <v>1</v>
      </c>
      <c r="Q221" s="18">
        <v>2</v>
      </c>
      <c r="R221" s="18">
        <v>0</v>
      </c>
      <c r="S221" s="18" t="s">
        <v>78</v>
      </c>
      <c r="T221" s="18" t="str">
        <f>IF(Raw!$S221=Raw!$B221,"Team1","Team2")</f>
        <v>Team2</v>
      </c>
      <c r="U221" s="18">
        <v>79</v>
      </c>
      <c r="V221" s="18">
        <v>113</v>
      </c>
      <c r="W221" s="18">
        <f>Raw!$U221-Raw!$V221</f>
        <v>-34</v>
      </c>
      <c r="X221" s="18">
        <v>0.65029999999999999</v>
      </c>
      <c r="Y221" s="18">
        <v>0.16</v>
      </c>
      <c r="Z221" s="18">
        <f>1-Table1[[#This Row],[Pred1]]</f>
        <v>0.84</v>
      </c>
      <c r="AA221" s="20">
        <v>-3</v>
      </c>
      <c r="AB221" s="20">
        <v>-9</v>
      </c>
      <c r="AC221" s="20">
        <v>6</v>
      </c>
      <c r="AD221" s="20">
        <v>-0.26000000000000006</v>
      </c>
      <c r="AE221" s="20">
        <v>0.20000000000000284</v>
      </c>
      <c r="AF221" s="20">
        <v>3.2000000000000028</v>
      </c>
      <c r="AG221" s="20">
        <v>-0.39999999999999858</v>
      </c>
      <c r="AH221" s="20">
        <v>0.70000000000000284</v>
      </c>
      <c r="AI221" s="20">
        <v>-0.79999999999999716</v>
      </c>
      <c r="AJ221" s="20">
        <v>1.5999999999999996</v>
      </c>
      <c r="AK221" s="20">
        <v>4.6000000000000014</v>
      </c>
      <c r="AL221" s="20">
        <v>-0.20000000000000284</v>
      </c>
      <c r="AM221" s="20">
        <v>2.3999999999999986</v>
      </c>
      <c r="AN221" s="20">
        <v>3.9000000000000021</v>
      </c>
      <c r="AO221" s="20">
        <v>-2.6999999999999886</v>
      </c>
      <c r="AP221" s="20">
        <v>0.20000000000000107</v>
      </c>
      <c r="AQ221" s="20">
        <v>-1.0999999999999943</v>
      </c>
      <c r="AR221" s="20">
        <v>-0.89999999999999858</v>
      </c>
      <c r="AS221" s="20">
        <v>-2</v>
      </c>
      <c r="AT221" s="20">
        <v>1</v>
      </c>
      <c r="AU221" s="20">
        <v>0.70000000000000018</v>
      </c>
      <c r="AV221" s="20">
        <v>-1.2000000000000002</v>
      </c>
      <c r="AW221" s="20">
        <v>1.5</v>
      </c>
      <c r="AX221" s="20">
        <v>3.6999999999999993</v>
      </c>
      <c r="AY221" s="20">
        <v>2.1999999999999993</v>
      </c>
      <c r="AZ221" s="20">
        <v>-4.9000000000000004</v>
      </c>
      <c r="BA221" s="20">
        <v>0</v>
      </c>
      <c r="BB221" s="20">
        <v>-1</v>
      </c>
      <c r="BC221" s="20">
        <v>1</v>
      </c>
      <c r="BD221" s="20">
        <v>-1</v>
      </c>
      <c r="BE221" s="20">
        <v>0</v>
      </c>
      <c r="BF221" s="20">
        <v>-13</v>
      </c>
      <c r="BG221" s="20">
        <v>-4</v>
      </c>
      <c r="BH221" s="20">
        <v>-6</v>
      </c>
      <c r="BI221" s="20">
        <v>-1.5</v>
      </c>
      <c r="BJ221" s="22">
        <v>3</v>
      </c>
      <c r="BK221" s="22">
        <v>3</v>
      </c>
      <c r="BL221" s="22">
        <v>8.6000000000000014</v>
      </c>
      <c r="BM221" s="22">
        <v>-8</v>
      </c>
      <c r="BN221" s="22">
        <v>-4</v>
      </c>
      <c r="BO221" s="22">
        <v>-33.299999999999997</v>
      </c>
      <c r="BP221" s="22">
        <v>3</v>
      </c>
      <c r="BQ221" s="22">
        <v>2</v>
      </c>
      <c r="BR221" s="22">
        <v>5</v>
      </c>
      <c r="BS221" s="22">
        <v>4</v>
      </c>
      <c r="BT221" s="22">
        <v>11</v>
      </c>
      <c r="BU221" s="22">
        <v>-2</v>
      </c>
      <c r="BV221" s="22">
        <v>3</v>
      </c>
      <c r="BW221" s="22">
        <v>4</v>
      </c>
      <c r="BX221" s="22">
        <v>8</v>
      </c>
      <c r="BY221" s="20">
        <v>-1</v>
      </c>
      <c r="BZ221" s="22">
        <v>-7</v>
      </c>
      <c r="CA221" s="21" t="s">
        <v>78</v>
      </c>
      <c r="CB221" s="21" t="str">
        <f>IF(Raw!$CA221=Raw!$B221,"Team1", "Team2")</f>
        <v>Team2</v>
      </c>
      <c r="CC221" s="21">
        <v>91</v>
      </c>
      <c r="CD221" s="21">
        <v>109</v>
      </c>
      <c r="CE221" s="21">
        <f>Raw!$CC221-Raw!$CD221</f>
        <v>-18</v>
      </c>
      <c r="CF221" s="21" t="str">
        <f>INDEX(Pred!O:O, MATCH(Table1[[#This Row],[Index]],Pred!E:E,0))</f>
        <v>Team2</v>
      </c>
      <c r="CG221" s="21"/>
      <c r="CH221" s="21"/>
      <c r="CI221" s="21">
        <f>IF(Table1[[#This Row],[GamewinTeam]]=Table1[[#This Row],[Bet.forecast]],0,1)</f>
        <v>0</v>
      </c>
      <c r="CJ221" s="32"/>
      <c r="CK221" s="32"/>
    </row>
    <row r="222" spans="1:89" x14ac:dyDescent="0.25">
      <c r="A222" t="s">
        <v>286</v>
      </c>
      <c r="B222" s="16" t="s">
        <v>72</v>
      </c>
      <c r="C222" s="18" t="s">
        <v>45</v>
      </c>
      <c r="D222" s="19" t="s">
        <v>265</v>
      </c>
      <c r="E222" s="18" t="str">
        <f>Table1[[#This Row],[Team1]]&amp;""&amp;Table1[[#This Row],[Team2]]&amp;""&amp;Table1[[#This Row],[Date]]</f>
        <v>PHXDAL18.12.2017</v>
      </c>
      <c r="F222" s="18" t="str">
        <f>Raw!$C222</f>
        <v>DAL</v>
      </c>
      <c r="G222" s="18" t="str">
        <f>IF(Raw!$F222=Raw!$B222,"Team1","Team2")</f>
        <v>Team2</v>
      </c>
      <c r="H222" s="18" t="str">
        <f>IF(Table1[[#This Row],[Odd1]]&gt;Table1[[#This Row],[Odd2]],Table1[[#This Row],[Team2]],Table1[[#This Row],[Team1]])</f>
        <v>DAL</v>
      </c>
      <c r="I222" s="18" t="str">
        <f>IF(Raw!$H222=Raw!$B222,"Team1","Team2")</f>
        <v>Team2</v>
      </c>
      <c r="J222" s="18">
        <v>3.4</v>
      </c>
      <c r="K222" s="18">
        <v>1.37</v>
      </c>
      <c r="L222" s="18">
        <f>Raw!$J222-Raw!$K222</f>
        <v>2.0299999999999998</v>
      </c>
      <c r="M222" s="18" t="s">
        <v>72</v>
      </c>
      <c r="N222" s="18" t="str">
        <f>IF(Raw!$M222=Raw!$B222,"Team1", "Team2")</f>
        <v>Team1</v>
      </c>
      <c r="O222" s="18">
        <v>1</v>
      </c>
      <c r="P222" s="18">
        <v>0</v>
      </c>
      <c r="Q222" s="18">
        <v>1</v>
      </c>
      <c r="R222" s="18">
        <v>0</v>
      </c>
      <c r="S222" s="18" t="s">
        <v>45</v>
      </c>
      <c r="T222" s="18" t="str">
        <f>IF(Raw!$S222=Raw!$B222,"Team1","Team2")</f>
        <v>Team2</v>
      </c>
      <c r="U222" s="18">
        <v>92</v>
      </c>
      <c r="V222" s="18">
        <v>109</v>
      </c>
      <c r="W222" s="18">
        <f>Raw!$U222-Raw!$V222</f>
        <v>-17</v>
      </c>
      <c r="X222" s="18">
        <v>0.77590000000000003</v>
      </c>
      <c r="Y222" s="18">
        <v>0.33</v>
      </c>
      <c r="Z222" s="18">
        <f>1-Table1[[#This Row],[Pred1]]</f>
        <v>0.66999999999999993</v>
      </c>
      <c r="AA222" s="20">
        <v>1</v>
      </c>
      <c r="AB222" s="20">
        <v>2</v>
      </c>
      <c r="AC222" s="20">
        <v>-1</v>
      </c>
      <c r="AD222" s="20">
        <v>5.5999999999999994E-2</v>
      </c>
      <c r="AE222" s="20">
        <v>0</v>
      </c>
      <c r="AF222" s="20">
        <v>7</v>
      </c>
      <c r="AG222" s="20">
        <v>2.2000000000000028</v>
      </c>
      <c r="AH222" s="20">
        <v>3.7000000000000028</v>
      </c>
      <c r="AI222" s="20">
        <v>0.70000000000000284</v>
      </c>
      <c r="AJ222" s="20">
        <v>-2.9000000000000004</v>
      </c>
      <c r="AK222" s="20">
        <v>-6.0999999999999979</v>
      </c>
      <c r="AL222" s="20">
        <v>-2.8000000000000043</v>
      </c>
      <c r="AM222" s="20">
        <v>5.3999999999999986</v>
      </c>
      <c r="AN222" s="20">
        <v>7.2999999999999972</v>
      </c>
      <c r="AO222" s="20">
        <v>-0.90000000000000568</v>
      </c>
      <c r="AP222" s="20">
        <v>3.4000000000000004</v>
      </c>
      <c r="AQ222" s="20">
        <v>0.89999999999999858</v>
      </c>
      <c r="AR222" s="20">
        <v>4.2999999999999972</v>
      </c>
      <c r="AS222" s="20">
        <v>-1.2999999999999972</v>
      </c>
      <c r="AT222" s="20">
        <v>2.8000000000000007</v>
      </c>
      <c r="AU222" s="20">
        <v>9.9999999999999645E-2</v>
      </c>
      <c r="AV222" s="20">
        <v>1.5</v>
      </c>
      <c r="AW222" s="20">
        <v>0.70000000000000018</v>
      </c>
      <c r="AX222" s="20">
        <v>2.5</v>
      </c>
      <c r="AY222" s="20">
        <v>2.9000000000000021</v>
      </c>
      <c r="AZ222" s="20">
        <v>-4.0999999999999996</v>
      </c>
      <c r="BA222" s="20">
        <v>0</v>
      </c>
      <c r="BB222" s="20">
        <v>1</v>
      </c>
      <c r="BC222" s="20">
        <v>-1</v>
      </c>
      <c r="BD222" s="20">
        <v>1</v>
      </c>
      <c r="BE222" s="20">
        <v>0</v>
      </c>
      <c r="BF222" s="20">
        <v>12</v>
      </c>
      <c r="BG222" s="20">
        <v>-6</v>
      </c>
      <c r="BH222" s="20">
        <v>-8</v>
      </c>
      <c r="BI222" s="20">
        <v>-3</v>
      </c>
      <c r="BJ222" s="22">
        <v>1</v>
      </c>
      <c r="BK222" s="22">
        <v>-4</v>
      </c>
      <c r="BL222" s="22">
        <v>10.099999999999994</v>
      </c>
      <c r="BM222" s="22">
        <v>23</v>
      </c>
      <c r="BN222" s="22">
        <v>26</v>
      </c>
      <c r="BO222" s="22">
        <v>-0.30000000000001137</v>
      </c>
      <c r="BP222" s="22">
        <v>9</v>
      </c>
      <c r="BQ222" s="22">
        <v>5</v>
      </c>
      <c r="BR222" s="22">
        <v>14</v>
      </c>
      <c r="BS222" s="22">
        <v>-1</v>
      </c>
      <c r="BT222" s="22">
        <v>17</v>
      </c>
      <c r="BU222" s="22">
        <v>0</v>
      </c>
      <c r="BV222" s="22">
        <v>-1</v>
      </c>
      <c r="BW222" s="22">
        <v>6</v>
      </c>
      <c r="BX222" s="22">
        <v>5</v>
      </c>
      <c r="BY222" s="20">
        <v>5</v>
      </c>
      <c r="BZ222" s="22">
        <v>4</v>
      </c>
      <c r="CA222" s="21" t="s">
        <v>72</v>
      </c>
      <c r="CB222" s="21" t="str">
        <f>IF(Raw!$CA222=Raw!$B222,"Team1", "Team2")</f>
        <v>Team1</v>
      </c>
      <c r="CC222" s="21">
        <v>97</v>
      </c>
      <c r="CD222" s="21">
        <v>91</v>
      </c>
      <c r="CE222" s="21">
        <f>Raw!$CC222-Raw!$CD222</f>
        <v>6</v>
      </c>
      <c r="CF222" s="21" t="str">
        <f>INDEX(Pred!O:O, MATCH(Table1[[#This Row],[Index]],Pred!E:E,0))</f>
        <v>do not bet</v>
      </c>
      <c r="CG222" s="21"/>
      <c r="CH222" s="21"/>
      <c r="CI222" s="21">
        <f>IF(Table1[[#This Row],[GamewinTeam]]=Table1[[#This Row],[Bet.forecast]],0,1)</f>
        <v>1</v>
      </c>
      <c r="CJ222" s="32"/>
      <c r="CK222" s="32"/>
    </row>
    <row r="223" spans="1:89" x14ac:dyDescent="0.25">
      <c r="A223" t="s">
        <v>286</v>
      </c>
      <c r="B223" s="16" t="s">
        <v>50</v>
      </c>
      <c r="C223" s="18" t="s">
        <v>56</v>
      </c>
      <c r="D223" s="19" t="s">
        <v>265</v>
      </c>
      <c r="E223" s="18" t="str">
        <f>Table1[[#This Row],[Team1]]&amp;""&amp;Table1[[#This Row],[Team2]]&amp;""&amp;Table1[[#This Row],[Date]]</f>
        <v>GSWLAL18.12.2017</v>
      </c>
      <c r="F223" s="18" t="str">
        <f>Raw!$C223</f>
        <v>LAL</v>
      </c>
      <c r="G223" s="18" t="str">
        <f>IF(Raw!$F223=Raw!$B223,"Team1","Team2")</f>
        <v>Team2</v>
      </c>
      <c r="H223" s="18" t="str">
        <f>IF(Table1[[#This Row],[Odd1]]&gt;Table1[[#This Row],[Odd2]],Table1[[#This Row],[Team2]],Table1[[#This Row],[Team1]])</f>
        <v>GSW</v>
      </c>
      <c r="I223" s="18" t="str">
        <f>IF(Raw!$H223=Raw!$B223,"Team1","Team2")</f>
        <v>Team1</v>
      </c>
      <c r="J223" s="18">
        <v>1.48</v>
      </c>
      <c r="K223" s="18">
        <v>2.88</v>
      </c>
      <c r="L223" s="18">
        <f>Raw!$J223-Raw!$K223</f>
        <v>-1.4</v>
      </c>
      <c r="M223" s="18" t="s">
        <v>56</v>
      </c>
      <c r="N223" s="18" t="str">
        <f>IF(Raw!$M223=Raw!$B223,"Team1", "Team2")</f>
        <v>Team2</v>
      </c>
      <c r="O223" s="18">
        <v>0</v>
      </c>
      <c r="P223" s="18">
        <v>0</v>
      </c>
      <c r="Q223" s="18">
        <v>2</v>
      </c>
      <c r="R223" s="18">
        <v>1</v>
      </c>
      <c r="S223" s="18" t="s">
        <v>50</v>
      </c>
      <c r="T223" s="18" t="str">
        <f>IF(Raw!$S223=Raw!$B223,"Team1","Team2")</f>
        <v>Team1</v>
      </c>
      <c r="U223" s="18">
        <v>113</v>
      </c>
      <c r="V223" s="18">
        <v>89</v>
      </c>
      <c r="W223" s="18">
        <f>Raw!$U223-Raw!$V223</f>
        <v>24</v>
      </c>
      <c r="X223" s="18">
        <v>0.65749999999999997</v>
      </c>
      <c r="Y223" s="18">
        <v>0.74</v>
      </c>
      <c r="Z223" s="18">
        <f>1-Table1[[#This Row],[Pred1]]</f>
        <v>0.26</v>
      </c>
      <c r="AA223" s="20">
        <v>2</v>
      </c>
      <c r="AB223" s="20">
        <v>13</v>
      </c>
      <c r="AC223" s="20">
        <v>-11</v>
      </c>
      <c r="AD223" s="20">
        <v>0.42300000000000004</v>
      </c>
      <c r="AE223" s="20">
        <v>-0.39999999999999858</v>
      </c>
      <c r="AF223" s="20">
        <v>10.5</v>
      </c>
      <c r="AG223" s="20">
        <v>3.3000000000000043</v>
      </c>
      <c r="AH223" s="20">
        <v>-3.9000000000000057</v>
      </c>
      <c r="AI223" s="20">
        <v>6</v>
      </c>
      <c r="AJ223" s="20">
        <v>3.7000000000000011</v>
      </c>
      <c r="AK223" s="20">
        <v>3.6999999999999993</v>
      </c>
      <c r="AL223" s="20">
        <v>8.2999999999999972</v>
      </c>
      <c r="AM223" s="20">
        <v>0.10000000000000142</v>
      </c>
      <c r="AN223" s="20">
        <v>-2.6999999999999993</v>
      </c>
      <c r="AO223" s="20">
        <v>10.299999999999997</v>
      </c>
      <c r="AP223" s="20">
        <v>-2.7000000000000011</v>
      </c>
      <c r="AQ223" s="20">
        <v>0.79999999999999716</v>
      </c>
      <c r="AR223" s="20">
        <v>-1.8999999999999986</v>
      </c>
      <c r="AS223" s="20">
        <v>7.6999999999999993</v>
      </c>
      <c r="AT223" s="20">
        <v>-0.90000000000000213</v>
      </c>
      <c r="AU223" s="20">
        <v>0.30000000000000071</v>
      </c>
      <c r="AV223" s="20">
        <v>2.9000000000000004</v>
      </c>
      <c r="AW223" s="20">
        <v>-1.6</v>
      </c>
      <c r="AX223" s="20">
        <v>-1.6999999999999993</v>
      </c>
      <c r="AY223" s="20">
        <v>-2.6000000000000014</v>
      </c>
      <c r="AZ223" s="20">
        <v>14.1</v>
      </c>
      <c r="BA223" s="20">
        <v>0</v>
      </c>
      <c r="BB223" s="20">
        <v>1</v>
      </c>
      <c r="BC223" s="20">
        <v>-1</v>
      </c>
      <c r="BD223" s="20">
        <v>1</v>
      </c>
      <c r="BE223" s="20">
        <v>0</v>
      </c>
      <c r="BF223" s="20">
        <v>0</v>
      </c>
      <c r="BG223" s="20">
        <v>0</v>
      </c>
      <c r="BH223" s="20">
        <v>-17</v>
      </c>
      <c r="BI223" s="20">
        <v>10.799999999999997</v>
      </c>
      <c r="BJ223" s="22">
        <v>2</v>
      </c>
      <c r="BK223" s="22">
        <v>-9</v>
      </c>
      <c r="BL223" s="22">
        <v>21</v>
      </c>
      <c r="BM223" s="22">
        <v>-2</v>
      </c>
      <c r="BN223" s="22">
        <v>-5</v>
      </c>
      <c r="BO223" s="22">
        <v>13.5</v>
      </c>
      <c r="BP223" s="22">
        <v>-12</v>
      </c>
      <c r="BQ223" s="22">
        <v>4</v>
      </c>
      <c r="BR223" s="22">
        <v>-8</v>
      </c>
      <c r="BS223" s="22">
        <v>2</v>
      </c>
      <c r="BT223" s="22">
        <v>-2</v>
      </c>
      <c r="BU223" s="22">
        <v>0</v>
      </c>
      <c r="BV223" s="22">
        <v>1</v>
      </c>
      <c r="BW223" s="22">
        <v>-4</v>
      </c>
      <c r="BX223" s="22">
        <v>2</v>
      </c>
      <c r="BY223" s="20">
        <v>0</v>
      </c>
      <c r="BZ223" s="22">
        <v>24</v>
      </c>
      <c r="CA223" s="21" t="s">
        <v>50</v>
      </c>
      <c r="CB223" s="21" t="str">
        <f>IF(Raw!$CA223=Raw!$B223,"Team1", "Team2")</f>
        <v>Team1</v>
      </c>
      <c r="CC223" s="21">
        <v>116</v>
      </c>
      <c r="CD223" s="21">
        <v>114</v>
      </c>
      <c r="CE223" s="21">
        <f>Raw!$CC223-Raw!$CD223</f>
        <v>2</v>
      </c>
      <c r="CF223" s="21" t="str">
        <f>INDEX(Pred!O:O, MATCH(Table1[[#This Row],[Index]],Pred!E:E,0))</f>
        <v>Team1</v>
      </c>
      <c r="CG223" s="21"/>
      <c r="CH223" s="21"/>
      <c r="CI223" s="21">
        <f>IF(Table1[[#This Row],[GamewinTeam]]=Table1[[#This Row],[Bet.forecast]],0,1)</f>
        <v>0</v>
      </c>
      <c r="CJ223" s="32"/>
      <c r="CK223" s="32"/>
    </row>
    <row r="224" spans="1:89" x14ac:dyDescent="0.25">
      <c r="A224" t="s">
        <v>286</v>
      </c>
      <c r="B224" s="16" t="s">
        <v>11</v>
      </c>
      <c r="C224" s="18" t="s">
        <v>40</v>
      </c>
      <c r="D224" s="19" t="s">
        <v>266</v>
      </c>
      <c r="E224" s="18" t="str">
        <f>Table1[[#This Row],[Team1]]&amp;""&amp;Table1[[#This Row],[Team2]]&amp;""&amp;Table1[[#This Row],[Date]]</f>
        <v>TORCHA20.12.2017</v>
      </c>
      <c r="F224" s="18" t="str">
        <f>Raw!$C224</f>
        <v>CHA</v>
      </c>
      <c r="G224" s="18" t="str">
        <f>IF(Raw!$F224=Raw!$B224,"Team1","Team2")</f>
        <v>Team2</v>
      </c>
      <c r="H224" s="18" t="str">
        <f>IF(Table1[[#This Row],[Odd1]]&gt;Table1[[#This Row],[Odd2]],Table1[[#This Row],[Team2]],Table1[[#This Row],[Team1]])</f>
        <v>TOR</v>
      </c>
      <c r="I224" s="18" t="str">
        <f>IF(Raw!$H224=Raw!$B224,"Team1","Team2")</f>
        <v>Team1</v>
      </c>
      <c r="J224" s="18">
        <v>1.74</v>
      </c>
      <c r="K224" s="18">
        <v>2.2200000000000002</v>
      </c>
      <c r="L224" s="18">
        <f>Raw!$J224-Raw!$K224</f>
        <v>-0.4800000000000002</v>
      </c>
      <c r="M224" s="18" t="s">
        <v>40</v>
      </c>
      <c r="N224" s="18" t="str">
        <f>IF(Raw!$M224=Raw!$B224,"Team1", "Team2")</f>
        <v>Team2</v>
      </c>
      <c r="O224" s="18">
        <v>0</v>
      </c>
      <c r="P224" s="18">
        <v>0</v>
      </c>
      <c r="Q224" s="18">
        <v>0</v>
      </c>
      <c r="R224" s="18">
        <v>0</v>
      </c>
      <c r="S224" s="18" t="s">
        <v>11</v>
      </c>
      <c r="T224" s="18" t="str">
        <f>IF(Raw!$S224=Raw!$B224,"Team1","Team2")</f>
        <v>Team1</v>
      </c>
      <c r="U224" s="18">
        <v>107</v>
      </c>
      <c r="V224" s="18">
        <v>84</v>
      </c>
      <c r="W224" s="18">
        <f>Raw!$U224-Raw!$V224</f>
        <v>23</v>
      </c>
      <c r="X224" s="18">
        <v>0.66320000000000001</v>
      </c>
      <c r="Y224" s="18">
        <v>0.73</v>
      </c>
      <c r="Z224" s="18">
        <f>1-Table1[[#This Row],[Pred1]]</f>
        <v>0.27</v>
      </c>
      <c r="AA224" s="20">
        <v>0</v>
      </c>
      <c r="AB224" s="20">
        <v>9</v>
      </c>
      <c r="AC224" s="20">
        <v>-9</v>
      </c>
      <c r="AD224" s="20">
        <v>0.33399999999999996</v>
      </c>
      <c r="AE224" s="20">
        <v>-0.39999999999999858</v>
      </c>
      <c r="AF224" s="20">
        <v>6.5</v>
      </c>
      <c r="AG224" s="20">
        <v>3.1000000000000014</v>
      </c>
      <c r="AH224" s="20">
        <v>-1.3999999999999915</v>
      </c>
      <c r="AI224" s="20">
        <v>4.2999999999999972</v>
      </c>
      <c r="AJ224" s="20">
        <v>2.1999999999999993</v>
      </c>
      <c r="AK224" s="20">
        <v>6.5</v>
      </c>
      <c r="AL224" s="20">
        <v>-0.40000000000000568</v>
      </c>
      <c r="AM224" s="20">
        <v>-1.8999999999999986</v>
      </c>
      <c r="AN224" s="20">
        <v>-4.6999999999999993</v>
      </c>
      <c r="AO224" s="20">
        <v>6.5</v>
      </c>
      <c r="AP224" s="20">
        <v>-1.5</v>
      </c>
      <c r="AQ224" s="20">
        <v>-3.7999999999999972</v>
      </c>
      <c r="AR224" s="20">
        <v>-5.3000000000000043</v>
      </c>
      <c r="AS224" s="20">
        <v>2.1999999999999993</v>
      </c>
      <c r="AT224" s="20">
        <v>1</v>
      </c>
      <c r="AU224" s="20">
        <v>2.1000000000000005</v>
      </c>
      <c r="AV224" s="20">
        <v>0.90000000000000036</v>
      </c>
      <c r="AW224" s="20">
        <v>-0.20000000000000018</v>
      </c>
      <c r="AX224" s="20">
        <v>3.2999999999999972</v>
      </c>
      <c r="AY224" s="20">
        <v>-2.6999999999999993</v>
      </c>
      <c r="AZ224" s="20">
        <v>9.4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-1</v>
      </c>
      <c r="BG224" s="20">
        <v>-7</v>
      </c>
      <c r="BH224" s="20">
        <v>-3</v>
      </c>
      <c r="BI224" s="20">
        <v>-6.5</v>
      </c>
      <c r="BJ224" s="22">
        <v>4</v>
      </c>
      <c r="BK224" s="22">
        <v>10</v>
      </c>
      <c r="BL224" s="22">
        <v>-1.7000000000000028</v>
      </c>
      <c r="BM224" s="22">
        <v>9</v>
      </c>
      <c r="BN224" s="22">
        <v>12</v>
      </c>
      <c r="BO224" s="22">
        <v>-5.4000000000000057</v>
      </c>
      <c r="BP224" s="22">
        <v>0</v>
      </c>
      <c r="BQ224" s="22">
        <v>-1</v>
      </c>
      <c r="BR224" s="22">
        <v>-1</v>
      </c>
      <c r="BS224" s="22">
        <v>-10</v>
      </c>
      <c r="BT224" s="22">
        <v>-7</v>
      </c>
      <c r="BU224" s="22">
        <v>-2</v>
      </c>
      <c r="BV224" s="22">
        <v>3</v>
      </c>
      <c r="BW224" s="22">
        <v>4</v>
      </c>
      <c r="BX224" s="22">
        <v>-3</v>
      </c>
      <c r="BY224" s="20">
        <v>3</v>
      </c>
      <c r="BZ224" s="22">
        <v>-3</v>
      </c>
      <c r="CA224" s="21" t="s">
        <v>11</v>
      </c>
      <c r="CB224" s="21" t="str">
        <f>IF(Raw!$CA224=Raw!$B224,"Team1", "Team2")</f>
        <v>Team1</v>
      </c>
      <c r="CC224" s="21">
        <v>129</v>
      </c>
      <c r="CD224" s="21">
        <v>111</v>
      </c>
      <c r="CE224" s="21">
        <f>Raw!$CC224-Raw!$CD224</f>
        <v>18</v>
      </c>
      <c r="CF224" s="21" t="str">
        <f>INDEX(Pred!O:O, MATCH(Table1[[#This Row],[Index]],Pred!E:E,0))</f>
        <v>do not bet</v>
      </c>
      <c r="CG224" s="21"/>
      <c r="CH224" s="21"/>
      <c r="CI224" s="21">
        <f>IF(Table1[[#This Row],[GamewinTeam]]=Table1[[#This Row],[Bet.forecast]],0,1)</f>
        <v>1</v>
      </c>
      <c r="CJ224" s="32"/>
      <c r="CK224" s="32"/>
    </row>
    <row r="225" spans="1:89" x14ac:dyDescent="0.25">
      <c r="A225" t="s">
        <v>286</v>
      </c>
      <c r="B225" s="16" t="s">
        <v>76</v>
      </c>
      <c r="C225" s="18" t="s">
        <v>37</v>
      </c>
      <c r="D225" s="19" t="s">
        <v>266</v>
      </c>
      <c r="E225" s="18" t="str">
        <f>Table1[[#This Row],[Team1]]&amp;""&amp;Table1[[#This Row],[Team2]]&amp;""&amp;Table1[[#This Row],[Date]]</f>
        <v>SACBKN20.12.2017</v>
      </c>
      <c r="F225" s="18" t="str">
        <f>Raw!$C225</f>
        <v>BKN</v>
      </c>
      <c r="G225" s="18" t="str">
        <f>IF(Raw!$F225=Raw!$B225,"Team1","Team2")</f>
        <v>Team2</v>
      </c>
      <c r="H225" s="18" t="str">
        <f>IF(Table1[[#This Row],[Odd1]]&gt;Table1[[#This Row],[Odd2]],Table1[[#This Row],[Team2]],Table1[[#This Row],[Team1]])</f>
        <v>BKN</v>
      </c>
      <c r="I225" s="18" t="str">
        <f>IF(Raw!$H225=Raw!$B225,"Team1","Team2")</f>
        <v>Team2</v>
      </c>
      <c r="J225" s="18">
        <v>2.91</v>
      </c>
      <c r="K225" s="18">
        <v>1.47</v>
      </c>
      <c r="L225" s="18">
        <f>Raw!$J225-Raw!$K225</f>
        <v>1.4400000000000002</v>
      </c>
      <c r="M225" s="18" t="s">
        <v>76</v>
      </c>
      <c r="N225" s="18" t="str">
        <f>IF(Raw!$M225=Raw!$B225,"Team1", "Team2")</f>
        <v>Team1</v>
      </c>
      <c r="O225" s="18">
        <v>0</v>
      </c>
      <c r="P225" s="18">
        <v>0</v>
      </c>
      <c r="Q225" s="18">
        <v>0</v>
      </c>
      <c r="R225" s="18">
        <v>0</v>
      </c>
      <c r="S225" s="18" t="s">
        <v>37</v>
      </c>
      <c r="T225" s="18" t="str">
        <f>IF(Raw!$S225=Raw!$B225,"Team1","Team2")</f>
        <v>Team2</v>
      </c>
      <c r="U225" s="18">
        <v>91</v>
      </c>
      <c r="V225" s="18">
        <v>97</v>
      </c>
      <c r="W225" s="18">
        <f>Raw!$U225-Raw!$V225</f>
        <v>-6</v>
      </c>
      <c r="X225" s="18">
        <v>0.78749999999999998</v>
      </c>
      <c r="Y225" s="18">
        <v>0.44</v>
      </c>
      <c r="Z225" s="18">
        <f>1-Table1[[#This Row],[Pred1]]</f>
        <v>0.56000000000000005</v>
      </c>
      <c r="AA225" s="20">
        <v>4</v>
      </c>
      <c r="AB225" s="20">
        <v>1</v>
      </c>
      <c r="AC225" s="20">
        <v>3</v>
      </c>
      <c r="AD225" s="20">
        <v>-1.5000000000000013E-2</v>
      </c>
      <c r="AE225" s="20">
        <v>0.20000000000000284</v>
      </c>
      <c r="AF225" s="20">
        <v>-10.700000000000003</v>
      </c>
      <c r="AG225" s="20">
        <v>-0.39999999999999858</v>
      </c>
      <c r="AH225" s="20">
        <v>-2.8000000000000114</v>
      </c>
      <c r="AI225" s="20">
        <v>0.89999999999999858</v>
      </c>
      <c r="AJ225" s="20">
        <v>-2.8000000000000007</v>
      </c>
      <c r="AK225" s="20">
        <v>-11.900000000000002</v>
      </c>
      <c r="AL225" s="20">
        <v>5.3999999999999986</v>
      </c>
      <c r="AM225" s="20">
        <v>-7</v>
      </c>
      <c r="AN225" s="20">
        <v>-9.3000000000000007</v>
      </c>
      <c r="AO225" s="20">
        <v>-0.90000000000000568</v>
      </c>
      <c r="AP225" s="20">
        <v>-0.60000000000000142</v>
      </c>
      <c r="AQ225" s="20">
        <v>-3.7000000000000028</v>
      </c>
      <c r="AR225" s="20">
        <v>-4.2999999999999972</v>
      </c>
      <c r="AS225" s="20">
        <v>-1.3999999999999986</v>
      </c>
      <c r="AT225" s="20">
        <v>-0.59999999999999964</v>
      </c>
      <c r="AU225" s="20">
        <v>1.1999999999999993</v>
      </c>
      <c r="AV225" s="20">
        <v>0.60000000000000053</v>
      </c>
      <c r="AW225" s="20">
        <v>-1.4000000000000004</v>
      </c>
      <c r="AX225" s="20">
        <v>-1</v>
      </c>
      <c r="AY225" s="20">
        <v>-4.0999999999999979</v>
      </c>
      <c r="AZ225" s="20">
        <v>-2.9000000000000004</v>
      </c>
      <c r="BA225" s="20">
        <v>0</v>
      </c>
      <c r="BB225" s="20">
        <v>1</v>
      </c>
      <c r="BC225" s="20">
        <v>-1</v>
      </c>
      <c r="BD225" s="20">
        <v>1</v>
      </c>
      <c r="BE225" s="20">
        <v>0</v>
      </c>
      <c r="BF225" s="20">
        <v>4</v>
      </c>
      <c r="BG225" s="20">
        <v>7</v>
      </c>
      <c r="BH225" s="20">
        <v>10</v>
      </c>
      <c r="BI225" s="20">
        <v>3.1000000000000014</v>
      </c>
      <c r="BJ225" s="22">
        <v>-5</v>
      </c>
      <c r="BK225" s="22">
        <v>-6</v>
      </c>
      <c r="BL225" s="22">
        <v>-10.5</v>
      </c>
      <c r="BM225" s="22">
        <v>-5</v>
      </c>
      <c r="BN225" s="22">
        <v>2</v>
      </c>
      <c r="BO225" s="22">
        <v>-28.799999999999997</v>
      </c>
      <c r="BP225" s="22">
        <v>2</v>
      </c>
      <c r="BQ225" s="22">
        <v>8</v>
      </c>
      <c r="BR225" s="22">
        <v>10</v>
      </c>
      <c r="BS225" s="22">
        <v>-5</v>
      </c>
      <c r="BT225" s="22">
        <v>0</v>
      </c>
      <c r="BU225" s="22">
        <v>4</v>
      </c>
      <c r="BV225" s="22">
        <v>4</v>
      </c>
      <c r="BW225" s="22">
        <v>-1</v>
      </c>
      <c r="BX225" s="22">
        <v>3</v>
      </c>
      <c r="BY225" s="20">
        <v>-1</v>
      </c>
      <c r="BZ225" s="22">
        <v>18</v>
      </c>
      <c r="CA225" s="21" t="s">
        <v>76</v>
      </c>
      <c r="CB225" s="21" t="str">
        <f>IF(Raw!$CA225=Raw!$B225,"Team1", "Team2")</f>
        <v>Team1</v>
      </c>
      <c r="CC225" s="21">
        <v>104</v>
      </c>
      <c r="CD225" s="21">
        <v>99</v>
      </c>
      <c r="CE225" s="21">
        <f>Raw!$CC225-Raw!$CD225</f>
        <v>5</v>
      </c>
      <c r="CF225" s="21" t="str">
        <f>INDEX(Pred!O:O, MATCH(Table1[[#This Row],[Index]],Pred!E:E,0))</f>
        <v>Team2</v>
      </c>
      <c r="CG225" s="21"/>
      <c r="CH225" s="21"/>
      <c r="CI225" s="21">
        <f>IF(Table1[[#This Row],[GamewinTeam]]=Table1[[#This Row],[Bet.forecast]],0,1)</f>
        <v>1</v>
      </c>
      <c r="CJ225" s="32"/>
      <c r="CK225" s="32"/>
    </row>
    <row r="226" spans="1:89" x14ac:dyDescent="0.25">
      <c r="A226" t="s">
        <v>286</v>
      </c>
      <c r="B226" s="16" t="s">
        <v>56</v>
      </c>
      <c r="C226" s="18" t="s">
        <v>6</v>
      </c>
      <c r="D226" s="19" t="s">
        <v>266</v>
      </c>
      <c r="E226" s="18" t="str">
        <f>Table1[[#This Row],[Team1]]&amp;""&amp;Table1[[#This Row],[Team2]]&amp;""&amp;Table1[[#This Row],[Date]]</f>
        <v>LALHOU20.12.2017</v>
      </c>
      <c r="F226" s="18" t="str">
        <f>Raw!$C226</f>
        <v>HOU</v>
      </c>
      <c r="G226" s="18" t="str">
        <f>IF(Raw!$F226=Raw!$B226,"Team1","Team2")</f>
        <v>Team2</v>
      </c>
      <c r="H226" s="18" t="str">
        <f>IF(Table1[[#This Row],[Odd1]]&gt;Table1[[#This Row],[Odd2]],Table1[[#This Row],[Team2]],Table1[[#This Row],[Team1]])</f>
        <v>HOU</v>
      </c>
      <c r="I226" s="18" t="str">
        <f>IF(Raw!$H226=Raw!$B226,"Team1","Team2")</f>
        <v>Team2</v>
      </c>
      <c r="J226" s="18">
        <v>10.71</v>
      </c>
      <c r="K226" s="18">
        <v>1.07</v>
      </c>
      <c r="L226" s="18">
        <f>Raw!$J226-Raw!$K226</f>
        <v>9.64</v>
      </c>
      <c r="M226" s="18" t="s">
        <v>56</v>
      </c>
      <c r="N226" s="18" t="str">
        <f>IF(Raw!$M226=Raw!$B226,"Team1", "Team2")</f>
        <v>Team1</v>
      </c>
      <c r="O226" s="18">
        <v>4</v>
      </c>
      <c r="P226" s="18">
        <v>1</v>
      </c>
      <c r="Q226" s="18">
        <v>9</v>
      </c>
      <c r="R226" s="18">
        <v>0</v>
      </c>
      <c r="S226" s="18" t="s">
        <v>6</v>
      </c>
      <c r="T226" s="18" t="str">
        <f>IF(Raw!$S226=Raw!$B226,"Team1","Team2")</f>
        <v>Team2</v>
      </c>
      <c r="U226" s="18">
        <v>84</v>
      </c>
      <c r="V226" s="18">
        <v>113</v>
      </c>
      <c r="W226" s="18">
        <f>Raw!$U226-Raw!$V226</f>
        <v>-29</v>
      </c>
      <c r="X226" s="18">
        <v>0.76959999999999995</v>
      </c>
      <c r="Y226" s="18">
        <v>0.21</v>
      </c>
      <c r="Z226" s="18">
        <f>1-Table1[[#This Row],[Pred1]]</f>
        <v>0.79</v>
      </c>
      <c r="AA226" s="20">
        <v>0</v>
      </c>
      <c r="AB226" s="20">
        <v>-14</v>
      </c>
      <c r="AC226" s="20">
        <v>14</v>
      </c>
      <c r="AD226" s="20">
        <v>-0.5</v>
      </c>
      <c r="AE226" s="20">
        <v>0.70000000000000284</v>
      </c>
      <c r="AF226" s="20">
        <v>-8.5</v>
      </c>
      <c r="AG226" s="20">
        <v>1.3999999999999986</v>
      </c>
      <c r="AH226" s="20">
        <v>6</v>
      </c>
      <c r="AI226" s="20">
        <v>-1.5</v>
      </c>
      <c r="AJ226" s="20">
        <v>-7.3000000000000007</v>
      </c>
      <c r="AK226" s="20">
        <v>-16.3</v>
      </c>
      <c r="AL226" s="20">
        <v>-4.7000000000000028</v>
      </c>
      <c r="AM226" s="20">
        <v>-4.1000000000000014</v>
      </c>
      <c r="AN226" s="20">
        <v>-2.1999999999999993</v>
      </c>
      <c r="AO226" s="20">
        <v>-9.7999999999999972</v>
      </c>
      <c r="AP226" s="20">
        <v>1.6999999999999993</v>
      </c>
      <c r="AQ226" s="20">
        <v>0.59999999999999432</v>
      </c>
      <c r="AR226" s="20">
        <v>2.2999999999999972</v>
      </c>
      <c r="AS226" s="20">
        <v>0.60000000000000142</v>
      </c>
      <c r="AT226" s="20">
        <v>1.5999999999999996</v>
      </c>
      <c r="AU226" s="20">
        <v>-0.89999999999999858</v>
      </c>
      <c r="AV226" s="20">
        <v>0.89999999999999947</v>
      </c>
      <c r="AW226" s="20">
        <v>1.2000000000000002</v>
      </c>
      <c r="AX226" s="20">
        <v>1.8999999999999986</v>
      </c>
      <c r="AY226" s="20">
        <v>-0.19999999999999929</v>
      </c>
      <c r="AZ226" s="20">
        <v>-14.1</v>
      </c>
      <c r="BA226" s="20">
        <v>0</v>
      </c>
      <c r="BB226" s="20">
        <v>-1</v>
      </c>
      <c r="BC226" s="20">
        <v>1</v>
      </c>
      <c r="BD226" s="20">
        <v>-1</v>
      </c>
      <c r="BE226" s="20">
        <v>5</v>
      </c>
      <c r="BF226" s="20">
        <v>-6</v>
      </c>
      <c r="BG226" s="20">
        <v>1</v>
      </c>
      <c r="BH226" s="20">
        <v>15</v>
      </c>
      <c r="BI226" s="20">
        <v>-7.2999999999999972</v>
      </c>
      <c r="BJ226" s="22">
        <v>-7</v>
      </c>
      <c r="BK226" s="22">
        <v>-18</v>
      </c>
      <c r="BL226" s="22">
        <v>0.5</v>
      </c>
      <c r="BM226" s="22">
        <v>-1</v>
      </c>
      <c r="BN226" s="22">
        <v>8</v>
      </c>
      <c r="BO226" s="22">
        <v>-22.300000000000004</v>
      </c>
      <c r="BP226" s="22">
        <v>-5</v>
      </c>
      <c r="BQ226" s="22">
        <v>-2</v>
      </c>
      <c r="BR226" s="22">
        <v>-7</v>
      </c>
      <c r="BS226" s="22">
        <v>-2</v>
      </c>
      <c r="BT226" s="22">
        <v>-2</v>
      </c>
      <c r="BU226" s="22">
        <v>4</v>
      </c>
      <c r="BV226" s="22">
        <v>2</v>
      </c>
      <c r="BW226" s="22">
        <v>9</v>
      </c>
      <c r="BX226" s="22">
        <v>13</v>
      </c>
      <c r="BY226" s="20">
        <v>4</v>
      </c>
      <c r="BZ226" s="22">
        <v>-23</v>
      </c>
      <c r="CA226" s="21" t="s">
        <v>56</v>
      </c>
      <c r="CB226" s="21" t="str">
        <f>IF(Raw!$CA226=Raw!$B226,"Team1", "Team2")</f>
        <v>Team1</v>
      </c>
      <c r="CC226" s="21">
        <v>122</v>
      </c>
      <c r="CD226" s="21">
        <v>116</v>
      </c>
      <c r="CE226" s="21">
        <f>Raw!$CC226-Raw!$CD226</f>
        <v>6</v>
      </c>
      <c r="CF226" s="21" t="str">
        <f>INDEX(Pred!O:O, MATCH(Table1[[#This Row],[Index]],Pred!E:E,0))</f>
        <v>Team2</v>
      </c>
      <c r="CG226" s="21"/>
      <c r="CH226" s="21"/>
      <c r="CI226" s="21">
        <f>IF(Table1[[#This Row],[GamewinTeam]]=Table1[[#This Row],[Bet.forecast]],0,1)</f>
        <v>1</v>
      </c>
      <c r="CJ226" s="32"/>
      <c r="CK226" s="32"/>
    </row>
    <row r="227" spans="1:89" x14ac:dyDescent="0.25">
      <c r="A227" t="s">
        <v>286</v>
      </c>
      <c r="B227" s="16" t="s">
        <v>69</v>
      </c>
      <c r="C227" s="18" t="s">
        <v>42</v>
      </c>
      <c r="D227" s="19" t="s">
        <v>266</v>
      </c>
      <c r="E227" s="18" t="str">
        <f>Table1[[#This Row],[Team1]]&amp;""&amp;Table1[[#This Row],[Team2]]&amp;""&amp;Table1[[#This Row],[Date]]</f>
        <v>ORLCHI20.12.2017</v>
      </c>
      <c r="F227" s="18" t="str">
        <f>Raw!$C227</f>
        <v>CHI</v>
      </c>
      <c r="G227" s="18" t="str">
        <f>IF(Raw!$F227=Raw!$B227,"Team1","Team2")</f>
        <v>Team2</v>
      </c>
      <c r="H227" s="18" t="str">
        <f>IF(Table1[[#This Row],[Odd1]]&gt;Table1[[#This Row],[Odd2]],Table1[[#This Row],[Team2]],Table1[[#This Row],[Team1]])</f>
        <v>CHI</v>
      </c>
      <c r="I227" s="18" t="str">
        <f>IF(Raw!$H227=Raw!$B227,"Team1","Team2")</f>
        <v>Team2</v>
      </c>
      <c r="J227" s="18">
        <v>2.82</v>
      </c>
      <c r="K227" s="18">
        <v>1.49</v>
      </c>
      <c r="L227" s="18">
        <f>Raw!$J227-Raw!$K227</f>
        <v>1.3299999999999998</v>
      </c>
      <c r="M227" s="18" t="s">
        <v>69</v>
      </c>
      <c r="N227" s="18" t="str">
        <f>IF(Raw!$M227=Raw!$B227,"Team1", "Team2")</f>
        <v>Team1</v>
      </c>
      <c r="O227" s="18">
        <v>0</v>
      </c>
      <c r="P227" s="18">
        <v>0</v>
      </c>
      <c r="Q227" s="18">
        <v>1</v>
      </c>
      <c r="R227" s="18">
        <v>0</v>
      </c>
      <c r="S227" s="18" t="s">
        <v>42</v>
      </c>
      <c r="T227" s="18" t="str">
        <f>IF(Raw!$S227=Raw!$B227,"Team1","Team2")</f>
        <v>Team2</v>
      </c>
      <c r="U227" s="18">
        <v>83</v>
      </c>
      <c r="V227" s="18">
        <v>115</v>
      </c>
      <c r="W227" s="18">
        <f>Raw!$U227-Raw!$V227</f>
        <v>-32</v>
      </c>
      <c r="X227" s="18">
        <v>0.55769999999999997</v>
      </c>
      <c r="Y227" s="18">
        <v>0.18</v>
      </c>
      <c r="Z227" s="18">
        <f>1-Table1[[#This Row],[Pred1]]</f>
        <v>0.82000000000000006</v>
      </c>
      <c r="AA227" s="20">
        <v>2</v>
      </c>
      <c r="AB227" s="20">
        <v>1</v>
      </c>
      <c r="AC227" s="20">
        <v>1</v>
      </c>
      <c r="AD227" s="20">
        <v>1.3000000000000012E-2</v>
      </c>
      <c r="AE227" s="20">
        <v>-0.39999999999999858</v>
      </c>
      <c r="AF227" s="20">
        <v>5.7000000000000028</v>
      </c>
      <c r="AG227" s="20">
        <v>1.1999999999999957</v>
      </c>
      <c r="AH227" s="20">
        <v>-2</v>
      </c>
      <c r="AI227" s="20">
        <v>2.3999999999999986</v>
      </c>
      <c r="AJ227" s="20">
        <v>0.90000000000000036</v>
      </c>
      <c r="AK227" s="20">
        <v>0.69999999999999929</v>
      </c>
      <c r="AL227" s="20">
        <v>2.1000000000000014</v>
      </c>
      <c r="AM227" s="20">
        <v>2.5</v>
      </c>
      <c r="AN227" s="20">
        <v>3.3000000000000007</v>
      </c>
      <c r="AO227" s="20">
        <v>0.39999999999999147</v>
      </c>
      <c r="AP227" s="20">
        <v>-1.2000000000000011</v>
      </c>
      <c r="AQ227" s="20">
        <v>-0.90000000000000568</v>
      </c>
      <c r="AR227" s="20">
        <v>-2</v>
      </c>
      <c r="AS227" s="20">
        <v>1</v>
      </c>
      <c r="AT227" s="20">
        <v>1.1999999999999993</v>
      </c>
      <c r="AU227" s="20">
        <v>0.5</v>
      </c>
      <c r="AV227" s="20">
        <v>1.3000000000000003</v>
      </c>
      <c r="AW227" s="20">
        <v>0.29999999999999982</v>
      </c>
      <c r="AX227" s="20">
        <v>0.30000000000000071</v>
      </c>
      <c r="AY227" s="20">
        <v>2.6999999999999993</v>
      </c>
      <c r="AZ227" s="20">
        <v>3.1000000000000005</v>
      </c>
      <c r="BA227" s="20">
        <v>0</v>
      </c>
      <c r="BB227" s="20">
        <v>-1</v>
      </c>
      <c r="BC227" s="20">
        <v>1</v>
      </c>
      <c r="BD227" s="20">
        <v>-1</v>
      </c>
      <c r="BE227" s="20">
        <v>0</v>
      </c>
      <c r="BF227" s="20">
        <v>-7</v>
      </c>
      <c r="BG227" s="20">
        <v>-3</v>
      </c>
      <c r="BH227" s="20">
        <v>-7</v>
      </c>
      <c r="BI227" s="20">
        <v>0.40000000000000568</v>
      </c>
      <c r="BJ227" s="22">
        <v>4</v>
      </c>
      <c r="BK227" s="22">
        <v>5</v>
      </c>
      <c r="BL227" s="22">
        <v>5.1000000000000014</v>
      </c>
      <c r="BM227" s="22">
        <v>-5</v>
      </c>
      <c r="BN227" s="22">
        <v>-2</v>
      </c>
      <c r="BO227" s="22">
        <v>-19.5</v>
      </c>
      <c r="BP227" s="22">
        <v>3</v>
      </c>
      <c r="BQ227" s="22">
        <v>-2</v>
      </c>
      <c r="BR227" s="22">
        <v>1</v>
      </c>
      <c r="BS227" s="22">
        <v>0</v>
      </c>
      <c r="BT227" s="22">
        <v>1</v>
      </c>
      <c r="BU227" s="22">
        <v>-3</v>
      </c>
      <c r="BV227" s="22">
        <v>-3</v>
      </c>
      <c r="BW227" s="22">
        <v>-5</v>
      </c>
      <c r="BX227" s="22">
        <v>0</v>
      </c>
      <c r="BY227" s="20">
        <v>-6</v>
      </c>
      <c r="BZ227" s="22">
        <v>-6</v>
      </c>
      <c r="CA227" s="21" t="s">
        <v>42</v>
      </c>
      <c r="CB227" s="21" t="str">
        <f>IF(Raw!$CA227=Raw!$B227,"Team1", "Team2")</f>
        <v>Team2</v>
      </c>
      <c r="CC227" s="21">
        <v>94</v>
      </c>
      <c r="CD227" s="21">
        <v>112</v>
      </c>
      <c r="CE227" s="21">
        <f>Raw!$CC227-Raw!$CD227</f>
        <v>-18</v>
      </c>
      <c r="CF227" s="21" t="str">
        <f>INDEX(Pred!O:O, MATCH(Table1[[#This Row],[Index]],Pred!E:E,0))</f>
        <v>Team2</v>
      </c>
      <c r="CG227" s="21"/>
      <c r="CH227" s="21"/>
      <c r="CI227" s="21">
        <f>IF(Table1[[#This Row],[GamewinTeam]]=Table1[[#This Row],[Bet.forecast]],0,1)</f>
        <v>0</v>
      </c>
      <c r="CJ227" s="32"/>
      <c r="CK227" s="32"/>
    </row>
    <row r="228" spans="1:89" x14ac:dyDescent="0.25">
      <c r="A228" t="s">
        <v>286</v>
      </c>
      <c r="B228" s="16" t="s">
        <v>81</v>
      </c>
      <c r="C228" s="18" t="s">
        <v>67</v>
      </c>
      <c r="D228" s="19" t="s">
        <v>266</v>
      </c>
      <c r="E228" s="18" t="str">
        <f>Table1[[#This Row],[Team1]]&amp;""&amp;Table1[[#This Row],[Team2]]&amp;""&amp;Table1[[#This Row],[Date]]</f>
        <v>UTAOKC20.12.2017</v>
      </c>
      <c r="F228" s="18" t="str">
        <f>Raw!$C228</f>
        <v>OKC</v>
      </c>
      <c r="G228" s="18" t="str">
        <f>IF(Raw!$F228=Raw!$B228,"Team1","Team2")</f>
        <v>Team2</v>
      </c>
      <c r="H228" s="18" t="str">
        <f>IF(Table1[[#This Row],[Odd1]]&gt;Table1[[#This Row],[Odd2]],Table1[[#This Row],[Team2]],Table1[[#This Row],[Team1]])</f>
        <v>OKC</v>
      </c>
      <c r="I228" s="18" t="str">
        <f>IF(Raw!$H228=Raw!$B228,"Team1","Team2")</f>
        <v>Team2</v>
      </c>
      <c r="J228" s="18">
        <v>3.52</v>
      </c>
      <c r="K228" s="18">
        <v>1.35</v>
      </c>
      <c r="L228" s="18">
        <f>Raw!$J228-Raw!$K228</f>
        <v>2.17</v>
      </c>
      <c r="M228" s="18" t="s">
        <v>81</v>
      </c>
      <c r="N228" s="18" t="str">
        <f>IF(Raw!$M228=Raw!$B228,"Team1", "Team2")</f>
        <v>Team1</v>
      </c>
      <c r="O228" s="18">
        <v>1</v>
      </c>
      <c r="P228" s="18">
        <v>0</v>
      </c>
      <c r="Q228" s="18">
        <v>3</v>
      </c>
      <c r="R228" s="18">
        <v>0</v>
      </c>
      <c r="S228" s="18" t="s">
        <v>67</v>
      </c>
      <c r="T228" s="18" t="str">
        <f>IF(Raw!$S228=Raw!$B228,"Team1","Team2")</f>
        <v>Team2</v>
      </c>
      <c r="U228" s="18">
        <v>80</v>
      </c>
      <c r="V228" s="18">
        <v>109</v>
      </c>
      <c r="W228" s="18">
        <f>Raw!$U228-Raw!$V228</f>
        <v>-29</v>
      </c>
      <c r="X228" s="18">
        <v>0.77449999999999997</v>
      </c>
      <c r="Y228" s="18">
        <v>0.21</v>
      </c>
      <c r="Z228" s="18">
        <f>1-Table1[[#This Row],[Pred1]]</f>
        <v>0.79</v>
      </c>
      <c r="AA228" s="20">
        <v>0</v>
      </c>
      <c r="AB228" s="20">
        <v>-1</v>
      </c>
      <c r="AC228" s="20">
        <v>1</v>
      </c>
      <c r="AD228" s="20">
        <v>-3.2999999999999974E-2</v>
      </c>
      <c r="AE228" s="20">
        <v>-0.5</v>
      </c>
      <c r="AF228" s="20">
        <v>1.8999999999999915</v>
      </c>
      <c r="AG228" s="20">
        <v>0.30000000000000426</v>
      </c>
      <c r="AH228" s="20">
        <v>-3.8999999999999915</v>
      </c>
      <c r="AI228" s="20">
        <v>2.3999999999999986</v>
      </c>
      <c r="AJ228" s="20">
        <v>1.5999999999999996</v>
      </c>
      <c r="AK228" s="20">
        <v>0.79999999999999716</v>
      </c>
      <c r="AL228" s="20">
        <v>4.4000000000000057</v>
      </c>
      <c r="AM228" s="20">
        <v>-0.30000000000000071</v>
      </c>
      <c r="AN228" s="20">
        <v>-3</v>
      </c>
      <c r="AO228" s="20">
        <v>9.3999999999999915</v>
      </c>
      <c r="AP228" s="20">
        <v>-3.5999999999999996</v>
      </c>
      <c r="AQ228" s="20">
        <v>-9.9999999999997868E-2</v>
      </c>
      <c r="AR228" s="20">
        <v>-3.7000000000000028</v>
      </c>
      <c r="AS228" s="20">
        <v>1.3000000000000007</v>
      </c>
      <c r="AT228" s="20">
        <v>-0.40000000000000036</v>
      </c>
      <c r="AU228" s="20">
        <v>-0.5</v>
      </c>
      <c r="AV228" s="20">
        <v>0.19999999999999929</v>
      </c>
      <c r="AW228" s="20">
        <v>-0.20000000000000018</v>
      </c>
      <c r="AX228" s="20">
        <v>-0.40000000000000213</v>
      </c>
      <c r="AY228" s="20">
        <v>-1.0999999999999979</v>
      </c>
      <c r="AZ228" s="20">
        <v>0.8</v>
      </c>
      <c r="BA228" s="20">
        <v>0</v>
      </c>
      <c r="BB228" s="20">
        <v>-1</v>
      </c>
      <c r="BC228" s="20">
        <v>1</v>
      </c>
      <c r="BD228" s="20">
        <v>-1</v>
      </c>
      <c r="BE228" s="20">
        <v>0</v>
      </c>
      <c r="BF228" s="20">
        <v>4</v>
      </c>
      <c r="BG228" s="20">
        <v>3</v>
      </c>
      <c r="BH228" s="20">
        <v>10</v>
      </c>
      <c r="BI228" s="20">
        <v>-1.8999999999999986</v>
      </c>
      <c r="BJ228" s="22">
        <v>1</v>
      </c>
      <c r="BK228" s="22">
        <v>3</v>
      </c>
      <c r="BL228" s="22">
        <v>0.40000000000000213</v>
      </c>
      <c r="BM228" s="22">
        <v>-3</v>
      </c>
      <c r="BN228" s="22">
        <v>-7</v>
      </c>
      <c r="BO228" s="22">
        <v>20.799999999999997</v>
      </c>
      <c r="BP228" s="22">
        <v>-1</v>
      </c>
      <c r="BQ228" s="22">
        <v>-7</v>
      </c>
      <c r="BR228" s="22">
        <v>-8</v>
      </c>
      <c r="BS228" s="22">
        <v>4</v>
      </c>
      <c r="BT228" s="22">
        <v>-4</v>
      </c>
      <c r="BU228" s="22">
        <v>3</v>
      </c>
      <c r="BV228" s="22">
        <v>-4</v>
      </c>
      <c r="BW228" s="22">
        <v>4</v>
      </c>
      <c r="BX228" s="22">
        <v>9</v>
      </c>
      <c r="BY228" s="20">
        <v>-5</v>
      </c>
      <c r="BZ228" s="22">
        <v>-22</v>
      </c>
      <c r="CA228" s="21" t="s">
        <v>67</v>
      </c>
      <c r="CB228" s="21" t="str">
        <f>IF(Raw!$CA228=Raw!$B228,"Team1", "Team2")</f>
        <v>Team2</v>
      </c>
      <c r="CC228" s="21">
        <v>79</v>
      </c>
      <c r="CD228" s="21">
        <v>107</v>
      </c>
      <c r="CE228" s="21">
        <f>Raw!$CC228-Raw!$CD228</f>
        <v>-28</v>
      </c>
      <c r="CF228" s="21" t="str">
        <f>INDEX(Pred!O:O, MATCH(Table1[[#This Row],[Index]],Pred!E:E,0))</f>
        <v>do not bet</v>
      </c>
      <c r="CG228" s="21"/>
      <c r="CH228" s="21"/>
      <c r="CI228" s="21">
        <f>IF(Table1[[#This Row],[GamewinTeam]]=Table1[[#This Row],[Bet.forecast]],0,1)</f>
        <v>1</v>
      </c>
      <c r="CJ228" s="32"/>
      <c r="CK228" s="32"/>
    </row>
    <row r="229" spans="1:89" x14ac:dyDescent="0.25">
      <c r="A229" t="s">
        <v>286</v>
      </c>
      <c r="B229" s="16" t="s">
        <v>5</v>
      </c>
      <c r="C229" s="18" t="s">
        <v>45</v>
      </c>
      <c r="D229" s="19" t="s">
        <v>266</v>
      </c>
      <c r="E229" s="18" t="str">
        <f>Table1[[#This Row],[Team1]]&amp;""&amp;Table1[[#This Row],[Team2]]&amp;""&amp;Table1[[#This Row],[Date]]</f>
        <v>DETDAL20.12.2017</v>
      </c>
      <c r="F229" s="18" t="str">
        <f>Raw!$C229</f>
        <v>DAL</v>
      </c>
      <c r="G229" s="18" t="str">
        <f>IF(Raw!$F229=Raw!$B229,"Team1","Team2")</f>
        <v>Team2</v>
      </c>
      <c r="H229" s="18" t="str">
        <f>IF(Table1[[#This Row],[Odd1]]&gt;Table1[[#This Row],[Odd2]],Table1[[#This Row],[Team2]],Table1[[#This Row],[Team1]])</f>
        <v>DAL</v>
      </c>
      <c r="I229" s="18" t="str">
        <f>IF(Raw!$H229=Raw!$B229,"Team1","Team2")</f>
        <v>Team2</v>
      </c>
      <c r="J229" s="18">
        <v>2.02</v>
      </c>
      <c r="K229" s="18">
        <v>1.88</v>
      </c>
      <c r="L229" s="18">
        <f>Raw!$J229-Raw!$K229</f>
        <v>0.14000000000000012</v>
      </c>
      <c r="M229" s="18" t="s">
        <v>45</v>
      </c>
      <c r="N229" s="18" t="str">
        <f>IF(Raw!$M229=Raw!$B229,"Team1", "Team2")</f>
        <v>Team2</v>
      </c>
      <c r="O229" s="18">
        <v>0</v>
      </c>
      <c r="P229" s="18">
        <v>0</v>
      </c>
      <c r="Q229" s="18">
        <v>0</v>
      </c>
      <c r="R229" s="18">
        <v>1</v>
      </c>
      <c r="S229" s="18" t="s">
        <v>45</v>
      </c>
      <c r="T229" s="18" t="str">
        <f>IF(Raw!$S229=Raw!$B229,"Team1","Team2")</f>
        <v>Team2</v>
      </c>
      <c r="U229" s="18">
        <v>93</v>
      </c>
      <c r="V229" s="18">
        <v>104</v>
      </c>
      <c r="W229" s="18">
        <f>Raw!$U229-Raw!$V229</f>
        <v>-11</v>
      </c>
      <c r="X229" s="18">
        <v>0.88849999999999996</v>
      </c>
      <c r="Y229" s="18">
        <v>0.39</v>
      </c>
      <c r="Z229" s="18">
        <f>1-Table1[[#This Row],[Pred1]]</f>
        <v>0.61</v>
      </c>
      <c r="AA229" s="20">
        <v>-3</v>
      </c>
      <c r="AB229" s="20">
        <v>6</v>
      </c>
      <c r="AC229" s="20">
        <v>-9</v>
      </c>
      <c r="AD229" s="20">
        <v>0.252</v>
      </c>
      <c r="AE229" s="20">
        <v>-0.20000000000000284</v>
      </c>
      <c r="AF229" s="20">
        <v>3.2999999999999972</v>
      </c>
      <c r="AG229" s="20">
        <v>1.7000000000000028</v>
      </c>
      <c r="AH229" s="20">
        <v>1.9000000000000057</v>
      </c>
      <c r="AI229" s="20">
        <v>1.1000000000000014</v>
      </c>
      <c r="AJ229" s="20">
        <v>-0.19999999999999929</v>
      </c>
      <c r="AK229" s="20">
        <v>-2.0999999999999979</v>
      </c>
      <c r="AL229" s="20">
        <v>1.8000000000000043</v>
      </c>
      <c r="AM229" s="20">
        <v>0</v>
      </c>
      <c r="AN229" s="20">
        <v>0.60000000000000142</v>
      </c>
      <c r="AO229" s="20">
        <v>-2.5</v>
      </c>
      <c r="AP229" s="20">
        <v>2.1999999999999993</v>
      </c>
      <c r="AQ229" s="20">
        <v>-2.1000000000000014</v>
      </c>
      <c r="AR229" s="20">
        <v>0.10000000000000142</v>
      </c>
      <c r="AS229" s="20">
        <v>0.60000000000000142</v>
      </c>
      <c r="AT229" s="20">
        <v>1.2000000000000011</v>
      </c>
      <c r="AU229" s="20">
        <v>1.3999999999999995</v>
      </c>
      <c r="AV229" s="20">
        <v>-0.30000000000000027</v>
      </c>
      <c r="AW229" s="20">
        <v>0.70000000000000018</v>
      </c>
      <c r="AX229" s="20">
        <v>-0.10000000000000142</v>
      </c>
      <c r="AY229" s="20">
        <v>-1.3999999999999986</v>
      </c>
      <c r="AZ229" s="20">
        <v>3.4</v>
      </c>
      <c r="BA229" s="20">
        <v>0</v>
      </c>
      <c r="BB229" s="20">
        <v>1</v>
      </c>
      <c r="BC229" s="20">
        <v>-1</v>
      </c>
      <c r="BD229" s="20">
        <v>1</v>
      </c>
      <c r="BE229" s="20">
        <v>0</v>
      </c>
      <c r="BF229" s="20">
        <v>23</v>
      </c>
      <c r="BG229" s="20">
        <v>10</v>
      </c>
      <c r="BH229" s="20">
        <v>1</v>
      </c>
      <c r="BI229" s="20">
        <v>10.800000000000004</v>
      </c>
      <c r="BJ229" s="22">
        <v>6</v>
      </c>
      <c r="BK229" s="22">
        <v>-3</v>
      </c>
      <c r="BL229" s="22">
        <v>20.3</v>
      </c>
      <c r="BM229" s="22">
        <v>-3</v>
      </c>
      <c r="BN229" s="22">
        <v>-1</v>
      </c>
      <c r="BO229" s="22">
        <v>-12.799999999999997</v>
      </c>
      <c r="BP229" s="22">
        <v>-1</v>
      </c>
      <c r="BQ229" s="22">
        <v>-2</v>
      </c>
      <c r="BR229" s="22">
        <v>-3</v>
      </c>
      <c r="BS229" s="22">
        <v>6</v>
      </c>
      <c r="BT229" s="22">
        <v>-2</v>
      </c>
      <c r="BU229" s="22">
        <v>1</v>
      </c>
      <c r="BV229" s="22">
        <v>-2</v>
      </c>
      <c r="BW229" s="22">
        <v>-2</v>
      </c>
      <c r="BX229" s="22">
        <v>-1</v>
      </c>
      <c r="BY229" s="20">
        <v>-9</v>
      </c>
      <c r="BZ229" s="22">
        <v>10</v>
      </c>
      <c r="CA229" s="21" t="s">
        <v>45</v>
      </c>
      <c r="CB229" s="21" t="str">
        <f>IF(Raw!$CA229=Raw!$B229,"Team1", "Team2")</f>
        <v>Team2</v>
      </c>
      <c r="CC229" s="21">
        <v>93</v>
      </c>
      <c r="CD229" s="21">
        <v>110</v>
      </c>
      <c r="CE229" s="21">
        <f>Raw!$CC229-Raw!$CD229</f>
        <v>-17</v>
      </c>
      <c r="CF229" s="21" t="str">
        <f>INDEX(Pred!O:O, MATCH(Table1[[#This Row],[Index]],Pred!E:E,0))</f>
        <v>do not bet</v>
      </c>
      <c r="CG229" s="21"/>
      <c r="CH229" s="21"/>
      <c r="CI229" s="21">
        <f>IF(Table1[[#This Row],[GamewinTeam]]=Table1[[#This Row],[Bet.forecast]],0,1)</f>
        <v>1</v>
      </c>
      <c r="CJ229" s="32"/>
      <c r="CK229" s="32"/>
    </row>
    <row r="230" spans="1:89" x14ac:dyDescent="0.25">
      <c r="A230" t="s">
        <v>286</v>
      </c>
      <c r="B230" s="16" t="s">
        <v>9</v>
      </c>
      <c r="C230" s="18" t="s">
        <v>47</v>
      </c>
      <c r="D230" s="19" t="s">
        <v>266</v>
      </c>
      <c r="E230" s="18" t="str">
        <f>Table1[[#This Row],[Team1]]&amp;""&amp;Table1[[#This Row],[Team2]]&amp;""&amp;Table1[[#This Row],[Date]]</f>
        <v>MINDEN20.12.2017</v>
      </c>
      <c r="F230" s="18" t="str">
        <f>Raw!$C230</f>
        <v>DEN</v>
      </c>
      <c r="G230" s="18" t="str">
        <f>IF(Raw!$F230=Raw!$B230,"Team1","Team2")</f>
        <v>Team2</v>
      </c>
      <c r="H230" s="18" t="str">
        <f>IF(Table1[[#This Row],[Odd1]]&gt;Table1[[#This Row],[Odd2]],Table1[[#This Row],[Team2]],Table1[[#This Row],[Team1]])</f>
        <v>DEN</v>
      </c>
      <c r="I230" s="18" t="str">
        <f>IF(Raw!$H230=Raw!$B230,"Team1","Team2")</f>
        <v>Team2</v>
      </c>
      <c r="J230" s="18">
        <v>2.14</v>
      </c>
      <c r="K230" s="18">
        <v>1.79</v>
      </c>
      <c r="L230" s="18">
        <f>Raw!$J230-Raw!$K230</f>
        <v>0.35000000000000009</v>
      </c>
      <c r="M230" s="18" t="s">
        <v>47</v>
      </c>
      <c r="N230" s="18" t="str">
        <f>IF(Raw!$M230=Raw!$B230,"Team1", "Team2")</f>
        <v>Team2</v>
      </c>
      <c r="O230" s="18">
        <v>0</v>
      </c>
      <c r="P230" s="18">
        <v>0</v>
      </c>
      <c r="Q230" s="18">
        <v>0</v>
      </c>
      <c r="R230" s="18">
        <v>0</v>
      </c>
      <c r="S230" s="18" t="s">
        <v>47</v>
      </c>
      <c r="T230" s="18" t="str">
        <f>IF(Raw!$S230=Raw!$B230,"Team1","Team2")</f>
        <v>Team2</v>
      </c>
      <c r="U230" s="18">
        <v>89</v>
      </c>
      <c r="V230" s="18">
        <v>108</v>
      </c>
      <c r="W230" s="18">
        <f>Raw!$U230-Raw!$V230</f>
        <v>-19</v>
      </c>
      <c r="X230" s="18">
        <v>0.76019999999999999</v>
      </c>
      <c r="Y230" s="18">
        <v>0.31</v>
      </c>
      <c r="Z230" s="18">
        <f>1-Table1[[#This Row],[Pred1]]</f>
        <v>0.69</v>
      </c>
      <c r="AA230" s="20">
        <v>1</v>
      </c>
      <c r="AB230" s="20">
        <v>3</v>
      </c>
      <c r="AC230" s="20">
        <v>-2</v>
      </c>
      <c r="AD230" s="20">
        <v>8.5999999999999965E-2</v>
      </c>
      <c r="AE230" s="20">
        <v>-0.19999999999999574</v>
      </c>
      <c r="AF230" s="20">
        <v>-0.5</v>
      </c>
      <c r="AG230" s="20">
        <v>0</v>
      </c>
      <c r="AH230" s="20">
        <v>-1.7999999999999972</v>
      </c>
      <c r="AI230" s="20">
        <v>1</v>
      </c>
      <c r="AJ230" s="20">
        <v>-3.5</v>
      </c>
      <c r="AK230" s="20">
        <v>-8.1999999999999993</v>
      </c>
      <c r="AL230" s="20">
        <v>-2.1000000000000014</v>
      </c>
      <c r="AM230" s="20">
        <v>3.1000000000000014</v>
      </c>
      <c r="AN230" s="20">
        <v>2.4000000000000021</v>
      </c>
      <c r="AO230" s="20">
        <v>5</v>
      </c>
      <c r="AP230" s="20">
        <v>-1.3000000000000007</v>
      </c>
      <c r="AQ230" s="20">
        <v>-2.2000000000000028</v>
      </c>
      <c r="AR230" s="20">
        <v>-3.5</v>
      </c>
      <c r="AS230" s="20">
        <v>-0.69999999999999929</v>
      </c>
      <c r="AT230" s="20">
        <v>-2.1999999999999993</v>
      </c>
      <c r="AU230" s="20">
        <v>0.69999999999999929</v>
      </c>
      <c r="AV230" s="20">
        <v>-0.60000000000000009</v>
      </c>
      <c r="AW230" s="20">
        <v>0.20000000000000018</v>
      </c>
      <c r="AX230" s="20">
        <v>-0.5</v>
      </c>
      <c r="AY230" s="20">
        <v>1.2999999999999972</v>
      </c>
      <c r="AZ230" s="20">
        <v>1.5</v>
      </c>
      <c r="BA230" s="20">
        <v>0</v>
      </c>
      <c r="BB230" s="20">
        <v>1</v>
      </c>
      <c r="BC230" s="20">
        <v>-1</v>
      </c>
      <c r="BD230" s="20">
        <v>1</v>
      </c>
      <c r="BE230" s="20">
        <v>0</v>
      </c>
      <c r="BF230" s="20">
        <v>14</v>
      </c>
      <c r="BG230" s="20">
        <v>5</v>
      </c>
      <c r="BH230" s="20">
        <v>5</v>
      </c>
      <c r="BI230" s="20">
        <v>3.2000000000000028</v>
      </c>
      <c r="BJ230" s="22">
        <v>-5</v>
      </c>
      <c r="BK230" s="22">
        <v>-18</v>
      </c>
      <c r="BL230" s="22">
        <v>4.3999999999999986</v>
      </c>
      <c r="BM230" s="22">
        <v>9</v>
      </c>
      <c r="BN230" s="22">
        <v>9</v>
      </c>
      <c r="BO230" s="22">
        <v>14.299999999999997</v>
      </c>
      <c r="BP230" s="22">
        <v>3</v>
      </c>
      <c r="BQ230" s="22">
        <v>-16</v>
      </c>
      <c r="BR230" s="22">
        <v>-13</v>
      </c>
      <c r="BS230" s="22">
        <v>-2</v>
      </c>
      <c r="BT230" s="22">
        <v>-2</v>
      </c>
      <c r="BU230" s="22">
        <v>-2</v>
      </c>
      <c r="BV230" s="22">
        <v>-1</v>
      </c>
      <c r="BW230" s="22">
        <v>3</v>
      </c>
      <c r="BX230" s="22">
        <v>-4</v>
      </c>
      <c r="BY230" s="20">
        <v>6</v>
      </c>
      <c r="BZ230" s="22">
        <v>2</v>
      </c>
      <c r="CA230" s="21" t="s">
        <v>9</v>
      </c>
      <c r="CB230" s="21" t="str">
        <f>IF(Raw!$CA230=Raw!$B230,"Team1", "Team2")</f>
        <v>Team1</v>
      </c>
      <c r="CC230" s="21">
        <v>112</v>
      </c>
      <c r="CD230" s="21">
        <v>104</v>
      </c>
      <c r="CE230" s="21">
        <f>Raw!$CC230-Raw!$CD230</f>
        <v>8</v>
      </c>
      <c r="CF230" s="21" t="str">
        <f>INDEX(Pred!O:O, MATCH(Table1[[#This Row],[Index]],Pred!E:E,0))</f>
        <v>do not bet</v>
      </c>
      <c r="CG230" s="21"/>
      <c r="CH230" s="21"/>
      <c r="CI230" s="21">
        <f>IF(Table1[[#This Row],[GamewinTeam]]=Table1[[#This Row],[Bet.forecast]],0,1)</f>
        <v>1</v>
      </c>
      <c r="CJ230" s="32"/>
      <c r="CK230" s="32"/>
    </row>
    <row r="231" spans="1:89" x14ac:dyDescent="0.25">
      <c r="A231" t="s">
        <v>286</v>
      </c>
      <c r="B231" s="16" t="s">
        <v>78</v>
      </c>
      <c r="C231" s="18" t="s">
        <v>74</v>
      </c>
      <c r="D231" s="19" t="s">
        <v>266</v>
      </c>
      <c r="E231" s="18" t="str">
        <f>Table1[[#This Row],[Team1]]&amp;""&amp;Table1[[#This Row],[Team2]]&amp;""&amp;Table1[[#This Row],[Date]]</f>
        <v>SASPOR20.12.2017</v>
      </c>
      <c r="F231" s="18" t="str">
        <f>Raw!$C231</f>
        <v>POR</v>
      </c>
      <c r="G231" s="18" t="str">
        <f>IF(Raw!$F231=Raw!$B231,"Team1","Team2")</f>
        <v>Team2</v>
      </c>
      <c r="H231" s="18" t="str">
        <f>IF(Table1[[#This Row],[Odd1]]&gt;Table1[[#This Row],[Odd2]],Table1[[#This Row],[Team2]],Table1[[#This Row],[Team1]])</f>
        <v>POR</v>
      </c>
      <c r="I231" s="18" t="str">
        <f>IF(Raw!$H231=Raw!$B231,"Team1","Team2")</f>
        <v>Team2</v>
      </c>
      <c r="J231" s="18">
        <v>2.2200000000000002</v>
      </c>
      <c r="K231" s="18">
        <v>1.74</v>
      </c>
      <c r="L231" s="18">
        <f>Raw!$J231-Raw!$K231</f>
        <v>0.4800000000000002</v>
      </c>
      <c r="M231" s="18" t="s">
        <v>74</v>
      </c>
      <c r="N231" s="18" t="str">
        <f>IF(Raw!$M231=Raw!$B231,"Team1", "Team2")</f>
        <v>Team2</v>
      </c>
      <c r="O231" s="18">
        <v>0</v>
      </c>
      <c r="P231" s="18">
        <v>0</v>
      </c>
      <c r="Q231" s="18">
        <v>0</v>
      </c>
      <c r="R231" s="18">
        <v>1</v>
      </c>
      <c r="S231" s="18" t="s">
        <v>78</v>
      </c>
      <c r="T231" s="18" t="str">
        <f>IF(Raw!$S231=Raw!$B231,"Team1","Team2")</f>
        <v>Team1</v>
      </c>
      <c r="U231" s="18">
        <v>101</v>
      </c>
      <c r="V231" s="18">
        <v>89</v>
      </c>
      <c r="W231" s="18">
        <f>Raw!$U231-Raw!$V231</f>
        <v>12</v>
      </c>
      <c r="X231" s="18">
        <v>0.66110000000000002</v>
      </c>
      <c r="Y231" s="18">
        <v>0.62</v>
      </c>
      <c r="Z231" s="18">
        <f>1-Table1[[#This Row],[Pred1]]</f>
        <v>0.38</v>
      </c>
      <c r="AA231" s="20">
        <v>-1</v>
      </c>
      <c r="AB231" s="20">
        <v>3</v>
      </c>
      <c r="AC231" s="20">
        <v>-4</v>
      </c>
      <c r="AD231" s="20">
        <v>0.126</v>
      </c>
      <c r="AE231" s="20">
        <v>-0.20000000000000284</v>
      </c>
      <c r="AF231" s="20">
        <v>-2.2000000000000028</v>
      </c>
      <c r="AG231" s="20">
        <v>-0.10000000000000142</v>
      </c>
      <c r="AH231" s="20">
        <v>-1.4000000000000057</v>
      </c>
      <c r="AI231" s="20">
        <v>0.60000000000000142</v>
      </c>
      <c r="AJ231" s="20">
        <v>-0.60000000000000142</v>
      </c>
      <c r="AK231" s="20">
        <v>0.30000000000000071</v>
      </c>
      <c r="AL231" s="20">
        <v>-3.0999999999999943</v>
      </c>
      <c r="AM231" s="20">
        <v>-1.3000000000000007</v>
      </c>
      <c r="AN231" s="20">
        <v>-0.80000000000000071</v>
      </c>
      <c r="AO231" s="20">
        <v>-3.2000000000000028</v>
      </c>
      <c r="AP231" s="20">
        <v>0.69999999999999929</v>
      </c>
      <c r="AQ231" s="20">
        <v>-1.7999999999999972</v>
      </c>
      <c r="AR231" s="20">
        <v>-1.1999999999999957</v>
      </c>
      <c r="AS231" s="20">
        <v>3.7000000000000028</v>
      </c>
      <c r="AT231" s="20">
        <v>-1</v>
      </c>
      <c r="AU231" s="20">
        <v>1</v>
      </c>
      <c r="AV231" s="20">
        <v>0.40000000000000036</v>
      </c>
      <c r="AW231" s="20">
        <v>-1.7000000000000002</v>
      </c>
      <c r="AX231" s="20">
        <v>-2.6000000000000014</v>
      </c>
      <c r="AY231" s="20">
        <v>-0.19999999999999929</v>
      </c>
      <c r="AZ231" s="20">
        <v>0.39999999999999991</v>
      </c>
      <c r="BA231" s="20">
        <v>0</v>
      </c>
      <c r="BB231" s="20">
        <v>1</v>
      </c>
      <c r="BC231" s="20">
        <v>-1</v>
      </c>
      <c r="BD231" s="20">
        <v>1</v>
      </c>
      <c r="BE231" s="20">
        <v>0</v>
      </c>
      <c r="BF231" s="20">
        <v>2</v>
      </c>
      <c r="BG231" s="20">
        <v>-6</v>
      </c>
      <c r="BH231" s="20">
        <v>-2</v>
      </c>
      <c r="BI231" s="20">
        <v>-6</v>
      </c>
      <c r="BJ231" s="22">
        <v>-1</v>
      </c>
      <c r="BK231" s="22">
        <v>0</v>
      </c>
      <c r="BL231" s="22">
        <v>-4.2000000000000028</v>
      </c>
      <c r="BM231" s="22">
        <v>15</v>
      </c>
      <c r="BN231" s="22">
        <v>20</v>
      </c>
      <c r="BO231" s="22">
        <v>-20</v>
      </c>
      <c r="BP231" s="22">
        <v>1</v>
      </c>
      <c r="BQ231" s="22">
        <v>4</v>
      </c>
      <c r="BR231" s="22">
        <v>5</v>
      </c>
      <c r="BS231" s="22">
        <v>-4</v>
      </c>
      <c r="BT231" s="22">
        <v>1</v>
      </c>
      <c r="BU231" s="22">
        <v>1</v>
      </c>
      <c r="BV231" s="22">
        <v>-4</v>
      </c>
      <c r="BW231" s="22">
        <v>2</v>
      </c>
      <c r="BX231" s="22">
        <v>0</v>
      </c>
      <c r="BY231" s="20">
        <v>9</v>
      </c>
      <c r="BZ231" s="22">
        <v>19</v>
      </c>
      <c r="CA231" s="21" t="s">
        <v>78</v>
      </c>
      <c r="CB231" s="21" t="str">
        <f>IF(Raw!$CA231=Raw!$B231,"Team1", "Team2")</f>
        <v>Team1</v>
      </c>
      <c r="CC231" s="21">
        <v>93</v>
      </c>
      <c r="CD231" s="21">
        <v>91</v>
      </c>
      <c r="CE231" s="21">
        <f>Raw!$CC231-Raw!$CD231</f>
        <v>2</v>
      </c>
      <c r="CF231" s="21" t="str">
        <f>INDEX(Pred!O:O, MATCH(Table1[[#This Row],[Index]],Pred!E:E,0))</f>
        <v>do not bet</v>
      </c>
      <c r="CG231" s="21"/>
      <c r="CH231" s="21"/>
      <c r="CI231" s="21">
        <f>IF(Table1[[#This Row],[GamewinTeam]]=Table1[[#This Row],[Bet.forecast]],0,1)</f>
        <v>1</v>
      </c>
      <c r="CJ231" s="32"/>
      <c r="CK231" s="32"/>
    </row>
    <row r="232" spans="1:89" x14ac:dyDescent="0.25">
      <c r="A232" t="s">
        <v>286</v>
      </c>
      <c r="B232" s="16" t="s">
        <v>58</v>
      </c>
      <c r="C232" s="18" t="s">
        <v>50</v>
      </c>
      <c r="D232" s="19" t="s">
        <v>266</v>
      </c>
      <c r="E232" s="18" t="str">
        <f>Table1[[#This Row],[Team1]]&amp;""&amp;Table1[[#This Row],[Team2]]&amp;""&amp;Table1[[#This Row],[Date]]</f>
        <v>MEMGSW20.12.2017</v>
      </c>
      <c r="F232" s="18" t="str">
        <f>Raw!$C232</f>
        <v>GSW</v>
      </c>
      <c r="G232" s="18" t="str">
        <f>IF(Raw!$F232=Raw!$B232,"Team1","Team2")</f>
        <v>Team2</v>
      </c>
      <c r="H232" s="18" t="str">
        <f>IF(Table1[[#This Row],[Odd1]]&gt;Table1[[#This Row],[Odd2]],Table1[[#This Row],[Team2]],Table1[[#This Row],[Team1]])</f>
        <v>GSW</v>
      </c>
      <c r="I232" s="18" t="str">
        <f>IF(Raw!$H232=Raw!$B232,"Team1","Team2")</f>
        <v>Team2</v>
      </c>
      <c r="J232" s="18">
        <v>5.12</v>
      </c>
      <c r="K232" s="18">
        <v>1.21</v>
      </c>
      <c r="L232" s="18">
        <f>Raw!$J232-Raw!$K232</f>
        <v>3.91</v>
      </c>
      <c r="M232" s="18" t="s">
        <v>58</v>
      </c>
      <c r="N232" s="18" t="str">
        <f>IF(Raw!$M232=Raw!$B232,"Team1", "Team2")</f>
        <v>Team1</v>
      </c>
      <c r="O232" s="18">
        <v>2</v>
      </c>
      <c r="P232" s="18">
        <v>1</v>
      </c>
      <c r="Q232" s="18">
        <v>2</v>
      </c>
      <c r="R232" s="18">
        <v>0</v>
      </c>
      <c r="S232" s="18" t="s">
        <v>50</v>
      </c>
      <c r="T232" s="18" t="str">
        <f>IF(Raw!$S232=Raw!$B232,"Team1","Team2")</f>
        <v>Team2</v>
      </c>
      <c r="U232" s="18">
        <v>81</v>
      </c>
      <c r="V232" s="18">
        <v>113</v>
      </c>
      <c r="W232" s="18">
        <f>Raw!$U232-Raw!$V232</f>
        <v>-32</v>
      </c>
      <c r="X232" s="18">
        <v>0.86050000000000004</v>
      </c>
      <c r="Y232" s="18">
        <v>0.18</v>
      </c>
      <c r="Z232" s="18">
        <f>1-Table1[[#This Row],[Pred1]]</f>
        <v>0.82000000000000006</v>
      </c>
      <c r="AA232" s="20">
        <v>0</v>
      </c>
      <c r="AB232" s="20">
        <v>-14</v>
      </c>
      <c r="AC232" s="20">
        <v>14</v>
      </c>
      <c r="AD232" s="20">
        <v>-0.5</v>
      </c>
      <c r="AE232" s="20">
        <v>-0.19999999999999574</v>
      </c>
      <c r="AF232" s="20">
        <v>-19.700000000000003</v>
      </c>
      <c r="AG232" s="20">
        <v>-8.8999999999999986</v>
      </c>
      <c r="AH232" s="20">
        <v>-6.2999999999999972</v>
      </c>
      <c r="AI232" s="20">
        <v>-7.1000000000000014</v>
      </c>
      <c r="AJ232" s="20">
        <v>-2.8000000000000007</v>
      </c>
      <c r="AK232" s="20">
        <v>-3.1000000000000014</v>
      </c>
      <c r="AL232" s="20">
        <v>-5.5999999999999943</v>
      </c>
      <c r="AM232" s="20">
        <v>0.80000000000000071</v>
      </c>
      <c r="AN232" s="20">
        <v>1.3000000000000007</v>
      </c>
      <c r="AO232" s="20">
        <v>-1</v>
      </c>
      <c r="AP232" s="20">
        <v>-0.30000000000000071</v>
      </c>
      <c r="AQ232" s="20">
        <v>-5.6999999999999993</v>
      </c>
      <c r="AR232" s="20">
        <v>-6</v>
      </c>
      <c r="AS232" s="20">
        <v>-10</v>
      </c>
      <c r="AT232" s="20">
        <v>-2.0999999999999996</v>
      </c>
      <c r="AU232" s="20">
        <v>-1.2000000000000002</v>
      </c>
      <c r="AV232" s="20">
        <v>-3.5999999999999996</v>
      </c>
      <c r="AW232" s="20">
        <v>1.2999999999999998</v>
      </c>
      <c r="AX232" s="20">
        <v>1.9000000000000021</v>
      </c>
      <c r="AY232" s="20">
        <v>2.4000000000000021</v>
      </c>
      <c r="AZ232" s="20">
        <v>-13.7</v>
      </c>
      <c r="BA232" s="20">
        <v>0</v>
      </c>
      <c r="BB232" s="20">
        <v>-1</v>
      </c>
      <c r="BC232" s="20">
        <v>1</v>
      </c>
      <c r="BD232" s="20">
        <v>-1</v>
      </c>
      <c r="BE232" s="20">
        <v>-5</v>
      </c>
      <c r="BF232" s="20">
        <v>-23</v>
      </c>
      <c r="BG232" s="20">
        <v>-11</v>
      </c>
      <c r="BH232" s="20">
        <v>-28</v>
      </c>
      <c r="BI232" s="20">
        <v>0.29999999999999716</v>
      </c>
      <c r="BJ232" s="22">
        <v>3</v>
      </c>
      <c r="BK232" s="22">
        <v>0</v>
      </c>
      <c r="BL232" s="22">
        <v>8.8000000000000043</v>
      </c>
      <c r="BM232" s="22">
        <v>-4</v>
      </c>
      <c r="BN232" s="22">
        <v>-4</v>
      </c>
      <c r="BO232" s="22">
        <v>-2.2999999999999972</v>
      </c>
      <c r="BP232" s="22">
        <v>-5</v>
      </c>
      <c r="BQ232" s="22">
        <v>-18</v>
      </c>
      <c r="BR232" s="22">
        <v>-23</v>
      </c>
      <c r="BS232" s="22">
        <v>-7</v>
      </c>
      <c r="BT232" s="22">
        <v>-1</v>
      </c>
      <c r="BU232" s="22">
        <v>2</v>
      </c>
      <c r="BV232" s="22">
        <v>-7</v>
      </c>
      <c r="BW232" s="22">
        <v>-3</v>
      </c>
      <c r="BX232" s="22">
        <v>-7</v>
      </c>
      <c r="BY232" s="20">
        <v>-7</v>
      </c>
      <c r="BZ232" s="22">
        <v>-11</v>
      </c>
      <c r="CA232" s="21" t="s">
        <v>50</v>
      </c>
      <c r="CB232" s="21" t="str">
        <f>IF(Raw!$CA232=Raw!$B232,"Team1", "Team2")</f>
        <v>Team2</v>
      </c>
      <c r="CC232" s="21">
        <v>84</v>
      </c>
      <c r="CD232" s="21">
        <v>97</v>
      </c>
      <c r="CE232" s="21">
        <f>Raw!$CC232-Raw!$CD232</f>
        <v>-13</v>
      </c>
      <c r="CF232" s="21" t="str">
        <f>INDEX(Pred!O:O, MATCH(Table1[[#This Row],[Index]],Pred!E:E,0))</f>
        <v>Team2</v>
      </c>
      <c r="CG232" s="21"/>
      <c r="CH232" s="21"/>
      <c r="CI232" s="21">
        <f>IF(Table1[[#This Row],[GamewinTeam]]=Table1[[#This Row],[Bet.forecast]],0,1)</f>
        <v>0</v>
      </c>
      <c r="CJ232" s="32"/>
      <c r="CK232" s="32"/>
    </row>
    <row r="233" spans="1:89" x14ac:dyDescent="0.25">
      <c r="A233" t="s">
        <v>286</v>
      </c>
      <c r="B233" s="16" t="s">
        <v>72</v>
      </c>
      <c r="C233" s="18" t="s">
        <v>55</v>
      </c>
      <c r="D233" s="19" t="s">
        <v>266</v>
      </c>
      <c r="E233" s="18" t="str">
        <f>Table1[[#This Row],[Team1]]&amp;""&amp;Table1[[#This Row],[Team2]]&amp;""&amp;Table1[[#This Row],[Date]]</f>
        <v>PHXLAC20.12.2017</v>
      </c>
      <c r="F233" s="18" t="str">
        <f>Raw!$C233</f>
        <v>LAC</v>
      </c>
      <c r="G233" s="18" t="str">
        <f>IF(Raw!$F233=Raw!$B233,"Team1","Team2")</f>
        <v>Team2</v>
      </c>
      <c r="H233" s="18" t="str">
        <f>IF(Table1[[#This Row],[Odd1]]&gt;Table1[[#This Row],[Odd2]],Table1[[#This Row],[Team2]],Table1[[#This Row],[Team1]])</f>
        <v>LAC</v>
      </c>
      <c r="I233" s="18" t="str">
        <f>IF(Raw!$H233=Raw!$B233,"Team1","Team2")</f>
        <v>Team2</v>
      </c>
      <c r="J233" s="18">
        <v>2.76</v>
      </c>
      <c r="K233" s="18">
        <v>1.51</v>
      </c>
      <c r="L233" s="18">
        <f>Raw!$J233-Raw!$K233</f>
        <v>1.2499999999999998</v>
      </c>
      <c r="M233" s="18" t="s">
        <v>55</v>
      </c>
      <c r="N233" s="18" t="str">
        <f>IF(Raw!$M233=Raw!$B233,"Team1", "Team2")</f>
        <v>Team2</v>
      </c>
      <c r="O233" s="18">
        <v>0</v>
      </c>
      <c r="P233" s="18">
        <v>0</v>
      </c>
      <c r="Q233" s="18">
        <v>1</v>
      </c>
      <c r="R233" s="18">
        <v>0</v>
      </c>
      <c r="S233" s="18" t="s">
        <v>55</v>
      </c>
      <c r="T233" s="18" t="str">
        <f>IF(Raw!$S233=Raw!$B233,"Team1","Team2")</f>
        <v>Team2</v>
      </c>
      <c r="U233" s="18">
        <v>91</v>
      </c>
      <c r="V233" s="18">
        <v>109</v>
      </c>
      <c r="W233" s="18">
        <f>Raw!$U233-Raw!$V233</f>
        <v>-18</v>
      </c>
      <c r="X233" s="18">
        <v>0.76070000000000004</v>
      </c>
      <c r="Y233" s="18">
        <v>0.32</v>
      </c>
      <c r="Z233" s="18">
        <f>1-Table1[[#This Row],[Pred1]]</f>
        <v>0.67999999999999994</v>
      </c>
      <c r="AA233" s="20">
        <v>5</v>
      </c>
      <c r="AB233" s="20">
        <v>1</v>
      </c>
      <c r="AC233" s="20">
        <v>4</v>
      </c>
      <c r="AD233" s="20">
        <v>-3.0000000000000027E-2</v>
      </c>
      <c r="AE233" s="20">
        <v>0</v>
      </c>
      <c r="AF233" s="20">
        <v>2.5</v>
      </c>
      <c r="AG233" s="20">
        <v>1.3000000000000043</v>
      </c>
      <c r="AH233" s="20">
        <v>2.7000000000000028</v>
      </c>
      <c r="AI233" s="20">
        <v>0.10000000000000142</v>
      </c>
      <c r="AJ233" s="20">
        <v>-1.8000000000000007</v>
      </c>
      <c r="AK233" s="20">
        <v>-4</v>
      </c>
      <c r="AL233" s="20">
        <v>-1.6999999999999957</v>
      </c>
      <c r="AM233" s="20">
        <v>1.6999999999999993</v>
      </c>
      <c r="AN233" s="20">
        <v>1.8000000000000007</v>
      </c>
      <c r="AO233" s="20">
        <v>1.2999999999999972</v>
      </c>
      <c r="AP233" s="20">
        <v>0.60000000000000142</v>
      </c>
      <c r="AQ233" s="20">
        <v>2</v>
      </c>
      <c r="AR233" s="20">
        <v>2.5999999999999943</v>
      </c>
      <c r="AS233" s="20">
        <v>-0.19999999999999929</v>
      </c>
      <c r="AT233" s="20">
        <v>1.3999999999999986</v>
      </c>
      <c r="AU233" s="20">
        <v>-1.1999999999999993</v>
      </c>
      <c r="AV233" s="20">
        <v>0.5</v>
      </c>
      <c r="AW233" s="20">
        <v>0</v>
      </c>
      <c r="AX233" s="20">
        <v>0.69999999999999929</v>
      </c>
      <c r="AY233" s="20">
        <v>0.89999999999999858</v>
      </c>
      <c r="AZ233" s="20">
        <v>-3.8</v>
      </c>
      <c r="BA233" s="20">
        <v>0</v>
      </c>
      <c r="BB233" s="20">
        <v>1</v>
      </c>
      <c r="BC233" s="20">
        <v>-1</v>
      </c>
      <c r="BD233" s="20">
        <v>1</v>
      </c>
      <c r="BE233" s="20">
        <v>0</v>
      </c>
      <c r="BF233" s="20">
        <v>6</v>
      </c>
      <c r="BG233" s="20">
        <v>-2</v>
      </c>
      <c r="BH233" s="20">
        <v>-5</v>
      </c>
      <c r="BI233" s="20">
        <v>0.29999999999999716</v>
      </c>
      <c r="BJ233" s="22">
        <v>1</v>
      </c>
      <c r="BK233" s="22">
        <v>-4</v>
      </c>
      <c r="BL233" s="22">
        <v>9</v>
      </c>
      <c r="BM233" s="22">
        <v>9</v>
      </c>
      <c r="BN233" s="22">
        <v>6</v>
      </c>
      <c r="BO233" s="22">
        <v>27.299999999999997</v>
      </c>
      <c r="BP233" s="22">
        <v>-1</v>
      </c>
      <c r="BQ233" s="22">
        <v>7</v>
      </c>
      <c r="BR233" s="22">
        <v>6</v>
      </c>
      <c r="BS233" s="22">
        <v>-4</v>
      </c>
      <c r="BT233" s="22">
        <v>1</v>
      </c>
      <c r="BU233" s="22">
        <v>-3</v>
      </c>
      <c r="BV233" s="22">
        <v>2</v>
      </c>
      <c r="BW233" s="22">
        <v>1</v>
      </c>
      <c r="BX233" s="22">
        <v>2</v>
      </c>
      <c r="BY233" s="20">
        <v>-1</v>
      </c>
      <c r="BZ233" s="22">
        <v>24</v>
      </c>
      <c r="CA233" s="21" t="s">
        <v>55</v>
      </c>
      <c r="CB233" s="21" t="str">
        <f>IF(Raw!$CA233=Raw!$B233,"Team1", "Team2")</f>
        <v>Team2</v>
      </c>
      <c r="CC233" s="21">
        <v>95</v>
      </c>
      <c r="CD233" s="21">
        <v>108</v>
      </c>
      <c r="CE233" s="21">
        <f>Raw!$CC233-Raw!$CD233</f>
        <v>-13</v>
      </c>
      <c r="CF233" s="21" t="str">
        <f>INDEX(Pred!O:O, MATCH(Table1[[#This Row],[Index]],Pred!E:E,0))</f>
        <v>do not bet</v>
      </c>
      <c r="CG233" s="21"/>
      <c r="CH233" s="21"/>
      <c r="CI233" s="21">
        <f>IF(Table1[[#This Row],[GamewinTeam]]=Table1[[#This Row],[Bet.forecast]],0,1)</f>
        <v>1</v>
      </c>
      <c r="CJ233" s="32"/>
      <c r="CK233" s="32"/>
    </row>
    <row r="234" spans="1:89" x14ac:dyDescent="0.25">
      <c r="A234" t="s">
        <v>286</v>
      </c>
      <c r="B234" s="16" t="s">
        <v>2</v>
      </c>
      <c r="C234" s="18" t="s">
        <v>67</v>
      </c>
      <c r="D234" s="19" t="s">
        <v>267</v>
      </c>
      <c r="E234" s="18" t="str">
        <f>Table1[[#This Row],[Team1]]&amp;""&amp;Table1[[#This Row],[Team2]]&amp;""&amp;Table1[[#This Row],[Date]]</f>
        <v>ATLOKC22.12.2017</v>
      </c>
      <c r="F234" s="18" t="str">
        <f>Raw!$C234</f>
        <v>OKC</v>
      </c>
      <c r="G234" s="18" t="str">
        <f>IF(Raw!$F234=Raw!$B234,"Team1","Team2")</f>
        <v>Team2</v>
      </c>
      <c r="H234" s="18" t="str">
        <f>IF(Table1[[#This Row],[Odd1]]&gt;Table1[[#This Row],[Odd2]],Table1[[#This Row],[Team2]],Table1[[#This Row],[Team1]])</f>
        <v>OKC</v>
      </c>
      <c r="I234" s="18" t="str">
        <f>IF(Raw!$H234=Raw!$B234,"Team1","Team2")</f>
        <v>Team2</v>
      </c>
      <c r="J234" s="18">
        <v>6.45</v>
      </c>
      <c r="K234" s="18">
        <v>1.1499999999999999</v>
      </c>
      <c r="L234" s="18">
        <f>Raw!$J234-Raw!$K234</f>
        <v>5.3000000000000007</v>
      </c>
      <c r="M234" s="18" t="s">
        <v>2</v>
      </c>
      <c r="N234" s="18" t="str">
        <f>IF(Raw!$M234=Raw!$B234,"Team1", "Team2")</f>
        <v>Team1</v>
      </c>
      <c r="O234" s="18">
        <v>8</v>
      </c>
      <c r="P234" s="18">
        <v>1</v>
      </c>
      <c r="Q234" s="18">
        <v>2</v>
      </c>
      <c r="R234" s="18">
        <v>0</v>
      </c>
      <c r="S234" s="18" t="s">
        <v>67</v>
      </c>
      <c r="T234" s="18" t="str">
        <f>IF(Raw!$S234=Raw!$B234,"Team1","Team2")</f>
        <v>Team2</v>
      </c>
      <c r="U234" s="18">
        <v>86</v>
      </c>
      <c r="V234" s="18">
        <v>111</v>
      </c>
      <c r="W234" s="18">
        <f>Raw!$U234-Raw!$V234</f>
        <v>-25</v>
      </c>
      <c r="X234" s="18">
        <v>0.88939999999999997</v>
      </c>
      <c r="Y234" s="18">
        <v>0.25</v>
      </c>
      <c r="Z234" s="18">
        <f>1-Table1[[#This Row],[Pred1]]</f>
        <v>0.75</v>
      </c>
      <c r="AA234" s="20">
        <v>0</v>
      </c>
      <c r="AB234" s="20">
        <v>-9</v>
      </c>
      <c r="AC234" s="20">
        <v>9</v>
      </c>
      <c r="AD234" s="20">
        <v>-0.29000000000000004</v>
      </c>
      <c r="AE234" s="20">
        <v>-0.39999999999999858</v>
      </c>
      <c r="AF234" s="20">
        <v>1</v>
      </c>
      <c r="AG234" s="20">
        <v>0.39999999999999858</v>
      </c>
      <c r="AH234" s="20">
        <v>-2.2999999999999972</v>
      </c>
      <c r="AI234" s="20">
        <v>1.7000000000000028</v>
      </c>
      <c r="AJ234" s="20">
        <v>0.60000000000000142</v>
      </c>
      <c r="AK234" s="20">
        <v>-0.89999999999999858</v>
      </c>
      <c r="AL234" s="20">
        <v>3.1000000000000014</v>
      </c>
      <c r="AM234" s="20">
        <v>-0.40000000000000036</v>
      </c>
      <c r="AN234" s="20">
        <v>-2.6000000000000014</v>
      </c>
      <c r="AO234" s="20">
        <v>7.6000000000000085</v>
      </c>
      <c r="AP234" s="20">
        <v>-3</v>
      </c>
      <c r="AQ234" s="20">
        <v>-1.3000000000000007</v>
      </c>
      <c r="AR234" s="20">
        <v>-4.2000000000000028</v>
      </c>
      <c r="AS234" s="20">
        <v>3</v>
      </c>
      <c r="AT234" s="20">
        <v>0.69999999999999929</v>
      </c>
      <c r="AU234" s="20">
        <v>-1.4000000000000004</v>
      </c>
      <c r="AV234" s="20">
        <v>-0.90000000000000036</v>
      </c>
      <c r="AW234" s="20">
        <v>0.20000000000000018</v>
      </c>
      <c r="AX234" s="20">
        <v>-1</v>
      </c>
      <c r="AY234" s="20">
        <v>0.30000000000000071</v>
      </c>
      <c r="AZ234" s="20">
        <v>-7.8</v>
      </c>
      <c r="BA234" s="20">
        <v>0</v>
      </c>
      <c r="BB234" s="20">
        <v>-1</v>
      </c>
      <c r="BC234" s="20">
        <v>1</v>
      </c>
      <c r="BD234" s="20">
        <v>-1</v>
      </c>
      <c r="BE234" s="20">
        <v>0</v>
      </c>
      <c r="BF234" s="20">
        <v>-12</v>
      </c>
      <c r="BG234" s="20">
        <v>-5</v>
      </c>
      <c r="BH234" s="20">
        <v>3</v>
      </c>
      <c r="BI234" s="20">
        <v>-8.1000000000000014</v>
      </c>
      <c r="BJ234" s="22">
        <v>0</v>
      </c>
      <c r="BK234" s="22">
        <v>6</v>
      </c>
      <c r="BL234" s="22">
        <v>-7.1999999999999957</v>
      </c>
      <c r="BM234" s="22">
        <v>-2</v>
      </c>
      <c r="BN234" s="22">
        <v>-2</v>
      </c>
      <c r="BO234" s="22">
        <v>-1.4000000000000057</v>
      </c>
      <c r="BP234" s="22">
        <v>2</v>
      </c>
      <c r="BQ234" s="22">
        <v>-2</v>
      </c>
      <c r="BR234" s="22">
        <v>0</v>
      </c>
      <c r="BS234" s="22">
        <v>4</v>
      </c>
      <c r="BT234" s="22">
        <v>0</v>
      </c>
      <c r="BU234" s="22">
        <v>-10</v>
      </c>
      <c r="BV234" s="22">
        <v>1</v>
      </c>
      <c r="BW234" s="22">
        <v>2</v>
      </c>
      <c r="BX234" s="22">
        <v>-9</v>
      </c>
      <c r="BY234" s="20">
        <v>3</v>
      </c>
      <c r="BZ234" s="22">
        <v>-38</v>
      </c>
      <c r="CA234" s="21" t="s">
        <v>67</v>
      </c>
      <c r="CB234" s="21" t="str">
        <f>IF(Raw!$CA234=Raw!$B234,"Team1", "Team2")</f>
        <v>Team2</v>
      </c>
      <c r="CC234" s="21">
        <v>117</v>
      </c>
      <c r="CD234" s="21">
        <v>120</v>
      </c>
      <c r="CE234" s="21">
        <f>Raw!$CC234-Raw!$CD234</f>
        <v>-3</v>
      </c>
      <c r="CF234" s="21" t="str">
        <f>INDEX(Pred!O:O, MATCH(Table1[[#This Row],[Index]],Pred!E:E,0))</f>
        <v>Team2</v>
      </c>
      <c r="CG234" s="21"/>
      <c r="CH234" s="21"/>
      <c r="CI234" s="21">
        <f>IF(Table1[[#This Row],[GamewinTeam]]=Table1[[#This Row],[Bet.forecast]],0,1)</f>
        <v>0</v>
      </c>
      <c r="CJ234" s="32"/>
      <c r="CK234" s="32"/>
    </row>
    <row r="235" spans="1:89" x14ac:dyDescent="0.25">
      <c r="A235" t="s">
        <v>286</v>
      </c>
      <c r="B235" s="16" t="s">
        <v>40</v>
      </c>
      <c r="C235" s="18" t="s">
        <v>8</v>
      </c>
      <c r="D235" s="19" t="s">
        <v>267</v>
      </c>
      <c r="E235" s="18" t="str">
        <f>Table1[[#This Row],[Team1]]&amp;""&amp;Table1[[#This Row],[Team2]]&amp;""&amp;Table1[[#This Row],[Date]]</f>
        <v>CHAMIL22.12.2017</v>
      </c>
      <c r="F235" s="18" t="str">
        <f>Raw!$C235</f>
        <v>MIL</v>
      </c>
      <c r="G235" s="18" t="str">
        <f>IF(Raw!$F235=Raw!$B235,"Team1","Team2")</f>
        <v>Team2</v>
      </c>
      <c r="H235" s="18" t="str">
        <f>IF(Table1[[#This Row],[Odd1]]&gt;Table1[[#This Row],[Odd2]],Table1[[#This Row],[Team2]],Table1[[#This Row],[Team1]])</f>
        <v>MIL</v>
      </c>
      <c r="I235" s="18" t="str">
        <f>IF(Raw!$H235=Raw!$B235,"Team1","Team2")</f>
        <v>Team2</v>
      </c>
      <c r="J235" s="18">
        <v>2.75</v>
      </c>
      <c r="K235" s="18">
        <v>1.51</v>
      </c>
      <c r="L235" s="18">
        <f>Raw!$J235-Raw!$K235</f>
        <v>1.24</v>
      </c>
      <c r="M235" s="18" t="s">
        <v>40</v>
      </c>
      <c r="N235" s="18" t="str">
        <f>IF(Raw!$M235=Raw!$B235,"Team1", "Team2")</f>
        <v>Team1</v>
      </c>
      <c r="O235" s="18">
        <v>0</v>
      </c>
      <c r="P235" s="18">
        <v>0</v>
      </c>
      <c r="Q235" s="18">
        <v>0</v>
      </c>
      <c r="R235" s="18">
        <v>0</v>
      </c>
      <c r="S235" s="18" t="s">
        <v>8</v>
      </c>
      <c r="T235" s="18" t="str">
        <f>IF(Raw!$S235=Raw!$B235,"Team1","Team2")</f>
        <v>Team2</v>
      </c>
      <c r="U235" s="18">
        <v>88</v>
      </c>
      <c r="V235" s="18">
        <v>113</v>
      </c>
      <c r="W235" s="18">
        <f>Raw!$U235-Raw!$V235</f>
        <v>-25</v>
      </c>
      <c r="X235" s="18">
        <v>0.5534</v>
      </c>
      <c r="Y235" s="18">
        <v>0.25</v>
      </c>
      <c r="Z235" s="18">
        <f>1-Table1[[#This Row],[Pred1]]</f>
        <v>0.75</v>
      </c>
      <c r="AA235" s="20">
        <v>2</v>
      </c>
      <c r="AB235" s="20">
        <v>-5</v>
      </c>
      <c r="AC235" s="20">
        <v>7</v>
      </c>
      <c r="AD235" s="20">
        <v>-0.19700000000000006</v>
      </c>
      <c r="AE235" s="20">
        <v>9.9999999999994316E-2</v>
      </c>
      <c r="AF235" s="20">
        <v>-0.59999999999999432</v>
      </c>
      <c r="AG235" s="20">
        <v>-1.5</v>
      </c>
      <c r="AH235" s="20">
        <v>4.8999999999999915</v>
      </c>
      <c r="AI235" s="20">
        <v>-4.3999999999999986</v>
      </c>
      <c r="AJ235" s="20">
        <v>-0.10000000000000142</v>
      </c>
      <c r="AK235" s="20">
        <v>0.5</v>
      </c>
      <c r="AL235" s="20">
        <v>-1</v>
      </c>
      <c r="AM235" s="20">
        <v>2.5</v>
      </c>
      <c r="AN235" s="20">
        <v>4.3000000000000007</v>
      </c>
      <c r="AO235" s="20">
        <v>-2.6999999999999886</v>
      </c>
      <c r="AP235" s="20">
        <v>2.6000000000000005</v>
      </c>
      <c r="AQ235" s="20">
        <v>5.6999999999999993</v>
      </c>
      <c r="AR235" s="20">
        <v>8.2999999999999972</v>
      </c>
      <c r="AS235" s="20">
        <v>-1.6999999999999993</v>
      </c>
      <c r="AT235" s="20">
        <v>0</v>
      </c>
      <c r="AU235" s="20">
        <v>-2.3000000000000007</v>
      </c>
      <c r="AV235" s="20">
        <v>-0.90000000000000036</v>
      </c>
      <c r="AW235" s="20">
        <v>1.6</v>
      </c>
      <c r="AX235" s="20">
        <v>-3.7999999999999972</v>
      </c>
      <c r="AY235" s="20">
        <v>3</v>
      </c>
      <c r="AZ235" s="20">
        <v>-1.6</v>
      </c>
      <c r="BA235" s="20">
        <v>0</v>
      </c>
      <c r="BB235" s="20">
        <v>-1</v>
      </c>
      <c r="BC235" s="20">
        <v>1</v>
      </c>
      <c r="BD235" s="20">
        <v>-1</v>
      </c>
      <c r="BE235" s="20">
        <v>0</v>
      </c>
      <c r="BF235" s="20">
        <v>-8</v>
      </c>
      <c r="BG235" s="20">
        <v>-4</v>
      </c>
      <c r="BH235" s="20">
        <v>3</v>
      </c>
      <c r="BI235" s="20">
        <v>-6.5</v>
      </c>
      <c r="BJ235" s="22">
        <v>-4</v>
      </c>
      <c r="BK235" s="22">
        <v>-6</v>
      </c>
      <c r="BL235" s="22">
        <v>-7.5</v>
      </c>
      <c r="BM235" s="22">
        <v>4</v>
      </c>
      <c r="BN235" s="22">
        <v>8</v>
      </c>
      <c r="BO235" s="22">
        <v>-7.2000000000000028</v>
      </c>
      <c r="BP235" s="22">
        <v>-1</v>
      </c>
      <c r="BQ235" s="22">
        <v>-1</v>
      </c>
      <c r="BR235" s="22">
        <v>-2</v>
      </c>
      <c r="BS235" s="22">
        <v>-6</v>
      </c>
      <c r="BT235" s="22">
        <v>-2</v>
      </c>
      <c r="BU235" s="22">
        <v>-2</v>
      </c>
      <c r="BV235" s="22">
        <v>3</v>
      </c>
      <c r="BW235" s="22">
        <v>4</v>
      </c>
      <c r="BX235" s="22">
        <v>0</v>
      </c>
      <c r="BY235" s="20">
        <v>7</v>
      </c>
      <c r="BZ235" s="22">
        <v>-21</v>
      </c>
      <c r="CA235" s="21" t="s">
        <v>8</v>
      </c>
      <c r="CB235" s="21" t="str">
        <f>IF(Raw!$CA235=Raw!$B235,"Team1", "Team2")</f>
        <v>Team2</v>
      </c>
      <c r="CC235" s="21">
        <v>104</v>
      </c>
      <c r="CD235" s="21">
        <v>109</v>
      </c>
      <c r="CE235" s="21">
        <f>Raw!$CC235-Raw!$CD235</f>
        <v>-5</v>
      </c>
      <c r="CF235" s="21" t="str">
        <f>INDEX(Pred!O:O, MATCH(Table1[[#This Row],[Index]],Pred!E:E,0))</f>
        <v>Team2</v>
      </c>
      <c r="CG235" s="21"/>
      <c r="CH235" s="21"/>
      <c r="CI235" s="21">
        <f>IF(Table1[[#This Row],[GamewinTeam]]=Table1[[#This Row],[Bet.forecast]],0,1)</f>
        <v>0</v>
      </c>
      <c r="CJ235" s="32"/>
      <c r="CK235" s="32"/>
    </row>
    <row r="236" spans="1:89" x14ac:dyDescent="0.25">
      <c r="A236" t="s">
        <v>286</v>
      </c>
      <c r="B236" s="16" t="s">
        <v>45</v>
      </c>
      <c r="C236" s="18" t="s">
        <v>7</v>
      </c>
      <c r="D236" s="19" t="s">
        <v>267</v>
      </c>
      <c r="E236" s="18" t="str">
        <f>Table1[[#This Row],[Team1]]&amp;""&amp;Table1[[#This Row],[Team2]]&amp;""&amp;Table1[[#This Row],[Date]]</f>
        <v>DALMIA22.12.2017</v>
      </c>
      <c r="F236" s="18" t="str">
        <f>Raw!$C236</f>
        <v>MIA</v>
      </c>
      <c r="G236" s="18" t="str">
        <f>IF(Raw!$F236=Raw!$B236,"Team1","Team2")</f>
        <v>Team2</v>
      </c>
      <c r="H236" s="18" t="str">
        <f>IF(Table1[[#This Row],[Odd1]]&gt;Table1[[#This Row],[Odd2]],Table1[[#This Row],[Team2]],Table1[[#This Row],[Team1]])</f>
        <v>DAL</v>
      </c>
      <c r="I236" s="18" t="str">
        <f>IF(Raw!$H236=Raw!$B236,"Team1","Team2")</f>
        <v>Team1</v>
      </c>
      <c r="J236" s="18">
        <v>1.86</v>
      </c>
      <c r="K236" s="18">
        <v>2.0499999999999998</v>
      </c>
      <c r="L236" s="18">
        <f>Raw!$J236-Raw!$K236</f>
        <v>-0.18999999999999972</v>
      </c>
      <c r="M236" s="18" t="s">
        <v>45</v>
      </c>
      <c r="N236" s="18" t="str">
        <f>IF(Raw!$M236=Raw!$B236,"Team1", "Team2")</f>
        <v>Team1</v>
      </c>
      <c r="O236" s="18">
        <v>2</v>
      </c>
      <c r="P236" s="18">
        <v>0</v>
      </c>
      <c r="Q236" s="18">
        <v>0</v>
      </c>
      <c r="R236" s="18">
        <v>0</v>
      </c>
      <c r="S236" s="18" t="s">
        <v>7</v>
      </c>
      <c r="T236" s="18" t="str">
        <f>IF(Raw!$S236=Raw!$B236,"Team1","Team2")</f>
        <v>Team2</v>
      </c>
      <c r="U236" s="18">
        <v>82</v>
      </c>
      <c r="V236" s="18">
        <v>108</v>
      </c>
      <c r="W236" s="18">
        <f>Raw!$U236-Raw!$V236</f>
        <v>-26</v>
      </c>
      <c r="X236" s="18">
        <v>0.80049999999999999</v>
      </c>
      <c r="Y236" s="18">
        <v>0.24</v>
      </c>
      <c r="Z236" s="18">
        <f>1-Table1[[#This Row],[Pred1]]</f>
        <v>0.76</v>
      </c>
      <c r="AA236" s="20">
        <v>1</v>
      </c>
      <c r="AB236" s="20">
        <v>-7</v>
      </c>
      <c r="AC236" s="20">
        <v>8</v>
      </c>
      <c r="AD236" s="20">
        <v>-0.23499999999999999</v>
      </c>
      <c r="AE236" s="20">
        <v>0</v>
      </c>
      <c r="AF236" s="20">
        <v>-0.20000000000000284</v>
      </c>
      <c r="AG236" s="20">
        <v>0.10000000000000142</v>
      </c>
      <c r="AH236" s="20">
        <v>2.6999999999999886</v>
      </c>
      <c r="AI236" s="20">
        <v>-1.3000000000000043</v>
      </c>
      <c r="AJ236" s="20">
        <v>-0.19999999999999929</v>
      </c>
      <c r="AK236" s="20">
        <v>0</v>
      </c>
      <c r="AL236" s="20">
        <v>-0.5</v>
      </c>
      <c r="AM236" s="20">
        <v>-9.9999999999999645E-2</v>
      </c>
      <c r="AN236" s="20">
        <v>-0.5</v>
      </c>
      <c r="AO236" s="20">
        <v>1.6999999999999886</v>
      </c>
      <c r="AP236" s="20">
        <v>9.9999999999999645E-2</v>
      </c>
      <c r="AQ236" s="20">
        <v>0.10000000000000142</v>
      </c>
      <c r="AR236" s="20">
        <v>0.19999999999999574</v>
      </c>
      <c r="AS236" s="20">
        <v>0.29999999999999716</v>
      </c>
      <c r="AT236" s="20">
        <v>-2.3999999999999986</v>
      </c>
      <c r="AU236" s="20">
        <v>-0.70000000000000018</v>
      </c>
      <c r="AV236" s="20">
        <v>-1.3999999999999995</v>
      </c>
      <c r="AW236" s="20">
        <v>9.9999999999999645E-2</v>
      </c>
      <c r="AX236" s="20">
        <v>-1</v>
      </c>
      <c r="AY236" s="20">
        <v>0.89999999999999858</v>
      </c>
      <c r="AZ236" s="20">
        <v>-1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20</v>
      </c>
      <c r="BG236" s="20">
        <v>7</v>
      </c>
      <c r="BH236" s="20">
        <v>0</v>
      </c>
      <c r="BI236" s="20">
        <v>9.2999999999999972</v>
      </c>
      <c r="BJ236" s="22">
        <v>4</v>
      </c>
      <c r="BK236" s="22">
        <v>2</v>
      </c>
      <c r="BL236" s="22">
        <v>11</v>
      </c>
      <c r="BM236" s="22">
        <v>2</v>
      </c>
      <c r="BN236" s="22">
        <v>-5</v>
      </c>
      <c r="BO236" s="22">
        <v>24</v>
      </c>
      <c r="BP236" s="22">
        <v>-2</v>
      </c>
      <c r="BQ236" s="22">
        <v>-7</v>
      </c>
      <c r="BR236" s="22">
        <v>-9</v>
      </c>
      <c r="BS236" s="22">
        <v>-1</v>
      </c>
      <c r="BT236" s="22">
        <v>-3</v>
      </c>
      <c r="BU236" s="22">
        <v>0</v>
      </c>
      <c r="BV236" s="22">
        <v>4</v>
      </c>
      <c r="BW236" s="22">
        <v>-3</v>
      </c>
      <c r="BX236" s="22">
        <v>1</v>
      </c>
      <c r="BY236" s="20">
        <v>-3</v>
      </c>
      <c r="BZ236" s="22">
        <v>16</v>
      </c>
      <c r="CA236" s="21" t="s">
        <v>7</v>
      </c>
      <c r="CB236" s="21" t="str">
        <f>IF(Raw!$CA236=Raw!$B236,"Team1", "Team2")</f>
        <v>Team2</v>
      </c>
      <c r="CC236" s="21">
        <v>101</v>
      </c>
      <c r="CD236" s="21">
        <v>113</v>
      </c>
      <c r="CE236" s="21">
        <f>Raw!$CC236-Raw!$CD236</f>
        <v>-12</v>
      </c>
      <c r="CF236" s="21" t="str">
        <f>INDEX(Pred!O:O, MATCH(Table1[[#This Row],[Index]],Pred!E:E,0))</f>
        <v>Team2</v>
      </c>
      <c r="CG236" s="21"/>
      <c r="CH236" s="21"/>
      <c r="CI236" s="21">
        <f>IF(Table1[[#This Row],[GamewinTeam]]=Table1[[#This Row],[Bet.forecast]],0,1)</f>
        <v>0</v>
      </c>
      <c r="CJ236" s="32"/>
      <c r="CK236" s="32"/>
    </row>
    <row r="237" spans="1:89" x14ac:dyDescent="0.25">
      <c r="A237" t="s">
        <v>286</v>
      </c>
      <c r="B237" s="16" t="s">
        <v>55</v>
      </c>
      <c r="C237" s="18" t="s">
        <v>6</v>
      </c>
      <c r="D237" s="19" t="s">
        <v>267</v>
      </c>
      <c r="E237" s="18" t="str">
        <f>Table1[[#This Row],[Team1]]&amp;""&amp;Table1[[#This Row],[Team2]]&amp;""&amp;Table1[[#This Row],[Date]]</f>
        <v>LACHOU22.12.2017</v>
      </c>
      <c r="F237" s="18" t="str">
        <f>Raw!$C237</f>
        <v>HOU</v>
      </c>
      <c r="G237" s="18" t="str">
        <f>IF(Raw!$F237=Raw!$B237,"Team1","Team2")</f>
        <v>Team2</v>
      </c>
      <c r="H237" s="18" t="str">
        <f>IF(Table1[[#This Row],[Odd1]]&gt;Table1[[#This Row],[Odd2]],Table1[[#This Row],[Team2]],Table1[[#This Row],[Team1]])</f>
        <v>HOU</v>
      </c>
      <c r="I237" s="18" t="str">
        <f>IF(Raw!$H237=Raw!$B237,"Team1","Team2")</f>
        <v>Team2</v>
      </c>
      <c r="J237" s="18">
        <v>7.66</v>
      </c>
      <c r="K237" s="18">
        <v>1.1200000000000001</v>
      </c>
      <c r="L237" s="18">
        <f>Raw!$J237-Raw!$K237</f>
        <v>6.54</v>
      </c>
      <c r="M237" s="18" t="s">
        <v>55</v>
      </c>
      <c r="N237" s="18" t="str">
        <f>IF(Raw!$M237=Raw!$B237,"Team1", "Team2")</f>
        <v>Team1</v>
      </c>
      <c r="O237" s="18">
        <v>0</v>
      </c>
      <c r="P237" s="18">
        <v>0</v>
      </c>
      <c r="Q237" s="18">
        <v>6</v>
      </c>
      <c r="R237" s="18">
        <v>0</v>
      </c>
      <c r="S237" s="18" t="s">
        <v>6</v>
      </c>
      <c r="T237" s="18" t="str">
        <f>IF(Raw!$S237=Raw!$B237,"Team1","Team2")</f>
        <v>Team2</v>
      </c>
      <c r="U237" s="18">
        <v>78</v>
      </c>
      <c r="V237" s="18">
        <v>111</v>
      </c>
      <c r="W237" s="18">
        <f>Raw!$U237-Raw!$V237</f>
        <v>-33</v>
      </c>
      <c r="X237" s="18">
        <v>0.85919999999999996</v>
      </c>
      <c r="Y237" s="18">
        <v>0.17</v>
      </c>
      <c r="Z237" s="18">
        <f>1-Table1[[#This Row],[Pred1]]</f>
        <v>0.83</v>
      </c>
      <c r="AA237" s="20">
        <v>0</v>
      </c>
      <c r="AB237" s="20">
        <v>-13</v>
      </c>
      <c r="AC237" s="20">
        <v>13</v>
      </c>
      <c r="AD237" s="20">
        <v>-0.43299999999999994</v>
      </c>
      <c r="AE237" s="20">
        <v>0.20000000000000284</v>
      </c>
      <c r="AF237" s="20">
        <v>-11.799999999999997</v>
      </c>
      <c r="AG237" s="20">
        <v>-1.5</v>
      </c>
      <c r="AH237" s="20">
        <v>0.69999999999998863</v>
      </c>
      <c r="AI237" s="20">
        <v>-2.1999999999999957</v>
      </c>
      <c r="AJ237" s="20">
        <v>-5.6999999999999993</v>
      </c>
      <c r="AK237" s="20">
        <v>-13.700000000000003</v>
      </c>
      <c r="AL237" s="20">
        <v>-2</v>
      </c>
      <c r="AM237" s="20">
        <v>-3.2000000000000028</v>
      </c>
      <c r="AN237" s="20">
        <v>-2.3000000000000007</v>
      </c>
      <c r="AO237" s="20">
        <v>-5.7000000000000028</v>
      </c>
      <c r="AP237" s="20">
        <v>1.5999999999999996</v>
      </c>
      <c r="AQ237" s="20">
        <v>-2.1000000000000014</v>
      </c>
      <c r="AR237" s="20">
        <v>-0.5</v>
      </c>
      <c r="AS237" s="20">
        <v>-2.2000000000000028</v>
      </c>
      <c r="AT237" s="20">
        <v>-0.30000000000000071</v>
      </c>
      <c r="AU237" s="20">
        <v>-1.5000000000000009</v>
      </c>
      <c r="AV237" s="20">
        <v>-0.30000000000000071</v>
      </c>
      <c r="AW237" s="20">
        <v>0.60000000000000053</v>
      </c>
      <c r="AX237" s="20">
        <v>0.60000000000000142</v>
      </c>
      <c r="AY237" s="20">
        <v>0.5</v>
      </c>
      <c r="AZ237" s="20">
        <v>-12.899999999999999</v>
      </c>
      <c r="BA237" s="20">
        <v>0</v>
      </c>
      <c r="BB237" s="20">
        <v>1</v>
      </c>
      <c r="BC237" s="20">
        <v>-1</v>
      </c>
      <c r="BD237" s="20">
        <v>1</v>
      </c>
      <c r="BE237" s="20">
        <v>0</v>
      </c>
      <c r="BF237" s="20">
        <v>-8</v>
      </c>
      <c r="BG237" s="20">
        <v>4</v>
      </c>
      <c r="BH237" s="20">
        <v>-3</v>
      </c>
      <c r="BI237" s="20">
        <v>6</v>
      </c>
      <c r="BJ237" s="22">
        <v>-7</v>
      </c>
      <c r="BK237" s="22">
        <v>-12</v>
      </c>
      <c r="BL237" s="22">
        <v>-7.2000000000000028</v>
      </c>
      <c r="BM237" s="22">
        <v>-9</v>
      </c>
      <c r="BN237" s="22">
        <v>-8</v>
      </c>
      <c r="BO237" s="22">
        <v>-11.399999999999991</v>
      </c>
      <c r="BP237" s="22">
        <v>-3</v>
      </c>
      <c r="BQ237" s="22">
        <v>6</v>
      </c>
      <c r="BR237" s="22">
        <v>3</v>
      </c>
      <c r="BS237" s="22">
        <v>3</v>
      </c>
      <c r="BT237" s="22">
        <v>-6</v>
      </c>
      <c r="BU237" s="22">
        <v>-6</v>
      </c>
      <c r="BV237" s="22">
        <v>-1</v>
      </c>
      <c r="BW237" s="22">
        <v>-2</v>
      </c>
      <c r="BX237" s="22">
        <v>-11</v>
      </c>
      <c r="BY237" s="20">
        <v>0</v>
      </c>
      <c r="BZ237" s="22">
        <v>19</v>
      </c>
      <c r="CA237" s="21" t="s">
        <v>55</v>
      </c>
      <c r="CB237" s="21" t="str">
        <f>IF(Raw!$CA237=Raw!$B237,"Team1", "Team2")</f>
        <v>Team1</v>
      </c>
      <c r="CC237" s="21">
        <v>128</v>
      </c>
      <c r="CD237" s="21">
        <v>118</v>
      </c>
      <c r="CE237" s="21">
        <f>Raw!$CC237-Raw!$CD237</f>
        <v>10</v>
      </c>
      <c r="CF237" s="21" t="str">
        <f>INDEX(Pred!O:O, MATCH(Table1[[#This Row],[Index]],Pred!E:E,0))</f>
        <v>do not bet</v>
      </c>
      <c r="CG237" s="21"/>
      <c r="CH237" s="21"/>
      <c r="CI237" s="21">
        <f>IF(Table1[[#This Row],[GamewinTeam]]=Table1[[#This Row],[Bet.forecast]],0,1)</f>
        <v>1</v>
      </c>
      <c r="CJ237" s="32"/>
      <c r="CK237" s="32"/>
    </row>
    <row r="238" spans="1:89" x14ac:dyDescent="0.25">
      <c r="A238" t="s">
        <v>286</v>
      </c>
      <c r="B238" s="16" t="s">
        <v>10</v>
      </c>
      <c r="C238" s="18" t="s">
        <v>65</v>
      </c>
      <c r="D238" s="19" t="s">
        <v>268</v>
      </c>
      <c r="E238" s="18" t="str">
        <f>Table1[[#This Row],[Team1]]&amp;""&amp;Table1[[#This Row],[Team2]]&amp;""&amp;Table1[[#This Row],[Date]]</f>
        <v>PHINYK25.12.2017</v>
      </c>
      <c r="F238" s="18" t="str">
        <f>Raw!$C238</f>
        <v>NYK</v>
      </c>
      <c r="G238" s="18" t="str">
        <f>IF(Raw!$F238=Raw!$B238,"Team1","Team2")</f>
        <v>Team2</v>
      </c>
      <c r="H238" s="18" t="str">
        <f>IF(Table1[[#This Row],[Odd1]]&gt;Table1[[#This Row],[Odd2]],Table1[[#This Row],[Team2]],Table1[[#This Row],[Team1]])</f>
        <v>PHI</v>
      </c>
      <c r="I238" s="18" t="str">
        <f>IF(Raw!$H238=Raw!$B238,"Team1","Team2")</f>
        <v>Team1</v>
      </c>
      <c r="J238" s="18">
        <v>1.85</v>
      </c>
      <c r="K238" s="18">
        <v>2.0169999999999999</v>
      </c>
      <c r="L238" s="18">
        <f>Raw!$J238-Raw!$K238</f>
        <v>-0.16699999999999982</v>
      </c>
      <c r="M238" s="18" t="s">
        <v>10</v>
      </c>
      <c r="N238" s="18" t="str">
        <f>IF(Raw!$M238=Raw!$B238,"Team1", "Team2")</f>
        <v>Team1</v>
      </c>
      <c r="O238" s="18">
        <v>3</v>
      </c>
      <c r="P238" s="18">
        <v>1</v>
      </c>
      <c r="Q238" s="18">
        <v>0</v>
      </c>
      <c r="R238" s="18">
        <v>0</v>
      </c>
      <c r="S238" s="18" t="s">
        <v>65</v>
      </c>
      <c r="T238" s="18" t="str">
        <f>IF(Raw!$S238=Raw!$B238,"Team1","Team2")</f>
        <v>Team2</v>
      </c>
      <c r="U238" s="18">
        <v>86</v>
      </c>
      <c r="V238" s="18">
        <v>115</v>
      </c>
      <c r="W238" s="18">
        <f>Raw!$U238-Raw!$V238</f>
        <v>-29</v>
      </c>
      <c r="X238" s="18">
        <v>0.75280000000000002</v>
      </c>
      <c r="Y238" s="18">
        <v>0.21</v>
      </c>
      <c r="Z238" s="18">
        <f>1-Table1[[#This Row],[Pred1]]</f>
        <v>0.79</v>
      </c>
      <c r="AA238" s="20">
        <v>0</v>
      </c>
      <c r="AB238" s="20">
        <v>-2</v>
      </c>
      <c r="AC238" s="20">
        <v>2</v>
      </c>
      <c r="AD238" s="20">
        <v>-0.06</v>
      </c>
      <c r="AE238" s="20">
        <v>0.39999999999999858</v>
      </c>
      <c r="AF238" s="20">
        <v>3.7999999999999972</v>
      </c>
      <c r="AG238" s="20">
        <v>-0.10000000000000142</v>
      </c>
      <c r="AH238" s="20">
        <v>2</v>
      </c>
      <c r="AI238" s="20">
        <v>-1.0999999999999943</v>
      </c>
      <c r="AJ238" s="20">
        <v>2.5</v>
      </c>
      <c r="AK238" s="20">
        <v>8.3000000000000007</v>
      </c>
      <c r="AL238" s="20">
        <v>-1.5</v>
      </c>
      <c r="AM238" s="20">
        <v>1.5</v>
      </c>
      <c r="AN238" s="20">
        <v>3.1999999999999993</v>
      </c>
      <c r="AO238" s="20">
        <v>-4.6000000000000085</v>
      </c>
      <c r="AP238" s="20">
        <v>0.59999999999999964</v>
      </c>
      <c r="AQ238" s="20">
        <v>3.6000000000000014</v>
      </c>
      <c r="AR238" s="20">
        <v>4.1999999999999957</v>
      </c>
      <c r="AS238" s="20">
        <v>3.3999999999999986</v>
      </c>
      <c r="AT238" s="20">
        <v>2.5</v>
      </c>
      <c r="AU238" s="20">
        <v>1.3000000000000007</v>
      </c>
      <c r="AV238" s="20">
        <v>0.5</v>
      </c>
      <c r="AW238" s="20">
        <v>0.79999999999999982</v>
      </c>
      <c r="AX238" s="20">
        <v>2.8999999999999986</v>
      </c>
      <c r="AY238" s="20">
        <v>1</v>
      </c>
      <c r="AZ238" s="20">
        <v>-1.4</v>
      </c>
      <c r="BA238" s="20">
        <v>0</v>
      </c>
      <c r="BB238" s="20">
        <v>1</v>
      </c>
      <c r="BC238" s="20">
        <v>-1</v>
      </c>
      <c r="BD238" s="20">
        <v>1</v>
      </c>
      <c r="BE238" s="20">
        <v>0</v>
      </c>
      <c r="BF238" s="20">
        <v>7</v>
      </c>
      <c r="BG238" s="20">
        <v>-3</v>
      </c>
      <c r="BH238" s="20">
        <v>-11</v>
      </c>
      <c r="BI238" s="20">
        <v>1.8000000000000043</v>
      </c>
      <c r="BJ238" s="22">
        <v>6</v>
      </c>
      <c r="BK238" s="22">
        <v>14</v>
      </c>
      <c r="BL238" s="22">
        <v>7.8000000000000007</v>
      </c>
      <c r="BM238" s="22">
        <v>7</v>
      </c>
      <c r="BN238" s="22">
        <v>2</v>
      </c>
      <c r="BO238" s="22">
        <v>19</v>
      </c>
      <c r="BP238" s="22">
        <v>-6</v>
      </c>
      <c r="BQ238" s="22">
        <v>9</v>
      </c>
      <c r="BR238" s="22">
        <v>3</v>
      </c>
      <c r="BS238" s="22">
        <v>3</v>
      </c>
      <c r="BT238" s="22">
        <v>2</v>
      </c>
      <c r="BU238" s="22">
        <v>0</v>
      </c>
      <c r="BV238" s="22">
        <v>2</v>
      </c>
      <c r="BW238" s="22">
        <v>-2</v>
      </c>
      <c r="BX238" s="22">
        <v>1</v>
      </c>
      <c r="BY238" s="20">
        <v>-1</v>
      </c>
      <c r="BZ238" s="22">
        <v>14</v>
      </c>
      <c r="CA238" s="21" t="s">
        <v>10</v>
      </c>
      <c r="CB238" s="21" t="str">
        <f>IF(Raw!$CA238=Raw!$B238,"Team1", "Team2")</f>
        <v>Team1</v>
      </c>
      <c r="CC238" s="21">
        <v>105</v>
      </c>
      <c r="CD238" s="21">
        <v>98</v>
      </c>
      <c r="CE238" s="21">
        <f>Raw!$CC238-Raw!$CD238</f>
        <v>7</v>
      </c>
      <c r="CF238" s="21" t="str">
        <f>INDEX(Pred!O:O, MATCH(Table1[[#This Row],[Index]],Pred!E:E,0))</f>
        <v>Team2</v>
      </c>
      <c r="CG238" s="21"/>
      <c r="CH238" s="21"/>
      <c r="CI238" s="21">
        <f>IF(Table1[[#This Row],[GamewinTeam]]=Table1[[#This Row],[Bet.forecast]],0,1)</f>
        <v>1</v>
      </c>
      <c r="CJ238" s="32"/>
      <c r="CK238" s="32"/>
    </row>
    <row r="239" spans="1:89" x14ac:dyDescent="0.25">
      <c r="A239" t="s">
        <v>286</v>
      </c>
      <c r="B239" s="16" t="s">
        <v>4</v>
      </c>
      <c r="C239" s="18" t="s">
        <v>50</v>
      </c>
      <c r="D239" s="19" t="s">
        <v>268</v>
      </c>
      <c r="E239" s="18" t="str">
        <f>Table1[[#This Row],[Team1]]&amp;""&amp;Table1[[#This Row],[Team2]]&amp;""&amp;Table1[[#This Row],[Date]]</f>
        <v>CLEGSW25.12.2017</v>
      </c>
      <c r="F239" s="18" t="str">
        <f>Raw!$C239</f>
        <v>GSW</v>
      </c>
      <c r="G239" s="18" t="str">
        <f>IF(Raw!$F239=Raw!$B239,"Team1","Team2")</f>
        <v>Team2</v>
      </c>
      <c r="H239" s="18" t="str">
        <f>IF(Table1[[#This Row],[Odd1]]&gt;Table1[[#This Row],[Odd2]],Table1[[#This Row],[Team2]],Table1[[#This Row],[Team1]])</f>
        <v>GSW</v>
      </c>
      <c r="I239" s="18" t="str">
        <f>IF(Raw!$H239=Raw!$B239,"Team1","Team2")</f>
        <v>Team2</v>
      </c>
      <c r="J239" s="18">
        <v>2.58</v>
      </c>
      <c r="K239" s="18">
        <v>1.57</v>
      </c>
      <c r="L239" s="18">
        <f>Raw!$J239-Raw!$K239</f>
        <v>1.01</v>
      </c>
      <c r="M239" s="18" t="s">
        <v>4</v>
      </c>
      <c r="N239" s="18" t="str">
        <f>IF(Raw!$M239=Raw!$B239,"Team1", "Team2")</f>
        <v>Team1</v>
      </c>
      <c r="O239" s="18">
        <v>2</v>
      </c>
      <c r="P239" s="18">
        <v>0</v>
      </c>
      <c r="Q239" s="18">
        <v>0</v>
      </c>
      <c r="R239" s="18">
        <v>0</v>
      </c>
      <c r="S239" s="18" t="s">
        <v>50</v>
      </c>
      <c r="T239" s="18" t="str">
        <f>IF(Raw!$S239=Raw!$B239,"Team1","Team2")</f>
        <v>Team2</v>
      </c>
      <c r="U239" s="18">
        <v>89</v>
      </c>
      <c r="V239" s="18">
        <v>98</v>
      </c>
      <c r="W239" s="18">
        <f>Raw!$U239-Raw!$V239</f>
        <v>-9</v>
      </c>
      <c r="X239" s="18">
        <v>0.76570000000000005</v>
      </c>
      <c r="Y239" s="18">
        <v>0.41</v>
      </c>
      <c r="Z239" s="18">
        <f>1-Table1[[#This Row],[Pred1]]</f>
        <v>0.59000000000000008</v>
      </c>
      <c r="AA239" s="20">
        <v>0</v>
      </c>
      <c r="AB239" s="20">
        <v>-3</v>
      </c>
      <c r="AC239" s="20">
        <v>3</v>
      </c>
      <c r="AD239" s="20">
        <v>-8.8000000000000078E-2</v>
      </c>
      <c r="AE239" s="20">
        <v>-0.19999999999999574</v>
      </c>
      <c r="AF239" s="20">
        <v>-3.7000000000000028</v>
      </c>
      <c r="AG239" s="20">
        <v>-3.3000000000000043</v>
      </c>
      <c r="AH239" s="20">
        <v>-2.5</v>
      </c>
      <c r="AI239" s="20">
        <v>-2.3999999999999986</v>
      </c>
      <c r="AJ239" s="20">
        <v>1</v>
      </c>
      <c r="AK239" s="20">
        <v>2.5000000000000036</v>
      </c>
      <c r="AL239" s="20">
        <v>0</v>
      </c>
      <c r="AM239" s="20">
        <v>1.6999999999999993</v>
      </c>
      <c r="AN239" s="20">
        <v>2.2000000000000028</v>
      </c>
      <c r="AO239" s="20">
        <v>-0.10000000000000853</v>
      </c>
      <c r="AP239" s="20">
        <v>-0.5</v>
      </c>
      <c r="AQ239" s="20">
        <v>-2.7000000000000028</v>
      </c>
      <c r="AR239" s="20">
        <v>-3.1000000000000014</v>
      </c>
      <c r="AS239" s="20">
        <v>-6.3000000000000007</v>
      </c>
      <c r="AT239" s="20">
        <v>-1.6999999999999993</v>
      </c>
      <c r="AU239" s="20">
        <v>-1.3999999999999995</v>
      </c>
      <c r="AV239" s="20">
        <v>-5</v>
      </c>
      <c r="AW239" s="20">
        <v>9.9999999999999645E-2</v>
      </c>
      <c r="AX239" s="20">
        <v>-1.4000000000000021</v>
      </c>
      <c r="AY239" s="20">
        <v>2.3000000000000007</v>
      </c>
      <c r="AZ239" s="20">
        <v>-6.5</v>
      </c>
      <c r="BA239" s="20">
        <v>0</v>
      </c>
      <c r="BB239" s="20">
        <v>-1</v>
      </c>
      <c r="BC239" s="20">
        <v>1</v>
      </c>
      <c r="BD239" s="20">
        <v>-1</v>
      </c>
      <c r="BE239" s="20">
        <v>0</v>
      </c>
      <c r="BF239" s="20">
        <v>-7</v>
      </c>
      <c r="BG239" s="20">
        <v>-10</v>
      </c>
      <c r="BH239" s="20">
        <v>6</v>
      </c>
      <c r="BI239" s="20">
        <v>-14.499999999999996</v>
      </c>
      <c r="BJ239" s="22">
        <v>5</v>
      </c>
      <c r="BK239" s="22">
        <v>-1</v>
      </c>
      <c r="BL239" s="22">
        <v>14.700000000000003</v>
      </c>
      <c r="BM239" s="22">
        <v>8</v>
      </c>
      <c r="BN239" s="22">
        <v>8</v>
      </c>
      <c r="BO239" s="22">
        <v>7.5</v>
      </c>
      <c r="BP239" s="22">
        <v>9</v>
      </c>
      <c r="BQ239" s="22">
        <v>-6</v>
      </c>
      <c r="BR239" s="22">
        <v>3</v>
      </c>
      <c r="BS239" s="22">
        <v>-16</v>
      </c>
      <c r="BT239" s="22">
        <v>-1</v>
      </c>
      <c r="BU239" s="22">
        <v>1</v>
      </c>
      <c r="BV239" s="22">
        <v>-8</v>
      </c>
      <c r="BW239" s="22">
        <v>8</v>
      </c>
      <c r="BX239" s="22">
        <v>1</v>
      </c>
      <c r="BY239" s="20">
        <v>-1</v>
      </c>
      <c r="BZ239" s="22">
        <v>-14</v>
      </c>
      <c r="CA239" s="21" t="s">
        <v>50</v>
      </c>
      <c r="CB239" s="21" t="str">
        <f>IF(Raw!$CA239=Raw!$B239,"Team1", "Team2")</f>
        <v>Team2</v>
      </c>
      <c r="CC239" s="21">
        <v>92</v>
      </c>
      <c r="CD239" s="21">
        <v>99</v>
      </c>
      <c r="CE239" s="21">
        <f>Raw!$CC239-Raw!$CD239</f>
        <v>-7</v>
      </c>
      <c r="CF239" s="21" t="str">
        <f>INDEX(Pred!O:O, MATCH(Table1[[#This Row],[Index]],Pred!E:E,0))</f>
        <v>Team2</v>
      </c>
      <c r="CG239" s="21"/>
      <c r="CH239" s="21"/>
      <c r="CI239" s="21">
        <f>IF(Table1[[#This Row],[GamewinTeam]]=Table1[[#This Row],[Bet.forecast]],0,1)</f>
        <v>0</v>
      </c>
      <c r="CJ239" s="32"/>
      <c r="CK239" s="32"/>
    </row>
    <row r="240" spans="1:89" x14ac:dyDescent="0.25">
      <c r="A240" t="s">
        <v>286</v>
      </c>
      <c r="B240" s="16" t="s">
        <v>83</v>
      </c>
      <c r="C240" s="18" t="s">
        <v>3</v>
      </c>
      <c r="D240" s="19" t="s">
        <v>268</v>
      </c>
      <c r="E240" s="18" t="str">
        <f>Table1[[#This Row],[Team1]]&amp;""&amp;Table1[[#This Row],[Team2]]&amp;""&amp;Table1[[#This Row],[Date]]</f>
        <v>WASBOS25.12.2017</v>
      </c>
      <c r="F240" s="18" t="str">
        <f>Raw!$C240</f>
        <v>BOS</v>
      </c>
      <c r="G240" s="18" t="str">
        <f>IF(Raw!$F240=Raw!$B240,"Team1","Team2")</f>
        <v>Team2</v>
      </c>
      <c r="H240" s="18" t="str">
        <f>IF(Table1[[#This Row],[Odd1]]&gt;Table1[[#This Row],[Odd2]],Table1[[#This Row],[Team2]],Table1[[#This Row],[Team1]])</f>
        <v>BOS</v>
      </c>
      <c r="I240" s="18" t="str">
        <f>IF(Raw!$H240=Raw!$B240,"Team1","Team2")</f>
        <v>Team2</v>
      </c>
      <c r="J240" s="18">
        <v>2.4900000000000002</v>
      </c>
      <c r="K240" s="18">
        <v>1.61</v>
      </c>
      <c r="L240" s="18">
        <f>Raw!$J240-Raw!$K240</f>
        <v>0.88000000000000012</v>
      </c>
      <c r="M240" s="18" t="s">
        <v>83</v>
      </c>
      <c r="N240" s="18" t="str">
        <f>IF(Raw!$M240=Raw!$B240,"Team1", "Team2")</f>
        <v>Team1</v>
      </c>
      <c r="O240" s="18">
        <v>2</v>
      </c>
      <c r="P240" s="18">
        <v>1</v>
      </c>
      <c r="Q240" s="18">
        <v>0</v>
      </c>
      <c r="R240" s="18">
        <v>0</v>
      </c>
      <c r="S240" s="18" t="s">
        <v>3</v>
      </c>
      <c r="T240" s="18" t="str">
        <f>IF(Raw!$S240=Raw!$B240,"Team1","Team2")</f>
        <v>Team2</v>
      </c>
      <c r="U240" s="18">
        <v>84</v>
      </c>
      <c r="V240" s="18">
        <v>105</v>
      </c>
      <c r="W240" s="18">
        <f>Raw!$U240-Raw!$V240</f>
        <v>-21</v>
      </c>
      <c r="X240" s="18">
        <v>0.56069999999999998</v>
      </c>
      <c r="Y240" s="18">
        <v>0.28999999999999998</v>
      </c>
      <c r="Z240" s="18">
        <f>1-Table1[[#This Row],[Pred1]]</f>
        <v>0.71</v>
      </c>
      <c r="AA240" s="20">
        <v>-3</v>
      </c>
      <c r="AB240" s="20">
        <v>-9</v>
      </c>
      <c r="AC240" s="20">
        <v>6</v>
      </c>
      <c r="AD240" s="20">
        <v>-0.20499999999999996</v>
      </c>
      <c r="AE240" s="20">
        <v>0.19999999999999574</v>
      </c>
      <c r="AF240" s="20">
        <v>2.2000000000000028</v>
      </c>
      <c r="AG240" s="20">
        <v>1.6999999999999957</v>
      </c>
      <c r="AH240" s="20">
        <v>2.5</v>
      </c>
      <c r="AI240" s="20">
        <v>0.60000000000000142</v>
      </c>
      <c r="AJ240" s="20">
        <v>-2.0999999999999996</v>
      </c>
      <c r="AK240" s="20">
        <v>-5</v>
      </c>
      <c r="AL240" s="20">
        <v>-1</v>
      </c>
      <c r="AM240" s="20">
        <v>0.90000000000000213</v>
      </c>
      <c r="AN240" s="20">
        <v>1.3000000000000007</v>
      </c>
      <c r="AO240" s="20">
        <v>-0.30000000000001137</v>
      </c>
      <c r="AP240" s="20">
        <v>0.90000000000000036</v>
      </c>
      <c r="AQ240" s="20">
        <v>-1.5</v>
      </c>
      <c r="AR240" s="20">
        <v>-0.60000000000000142</v>
      </c>
      <c r="AS240" s="20">
        <v>9.9999999999997868E-2</v>
      </c>
      <c r="AT240" s="20">
        <v>-9.9999999999999645E-2</v>
      </c>
      <c r="AU240" s="20">
        <v>0</v>
      </c>
      <c r="AV240" s="20">
        <v>-0.20000000000000018</v>
      </c>
      <c r="AW240" s="20">
        <v>0.80000000000000027</v>
      </c>
      <c r="AX240" s="20">
        <v>2</v>
      </c>
      <c r="AY240" s="20">
        <v>1.5</v>
      </c>
      <c r="AZ240" s="20">
        <v>-3.1999999999999997</v>
      </c>
      <c r="BA240" s="20">
        <v>0</v>
      </c>
      <c r="BB240" s="20">
        <v>0</v>
      </c>
      <c r="BC240" s="20">
        <v>0</v>
      </c>
      <c r="BD240" s="20">
        <v>0</v>
      </c>
      <c r="BE240" s="20">
        <v>0</v>
      </c>
      <c r="BF240" s="20">
        <v>13</v>
      </c>
      <c r="BG240" s="20">
        <v>3</v>
      </c>
      <c r="BH240" s="20">
        <v>-6</v>
      </c>
      <c r="BI240" s="20">
        <v>6.9000000000000057</v>
      </c>
      <c r="BJ240" s="22">
        <v>4</v>
      </c>
      <c r="BK240" s="22">
        <v>-2</v>
      </c>
      <c r="BL240" s="22">
        <v>15.799999999999997</v>
      </c>
      <c r="BM240" s="22">
        <v>3</v>
      </c>
      <c r="BN240" s="22">
        <v>2</v>
      </c>
      <c r="BO240" s="22">
        <v>6</v>
      </c>
      <c r="BP240" s="22">
        <v>4</v>
      </c>
      <c r="BQ240" s="22">
        <v>-1</v>
      </c>
      <c r="BR240" s="22">
        <v>3</v>
      </c>
      <c r="BS240" s="22">
        <v>0</v>
      </c>
      <c r="BT240" s="22">
        <v>11</v>
      </c>
      <c r="BU240" s="22">
        <v>-4</v>
      </c>
      <c r="BV240" s="22">
        <v>-3</v>
      </c>
      <c r="BW240" s="22">
        <v>1</v>
      </c>
      <c r="BX240" s="22">
        <v>0</v>
      </c>
      <c r="BY240" s="20">
        <v>6</v>
      </c>
      <c r="BZ240" s="22">
        <v>2</v>
      </c>
      <c r="CA240" s="21" t="s">
        <v>83</v>
      </c>
      <c r="CB240" s="21" t="str">
        <f>IF(Raw!$CA240=Raw!$B240,"Team1", "Team2")</f>
        <v>Team1</v>
      </c>
      <c r="CC240" s="21">
        <v>111</v>
      </c>
      <c r="CD240" s="21">
        <v>103</v>
      </c>
      <c r="CE240" s="21">
        <f>Raw!$CC240-Raw!$CD240</f>
        <v>8</v>
      </c>
      <c r="CF240" s="21" t="str">
        <f>INDEX(Pred!O:O, MATCH(Table1[[#This Row],[Index]],Pred!E:E,0))</f>
        <v>Team2</v>
      </c>
      <c r="CG240" s="21"/>
      <c r="CH240" s="21"/>
      <c r="CI240" s="21">
        <f>IF(Table1[[#This Row],[GamewinTeam]]=Table1[[#This Row],[Bet.forecast]],0,1)</f>
        <v>1</v>
      </c>
      <c r="CJ240" s="32"/>
      <c r="CK240" s="32"/>
    </row>
    <row r="241" spans="1:89" x14ac:dyDescent="0.25">
      <c r="A241" t="s">
        <v>286</v>
      </c>
      <c r="B241" s="16" t="s">
        <v>6</v>
      </c>
      <c r="C241" s="18" t="s">
        <v>67</v>
      </c>
      <c r="D241" s="19" t="s">
        <v>268</v>
      </c>
      <c r="E241" s="18" t="str">
        <f>Table1[[#This Row],[Team1]]&amp;""&amp;Table1[[#This Row],[Team2]]&amp;""&amp;Table1[[#This Row],[Date]]</f>
        <v>HOUOKC25.12.2017</v>
      </c>
      <c r="F241" s="18" t="str">
        <f>Raw!$C241</f>
        <v>OKC</v>
      </c>
      <c r="G241" s="18" t="str">
        <f>IF(Raw!$F241=Raw!$B241,"Team1","Team2")</f>
        <v>Team2</v>
      </c>
      <c r="H241" s="18" t="str">
        <f>IF(Table1[[#This Row],[Odd1]]&gt;Table1[[#This Row],[Odd2]],Table1[[#This Row],[Team2]],Table1[[#This Row],[Team1]])</f>
        <v>OKC</v>
      </c>
      <c r="I241" s="18" t="str">
        <f>IF(Raw!$H241=Raw!$B241,"Team1","Team2")</f>
        <v>Team2</v>
      </c>
      <c r="J241" s="18">
        <v>2.13</v>
      </c>
      <c r="K241" s="18">
        <v>1.8</v>
      </c>
      <c r="L241" s="18">
        <f>Raw!$J241-Raw!$K241</f>
        <v>0.32999999999999985</v>
      </c>
      <c r="M241" s="18" t="s">
        <v>67</v>
      </c>
      <c r="N241" s="18" t="str">
        <f>IF(Raw!$M241=Raw!$B241,"Team1", "Team2")</f>
        <v>Team2</v>
      </c>
      <c r="O241" s="18">
        <v>0</v>
      </c>
      <c r="P241" s="18">
        <v>0</v>
      </c>
      <c r="Q241" s="18">
        <v>0</v>
      </c>
      <c r="R241" s="18">
        <v>1</v>
      </c>
      <c r="S241" s="18" t="s">
        <v>6</v>
      </c>
      <c r="T241" s="18" t="str">
        <f>IF(Raw!$S241=Raw!$B241,"Team1","Team2")</f>
        <v>Team1</v>
      </c>
      <c r="U241" s="18">
        <v>101</v>
      </c>
      <c r="V241" s="18">
        <v>100</v>
      </c>
      <c r="W241" s="18">
        <f>Raw!$U241-Raw!$V241</f>
        <v>1</v>
      </c>
      <c r="X241" s="18">
        <v>0.80789999999999995</v>
      </c>
      <c r="Y241" s="18">
        <v>0.51</v>
      </c>
      <c r="Z241" s="18">
        <f>1-Table1[[#This Row],[Pred1]]</f>
        <v>0.49</v>
      </c>
      <c r="AA241" s="20">
        <v>-2</v>
      </c>
      <c r="AB241" s="20">
        <v>7</v>
      </c>
      <c r="AC241" s="20">
        <v>-9</v>
      </c>
      <c r="AD241" s="20">
        <v>0.26100000000000001</v>
      </c>
      <c r="AE241" s="20">
        <v>-0.60000000000000142</v>
      </c>
      <c r="AF241" s="20">
        <v>12.800000000000011</v>
      </c>
      <c r="AG241" s="20">
        <v>1.0999999999999943</v>
      </c>
      <c r="AH241" s="20">
        <v>-3</v>
      </c>
      <c r="AI241" s="20">
        <v>2.7999999999999972</v>
      </c>
      <c r="AJ241" s="20">
        <v>5.6</v>
      </c>
      <c r="AK241" s="20">
        <v>13.8</v>
      </c>
      <c r="AL241" s="20">
        <v>1.7000000000000028</v>
      </c>
      <c r="AM241" s="20">
        <v>4.9999999999999982</v>
      </c>
      <c r="AN241" s="20">
        <v>3.7000000000000028</v>
      </c>
      <c r="AO241" s="20">
        <v>8.8000000000000114</v>
      </c>
      <c r="AP241" s="20">
        <v>-3.0999999999999996</v>
      </c>
      <c r="AQ241" s="20">
        <v>3.4000000000000021</v>
      </c>
      <c r="AR241" s="20">
        <v>0.39999999999999858</v>
      </c>
      <c r="AS241" s="20">
        <v>1.5999999999999979</v>
      </c>
      <c r="AT241" s="20">
        <v>0.59999999999999964</v>
      </c>
      <c r="AU241" s="20">
        <v>-0.90000000000000036</v>
      </c>
      <c r="AV241" s="20">
        <v>-0.10000000000000053</v>
      </c>
      <c r="AW241" s="20">
        <v>0</v>
      </c>
      <c r="AX241" s="20">
        <v>0.10000000000000142</v>
      </c>
      <c r="AY241" s="20">
        <v>0.5</v>
      </c>
      <c r="AZ241" s="20">
        <v>7.1</v>
      </c>
      <c r="BA241" s="20">
        <v>0</v>
      </c>
      <c r="BB241" s="20">
        <v>-1</v>
      </c>
      <c r="BC241" s="20">
        <v>1</v>
      </c>
      <c r="BD241" s="20">
        <v>-1</v>
      </c>
      <c r="BE241" s="20">
        <v>0</v>
      </c>
      <c r="BF241" s="20">
        <v>15</v>
      </c>
      <c r="BG241" s="20">
        <v>-3</v>
      </c>
      <c r="BH241" s="20">
        <v>-10</v>
      </c>
      <c r="BI241" s="20">
        <v>1.9000000000000057</v>
      </c>
      <c r="BJ241" s="22">
        <v>5</v>
      </c>
      <c r="BK241" s="22">
        <v>11</v>
      </c>
      <c r="BL241" s="22">
        <v>1.1000000000000014</v>
      </c>
      <c r="BM241" s="22">
        <v>16</v>
      </c>
      <c r="BN241" s="22">
        <v>19</v>
      </c>
      <c r="BO241" s="22">
        <v>1.6000000000000085</v>
      </c>
      <c r="BP241" s="22">
        <v>-6</v>
      </c>
      <c r="BQ241" s="22">
        <v>4</v>
      </c>
      <c r="BR241" s="22">
        <v>-2</v>
      </c>
      <c r="BS241" s="22">
        <v>-2</v>
      </c>
      <c r="BT241" s="22">
        <v>10</v>
      </c>
      <c r="BU241" s="22">
        <v>-5</v>
      </c>
      <c r="BV241" s="22">
        <v>-1</v>
      </c>
      <c r="BW241" s="22">
        <v>3</v>
      </c>
      <c r="BX241" s="22">
        <v>10</v>
      </c>
      <c r="BY241" s="20">
        <v>12</v>
      </c>
      <c r="BZ241" s="22">
        <v>-24</v>
      </c>
      <c r="CA241" s="21" t="s">
        <v>67</v>
      </c>
      <c r="CB241" s="21" t="str">
        <f>IF(Raw!$CA241=Raw!$B241,"Team1", "Team2")</f>
        <v>Team2</v>
      </c>
      <c r="CC241" s="21">
        <v>107</v>
      </c>
      <c r="CD241" s="21">
        <v>112</v>
      </c>
      <c r="CE241" s="21">
        <f>Raw!$CC241-Raw!$CD241</f>
        <v>-5</v>
      </c>
      <c r="CF241" s="21" t="str">
        <f>INDEX(Pred!O:O, MATCH(Table1[[#This Row],[Index]],Pred!E:E,0))</f>
        <v>do not bet</v>
      </c>
      <c r="CG241" s="21"/>
      <c r="CH241" s="21"/>
      <c r="CI241" s="21">
        <f>IF(Table1[[#This Row],[GamewinTeam]]=Table1[[#This Row],[Bet.forecast]],0,1)</f>
        <v>1</v>
      </c>
      <c r="CJ241" s="32"/>
      <c r="CK241" s="32"/>
    </row>
    <row r="242" spans="1:89" x14ac:dyDescent="0.25">
      <c r="A242" t="s">
        <v>286</v>
      </c>
      <c r="B242" s="16" t="s">
        <v>9</v>
      </c>
      <c r="C242" s="18" t="s">
        <v>56</v>
      </c>
      <c r="D242" s="19" t="s">
        <v>268</v>
      </c>
      <c r="E242" s="18" t="str">
        <f>Table1[[#This Row],[Team1]]&amp;""&amp;Table1[[#This Row],[Team2]]&amp;""&amp;Table1[[#This Row],[Date]]</f>
        <v>MINLAL25.12.2017</v>
      </c>
      <c r="F242" s="18" t="str">
        <f>Raw!$C242</f>
        <v>LAL</v>
      </c>
      <c r="G242" s="18" t="str">
        <f>IF(Raw!$F242=Raw!$B242,"Team1","Team2")</f>
        <v>Team2</v>
      </c>
      <c r="H242" s="18" t="str">
        <f>IF(Table1[[#This Row],[Odd1]]&gt;Table1[[#This Row],[Odd2]],Table1[[#This Row],[Team2]],Table1[[#This Row],[Team1]])</f>
        <v>MIN</v>
      </c>
      <c r="I242" s="18" t="str">
        <f>IF(Raw!$H242=Raw!$B242,"Team1","Team2")</f>
        <v>Team1</v>
      </c>
      <c r="J242" s="18">
        <v>1.47</v>
      </c>
      <c r="K242" s="18">
        <v>2.93</v>
      </c>
      <c r="L242" s="18">
        <f>Raw!$J242-Raw!$K242</f>
        <v>-1.4600000000000002</v>
      </c>
      <c r="M242" s="18" t="s">
        <v>56</v>
      </c>
      <c r="N242" s="18" t="str">
        <f>IF(Raw!$M242=Raw!$B242,"Team1", "Team2")</f>
        <v>Team2</v>
      </c>
      <c r="O242" s="18">
        <v>2</v>
      </c>
      <c r="P242" s="18">
        <v>0</v>
      </c>
      <c r="Q242" s="18">
        <v>0</v>
      </c>
      <c r="R242" s="18">
        <v>0</v>
      </c>
      <c r="S242" s="18" t="s">
        <v>9</v>
      </c>
      <c r="T242" s="18" t="str">
        <f>IF(Raw!$S242=Raw!$B242,"Team1","Team2")</f>
        <v>Team1</v>
      </c>
      <c r="U242" s="18">
        <v>112</v>
      </c>
      <c r="V242" s="18">
        <v>87</v>
      </c>
      <c r="W242" s="18">
        <f>Raw!$U242-Raw!$V242</f>
        <v>25</v>
      </c>
      <c r="X242" s="18">
        <v>0.72360000000000002</v>
      </c>
      <c r="Y242" s="18">
        <v>0.75</v>
      </c>
      <c r="Z242" s="18">
        <f>1-Table1[[#This Row],[Pred1]]</f>
        <v>0.25</v>
      </c>
      <c r="AA242" s="20">
        <v>2</v>
      </c>
      <c r="AB242" s="20">
        <v>9</v>
      </c>
      <c r="AC242" s="20">
        <v>-7</v>
      </c>
      <c r="AD242" s="20">
        <v>0.251</v>
      </c>
      <c r="AE242" s="20">
        <v>-0.30000000000000426</v>
      </c>
      <c r="AF242" s="20">
        <v>1.4000000000000057</v>
      </c>
      <c r="AG242" s="20">
        <v>-0.39999999999999858</v>
      </c>
      <c r="AH242" s="20">
        <v>-4</v>
      </c>
      <c r="AI242" s="20">
        <v>1.7000000000000028</v>
      </c>
      <c r="AJ242" s="20">
        <v>-0.80000000000000071</v>
      </c>
      <c r="AK242" s="20">
        <v>-4.3999999999999986</v>
      </c>
      <c r="AL242" s="20">
        <v>2.8000000000000043</v>
      </c>
      <c r="AM242" s="20">
        <v>3</v>
      </c>
      <c r="AN242" s="20">
        <v>0.60000000000000142</v>
      </c>
      <c r="AO242" s="20">
        <v>10.5</v>
      </c>
      <c r="AP242" s="20">
        <v>-0.10000000000000142</v>
      </c>
      <c r="AQ242" s="20">
        <v>-5</v>
      </c>
      <c r="AR242" s="20">
        <v>-5.0999999999999943</v>
      </c>
      <c r="AS242" s="20">
        <v>-0.59999999999999787</v>
      </c>
      <c r="AT242" s="20">
        <v>-3.2999999999999989</v>
      </c>
      <c r="AU242" s="20">
        <v>0.69999999999999929</v>
      </c>
      <c r="AV242" s="20">
        <v>-1.6999999999999997</v>
      </c>
      <c r="AW242" s="20">
        <v>-1.0999999999999996</v>
      </c>
      <c r="AX242" s="20">
        <v>-4.4000000000000021</v>
      </c>
      <c r="AY242" s="20">
        <v>0.80000000000000071</v>
      </c>
      <c r="AZ242" s="20">
        <v>4.5</v>
      </c>
      <c r="BA242" s="20">
        <v>0</v>
      </c>
      <c r="BB242" s="20">
        <v>1</v>
      </c>
      <c r="BC242" s="20">
        <v>-1</v>
      </c>
      <c r="BD242" s="20">
        <v>1</v>
      </c>
      <c r="BE242" s="20">
        <v>0</v>
      </c>
      <c r="BF242" s="20">
        <v>23</v>
      </c>
      <c r="BG242" s="20">
        <v>6</v>
      </c>
      <c r="BH242" s="20">
        <v>-1</v>
      </c>
      <c r="BI242" s="20">
        <v>7.6000000000000014</v>
      </c>
      <c r="BJ242" s="22">
        <v>-2</v>
      </c>
      <c r="BK242" s="22">
        <v>-9</v>
      </c>
      <c r="BL242" s="22">
        <v>5.5</v>
      </c>
      <c r="BM242" s="22">
        <v>13</v>
      </c>
      <c r="BN242" s="22">
        <v>9</v>
      </c>
      <c r="BO242" s="22">
        <v>26.200000000000003</v>
      </c>
      <c r="BP242" s="22">
        <v>2</v>
      </c>
      <c r="BQ242" s="22">
        <v>-10</v>
      </c>
      <c r="BR242" s="22">
        <v>-8</v>
      </c>
      <c r="BS242" s="22">
        <v>-5</v>
      </c>
      <c r="BT242" s="22">
        <v>-3</v>
      </c>
      <c r="BU242" s="22">
        <v>-2</v>
      </c>
      <c r="BV242" s="22">
        <v>3</v>
      </c>
      <c r="BW242" s="22">
        <v>-4</v>
      </c>
      <c r="BX242" s="22">
        <v>-1</v>
      </c>
      <c r="BY242" s="20">
        <v>7</v>
      </c>
      <c r="BZ242" s="22">
        <v>12</v>
      </c>
      <c r="CA242" s="21" t="s">
        <v>9</v>
      </c>
      <c r="CB242" s="21" t="str">
        <f>IF(Raw!$CA242=Raw!$B242,"Team1", "Team2")</f>
        <v>Team1</v>
      </c>
      <c r="CC242" s="21">
        <v>121</v>
      </c>
      <c r="CD242" s="21">
        <v>104</v>
      </c>
      <c r="CE242" s="21">
        <f>Raw!$CC242-Raw!$CD242</f>
        <v>17</v>
      </c>
      <c r="CF242" s="21" t="str">
        <f>INDEX(Pred!O:O, MATCH(Table1[[#This Row],[Index]],Pred!E:E,0))</f>
        <v>Team1</v>
      </c>
      <c r="CG242" s="21"/>
      <c r="CH242" s="21"/>
      <c r="CI242" s="21">
        <f>IF(Table1[[#This Row],[GamewinTeam]]=Table1[[#This Row],[Bet.forecast]],0,1)</f>
        <v>0</v>
      </c>
      <c r="CJ242" s="32"/>
      <c r="CK242" s="32"/>
    </row>
    <row r="243" spans="1:89" x14ac:dyDescent="0.25">
      <c r="A243" t="s">
        <v>286</v>
      </c>
      <c r="B243" s="16" t="s">
        <v>53</v>
      </c>
      <c r="C243" s="18" t="s">
        <v>5</v>
      </c>
      <c r="D243" s="19" t="s">
        <v>277</v>
      </c>
      <c r="E243" s="18" t="str">
        <f>Table1[[#This Row],[Team1]]&amp;""&amp;Table1[[#This Row],[Team2]]&amp;""&amp;Table1[[#This Row],[Date]]</f>
        <v>INDDET26.12.2017</v>
      </c>
      <c r="F243" s="18" t="str">
        <f>Raw!$C243</f>
        <v>DET</v>
      </c>
      <c r="G243" s="18" t="str">
        <f>IF(Raw!$F243=Raw!$B243,"Team1","Team2")</f>
        <v>Team2</v>
      </c>
      <c r="H243" s="18" t="str">
        <f>IF(Table1[[#This Row],[Odd1]]&gt;Table1[[#This Row],[Odd2]],Table1[[#This Row],[Team2]],Table1[[#This Row],[Team1]])</f>
        <v>DET</v>
      </c>
      <c r="I243" s="18" t="str">
        <f>IF(Raw!$H243=Raw!$B243,"Team1","Team2")</f>
        <v>Team2</v>
      </c>
      <c r="J243" s="18">
        <v>2.1</v>
      </c>
      <c r="K243" s="18">
        <v>1.83</v>
      </c>
      <c r="L243" s="18">
        <f>Raw!$J243-Raw!$K243</f>
        <v>0.27</v>
      </c>
      <c r="M243" s="18" t="s">
        <v>53</v>
      </c>
      <c r="N243" s="18" t="str">
        <f>IF(Raw!$M243=Raw!$B243,"Team1", "Team2")</f>
        <v>Team1</v>
      </c>
      <c r="O243" s="18">
        <v>0</v>
      </c>
      <c r="P243" s="18">
        <v>0</v>
      </c>
      <c r="Q243" s="18">
        <v>0</v>
      </c>
      <c r="R243" s="18">
        <v>0</v>
      </c>
      <c r="S243" s="18" t="s">
        <v>53</v>
      </c>
      <c r="T243" s="18" t="str">
        <f>IF(Raw!$S243=Raw!$B243,"Team1","Team2")</f>
        <v>Team1</v>
      </c>
      <c r="U243" s="18">
        <v>106</v>
      </c>
      <c r="V243" s="18">
        <v>89</v>
      </c>
      <c r="W243" s="18">
        <f>Raw!$U243-Raw!$V243</f>
        <v>17</v>
      </c>
      <c r="X243" s="18">
        <v>0.54139999999999999</v>
      </c>
      <c r="Y243" s="18">
        <v>0.67</v>
      </c>
      <c r="Z243" s="18">
        <f>1-Table1[[#This Row],[Pred1]]</f>
        <v>0.32999999999999996</v>
      </c>
      <c r="AA243" s="20">
        <v>1</v>
      </c>
      <c r="AB243" s="20">
        <v>1</v>
      </c>
      <c r="AC243" s="20">
        <v>0</v>
      </c>
      <c r="AD243" s="20">
        <v>1.3000000000000012E-2</v>
      </c>
      <c r="AE243" s="20">
        <v>0.29999999999999716</v>
      </c>
      <c r="AF243" s="20">
        <v>5.8999999999999915</v>
      </c>
      <c r="AG243" s="20">
        <v>3</v>
      </c>
      <c r="AH243" s="20">
        <v>0.20000000000000284</v>
      </c>
      <c r="AI243" s="20">
        <v>3.2999999999999972</v>
      </c>
      <c r="AJ243" s="20">
        <v>-1.1999999999999993</v>
      </c>
      <c r="AK243" s="20">
        <v>-3.5</v>
      </c>
      <c r="AL243" s="20">
        <v>0.79999999999999716</v>
      </c>
      <c r="AM243" s="20">
        <v>1.0999999999999996</v>
      </c>
      <c r="AN243" s="20">
        <v>0.89999999999999858</v>
      </c>
      <c r="AO243" s="20">
        <v>2.2000000000000028</v>
      </c>
      <c r="AP243" s="20">
        <v>-1.4000000000000004</v>
      </c>
      <c r="AQ243" s="20">
        <v>1.4999999999999964</v>
      </c>
      <c r="AR243" s="20">
        <v>0.10000000000000142</v>
      </c>
      <c r="AS243" s="20">
        <v>1</v>
      </c>
      <c r="AT243" s="20">
        <v>-0.5</v>
      </c>
      <c r="AU243" s="20">
        <v>0</v>
      </c>
      <c r="AV243" s="20">
        <v>1.3000000000000003</v>
      </c>
      <c r="AW243" s="20">
        <v>-9.9999999999999645E-2</v>
      </c>
      <c r="AX243" s="20">
        <v>-0.59999999999999787</v>
      </c>
      <c r="AY243" s="20">
        <v>0.19999999999999929</v>
      </c>
      <c r="AZ243" s="20">
        <v>1.2</v>
      </c>
      <c r="BA243" s="20">
        <v>0</v>
      </c>
      <c r="BB243" s="20">
        <v>0</v>
      </c>
      <c r="BC243" s="20">
        <v>0</v>
      </c>
      <c r="BD243" s="20">
        <v>0</v>
      </c>
      <c r="BE243" s="20">
        <v>5</v>
      </c>
      <c r="BF243" s="20">
        <v>19</v>
      </c>
      <c r="BG243" s="20">
        <v>9</v>
      </c>
      <c r="BH243" s="20">
        <v>2</v>
      </c>
      <c r="BI243" s="20">
        <v>9</v>
      </c>
      <c r="BJ243" s="22">
        <v>0</v>
      </c>
      <c r="BK243" s="22">
        <v>-2</v>
      </c>
      <c r="BL243" s="22">
        <v>3.5</v>
      </c>
      <c r="BM243" s="22">
        <v>1</v>
      </c>
      <c r="BN243" s="22">
        <v>-1</v>
      </c>
      <c r="BO243" s="22">
        <v>7.2000000000000028</v>
      </c>
      <c r="BP243" s="22">
        <v>-8</v>
      </c>
      <c r="BQ243" s="22">
        <v>5</v>
      </c>
      <c r="BR243" s="22">
        <v>-3</v>
      </c>
      <c r="BS243" s="22">
        <v>12</v>
      </c>
      <c r="BT243" s="22">
        <v>-3</v>
      </c>
      <c r="BU243" s="22">
        <v>0</v>
      </c>
      <c r="BV243" s="22">
        <v>4</v>
      </c>
      <c r="BW243" s="22">
        <v>-7</v>
      </c>
      <c r="BX243" s="22">
        <v>14</v>
      </c>
      <c r="BY243" s="20">
        <v>0</v>
      </c>
      <c r="BZ243" s="22">
        <v>1</v>
      </c>
      <c r="CA243" s="21" t="s">
        <v>5</v>
      </c>
      <c r="CB243" s="21" t="str">
        <f>IF(Raw!$CA243=Raw!$B243,"Team1", "Team2")</f>
        <v>Team2</v>
      </c>
      <c r="CC243" s="21">
        <v>83</v>
      </c>
      <c r="CD243" s="21">
        <v>107</v>
      </c>
      <c r="CE243" s="21">
        <f>Raw!$CC243-Raw!$CD243</f>
        <v>-24</v>
      </c>
      <c r="CF243" s="21" t="str">
        <f>INDEX(Pred!O:O, MATCH(Table1[[#This Row],[Index]],Pred!E:E,0))</f>
        <v>do not bet</v>
      </c>
      <c r="CG243" s="21"/>
      <c r="CH243" s="21"/>
      <c r="CI243" s="21">
        <f>IF(Table1[[#This Row],[GamewinTeam]]=Table1[[#This Row],[Bet.forecast]],0,1)</f>
        <v>1</v>
      </c>
      <c r="CJ243" s="32"/>
      <c r="CK243" s="32"/>
    </row>
    <row r="244" spans="1:89" x14ac:dyDescent="0.25">
      <c r="A244" t="s">
        <v>286</v>
      </c>
      <c r="B244" s="16" t="s">
        <v>11</v>
      </c>
      <c r="C244" s="18" t="s">
        <v>45</v>
      </c>
      <c r="D244" s="19" t="s">
        <v>277</v>
      </c>
      <c r="E244" s="18" t="str">
        <f>Table1[[#This Row],[Team1]]&amp;""&amp;Table1[[#This Row],[Team2]]&amp;""&amp;Table1[[#This Row],[Date]]</f>
        <v>TORDAL26.12.2017</v>
      </c>
      <c r="F244" s="18" t="str">
        <f>Raw!$C244</f>
        <v>DAL</v>
      </c>
      <c r="G244" s="18" t="str">
        <f>IF(Raw!$F244=Raw!$B244,"Team1","Team2")</f>
        <v>Team2</v>
      </c>
      <c r="H244" s="18" t="str">
        <f>IF(Table1[[#This Row],[Odd1]]&gt;Table1[[#This Row],[Odd2]],Table1[[#This Row],[Team2]],Table1[[#This Row],[Team1]])</f>
        <v>TOR</v>
      </c>
      <c r="I244" s="18" t="str">
        <f>IF(Raw!$H244=Raw!$B244,"Team1","Team2")</f>
        <v>Team1</v>
      </c>
      <c r="J244" s="18">
        <v>1.46</v>
      </c>
      <c r="K244" s="18">
        <v>2.93</v>
      </c>
      <c r="L244" s="18">
        <f>Raw!$J244-Raw!$K244</f>
        <v>-1.4700000000000002</v>
      </c>
      <c r="M244" s="18" t="s">
        <v>45</v>
      </c>
      <c r="N244" s="18" t="str">
        <f>IF(Raw!$M244=Raw!$B244,"Team1", "Team2")</f>
        <v>Team2</v>
      </c>
      <c r="O244" s="18">
        <v>0</v>
      </c>
      <c r="P244" s="18">
        <v>0</v>
      </c>
      <c r="Q244" s="18">
        <v>0</v>
      </c>
      <c r="R244" s="18">
        <v>0</v>
      </c>
      <c r="S244" s="18" t="s">
        <v>11</v>
      </c>
      <c r="T244" s="18" t="str">
        <f>IF(Raw!$S244=Raw!$B244,"Team1","Team2")</f>
        <v>Team1</v>
      </c>
      <c r="U244" s="18">
        <v>110</v>
      </c>
      <c r="V244" s="18">
        <v>91</v>
      </c>
      <c r="W244" s="18">
        <f>Raw!$U244-Raw!$V244</f>
        <v>19</v>
      </c>
      <c r="X244" s="18">
        <v>0.60409999999999997</v>
      </c>
      <c r="Y244" s="18">
        <v>0.69</v>
      </c>
      <c r="Z244" s="18">
        <f>1-Table1[[#This Row],[Pred1]]</f>
        <v>0.31000000000000005</v>
      </c>
      <c r="AA244" s="20">
        <v>-3</v>
      </c>
      <c r="AB244" s="20">
        <v>14</v>
      </c>
      <c r="AC244" s="20">
        <v>-17</v>
      </c>
      <c r="AD244" s="20">
        <v>0.47699999999999998</v>
      </c>
      <c r="AE244" s="20">
        <v>-0.10000000000000142</v>
      </c>
      <c r="AF244" s="20">
        <v>11.299999999999997</v>
      </c>
      <c r="AG244" s="20">
        <v>3.7999999999999972</v>
      </c>
      <c r="AH244" s="20">
        <v>1.5999999999999943</v>
      </c>
      <c r="AI244" s="20">
        <v>3.6000000000000014</v>
      </c>
      <c r="AJ244" s="20">
        <v>-0.40000000000000036</v>
      </c>
      <c r="AK244" s="20">
        <v>-0.39999999999999858</v>
      </c>
      <c r="AL244" s="20">
        <v>-0.89999999999999858</v>
      </c>
      <c r="AM244" s="20">
        <v>4.2000000000000011</v>
      </c>
      <c r="AN244" s="20">
        <v>4.8000000000000007</v>
      </c>
      <c r="AO244" s="20">
        <v>2</v>
      </c>
      <c r="AP244" s="20">
        <v>1.5999999999999996</v>
      </c>
      <c r="AQ244" s="20">
        <v>0.20000000000000284</v>
      </c>
      <c r="AR244" s="20">
        <v>1.6000000000000014</v>
      </c>
      <c r="AS244" s="20">
        <v>1.1000000000000014</v>
      </c>
      <c r="AT244" s="20">
        <v>1.0999999999999996</v>
      </c>
      <c r="AU244" s="20">
        <v>1.9999999999999991</v>
      </c>
      <c r="AV244" s="20">
        <v>1.9</v>
      </c>
      <c r="AW244" s="20">
        <v>0.39999999999999947</v>
      </c>
      <c r="AX244" s="20">
        <v>2.6999999999999993</v>
      </c>
      <c r="AY244" s="20">
        <v>0.5</v>
      </c>
      <c r="AZ244" s="20">
        <v>12.100000000000001</v>
      </c>
      <c r="BA244" s="20">
        <v>0</v>
      </c>
      <c r="BB244" s="20">
        <v>1</v>
      </c>
      <c r="BC244" s="20">
        <v>-1</v>
      </c>
      <c r="BD244" s="20">
        <v>1</v>
      </c>
      <c r="BE244" s="20">
        <v>0</v>
      </c>
      <c r="BF244" s="20">
        <v>-5</v>
      </c>
      <c r="BG244" s="20">
        <v>-8</v>
      </c>
      <c r="BH244" s="20">
        <v>0</v>
      </c>
      <c r="BI244" s="20">
        <v>-9.3999999999999986</v>
      </c>
      <c r="BJ244" s="22">
        <v>0</v>
      </c>
      <c r="BK244" s="22">
        <v>-6</v>
      </c>
      <c r="BL244" s="22">
        <v>5.9999999999999964</v>
      </c>
      <c r="BM244" s="22">
        <v>11</v>
      </c>
      <c r="BN244" s="22">
        <v>11</v>
      </c>
      <c r="BO244" s="22">
        <v>8.5</v>
      </c>
      <c r="BP244" s="22">
        <v>0</v>
      </c>
      <c r="BQ244" s="22">
        <v>13</v>
      </c>
      <c r="BR244" s="22">
        <v>13</v>
      </c>
      <c r="BS244" s="22">
        <v>-13</v>
      </c>
      <c r="BT244" s="22">
        <v>7</v>
      </c>
      <c r="BU244" s="22">
        <v>7</v>
      </c>
      <c r="BV244" s="22">
        <v>3</v>
      </c>
      <c r="BW244" s="22">
        <v>5</v>
      </c>
      <c r="BX244" s="22">
        <v>4</v>
      </c>
      <c r="BY244" s="20">
        <v>5</v>
      </c>
      <c r="BZ244" s="22">
        <v>21</v>
      </c>
      <c r="CA244" s="21" t="s">
        <v>45</v>
      </c>
      <c r="CB244" s="21" t="str">
        <f>IF(Raw!$CA244=Raw!$B244,"Team1", "Team2")</f>
        <v>Team2</v>
      </c>
      <c r="CC244" s="21">
        <v>93</v>
      </c>
      <c r="CD244" s="21">
        <v>98</v>
      </c>
      <c r="CE244" s="21">
        <f>Raw!$CC244-Raw!$CD244</f>
        <v>-5</v>
      </c>
      <c r="CF244" s="21" t="str">
        <f>INDEX(Pred!O:O, MATCH(Table1[[#This Row],[Index]],Pred!E:E,0))</f>
        <v>Team1</v>
      </c>
      <c r="CG244" s="21"/>
      <c r="CH244" s="21"/>
      <c r="CI244" s="21">
        <f>IF(Table1[[#This Row],[GamewinTeam]]=Table1[[#This Row],[Bet.forecast]],0,1)</f>
        <v>1</v>
      </c>
      <c r="CJ244" s="32"/>
      <c r="CK244" s="32"/>
    </row>
    <row r="245" spans="1:89" x14ac:dyDescent="0.25">
      <c r="A245" t="s">
        <v>286</v>
      </c>
      <c r="B245" s="16" t="s">
        <v>69</v>
      </c>
      <c r="C245" s="18" t="s">
        <v>7</v>
      </c>
      <c r="D245" s="19" t="s">
        <v>277</v>
      </c>
      <c r="E245" s="18" t="str">
        <f>Table1[[#This Row],[Team1]]&amp;""&amp;Table1[[#This Row],[Team2]]&amp;""&amp;Table1[[#This Row],[Date]]</f>
        <v>ORLMIA26.12.2017</v>
      </c>
      <c r="F245" s="18" t="str">
        <f>Raw!$C245</f>
        <v>MIA</v>
      </c>
      <c r="G245" s="18" t="str">
        <f>IF(Raw!$F245=Raw!$B245,"Team1","Team2")</f>
        <v>Team2</v>
      </c>
      <c r="H245" s="18" t="str">
        <f>IF(Table1[[#This Row],[Odd1]]&gt;Table1[[#This Row],[Odd2]],Table1[[#This Row],[Team2]],Table1[[#This Row],[Team1]])</f>
        <v>MIA</v>
      </c>
      <c r="I245" s="18" t="str">
        <f>IF(Raw!$H245=Raw!$B245,"Team1","Team2")</f>
        <v>Team2</v>
      </c>
      <c r="J245" s="18">
        <v>3.48</v>
      </c>
      <c r="K245" s="18">
        <v>1.36</v>
      </c>
      <c r="L245" s="18">
        <f>Raw!$J245-Raw!$K245</f>
        <v>2.12</v>
      </c>
      <c r="M245" s="18" t="s">
        <v>69</v>
      </c>
      <c r="N245" s="18" t="str">
        <f>IF(Raw!$M245=Raw!$B245,"Team1", "Team2")</f>
        <v>Team1</v>
      </c>
      <c r="O245" s="18">
        <v>2</v>
      </c>
      <c r="P245" s="18">
        <v>0</v>
      </c>
      <c r="Q245" s="18">
        <v>0</v>
      </c>
      <c r="R245" s="18">
        <v>0</v>
      </c>
      <c r="S245" s="18" t="s">
        <v>69</v>
      </c>
      <c r="T245" s="18" t="str">
        <f>IF(Raw!$S245=Raw!$B245,"Team1","Team2")</f>
        <v>Team1</v>
      </c>
      <c r="U245" s="18">
        <v>102</v>
      </c>
      <c r="V245" s="18">
        <v>101</v>
      </c>
      <c r="W245" s="18">
        <f>Raw!$U245-Raw!$V245</f>
        <v>1</v>
      </c>
      <c r="X245" s="18">
        <v>0.75660000000000005</v>
      </c>
      <c r="Y245" s="18">
        <v>0.51</v>
      </c>
      <c r="Z245" s="18">
        <f>1-Table1[[#This Row],[Pred1]]</f>
        <v>0.49</v>
      </c>
      <c r="AA245" s="20">
        <v>1</v>
      </c>
      <c r="AB245" s="20">
        <v>-6</v>
      </c>
      <c r="AC245" s="20">
        <v>7</v>
      </c>
      <c r="AD245" s="20">
        <v>-0.191</v>
      </c>
      <c r="AE245" s="20">
        <v>-0.10000000000000142</v>
      </c>
      <c r="AF245" s="20">
        <v>5.3000000000000114</v>
      </c>
      <c r="AG245" s="20">
        <v>2.6000000000000014</v>
      </c>
      <c r="AH245" s="20">
        <v>5.2999999999999972</v>
      </c>
      <c r="AI245" s="20">
        <v>0.19999999999999574</v>
      </c>
      <c r="AJ245" s="20">
        <v>-1.1000000000000014</v>
      </c>
      <c r="AK245" s="20">
        <v>-2</v>
      </c>
      <c r="AL245" s="20">
        <v>-1.1000000000000014</v>
      </c>
      <c r="AM245" s="20">
        <v>1.1000000000000014</v>
      </c>
      <c r="AN245" s="20">
        <v>2.1999999999999993</v>
      </c>
      <c r="AO245" s="20">
        <v>-2.3999999999999915</v>
      </c>
      <c r="AP245" s="20">
        <v>0.60000000000000053</v>
      </c>
      <c r="AQ245" s="20">
        <v>-0.10000000000000142</v>
      </c>
      <c r="AR245" s="20">
        <v>0.39999999999999858</v>
      </c>
      <c r="AS245" s="20">
        <v>2.1999999999999993</v>
      </c>
      <c r="AT245" s="20">
        <v>-0.79999999999999893</v>
      </c>
      <c r="AU245" s="20">
        <v>0.10000000000000053</v>
      </c>
      <c r="AV245" s="20">
        <v>-0.20000000000000018</v>
      </c>
      <c r="AW245" s="20">
        <v>0.40000000000000036</v>
      </c>
      <c r="AX245" s="20">
        <v>-0.60000000000000142</v>
      </c>
      <c r="AY245" s="20">
        <v>0.5</v>
      </c>
      <c r="AZ245" s="20">
        <v>-3.6</v>
      </c>
      <c r="BA245" s="20">
        <v>0</v>
      </c>
      <c r="BB245" s="20">
        <v>0</v>
      </c>
      <c r="BC245" s="20">
        <v>0</v>
      </c>
      <c r="BD245" s="20">
        <v>0</v>
      </c>
      <c r="BE245" s="20">
        <v>0</v>
      </c>
      <c r="BF245" s="20">
        <v>9</v>
      </c>
      <c r="BG245" s="20">
        <v>6</v>
      </c>
      <c r="BH245" s="20">
        <v>2</v>
      </c>
      <c r="BI245" s="20">
        <v>5.8999999999999986</v>
      </c>
      <c r="BJ245" s="22">
        <v>-2</v>
      </c>
      <c r="BK245" s="22">
        <v>-6</v>
      </c>
      <c r="BL245" s="22">
        <v>-0.5</v>
      </c>
      <c r="BM245" s="22">
        <v>-1</v>
      </c>
      <c r="BN245" s="22">
        <v>2</v>
      </c>
      <c r="BO245" s="22">
        <v>-15.299999999999997</v>
      </c>
      <c r="BP245" s="22">
        <v>-9</v>
      </c>
      <c r="BQ245" s="22">
        <v>-1</v>
      </c>
      <c r="BR245" s="22">
        <v>-10</v>
      </c>
      <c r="BS245" s="22">
        <v>-1</v>
      </c>
      <c r="BT245" s="22">
        <v>-2</v>
      </c>
      <c r="BU245" s="22">
        <v>3</v>
      </c>
      <c r="BV245" s="22">
        <v>0</v>
      </c>
      <c r="BW245" s="22">
        <v>-8</v>
      </c>
      <c r="BX245" s="22">
        <v>3</v>
      </c>
      <c r="BY245" s="20">
        <v>-2</v>
      </c>
      <c r="BZ245" s="22">
        <v>-12</v>
      </c>
      <c r="CA245" s="21" t="s">
        <v>7</v>
      </c>
      <c r="CB245" s="21" t="str">
        <f>IF(Raw!$CA245=Raw!$B245,"Team1", "Team2")</f>
        <v>Team2</v>
      </c>
      <c r="CC245" s="21">
        <v>89</v>
      </c>
      <c r="CD245" s="21">
        <v>107</v>
      </c>
      <c r="CE245" s="21">
        <f>Raw!$CC245-Raw!$CD245</f>
        <v>-18</v>
      </c>
      <c r="CF245" s="21" t="str">
        <f>INDEX(Pred!O:O, MATCH(Table1[[#This Row],[Index]],Pred!E:E,0))</f>
        <v>Team2</v>
      </c>
      <c r="CG245" s="21"/>
      <c r="CH245" s="21"/>
      <c r="CI245" s="21">
        <f>IF(Table1[[#This Row],[GamewinTeam]]=Table1[[#This Row],[Bet.forecast]],0,1)</f>
        <v>0</v>
      </c>
      <c r="CJ245" s="32"/>
      <c r="CK245" s="32"/>
    </row>
    <row r="246" spans="1:89" x14ac:dyDescent="0.25">
      <c r="A246" t="s">
        <v>286</v>
      </c>
      <c r="B246" s="16" t="s">
        <v>42</v>
      </c>
      <c r="C246" s="18" t="s">
        <v>8</v>
      </c>
      <c r="D246" s="19" t="s">
        <v>277</v>
      </c>
      <c r="E246" s="18" t="str">
        <f>Table1[[#This Row],[Team1]]&amp;""&amp;Table1[[#This Row],[Team2]]&amp;""&amp;Table1[[#This Row],[Date]]</f>
        <v>CHIMIL26.12.2017</v>
      </c>
      <c r="F246" s="18" t="str">
        <f>Raw!$C246</f>
        <v>MIL</v>
      </c>
      <c r="G246" s="18" t="str">
        <f>IF(Raw!$F246=Raw!$B246,"Team1","Team2")</f>
        <v>Team2</v>
      </c>
      <c r="H246" s="18" t="str">
        <f>IF(Table1[[#This Row],[Odd1]]&gt;Table1[[#This Row],[Odd2]],Table1[[#This Row],[Team2]],Table1[[#This Row],[Team1]])</f>
        <v>MIL</v>
      </c>
      <c r="I246" s="18" t="str">
        <f>IF(Raw!$H246=Raw!$B246,"Team1","Team2")</f>
        <v>Team2</v>
      </c>
      <c r="J246" s="18">
        <v>3.39</v>
      </c>
      <c r="K246" s="18">
        <v>1.37</v>
      </c>
      <c r="L246" s="18">
        <f>Raw!$J246-Raw!$K246</f>
        <v>2.02</v>
      </c>
      <c r="M246" s="18" t="s">
        <v>42</v>
      </c>
      <c r="N246" s="18" t="str">
        <f>IF(Raw!$M246=Raw!$B246,"Team1", "Team2")</f>
        <v>Team1</v>
      </c>
      <c r="O246" s="18">
        <v>0</v>
      </c>
      <c r="P246" s="18">
        <v>0</v>
      </c>
      <c r="Q246" s="18">
        <v>0</v>
      </c>
      <c r="R246" s="18">
        <v>0</v>
      </c>
      <c r="S246" s="18" t="s">
        <v>8</v>
      </c>
      <c r="T246" s="18" t="str">
        <f>IF(Raw!$S246=Raw!$B246,"Team1","Team2")</f>
        <v>Team2</v>
      </c>
      <c r="U246" s="18">
        <v>96</v>
      </c>
      <c r="V246" s="18">
        <v>103</v>
      </c>
      <c r="W246" s="18">
        <f>Raw!$U246-Raw!$V246</f>
        <v>-7</v>
      </c>
      <c r="X246" s="18">
        <v>0.70640000000000003</v>
      </c>
      <c r="Y246" s="18">
        <v>0.43</v>
      </c>
      <c r="Z246" s="18">
        <f>1-Table1[[#This Row],[Pred1]]</f>
        <v>0.57000000000000006</v>
      </c>
      <c r="AA246" s="20">
        <v>1</v>
      </c>
      <c r="AB246" s="20">
        <v>-7</v>
      </c>
      <c r="AC246" s="20">
        <v>8</v>
      </c>
      <c r="AD246" s="20">
        <v>-0.23500000000000004</v>
      </c>
      <c r="AE246" s="20">
        <v>9.9999999999994316E-2</v>
      </c>
      <c r="AF246" s="20">
        <v>-5.6999999999999886</v>
      </c>
      <c r="AG246" s="20">
        <v>-1.3999999999999986</v>
      </c>
      <c r="AH246" s="20">
        <v>5.7999999999999972</v>
      </c>
      <c r="AI246" s="20">
        <v>-4.7000000000000028</v>
      </c>
      <c r="AJ246" s="20">
        <v>1.6000000000000014</v>
      </c>
      <c r="AK246" s="20">
        <v>4.7000000000000028</v>
      </c>
      <c r="AL246" s="20">
        <v>-0.10000000000000142</v>
      </c>
      <c r="AM246" s="20">
        <v>-4.6999999999999993</v>
      </c>
      <c r="AN246" s="20">
        <v>-5.6000000000000014</v>
      </c>
      <c r="AO246" s="20">
        <v>-2.5</v>
      </c>
      <c r="AP246" s="20">
        <v>1.7000000000000011</v>
      </c>
      <c r="AQ246" s="20">
        <v>4.3999999999999986</v>
      </c>
      <c r="AR246" s="20">
        <v>6.2000000000000028</v>
      </c>
      <c r="AS246" s="20">
        <v>0.60000000000000142</v>
      </c>
      <c r="AT246" s="20">
        <v>0.90000000000000036</v>
      </c>
      <c r="AU246" s="20">
        <v>-1.5999999999999996</v>
      </c>
      <c r="AV246" s="20">
        <v>-1.6999999999999997</v>
      </c>
      <c r="AW246" s="20">
        <v>0.89999999999999991</v>
      </c>
      <c r="AX246" s="20">
        <v>-3.3999999999999986</v>
      </c>
      <c r="AY246" s="20">
        <v>-3.4000000000000021</v>
      </c>
      <c r="AZ246" s="20">
        <v>-6.6</v>
      </c>
      <c r="BA246" s="20">
        <v>0</v>
      </c>
      <c r="BB246" s="20">
        <v>0</v>
      </c>
      <c r="BC246" s="20">
        <v>0</v>
      </c>
      <c r="BD246" s="20">
        <v>0</v>
      </c>
      <c r="BE246" s="20">
        <v>0</v>
      </c>
      <c r="BF246" s="20">
        <v>-14</v>
      </c>
      <c r="BG246" s="20">
        <v>-8</v>
      </c>
      <c r="BH246" s="20">
        <v>-1</v>
      </c>
      <c r="BI246" s="20">
        <v>-8.7999999999999972</v>
      </c>
      <c r="BJ246" s="22">
        <v>-1</v>
      </c>
      <c r="BK246" s="22">
        <v>-7</v>
      </c>
      <c r="BL246" s="22">
        <v>5.9999999999999964</v>
      </c>
      <c r="BM246" s="22">
        <v>3</v>
      </c>
      <c r="BN246" s="22">
        <v>8</v>
      </c>
      <c r="BO246" s="22">
        <v>-14.400000000000006</v>
      </c>
      <c r="BP246" s="22">
        <v>5</v>
      </c>
      <c r="BQ246" s="22">
        <v>11</v>
      </c>
      <c r="BR246" s="22">
        <v>16</v>
      </c>
      <c r="BS246" s="22">
        <v>-1</v>
      </c>
      <c r="BT246" s="22">
        <v>6</v>
      </c>
      <c r="BU246" s="22">
        <v>0</v>
      </c>
      <c r="BV246" s="22">
        <v>0</v>
      </c>
      <c r="BW246" s="22">
        <v>-2</v>
      </c>
      <c r="BX246" s="22">
        <v>-16</v>
      </c>
      <c r="BY246" s="20">
        <v>-2</v>
      </c>
      <c r="BZ246" s="22">
        <v>-20</v>
      </c>
      <c r="CA246" s="21" t="s">
        <v>42</v>
      </c>
      <c r="CB246" s="21" t="str">
        <f>IF(Raw!$CA246=Raw!$B246,"Team1", "Team2")</f>
        <v>Team1</v>
      </c>
      <c r="CC246" s="21">
        <v>115</v>
      </c>
      <c r="CD246" s="21">
        <v>106</v>
      </c>
      <c r="CE246" s="21">
        <f>Raw!$CC246-Raw!$CD246</f>
        <v>9</v>
      </c>
      <c r="CF246" s="21" t="str">
        <f>INDEX(Pred!O:O, MATCH(Table1[[#This Row],[Index]],Pred!E:E,0))</f>
        <v>Team2</v>
      </c>
      <c r="CG246" s="21"/>
      <c r="CH246" s="21"/>
      <c r="CI246" s="21">
        <f>IF(Table1[[#This Row],[GamewinTeam]]=Table1[[#This Row],[Bet.forecast]],0,1)</f>
        <v>1</v>
      </c>
      <c r="CJ246" s="32"/>
      <c r="CK246" s="32"/>
    </row>
    <row r="247" spans="1:89" x14ac:dyDescent="0.25">
      <c r="A247" t="s">
        <v>286</v>
      </c>
      <c r="B247" s="16" t="s">
        <v>37</v>
      </c>
      <c r="C247" s="18" t="s">
        <v>78</v>
      </c>
      <c r="D247" s="19" t="s">
        <v>277</v>
      </c>
      <c r="E247" s="18" t="str">
        <f>Table1[[#This Row],[Team1]]&amp;""&amp;Table1[[#This Row],[Team2]]&amp;""&amp;Table1[[#This Row],[Date]]</f>
        <v>BKNSAS26.12.2017</v>
      </c>
      <c r="F247" s="18" t="str">
        <f>Raw!$C247</f>
        <v>SAS</v>
      </c>
      <c r="G247" s="18" t="str">
        <f>IF(Raw!$F247=Raw!$B247,"Team1","Team2")</f>
        <v>Team2</v>
      </c>
      <c r="H247" s="18" t="str">
        <f>IF(Table1[[#This Row],[Odd1]]&gt;Table1[[#This Row],[Odd2]],Table1[[#This Row],[Team2]],Table1[[#This Row],[Team1]])</f>
        <v>SAS</v>
      </c>
      <c r="I247" s="18" t="str">
        <f>IF(Raw!$H247=Raw!$B247,"Team1","Team2")</f>
        <v>Team2</v>
      </c>
      <c r="J247" s="18">
        <v>6.45</v>
      </c>
      <c r="K247" s="18">
        <v>1.1499999999999999</v>
      </c>
      <c r="L247" s="18">
        <f>Raw!$J247-Raw!$K247</f>
        <v>5.3000000000000007</v>
      </c>
      <c r="M247" s="18" t="s">
        <v>37</v>
      </c>
      <c r="N247" s="18" t="str">
        <f>IF(Raw!$M247=Raw!$B247,"Team1", "Team2")</f>
        <v>Team1</v>
      </c>
      <c r="O247" s="18">
        <v>3</v>
      </c>
      <c r="P247" s="18">
        <v>1</v>
      </c>
      <c r="Q247" s="18">
        <v>2</v>
      </c>
      <c r="R247" s="18">
        <v>0</v>
      </c>
      <c r="S247" s="18" t="s">
        <v>78</v>
      </c>
      <c r="T247" s="18" t="str">
        <f>IF(Raw!$S247=Raw!$B247,"Team1","Team2")</f>
        <v>Team2</v>
      </c>
      <c r="U247" s="18">
        <v>87</v>
      </c>
      <c r="V247" s="18">
        <v>116</v>
      </c>
      <c r="W247" s="18">
        <f>Raw!$U247-Raw!$V247</f>
        <v>-29</v>
      </c>
      <c r="X247" s="18">
        <v>0.65510000000000002</v>
      </c>
      <c r="Y247" s="18">
        <v>0.21</v>
      </c>
      <c r="Z247" s="18">
        <f>1-Table1[[#This Row],[Pred1]]</f>
        <v>0.79</v>
      </c>
      <c r="AA247" s="20">
        <v>-2</v>
      </c>
      <c r="AB247" s="20">
        <v>-11</v>
      </c>
      <c r="AC247" s="20">
        <v>9</v>
      </c>
      <c r="AD247" s="20">
        <v>-0.30100000000000005</v>
      </c>
      <c r="AE247" s="20">
        <v>0.20000000000000284</v>
      </c>
      <c r="AF247" s="20">
        <v>6.5</v>
      </c>
      <c r="AG247" s="20">
        <v>0</v>
      </c>
      <c r="AH247" s="20">
        <v>3.2999999999999972</v>
      </c>
      <c r="AI247" s="20">
        <v>-1.7999999999999972</v>
      </c>
      <c r="AJ247" s="20">
        <v>3</v>
      </c>
      <c r="AK247" s="20">
        <v>9.8999999999999986</v>
      </c>
      <c r="AL247" s="20">
        <v>-1.8999999999999986</v>
      </c>
      <c r="AM247" s="20">
        <v>3.5999999999999979</v>
      </c>
      <c r="AN247" s="20">
        <v>5.7999999999999972</v>
      </c>
      <c r="AO247" s="20">
        <v>-3.4000000000000057</v>
      </c>
      <c r="AP247" s="20">
        <v>0.19999999999999929</v>
      </c>
      <c r="AQ247" s="20">
        <v>0.5</v>
      </c>
      <c r="AR247" s="20">
        <v>0.69999999999999574</v>
      </c>
      <c r="AS247" s="20">
        <v>0.40000000000000213</v>
      </c>
      <c r="AT247" s="20">
        <v>1.6000000000000014</v>
      </c>
      <c r="AU247" s="20">
        <v>-0.59999999999999964</v>
      </c>
      <c r="AV247" s="20">
        <v>-1.6000000000000005</v>
      </c>
      <c r="AW247" s="20">
        <v>1.8000000000000003</v>
      </c>
      <c r="AX247" s="20">
        <v>3.5</v>
      </c>
      <c r="AY247" s="20">
        <v>2.5</v>
      </c>
      <c r="AZ247" s="20">
        <v>-5.8000000000000007</v>
      </c>
      <c r="BA247" s="20">
        <v>0</v>
      </c>
      <c r="BB247" s="20">
        <v>-1</v>
      </c>
      <c r="BC247" s="20">
        <v>1</v>
      </c>
      <c r="BD247" s="20">
        <v>-1</v>
      </c>
      <c r="BE247" s="20">
        <v>5</v>
      </c>
      <c r="BF247" s="20">
        <v>11</v>
      </c>
      <c r="BG247" s="20">
        <v>-2</v>
      </c>
      <c r="BH247" s="20">
        <v>10</v>
      </c>
      <c r="BI247" s="20">
        <v>-7.1000000000000014</v>
      </c>
      <c r="BJ247" s="22">
        <v>5</v>
      </c>
      <c r="BK247" s="22">
        <v>13</v>
      </c>
      <c r="BL247" s="22">
        <v>-3.3999999999999986</v>
      </c>
      <c r="BM247" s="22">
        <v>10</v>
      </c>
      <c r="BN247" s="22">
        <v>14</v>
      </c>
      <c r="BO247" s="22">
        <v>-5.7999999999999972</v>
      </c>
      <c r="BP247" s="22">
        <v>11</v>
      </c>
      <c r="BQ247" s="22">
        <v>-4</v>
      </c>
      <c r="BR247" s="22">
        <v>7</v>
      </c>
      <c r="BS247" s="22">
        <v>-5</v>
      </c>
      <c r="BT247" s="22">
        <v>6</v>
      </c>
      <c r="BU247" s="22">
        <v>-1</v>
      </c>
      <c r="BV247" s="22">
        <v>1</v>
      </c>
      <c r="BW247" s="22">
        <v>7</v>
      </c>
      <c r="BX247" s="22">
        <v>9</v>
      </c>
      <c r="BY247" s="20">
        <v>8</v>
      </c>
      <c r="BZ247" s="22">
        <v>-13</v>
      </c>
      <c r="CA247" s="21" t="s">
        <v>78</v>
      </c>
      <c r="CB247" s="21" t="str">
        <f>IF(Raw!$CA247=Raw!$B247,"Team1", "Team2")</f>
        <v>Team2</v>
      </c>
      <c r="CC247" s="21">
        <v>97</v>
      </c>
      <c r="CD247" s="21">
        <v>109</v>
      </c>
      <c r="CE247" s="21">
        <f>Raw!$CC247-Raw!$CD247</f>
        <v>-12</v>
      </c>
      <c r="CF247" s="21" t="str">
        <f>INDEX(Pred!O:O, MATCH(Table1[[#This Row],[Index]],Pred!E:E,0))</f>
        <v>Team2</v>
      </c>
      <c r="CG247" s="21"/>
      <c r="CH247" s="21"/>
      <c r="CI247" s="21">
        <f>IF(Table1[[#This Row],[GamewinTeam]]=Table1[[#This Row],[Bet.forecast]],0,1)</f>
        <v>0</v>
      </c>
      <c r="CJ247" s="32"/>
      <c r="CK247" s="32"/>
    </row>
    <row r="248" spans="1:89" x14ac:dyDescent="0.25">
      <c r="A248" t="s">
        <v>286</v>
      </c>
      <c r="B248" s="16" t="s">
        <v>3</v>
      </c>
      <c r="C248" s="18" t="s">
        <v>40</v>
      </c>
      <c r="D248" s="19" t="s">
        <v>278</v>
      </c>
      <c r="E248" s="18" t="str">
        <f>Table1[[#This Row],[Team1]]&amp;""&amp;Table1[[#This Row],[Team2]]&amp;""&amp;Table1[[#This Row],[Date]]</f>
        <v>BOSCHA27.12.2017</v>
      </c>
      <c r="F248" s="18" t="str">
        <f>Raw!$C248</f>
        <v>CHA</v>
      </c>
      <c r="G248" s="18" t="str">
        <f>IF(Raw!$F248=Raw!$B248,"Team1","Team2")</f>
        <v>Team2</v>
      </c>
      <c r="H248" s="18" t="str">
        <f>IF(Table1[[#This Row],[Odd1]]&gt;Table1[[#This Row],[Odd2]],Table1[[#This Row],[Team2]],Table1[[#This Row],[Team1]])</f>
        <v>BOS</v>
      </c>
      <c r="I248" s="18" t="str">
        <f>IF(Raw!$H248=Raw!$B248,"Team1","Team2")</f>
        <v>Team1</v>
      </c>
      <c r="J248" s="18">
        <v>1.93</v>
      </c>
      <c r="K248" s="18">
        <v>1.97</v>
      </c>
      <c r="L248" s="18">
        <f>Raw!$J248-Raw!$K248</f>
        <v>-4.0000000000000036E-2</v>
      </c>
      <c r="M248" s="18" t="s">
        <v>40</v>
      </c>
      <c r="N248" s="18" t="str">
        <f>IF(Raw!$M248=Raw!$B248,"Team1", "Team2")</f>
        <v>Team2</v>
      </c>
      <c r="O248" s="18">
        <v>0</v>
      </c>
      <c r="P248" s="18">
        <v>0</v>
      </c>
      <c r="Q248" s="18">
        <v>0</v>
      </c>
      <c r="R248" s="18">
        <v>0</v>
      </c>
      <c r="S248" s="18" t="s">
        <v>3</v>
      </c>
      <c r="T248" s="18" t="str">
        <f>IF(Raw!$S248=Raw!$B248,"Team1","Team2")</f>
        <v>Team1</v>
      </c>
      <c r="U248" s="18">
        <v>104</v>
      </c>
      <c r="V248" s="18">
        <v>87</v>
      </c>
      <c r="W248" s="18">
        <f>Raw!$U248-Raw!$V248</f>
        <v>17</v>
      </c>
      <c r="X248" s="18">
        <v>0.57130000000000003</v>
      </c>
      <c r="Y248" s="18">
        <v>0.67</v>
      </c>
      <c r="Z248" s="18">
        <f>1-Table1[[#This Row],[Pred1]]</f>
        <v>0.32999999999999996</v>
      </c>
      <c r="AA248" s="20">
        <v>4</v>
      </c>
      <c r="AB248" s="20">
        <v>17</v>
      </c>
      <c r="AC248" s="20">
        <v>-13</v>
      </c>
      <c r="AD248" s="20">
        <v>0.38900000000000001</v>
      </c>
      <c r="AE248" s="20">
        <v>-0.19999999999999574</v>
      </c>
      <c r="AF248" s="20">
        <v>-0.70000000000000284</v>
      </c>
      <c r="AG248" s="20">
        <v>0.10000000000000142</v>
      </c>
      <c r="AH248" s="20">
        <v>-3.2000000000000028</v>
      </c>
      <c r="AI248" s="20">
        <v>1.7999999999999972</v>
      </c>
      <c r="AJ248" s="20">
        <v>2.8999999999999986</v>
      </c>
      <c r="AK248" s="20">
        <v>6</v>
      </c>
      <c r="AL248" s="20">
        <v>2.7000000000000028</v>
      </c>
      <c r="AM248" s="20">
        <v>-3.8000000000000007</v>
      </c>
      <c r="AN248" s="20">
        <v>-6.3000000000000007</v>
      </c>
      <c r="AO248" s="20">
        <v>3.4000000000000057</v>
      </c>
      <c r="AP248" s="20">
        <v>-1.8999999999999986</v>
      </c>
      <c r="AQ248" s="20">
        <v>-0.89999999999999858</v>
      </c>
      <c r="AR248" s="20">
        <v>-2.7000000000000028</v>
      </c>
      <c r="AS248" s="20">
        <v>1.5</v>
      </c>
      <c r="AT248" s="20">
        <v>0.79999999999999893</v>
      </c>
      <c r="AU248" s="20">
        <v>1</v>
      </c>
      <c r="AV248" s="20">
        <v>0</v>
      </c>
      <c r="AW248" s="20">
        <v>-1.1000000000000001</v>
      </c>
      <c r="AX248" s="20">
        <v>1.9000000000000021</v>
      </c>
      <c r="AY248" s="20">
        <v>-3.6000000000000014</v>
      </c>
      <c r="AZ248" s="20">
        <v>6.9</v>
      </c>
      <c r="BA248" s="20">
        <v>0</v>
      </c>
      <c r="BB248" s="20">
        <v>1</v>
      </c>
      <c r="BC248" s="20">
        <v>-1</v>
      </c>
      <c r="BD248" s="20">
        <v>1</v>
      </c>
      <c r="BE248" s="20">
        <v>0</v>
      </c>
      <c r="BF248" s="20">
        <v>10</v>
      </c>
      <c r="BG248" s="20">
        <v>3</v>
      </c>
      <c r="BH248" s="20">
        <v>-14</v>
      </c>
      <c r="BI248" s="20">
        <v>10.699999999999996</v>
      </c>
      <c r="BJ248" s="22">
        <v>3</v>
      </c>
      <c r="BK248" s="22">
        <v>0</v>
      </c>
      <c r="BL248" s="22">
        <v>9.1000000000000014</v>
      </c>
      <c r="BM248" s="22">
        <v>1</v>
      </c>
      <c r="BN248" s="22">
        <v>6</v>
      </c>
      <c r="BO248" s="22">
        <v>-14.900000000000006</v>
      </c>
      <c r="BP248" s="22">
        <v>-7</v>
      </c>
      <c r="BQ248" s="22">
        <v>10</v>
      </c>
      <c r="BR248" s="22">
        <v>3</v>
      </c>
      <c r="BS248" s="22">
        <v>-2</v>
      </c>
      <c r="BT248" s="22">
        <v>0</v>
      </c>
      <c r="BU248" s="22">
        <v>-3</v>
      </c>
      <c r="BV248" s="22">
        <v>5</v>
      </c>
      <c r="BW248" s="22">
        <v>-1</v>
      </c>
      <c r="BX248" s="22">
        <v>1</v>
      </c>
      <c r="BY248" s="20">
        <v>-2</v>
      </c>
      <c r="BZ248" s="22">
        <v>11</v>
      </c>
      <c r="CA248" s="21" t="s">
        <v>3</v>
      </c>
      <c r="CB248" s="21" t="str">
        <f>IF(Raw!$CA248=Raw!$B248,"Team1", "Team2")</f>
        <v>Team1</v>
      </c>
      <c r="CC248" s="21">
        <v>102</v>
      </c>
      <c r="CD248" s="21">
        <v>91</v>
      </c>
      <c r="CE248" s="21">
        <f>Raw!$CC248-Raw!$CD248</f>
        <v>11</v>
      </c>
      <c r="CF248" s="21" t="str">
        <f>INDEX(Pred!O:O, MATCH(Table1[[#This Row],[Index]],Pred!E:E,0))</f>
        <v>Team1</v>
      </c>
      <c r="CG248" s="21"/>
      <c r="CH248" s="21"/>
      <c r="CI248" s="21">
        <f>IF(Table1[[#This Row],[GamewinTeam]]=Table1[[#This Row],[Bet.forecast]],0,1)</f>
        <v>0</v>
      </c>
      <c r="CJ248" s="32"/>
      <c r="CK248" s="32"/>
    </row>
    <row r="249" spans="1:89" x14ac:dyDescent="0.25">
      <c r="A249" t="s">
        <v>286</v>
      </c>
      <c r="B249" s="16" t="s">
        <v>45</v>
      </c>
      <c r="C249" s="18" t="s">
        <v>53</v>
      </c>
      <c r="D249" s="19" t="s">
        <v>278</v>
      </c>
      <c r="E249" s="18" t="str">
        <f>Table1[[#This Row],[Team1]]&amp;""&amp;Table1[[#This Row],[Team2]]&amp;""&amp;Table1[[#This Row],[Date]]</f>
        <v>DALIND27.12.2017</v>
      </c>
      <c r="F249" s="18" t="str">
        <f>Raw!$C249</f>
        <v>IND</v>
      </c>
      <c r="G249" s="18" t="str">
        <f>IF(Raw!$F249=Raw!$B249,"Team1","Team2")</f>
        <v>Team2</v>
      </c>
      <c r="H249" s="18" t="str">
        <f>IF(Table1[[#This Row],[Odd1]]&gt;Table1[[#This Row],[Odd2]],Table1[[#This Row],[Team2]],Table1[[#This Row],[Team1]])</f>
        <v>IND</v>
      </c>
      <c r="I249" s="18" t="str">
        <f>IF(Raw!$H249=Raw!$B249,"Team1","Team2")</f>
        <v>Team2</v>
      </c>
      <c r="J249" s="18">
        <v>2.58</v>
      </c>
      <c r="K249" s="18">
        <v>1.57</v>
      </c>
      <c r="L249" s="18">
        <f>Raw!$J249-Raw!$K249</f>
        <v>1.01</v>
      </c>
      <c r="M249" s="18" t="s">
        <v>45</v>
      </c>
      <c r="N249" s="18" t="str">
        <f>IF(Raw!$M249=Raw!$B249,"Team1", "Team2")</f>
        <v>Team1</v>
      </c>
      <c r="O249" s="18">
        <v>4</v>
      </c>
      <c r="P249" s="18">
        <v>1</v>
      </c>
      <c r="Q249" s="18">
        <v>0</v>
      </c>
      <c r="R249" s="18">
        <v>0</v>
      </c>
      <c r="S249" s="18" t="s">
        <v>53</v>
      </c>
      <c r="T249" s="18" t="str">
        <f>IF(Raw!$S249=Raw!$B249,"Team1","Team2")</f>
        <v>Team2</v>
      </c>
      <c r="U249" s="18">
        <v>83</v>
      </c>
      <c r="V249" s="18">
        <v>115</v>
      </c>
      <c r="W249" s="18">
        <f>Raw!$U249-Raw!$V249</f>
        <v>-32</v>
      </c>
      <c r="X249" s="18">
        <v>0.56379999999999997</v>
      </c>
      <c r="Y249" s="18">
        <v>0.18</v>
      </c>
      <c r="Z249" s="18">
        <f>1-Table1[[#This Row],[Pred1]]</f>
        <v>0.82000000000000006</v>
      </c>
      <c r="AA249" s="20">
        <v>1</v>
      </c>
      <c r="AB249" s="20">
        <v>-6</v>
      </c>
      <c r="AC249" s="20">
        <v>7</v>
      </c>
      <c r="AD249" s="20">
        <v>-0.17199999999999999</v>
      </c>
      <c r="AE249" s="20">
        <v>-0.19999999999999574</v>
      </c>
      <c r="AF249" s="20">
        <v>-6</v>
      </c>
      <c r="AG249" s="20">
        <v>-3.2999999999999972</v>
      </c>
      <c r="AH249" s="20">
        <v>-2</v>
      </c>
      <c r="AI249" s="20">
        <v>-2.7000000000000028</v>
      </c>
      <c r="AJ249" s="20">
        <v>1.8999999999999986</v>
      </c>
      <c r="AK249" s="20">
        <v>6.5999999999999979</v>
      </c>
      <c r="AL249" s="20">
        <v>-1.8999999999999986</v>
      </c>
      <c r="AM249" s="20">
        <v>-1.3999999999999986</v>
      </c>
      <c r="AN249" s="20">
        <v>-1.6999999999999993</v>
      </c>
      <c r="AO249" s="20">
        <v>-0.20000000000000284</v>
      </c>
      <c r="AP249" s="20">
        <v>-1.4999999999999991</v>
      </c>
      <c r="AQ249" s="20">
        <v>0.20000000000000284</v>
      </c>
      <c r="AR249" s="20">
        <v>-1.2999999999999972</v>
      </c>
      <c r="AS249" s="20">
        <v>-0.5</v>
      </c>
      <c r="AT249" s="20">
        <v>-0.80000000000000071</v>
      </c>
      <c r="AU249" s="20">
        <v>-1.2000000000000002</v>
      </c>
      <c r="AV249" s="20">
        <v>-0.79999999999999982</v>
      </c>
      <c r="AW249" s="20">
        <v>-0.89999999999999947</v>
      </c>
      <c r="AX249" s="20">
        <v>0.80000000000000071</v>
      </c>
      <c r="AY249" s="20">
        <v>1.1999999999999993</v>
      </c>
      <c r="AZ249" s="20">
        <v>-2.1999999999999997</v>
      </c>
      <c r="BA249" s="20">
        <v>0</v>
      </c>
      <c r="BB249" s="20">
        <v>1</v>
      </c>
      <c r="BC249" s="20">
        <v>-1</v>
      </c>
      <c r="BD249" s="20">
        <v>1</v>
      </c>
      <c r="BE249" s="20">
        <v>0</v>
      </c>
      <c r="BF249" s="20">
        <v>26</v>
      </c>
      <c r="BG249" s="20">
        <v>13</v>
      </c>
      <c r="BH249" s="20">
        <v>4</v>
      </c>
      <c r="BI249" s="20">
        <v>12.900000000000006</v>
      </c>
      <c r="BJ249" s="22">
        <v>5</v>
      </c>
      <c r="BK249" s="22">
        <v>9</v>
      </c>
      <c r="BL249" s="22">
        <v>4.1000000000000014</v>
      </c>
      <c r="BM249" s="22">
        <v>-5</v>
      </c>
      <c r="BN249" s="22">
        <v>-4</v>
      </c>
      <c r="BO249" s="22">
        <v>-13.5</v>
      </c>
      <c r="BP249" s="22">
        <v>-5</v>
      </c>
      <c r="BQ249" s="22">
        <v>-2</v>
      </c>
      <c r="BR249" s="22">
        <v>-7</v>
      </c>
      <c r="BS249" s="22">
        <v>6</v>
      </c>
      <c r="BT249" s="22">
        <v>-9</v>
      </c>
      <c r="BU249" s="22">
        <v>2</v>
      </c>
      <c r="BV249" s="22">
        <v>0</v>
      </c>
      <c r="BW249" s="22">
        <v>-4</v>
      </c>
      <c r="BX249" s="22">
        <v>0</v>
      </c>
      <c r="BY249" s="20">
        <v>0</v>
      </c>
      <c r="BZ249" s="22">
        <v>21</v>
      </c>
      <c r="CA249" s="21" t="s">
        <v>45</v>
      </c>
      <c r="CB249" s="21" t="str">
        <f>IF(Raw!$CA249=Raw!$B249,"Team1", "Team2")</f>
        <v>Team1</v>
      </c>
      <c r="CC249" s="21">
        <v>98</v>
      </c>
      <c r="CD249" s="21">
        <v>94</v>
      </c>
      <c r="CE249" s="21">
        <f>Raw!$CC249-Raw!$CD249</f>
        <v>4</v>
      </c>
      <c r="CF249" s="21" t="str">
        <f>INDEX(Pred!O:O, MATCH(Table1[[#This Row],[Index]],Pred!E:E,0))</f>
        <v>Team2</v>
      </c>
      <c r="CG249" s="21"/>
      <c r="CH249" s="21"/>
      <c r="CI249" s="21">
        <f>IF(Table1[[#This Row],[GamewinTeam]]=Table1[[#This Row],[Bet.forecast]],0,1)</f>
        <v>1</v>
      </c>
      <c r="CJ249" s="32"/>
      <c r="CK249" s="32"/>
    </row>
    <row r="250" spans="1:89" x14ac:dyDescent="0.25">
      <c r="A250" t="s">
        <v>286</v>
      </c>
      <c r="B250" s="16" t="s">
        <v>83</v>
      </c>
      <c r="C250" s="18" t="s">
        <v>2</v>
      </c>
      <c r="D250" s="19" t="s">
        <v>278</v>
      </c>
      <c r="E250" s="18" t="str">
        <f>Table1[[#This Row],[Team1]]&amp;""&amp;Table1[[#This Row],[Team2]]&amp;""&amp;Table1[[#This Row],[Date]]</f>
        <v>WASATL27.12.2017</v>
      </c>
      <c r="F250" s="18" t="str">
        <f>Raw!$C250</f>
        <v>ATL</v>
      </c>
      <c r="G250" s="18" t="str">
        <f>IF(Raw!$F250=Raw!$B250,"Team1","Team2")</f>
        <v>Team2</v>
      </c>
      <c r="H250" s="18" t="str">
        <f>IF(Table1[[#This Row],[Odd1]]&gt;Table1[[#This Row],[Odd2]],Table1[[#This Row],[Team2]],Table1[[#This Row],[Team1]])</f>
        <v>WAS</v>
      </c>
      <c r="I250" s="18" t="str">
        <f>IF(Raw!$H250=Raw!$B250,"Team1","Team2")</f>
        <v>Team1</v>
      </c>
      <c r="J250" s="18">
        <v>1.43</v>
      </c>
      <c r="K250" s="18">
        <v>3.09</v>
      </c>
      <c r="L250" s="18">
        <f>Raw!$J250-Raw!$K250</f>
        <v>-1.66</v>
      </c>
      <c r="M250" s="18" t="s">
        <v>2</v>
      </c>
      <c r="N250" s="18" t="str">
        <f>IF(Raw!$M250=Raw!$B250,"Team1", "Team2")</f>
        <v>Team2</v>
      </c>
      <c r="O250" s="18">
        <v>1</v>
      </c>
      <c r="P250" s="18">
        <v>0</v>
      </c>
      <c r="Q250" s="18">
        <v>0</v>
      </c>
      <c r="R250" s="18">
        <v>0</v>
      </c>
      <c r="S250" s="18" t="s">
        <v>83</v>
      </c>
      <c r="T250" s="18" t="str">
        <f>IF(Raw!$S250=Raw!$B250,"Team1","Team2")</f>
        <v>Team1</v>
      </c>
      <c r="U250" s="18">
        <v>107</v>
      </c>
      <c r="V250" s="18">
        <v>85</v>
      </c>
      <c r="W250" s="18">
        <f>Raw!$U250-Raw!$V250</f>
        <v>22</v>
      </c>
      <c r="X250" s="18">
        <v>0.66700000000000004</v>
      </c>
      <c r="Y250" s="18">
        <v>0.72</v>
      </c>
      <c r="Z250" s="18">
        <f>1-Table1[[#This Row],[Pred1]]</f>
        <v>0.28000000000000003</v>
      </c>
      <c r="AA250" s="20">
        <v>1</v>
      </c>
      <c r="AB250" s="20">
        <v>11</v>
      </c>
      <c r="AC250" s="20">
        <v>-10</v>
      </c>
      <c r="AD250" s="20">
        <v>0.28999999999999992</v>
      </c>
      <c r="AE250" s="20">
        <v>0.19999999999999574</v>
      </c>
      <c r="AF250" s="20">
        <v>2.3999999999999915</v>
      </c>
      <c r="AG250" s="20">
        <v>0.80000000000000426</v>
      </c>
      <c r="AH250" s="20">
        <v>1.5</v>
      </c>
      <c r="AI250" s="20">
        <v>0.10000000000000142</v>
      </c>
      <c r="AJ250" s="20">
        <v>-1.0999999999999996</v>
      </c>
      <c r="AK250" s="20">
        <v>-2</v>
      </c>
      <c r="AL250" s="20">
        <v>-1.5</v>
      </c>
      <c r="AM250" s="20">
        <v>1.9999999999999982</v>
      </c>
      <c r="AN250" s="20">
        <v>3</v>
      </c>
      <c r="AO250" s="20">
        <v>-1.7999999999999972</v>
      </c>
      <c r="AP250" s="20">
        <v>0.59999999999999964</v>
      </c>
      <c r="AQ250" s="20">
        <v>2.5999999999999979</v>
      </c>
      <c r="AR250" s="20">
        <v>3.2999999999999972</v>
      </c>
      <c r="AS250" s="20">
        <v>-1.5</v>
      </c>
      <c r="AT250" s="20">
        <v>-1.8000000000000007</v>
      </c>
      <c r="AU250" s="20">
        <v>-0.79999999999999982</v>
      </c>
      <c r="AV250" s="20">
        <v>0.20000000000000018</v>
      </c>
      <c r="AW250" s="20">
        <v>-0.70000000000000018</v>
      </c>
      <c r="AX250" s="20">
        <v>2</v>
      </c>
      <c r="AY250" s="20">
        <v>9.9999999999997868E-2</v>
      </c>
      <c r="AZ250" s="20">
        <v>6.3999999999999995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10</v>
      </c>
      <c r="BG250" s="20">
        <v>3</v>
      </c>
      <c r="BH250" s="20">
        <v>4</v>
      </c>
      <c r="BI250" s="20">
        <v>1.3000000000000043</v>
      </c>
      <c r="BJ250" s="22">
        <v>2</v>
      </c>
      <c r="BK250" s="22">
        <v>6</v>
      </c>
      <c r="BL250" s="22">
        <v>-2.3000000000000043</v>
      </c>
      <c r="BM250" s="22">
        <v>2</v>
      </c>
      <c r="BN250" s="22">
        <v>2</v>
      </c>
      <c r="BO250" s="22">
        <v>3.8999999999999915</v>
      </c>
      <c r="BP250" s="22">
        <v>0</v>
      </c>
      <c r="BQ250" s="22">
        <v>2</v>
      </c>
      <c r="BR250" s="22">
        <v>2</v>
      </c>
      <c r="BS250" s="22">
        <v>-2</v>
      </c>
      <c r="BT250" s="22">
        <v>-3</v>
      </c>
      <c r="BU250" s="22">
        <v>-5</v>
      </c>
      <c r="BV250" s="22">
        <v>3</v>
      </c>
      <c r="BW250" s="22">
        <v>-7</v>
      </c>
      <c r="BX250" s="22">
        <v>8</v>
      </c>
      <c r="BY250" s="20">
        <v>4</v>
      </c>
      <c r="BZ250" s="22">
        <v>-11</v>
      </c>
      <c r="CA250" s="21" t="s">
        <v>2</v>
      </c>
      <c r="CB250" s="21" t="str">
        <f>IF(Raw!$CA250=Raw!$B250,"Team1", "Team2")</f>
        <v>Team2</v>
      </c>
      <c r="CC250" s="21">
        <v>99</v>
      </c>
      <c r="CD250" s="21">
        <v>113</v>
      </c>
      <c r="CE250" s="21">
        <f>Raw!$CC250-Raw!$CD250</f>
        <v>-14</v>
      </c>
      <c r="CF250" s="21" t="str">
        <f>INDEX(Pred!O:O, MATCH(Table1[[#This Row],[Index]],Pred!E:E,0))</f>
        <v>Team1</v>
      </c>
      <c r="CG250" s="21"/>
      <c r="CH250" s="21"/>
      <c r="CI250" s="21">
        <f>IF(Table1[[#This Row],[GamewinTeam]]=Table1[[#This Row],[Bet.forecast]],0,1)</f>
        <v>1</v>
      </c>
      <c r="CJ250" s="32"/>
      <c r="CK250" s="32"/>
    </row>
    <row r="251" spans="1:89" x14ac:dyDescent="0.25">
      <c r="A251" t="s">
        <v>286</v>
      </c>
      <c r="B251" s="16" t="s">
        <v>47</v>
      </c>
      <c r="C251" s="18" t="s">
        <v>9</v>
      </c>
      <c r="D251" s="19" t="s">
        <v>278</v>
      </c>
      <c r="E251" s="18" t="str">
        <f>Table1[[#This Row],[Team1]]&amp;""&amp;Table1[[#This Row],[Team2]]&amp;""&amp;Table1[[#This Row],[Date]]</f>
        <v>DENMIN27.12.2017</v>
      </c>
      <c r="F251" s="18" t="str">
        <f>Raw!$C251</f>
        <v>MIN</v>
      </c>
      <c r="G251" s="18" t="str">
        <f>IF(Raw!$F251=Raw!$B251,"Team1","Team2")</f>
        <v>Team2</v>
      </c>
      <c r="H251" s="18" t="str">
        <f>IF(Table1[[#This Row],[Odd1]]&gt;Table1[[#This Row],[Odd2]],Table1[[#This Row],[Team2]],Table1[[#This Row],[Team1]])</f>
        <v>MIN</v>
      </c>
      <c r="I251" s="18" t="str">
        <f>IF(Raw!$H251=Raw!$B251,"Team1","Team2")</f>
        <v>Team2</v>
      </c>
      <c r="J251" s="18">
        <v>2.8</v>
      </c>
      <c r="K251" s="18">
        <v>1.5</v>
      </c>
      <c r="L251" s="18">
        <f>Raw!$J251-Raw!$K251</f>
        <v>1.2999999999999998</v>
      </c>
      <c r="M251" s="18" t="s">
        <v>47</v>
      </c>
      <c r="N251" s="18" t="str">
        <f>IF(Raw!$M251=Raw!$B251,"Team1", "Team2")</f>
        <v>Team1</v>
      </c>
      <c r="O251" s="18">
        <v>0</v>
      </c>
      <c r="P251" s="18">
        <v>0</v>
      </c>
      <c r="Q251" s="18">
        <v>0</v>
      </c>
      <c r="R251" s="18">
        <v>0</v>
      </c>
      <c r="S251" s="18" t="s">
        <v>9</v>
      </c>
      <c r="T251" s="18" t="str">
        <f>IF(Raw!$S251=Raw!$B251,"Team1","Team2")</f>
        <v>Team2</v>
      </c>
      <c r="U251" s="18">
        <v>83</v>
      </c>
      <c r="V251" s="18">
        <v>104</v>
      </c>
      <c r="W251" s="18">
        <f>Raw!$U251-Raw!$V251</f>
        <v>-21</v>
      </c>
      <c r="X251" s="18">
        <v>0.69450000000000001</v>
      </c>
      <c r="Y251" s="18">
        <v>0.28999999999999998</v>
      </c>
      <c r="Z251" s="18">
        <f>1-Table1[[#This Row],[Pred1]]</f>
        <v>0.71</v>
      </c>
      <c r="AA251" s="20">
        <v>-1</v>
      </c>
      <c r="AB251" s="20">
        <v>-4</v>
      </c>
      <c r="AC251" s="20">
        <v>3</v>
      </c>
      <c r="AD251" s="20">
        <v>-9.3999999999999972E-2</v>
      </c>
      <c r="AE251" s="20">
        <v>0</v>
      </c>
      <c r="AF251" s="20">
        <v>-1.2999999999999972</v>
      </c>
      <c r="AG251" s="20">
        <v>-0.70000000000000284</v>
      </c>
      <c r="AH251" s="20">
        <v>1.2000000000000028</v>
      </c>
      <c r="AI251" s="20">
        <v>-1.3999999999999986</v>
      </c>
      <c r="AJ251" s="20">
        <v>2.9000000000000004</v>
      </c>
      <c r="AK251" s="20">
        <v>7.3999999999999986</v>
      </c>
      <c r="AL251" s="20">
        <v>0.80000000000000426</v>
      </c>
      <c r="AM251" s="20">
        <v>-3</v>
      </c>
      <c r="AN251" s="20">
        <v>-2.2999999999999972</v>
      </c>
      <c r="AO251" s="20">
        <v>-5.1000000000000085</v>
      </c>
      <c r="AP251" s="20">
        <v>1.3000000000000007</v>
      </c>
      <c r="AQ251" s="20">
        <v>2.6000000000000014</v>
      </c>
      <c r="AR251" s="20">
        <v>3.8999999999999986</v>
      </c>
      <c r="AS251" s="20">
        <v>0.5</v>
      </c>
      <c r="AT251" s="20">
        <v>2.2000000000000011</v>
      </c>
      <c r="AU251" s="20">
        <v>-1.2000000000000002</v>
      </c>
      <c r="AV251" s="20">
        <v>0.5</v>
      </c>
      <c r="AW251" s="20">
        <v>0</v>
      </c>
      <c r="AX251" s="20">
        <v>-0.30000000000000071</v>
      </c>
      <c r="AY251" s="20">
        <v>-1</v>
      </c>
      <c r="AZ251" s="20">
        <v>-0.89999999999999991</v>
      </c>
      <c r="BA251" s="20">
        <v>0</v>
      </c>
      <c r="BB251" s="20">
        <v>-1</v>
      </c>
      <c r="BC251" s="20">
        <v>1</v>
      </c>
      <c r="BD251" s="20">
        <v>-1</v>
      </c>
      <c r="BE251" s="20">
        <v>0</v>
      </c>
      <c r="BF251" s="20">
        <v>-5</v>
      </c>
      <c r="BG251" s="20">
        <v>-6</v>
      </c>
      <c r="BH251" s="20">
        <v>1</v>
      </c>
      <c r="BI251" s="20">
        <v>-7.5</v>
      </c>
      <c r="BJ251" s="22">
        <v>3</v>
      </c>
      <c r="BK251" s="22">
        <v>13</v>
      </c>
      <c r="BL251" s="22">
        <v>0.79999999999999716</v>
      </c>
      <c r="BM251" s="22">
        <v>4</v>
      </c>
      <c r="BN251" s="22">
        <v>9</v>
      </c>
      <c r="BO251" s="22">
        <v>-10.5</v>
      </c>
      <c r="BP251" s="22">
        <v>-3</v>
      </c>
      <c r="BQ251" s="22">
        <v>7</v>
      </c>
      <c r="BR251" s="22">
        <v>4</v>
      </c>
      <c r="BS251" s="22">
        <v>-2</v>
      </c>
      <c r="BT251" s="22">
        <v>5</v>
      </c>
      <c r="BU251" s="22">
        <v>-1</v>
      </c>
      <c r="BV251" s="22">
        <v>1</v>
      </c>
      <c r="BW251" s="22">
        <v>-2</v>
      </c>
      <c r="BX251" s="22">
        <v>-8</v>
      </c>
      <c r="BY251" s="20">
        <v>7</v>
      </c>
      <c r="BZ251" s="22">
        <v>-22</v>
      </c>
      <c r="CA251" s="21" t="s">
        <v>9</v>
      </c>
      <c r="CB251" s="21" t="str">
        <f>IF(Raw!$CA251=Raw!$B251,"Team1", "Team2")</f>
        <v>Team2</v>
      </c>
      <c r="CC251" s="21">
        <v>125</v>
      </c>
      <c r="CD251" s="21">
        <v>128</v>
      </c>
      <c r="CE251" s="21">
        <f>Raw!$CC251-Raw!$CD251</f>
        <v>-3</v>
      </c>
      <c r="CF251" s="21" t="str">
        <f>INDEX(Pred!O:O, MATCH(Table1[[#This Row],[Index]],Pred!E:E,0))</f>
        <v>Team2</v>
      </c>
      <c r="CG251" s="21"/>
      <c r="CH251" s="21"/>
      <c r="CI251" s="21">
        <f>IF(Table1[[#This Row],[GamewinTeam]]=Table1[[#This Row],[Bet.forecast]],0,1)</f>
        <v>0</v>
      </c>
      <c r="CJ251" s="32"/>
      <c r="CK251" s="32"/>
    </row>
    <row r="252" spans="1:89" x14ac:dyDescent="0.25">
      <c r="A252" t="s">
        <v>286</v>
      </c>
      <c r="B252" s="16" t="s">
        <v>37</v>
      </c>
      <c r="C252" s="18" t="s">
        <v>63</v>
      </c>
      <c r="D252" s="19" t="s">
        <v>278</v>
      </c>
      <c r="E252" s="18" t="str">
        <f>Table1[[#This Row],[Team1]]&amp;""&amp;Table1[[#This Row],[Team2]]&amp;""&amp;Table1[[#This Row],[Date]]</f>
        <v>BKNNOP27.12.2017</v>
      </c>
      <c r="F252" s="18" t="str">
        <f>Raw!$C252</f>
        <v>NOP</v>
      </c>
      <c r="G252" s="18" t="str">
        <f>IF(Raw!$F252=Raw!$B252,"Team1","Team2")</f>
        <v>Team2</v>
      </c>
      <c r="H252" s="18" t="str">
        <f>IF(Table1[[#This Row],[Odd1]]&gt;Table1[[#This Row],[Odd2]],Table1[[#This Row],[Team2]],Table1[[#This Row],[Team1]])</f>
        <v>NOP</v>
      </c>
      <c r="I252" s="18" t="str">
        <f>IF(Raw!$H252=Raw!$B252,"Team1","Team2")</f>
        <v>Team2</v>
      </c>
      <c r="J252" s="18">
        <v>4.9000000000000004</v>
      </c>
      <c r="K252" s="18">
        <v>1.22</v>
      </c>
      <c r="L252" s="18">
        <f>Raw!$J252-Raw!$K252</f>
        <v>3.6800000000000006</v>
      </c>
      <c r="M252" s="18" t="s">
        <v>37</v>
      </c>
      <c r="N252" s="18" t="str">
        <f>IF(Raw!$M252=Raw!$B252,"Team1", "Team2")</f>
        <v>Team1</v>
      </c>
      <c r="O252" s="18">
        <v>2</v>
      </c>
      <c r="P252" s="18">
        <v>1</v>
      </c>
      <c r="Q252" s="18">
        <v>5</v>
      </c>
      <c r="R252" s="18">
        <v>0</v>
      </c>
      <c r="S252" s="18" t="s">
        <v>63</v>
      </c>
      <c r="T252" s="18" t="str">
        <f>IF(Raw!$S252=Raw!$B252,"Team1","Team2")</f>
        <v>Team2</v>
      </c>
      <c r="U252" s="18">
        <v>87</v>
      </c>
      <c r="V252" s="18">
        <v>115</v>
      </c>
      <c r="W252" s="18">
        <f>Raw!$U252-Raw!$V252</f>
        <v>-28</v>
      </c>
      <c r="X252" s="18">
        <v>0.8145</v>
      </c>
      <c r="Y252" s="18">
        <v>0.22</v>
      </c>
      <c r="Z252" s="18">
        <f>1-Table1[[#This Row],[Pred1]]</f>
        <v>0.78</v>
      </c>
      <c r="AA252" s="20">
        <v>0</v>
      </c>
      <c r="AB252" s="20">
        <v>-5</v>
      </c>
      <c r="AC252" s="20">
        <v>5</v>
      </c>
      <c r="AD252" s="20">
        <v>-0.13900000000000001</v>
      </c>
      <c r="AE252" s="20">
        <v>-0.29999999999999716</v>
      </c>
      <c r="AF252" s="20">
        <v>-3.7999999999999972</v>
      </c>
      <c r="AG252" s="20">
        <v>-3.1000000000000014</v>
      </c>
      <c r="AH252" s="20">
        <v>2.2999999999999972</v>
      </c>
      <c r="AI252" s="20">
        <v>-4.8999999999999986</v>
      </c>
      <c r="AJ252" s="20">
        <v>0.69999999999999929</v>
      </c>
      <c r="AK252" s="20">
        <v>4.6999999999999957</v>
      </c>
      <c r="AL252" s="20">
        <v>-3.1000000000000014</v>
      </c>
      <c r="AM252" s="20">
        <v>1.7999999999999972</v>
      </c>
      <c r="AN252" s="20">
        <v>2.3999999999999986</v>
      </c>
      <c r="AO252" s="20">
        <v>-0.19999999999998863</v>
      </c>
      <c r="AP252" s="20">
        <v>2.3000000000000007</v>
      </c>
      <c r="AQ252" s="20">
        <v>0.39999999999999858</v>
      </c>
      <c r="AR252" s="20">
        <v>2.7000000000000028</v>
      </c>
      <c r="AS252" s="20">
        <v>-3.8999999999999986</v>
      </c>
      <c r="AT252" s="20">
        <v>0</v>
      </c>
      <c r="AU252" s="20">
        <v>-0.90000000000000036</v>
      </c>
      <c r="AV252" s="20">
        <v>-0.90000000000000036</v>
      </c>
      <c r="AW252" s="20">
        <v>1.2000000000000002</v>
      </c>
      <c r="AX252" s="20">
        <v>1</v>
      </c>
      <c r="AY252" s="20">
        <v>0.69999999999999929</v>
      </c>
      <c r="AZ252" s="20">
        <v>-2.4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2</v>
      </c>
      <c r="BG252" s="20">
        <v>1</v>
      </c>
      <c r="BH252" s="20">
        <v>11</v>
      </c>
      <c r="BI252" s="20">
        <v>-4.1000000000000014</v>
      </c>
      <c r="BJ252" s="22">
        <v>5</v>
      </c>
      <c r="BK252" s="22">
        <v>10</v>
      </c>
      <c r="BL252" s="22">
        <v>7.5</v>
      </c>
      <c r="BM252" s="22">
        <v>-5</v>
      </c>
      <c r="BN252" s="22">
        <v>-8</v>
      </c>
      <c r="BO252" s="22">
        <v>6.4000000000000057</v>
      </c>
      <c r="BP252" s="22">
        <v>7</v>
      </c>
      <c r="BQ252" s="22">
        <v>-10</v>
      </c>
      <c r="BR252" s="22">
        <v>-3</v>
      </c>
      <c r="BS252" s="22">
        <v>1</v>
      </c>
      <c r="BT252" s="22">
        <v>1</v>
      </c>
      <c r="BU252" s="22">
        <v>2</v>
      </c>
      <c r="BV252" s="22">
        <v>-1</v>
      </c>
      <c r="BW252" s="22">
        <v>1</v>
      </c>
      <c r="BX252" s="22">
        <v>0</v>
      </c>
      <c r="BY252" s="20">
        <v>-2</v>
      </c>
      <c r="BZ252" s="22">
        <v>-1</v>
      </c>
      <c r="CA252" s="21" t="s">
        <v>63</v>
      </c>
      <c r="CB252" s="21" t="str">
        <f>IF(Raw!$CA252=Raw!$B252,"Team1", "Team2")</f>
        <v>Team2</v>
      </c>
      <c r="CC252" s="21">
        <v>113</v>
      </c>
      <c r="CD252" s="21">
        <v>128</v>
      </c>
      <c r="CE252" s="21">
        <f>Raw!$CC252-Raw!$CD252</f>
        <v>-15</v>
      </c>
      <c r="CF252" s="21" t="str">
        <f>INDEX(Pred!O:O, MATCH(Table1[[#This Row],[Index]],Pred!E:E,0))</f>
        <v>Team2</v>
      </c>
      <c r="CG252" s="21"/>
      <c r="CH252" s="21"/>
      <c r="CI252" s="21">
        <f>IF(Table1[[#This Row],[GamewinTeam]]=Table1[[#This Row],[Bet.forecast]],0,1)</f>
        <v>0</v>
      </c>
      <c r="CJ252" s="32"/>
      <c r="CK252" s="32"/>
    </row>
    <row r="253" spans="1:89" x14ac:dyDescent="0.25">
      <c r="A253" t="s">
        <v>286</v>
      </c>
      <c r="B253" s="16" t="s">
        <v>65</v>
      </c>
      <c r="C253" s="18" t="s">
        <v>42</v>
      </c>
      <c r="D253" s="19" t="s">
        <v>278</v>
      </c>
      <c r="E253" s="18" t="str">
        <f>Table1[[#This Row],[Team1]]&amp;""&amp;Table1[[#This Row],[Team2]]&amp;""&amp;Table1[[#This Row],[Date]]</f>
        <v>NYKCHI27.12.2017</v>
      </c>
      <c r="F253" s="18" t="str">
        <f>Raw!$C253</f>
        <v>CHI</v>
      </c>
      <c r="G253" s="18" t="str">
        <f>IF(Raw!$F253=Raw!$B253,"Team1","Team2")</f>
        <v>Team2</v>
      </c>
      <c r="H253" s="18" t="str">
        <f>IF(Table1[[#This Row],[Odd1]]&gt;Table1[[#This Row],[Odd2]],Table1[[#This Row],[Team2]],Table1[[#This Row],[Team1]])</f>
        <v>CHI</v>
      </c>
      <c r="I253" s="18" t="str">
        <f>IF(Raw!$H253=Raw!$B253,"Team1","Team2")</f>
        <v>Team2</v>
      </c>
      <c r="J253" s="18">
        <v>2.04</v>
      </c>
      <c r="K253" s="18">
        <v>1.87</v>
      </c>
      <c r="L253" s="18">
        <f>Raw!$J253-Raw!$K253</f>
        <v>0.16999999999999993</v>
      </c>
      <c r="M253" s="18" t="s">
        <v>42</v>
      </c>
      <c r="N253" s="18" t="str">
        <f>IF(Raw!$M253=Raw!$B253,"Team1", "Team2")</f>
        <v>Team2</v>
      </c>
      <c r="O253" s="18">
        <v>0</v>
      </c>
      <c r="P253" s="18">
        <v>0</v>
      </c>
      <c r="Q253" s="18">
        <v>1</v>
      </c>
      <c r="R253" s="18">
        <v>0</v>
      </c>
      <c r="S253" s="18" t="s">
        <v>42</v>
      </c>
      <c r="T253" s="18" t="str">
        <f>IF(Raw!$S253=Raw!$B253,"Team1","Team2")</f>
        <v>Team2</v>
      </c>
      <c r="U253" s="18">
        <v>83</v>
      </c>
      <c r="V253" s="18">
        <v>104</v>
      </c>
      <c r="W253" s="18">
        <f>Raw!$U253-Raw!$V253</f>
        <v>-21</v>
      </c>
      <c r="X253" s="18">
        <v>0.77629999999999999</v>
      </c>
      <c r="Y253" s="18">
        <v>0.28999999999999998</v>
      </c>
      <c r="Z253" s="18">
        <f>1-Table1[[#This Row],[Pred1]]</f>
        <v>0.71</v>
      </c>
      <c r="AA253" s="20">
        <v>0</v>
      </c>
      <c r="AB253" s="20">
        <v>5</v>
      </c>
      <c r="AC253" s="20">
        <v>-5</v>
      </c>
      <c r="AD253" s="20">
        <v>0.13900000000000001</v>
      </c>
      <c r="AE253" s="20">
        <v>-0.19999999999999574</v>
      </c>
      <c r="AF253" s="20">
        <v>3.0999999999999943</v>
      </c>
      <c r="AG253" s="20">
        <v>1.6000000000000014</v>
      </c>
      <c r="AH253" s="20">
        <v>-2.0999999999999943</v>
      </c>
      <c r="AI253" s="20">
        <v>2.8999999999999986</v>
      </c>
      <c r="AJ253" s="20">
        <v>-2.8</v>
      </c>
      <c r="AK253" s="20">
        <v>-8.2999999999999972</v>
      </c>
      <c r="AL253" s="20">
        <v>0.60000000000000142</v>
      </c>
      <c r="AM253" s="20">
        <v>2.6999999999999993</v>
      </c>
      <c r="AN253" s="20">
        <v>2.1000000000000014</v>
      </c>
      <c r="AO253" s="20">
        <v>5.7999999999999972</v>
      </c>
      <c r="AP253" s="20">
        <v>1.5999999999999996</v>
      </c>
      <c r="AQ253" s="20">
        <v>-1.8999999999999986</v>
      </c>
      <c r="AR253" s="20">
        <v>-0.29999999999999716</v>
      </c>
      <c r="AS253" s="20">
        <v>-0.59999999999999787</v>
      </c>
      <c r="AT253" s="20">
        <v>1.4000000000000004</v>
      </c>
      <c r="AU253" s="20">
        <v>-9.9999999999999645E-2</v>
      </c>
      <c r="AV253" s="20">
        <v>1.2999999999999998</v>
      </c>
      <c r="AW253" s="20">
        <v>0.20000000000000018</v>
      </c>
      <c r="AX253" s="20">
        <v>1.5999999999999979</v>
      </c>
      <c r="AY253" s="20">
        <v>3</v>
      </c>
      <c r="AZ253" s="20">
        <v>5.5</v>
      </c>
      <c r="BA253" s="20">
        <v>0</v>
      </c>
      <c r="BB253" s="20">
        <v>1</v>
      </c>
      <c r="BC253" s="20">
        <v>-1</v>
      </c>
      <c r="BD253" s="20">
        <v>1</v>
      </c>
      <c r="BE253" s="20">
        <v>0</v>
      </c>
      <c r="BF253" s="20">
        <v>-5</v>
      </c>
      <c r="BG253" s="20">
        <v>-1</v>
      </c>
      <c r="BH253" s="20">
        <v>4</v>
      </c>
      <c r="BI253" s="20">
        <v>-3.1000000000000014</v>
      </c>
      <c r="BJ253" s="22">
        <v>-3</v>
      </c>
      <c r="BK253" s="22">
        <v>-16</v>
      </c>
      <c r="BL253" s="22">
        <v>3.4000000000000021</v>
      </c>
      <c r="BM253" s="22">
        <v>0</v>
      </c>
      <c r="BN253" s="22">
        <v>-1</v>
      </c>
      <c r="BO253" s="22">
        <v>3.9000000000000057</v>
      </c>
      <c r="BP253" s="22">
        <v>0</v>
      </c>
      <c r="BQ253" s="22">
        <v>6</v>
      </c>
      <c r="BR253" s="22">
        <v>6</v>
      </c>
      <c r="BS253" s="22">
        <v>0</v>
      </c>
      <c r="BT253" s="22">
        <v>-6</v>
      </c>
      <c r="BU253" s="22">
        <v>0</v>
      </c>
      <c r="BV253" s="22">
        <v>6</v>
      </c>
      <c r="BW253" s="22">
        <v>-1</v>
      </c>
      <c r="BX253" s="22">
        <v>2</v>
      </c>
      <c r="BY253" s="20">
        <v>-5</v>
      </c>
      <c r="BZ253" s="22">
        <v>6</v>
      </c>
      <c r="CA253" s="21" t="s">
        <v>42</v>
      </c>
      <c r="CB253" s="21" t="str">
        <f>IF(Raw!$CA253=Raw!$B253,"Team1", "Team2")</f>
        <v>Team2</v>
      </c>
      <c r="CC253" s="21">
        <v>87</v>
      </c>
      <c r="CD253" s="21">
        <v>92</v>
      </c>
      <c r="CE253" s="21">
        <f>Raw!$CC253-Raw!$CD253</f>
        <v>-5</v>
      </c>
      <c r="CF253" s="21" t="str">
        <f>INDEX(Pred!O:O, MATCH(Table1[[#This Row],[Index]],Pred!E:E,0))</f>
        <v>do not bet</v>
      </c>
      <c r="CG253" s="21"/>
      <c r="CH253" s="21"/>
      <c r="CI253" s="21">
        <f>IF(Table1[[#This Row],[GamewinTeam]]=Table1[[#This Row],[Bet.forecast]],0,1)</f>
        <v>1</v>
      </c>
      <c r="CJ253" s="32"/>
      <c r="CK253" s="32"/>
    </row>
    <row r="254" spans="1:89" x14ac:dyDescent="0.25">
      <c r="A254" t="s">
        <v>286</v>
      </c>
      <c r="B254" s="16" t="s">
        <v>11</v>
      </c>
      <c r="C254" s="18" t="s">
        <v>67</v>
      </c>
      <c r="D254" s="19" t="s">
        <v>278</v>
      </c>
      <c r="E254" s="18" t="str">
        <f>Table1[[#This Row],[Team1]]&amp;""&amp;Table1[[#This Row],[Team2]]&amp;""&amp;Table1[[#This Row],[Date]]</f>
        <v>TOROKC27.12.2017</v>
      </c>
      <c r="F254" s="18" t="str">
        <f>Raw!$C254</f>
        <v>OKC</v>
      </c>
      <c r="G254" s="18" t="str">
        <f>IF(Raw!$F254=Raw!$B254,"Team1","Team2")</f>
        <v>Team2</v>
      </c>
      <c r="H254" s="18" t="str">
        <f>IF(Table1[[#This Row],[Odd1]]&gt;Table1[[#This Row],[Odd2]],Table1[[#This Row],[Team2]],Table1[[#This Row],[Team1]])</f>
        <v>OKC</v>
      </c>
      <c r="I254" s="18" t="str">
        <f>IF(Raw!$H254=Raw!$B254,"Team1","Team2")</f>
        <v>Team2</v>
      </c>
      <c r="J254" s="18">
        <v>2.4</v>
      </c>
      <c r="K254" s="18">
        <v>1.65</v>
      </c>
      <c r="L254" s="18">
        <f>Raw!$J254-Raw!$K254</f>
        <v>0.75</v>
      </c>
      <c r="M254" s="18" t="s">
        <v>11</v>
      </c>
      <c r="N254" s="18" t="str">
        <f>IF(Raw!$M254=Raw!$B254,"Team1", "Team2")</f>
        <v>Team1</v>
      </c>
      <c r="O254" s="18">
        <v>2</v>
      </c>
      <c r="P254" s="18">
        <v>0</v>
      </c>
      <c r="Q254" s="18">
        <v>0</v>
      </c>
      <c r="R254" s="18">
        <v>0</v>
      </c>
      <c r="S254" s="18" t="s">
        <v>67</v>
      </c>
      <c r="T254" s="18" t="str">
        <f>IF(Raw!$S254=Raw!$B254,"Team1","Team2")</f>
        <v>Team2</v>
      </c>
      <c r="U254" s="18">
        <v>86</v>
      </c>
      <c r="V254" s="18">
        <v>106</v>
      </c>
      <c r="W254" s="18">
        <f>Raw!$U254-Raw!$V254</f>
        <v>-20</v>
      </c>
      <c r="X254" s="18">
        <v>0.67889999999999995</v>
      </c>
      <c r="Y254" s="18">
        <v>0.3</v>
      </c>
      <c r="Z254" s="18">
        <f>1-Table1[[#This Row],[Pred1]]</f>
        <v>0.7</v>
      </c>
      <c r="AA254" s="20">
        <v>-3</v>
      </c>
      <c r="AB254" s="20">
        <v>4</v>
      </c>
      <c r="AC254" s="20">
        <v>-7</v>
      </c>
      <c r="AD254" s="20">
        <v>0.16499999999999992</v>
      </c>
      <c r="AE254" s="20">
        <v>-0.5</v>
      </c>
      <c r="AF254" s="20">
        <v>7.0999999999999943</v>
      </c>
      <c r="AG254" s="20">
        <v>2</v>
      </c>
      <c r="AH254" s="20">
        <v>-0.20000000000000284</v>
      </c>
      <c r="AI254" s="20">
        <v>2.3999999999999986</v>
      </c>
      <c r="AJ254" s="20">
        <v>0.90000000000000036</v>
      </c>
      <c r="AK254" s="20">
        <v>3.0999999999999979</v>
      </c>
      <c r="AL254" s="20">
        <v>-0.29999999999999716</v>
      </c>
      <c r="AM254" s="20">
        <v>2.1999999999999993</v>
      </c>
      <c r="AN254" s="20">
        <v>0.29999999999999716</v>
      </c>
      <c r="AO254" s="20">
        <v>8.7000000000000028</v>
      </c>
      <c r="AP254" s="20">
        <v>-2.5</v>
      </c>
      <c r="AQ254" s="20">
        <v>0.89999999999999858</v>
      </c>
      <c r="AR254" s="20">
        <v>-1.6000000000000014</v>
      </c>
      <c r="AS254" s="20">
        <v>2.1000000000000014</v>
      </c>
      <c r="AT254" s="20">
        <v>-0.59999999999999964</v>
      </c>
      <c r="AU254" s="20">
        <v>-0.89999999999999858</v>
      </c>
      <c r="AV254" s="20">
        <v>0.70000000000000018</v>
      </c>
      <c r="AW254" s="20">
        <v>0.5</v>
      </c>
      <c r="AX254" s="20">
        <v>1.5999999999999979</v>
      </c>
      <c r="AY254" s="20">
        <v>-0.5</v>
      </c>
      <c r="AZ254" s="20">
        <v>4.9000000000000004</v>
      </c>
      <c r="BA254" s="20">
        <v>0</v>
      </c>
      <c r="BB254" s="20">
        <v>1</v>
      </c>
      <c r="BC254" s="20">
        <v>-1</v>
      </c>
      <c r="BD254" s="20">
        <v>1</v>
      </c>
      <c r="BE254" s="20">
        <v>0</v>
      </c>
      <c r="BF254" s="20">
        <v>-1</v>
      </c>
      <c r="BG254" s="20">
        <v>3</v>
      </c>
      <c r="BH254" s="20">
        <v>16</v>
      </c>
      <c r="BI254" s="20">
        <v>-4.5</v>
      </c>
      <c r="BJ254" s="22">
        <v>3</v>
      </c>
      <c r="BK254" s="22">
        <v>5</v>
      </c>
      <c r="BL254" s="22">
        <v>3.8000000000000007</v>
      </c>
      <c r="BM254" s="22">
        <v>-10</v>
      </c>
      <c r="BN254" s="22">
        <v>-14</v>
      </c>
      <c r="BO254" s="22">
        <v>2.2999999999999972</v>
      </c>
      <c r="BP254" s="22">
        <v>8</v>
      </c>
      <c r="BQ254" s="22">
        <v>-2</v>
      </c>
      <c r="BR254" s="22">
        <v>6</v>
      </c>
      <c r="BS254" s="22">
        <v>4</v>
      </c>
      <c r="BT254" s="22">
        <v>1</v>
      </c>
      <c r="BU254" s="22">
        <v>5</v>
      </c>
      <c r="BV254" s="22">
        <v>11</v>
      </c>
      <c r="BW254" s="22">
        <v>2</v>
      </c>
      <c r="BX254" s="22">
        <v>2</v>
      </c>
      <c r="BY254" s="20">
        <v>-3</v>
      </c>
      <c r="BZ254" s="22">
        <v>17</v>
      </c>
      <c r="CA254" s="21" t="s">
        <v>67</v>
      </c>
      <c r="CB254" s="21" t="str">
        <f>IF(Raw!$CA254=Raw!$B254,"Team1", "Team2")</f>
        <v>Team2</v>
      </c>
      <c r="CC254" s="21">
        <v>107</v>
      </c>
      <c r="CD254" s="21">
        <v>124</v>
      </c>
      <c r="CE254" s="21">
        <f>Raw!$CC254-Raw!$CD254</f>
        <v>-17</v>
      </c>
      <c r="CF254" s="21" t="str">
        <f>INDEX(Pred!O:O, MATCH(Table1[[#This Row],[Index]],Pred!E:E,0))</f>
        <v>do not bet</v>
      </c>
      <c r="CG254" s="21"/>
      <c r="CH254" s="21"/>
      <c r="CI254" s="21">
        <f>IF(Table1[[#This Row],[GamewinTeam]]=Table1[[#This Row],[Bet.forecast]],0,1)</f>
        <v>1</v>
      </c>
      <c r="CJ254" s="32"/>
      <c r="CK254" s="32"/>
    </row>
    <row r="255" spans="1:89" x14ac:dyDescent="0.25">
      <c r="A255" t="s">
        <v>286</v>
      </c>
      <c r="B255" s="16" t="s">
        <v>4</v>
      </c>
      <c r="C255" s="18" t="s">
        <v>76</v>
      </c>
      <c r="D255" s="19" t="s">
        <v>278</v>
      </c>
      <c r="E255" s="18" t="str">
        <f>Table1[[#This Row],[Team1]]&amp;""&amp;Table1[[#This Row],[Team2]]&amp;""&amp;Table1[[#This Row],[Date]]</f>
        <v>CLESAC27.12.2017</v>
      </c>
      <c r="F255" s="18" t="str">
        <f>Raw!$C255</f>
        <v>SAC</v>
      </c>
      <c r="G255" s="18" t="str">
        <f>IF(Raw!$F255=Raw!$B255,"Team1","Team2")</f>
        <v>Team2</v>
      </c>
      <c r="H255" s="18" t="str">
        <f>IF(Table1[[#This Row],[Odd1]]&gt;Table1[[#This Row],[Odd2]],Table1[[#This Row],[Team2]],Table1[[#This Row],[Team1]])</f>
        <v>CLE</v>
      </c>
      <c r="I255" s="18" t="str">
        <f>IF(Raw!$H255=Raw!$B255,"Team1","Team2")</f>
        <v>Team1</v>
      </c>
      <c r="J255" s="18">
        <v>1.25</v>
      </c>
      <c r="K255" s="18">
        <v>4.5</v>
      </c>
      <c r="L255" s="18">
        <f>Raw!$J255-Raw!$K255</f>
        <v>-3.25</v>
      </c>
      <c r="M255" s="18" t="s">
        <v>76</v>
      </c>
      <c r="N255" s="18" t="str">
        <f>IF(Raw!$M255=Raw!$B255,"Team1", "Team2")</f>
        <v>Team2</v>
      </c>
      <c r="O255" s="18">
        <v>2</v>
      </c>
      <c r="P255" s="18">
        <v>0</v>
      </c>
      <c r="Q255" s="18">
        <v>2</v>
      </c>
      <c r="R255" s="18">
        <v>1</v>
      </c>
      <c r="S255" s="18" t="s">
        <v>4</v>
      </c>
      <c r="T255" s="18" t="str">
        <f>IF(Raw!$S255=Raw!$B255,"Team1","Team2")</f>
        <v>Team1</v>
      </c>
      <c r="U255" s="18">
        <v>106</v>
      </c>
      <c r="V255" s="18">
        <v>86</v>
      </c>
      <c r="W255" s="18">
        <f>Raw!$U255-Raw!$V255</f>
        <v>20</v>
      </c>
      <c r="X255" s="18">
        <v>0.56979999999999997</v>
      </c>
      <c r="Y255" s="18">
        <v>0.7</v>
      </c>
      <c r="Z255" s="18">
        <f>1-Table1[[#This Row],[Pred1]]</f>
        <v>0.30000000000000004</v>
      </c>
      <c r="AA255" s="20">
        <v>0</v>
      </c>
      <c r="AB255" s="20">
        <v>12</v>
      </c>
      <c r="AC255" s="20">
        <v>-12</v>
      </c>
      <c r="AD255" s="20">
        <v>0.33400000000000002</v>
      </c>
      <c r="AE255" s="20">
        <v>0</v>
      </c>
      <c r="AF255" s="20">
        <v>13.099999999999994</v>
      </c>
      <c r="AG255" s="20">
        <v>1.6000000000000014</v>
      </c>
      <c r="AH255" s="20">
        <v>-1.9000000000000057</v>
      </c>
      <c r="AI255" s="20">
        <v>3</v>
      </c>
      <c r="AJ255" s="20">
        <v>3.9000000000000004</v>
      </c>
      <c r="AK255" s="20">
        <v>10.299999999999997</v>
      </c>
      <c r="AL255" s="20">
        <v>-0.19999999999999574</v>
      </c>
      <c r="AM255" s="20">
        <v>5.9999999999999982</v>
      </c>
      <c r="AN255" s="20">
        <v>5.6000000000000014</v>
      </c>
      <c r="AO255" s="20">
        <v>8.7999999999999972</v>
      </c>
      <c r="AP255" s="20">
        <v>-1</v>
      </c>
      <c r="AQ255" s="20">
        <v>2.8999999999999986</v>
      </c>
      <c r="AR255" s="20">
        <v>1.8999999999999986</v>
      </c>
      <c r="AS255" s="20">
        <v>2.6999999999999993</v>
      </c>
      <c r="AT255" s="20">
        <v>9.9999999999999645E-2</v>
      </c>
      <c r="AU255" s="20">
        <v>-0.60000000000000053</v>
      </c>
      <c r="AV255" s="20">
        <v>-0.59999999999999964</v>
      </c>
      <c r="AW255" s="20">
        <v>-0.5</v>
      </c>
      <c r="AX255" s="20">
        <v>-1.0999999999999979</v>
      </c>
      <c r="AY255" s="20">
        <v>2.9000000000000021</v>
      </c>
      <c r="AZ255" s="20">
        <v>11.5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5</v>
      </c>
      <c r="BG255" s="20">
        <v>-3</v>
      </c>
      <c r="BH255" s="20">
        <v>-5</v>
      </c>
      <c r="BI255" s="20">
        <v>-1</v>
      </c>
      <c r="BJ255" s="22">
        <v>3</v>
      </c>
      <c r="BK255" s="22">
        <v>16</v>
      </c>
      <c r="BL255" s="22">
        <v>-7.5</v>
      </c>
      <c r="BM255" s="22">
        <v>8</v>
      </c>
      <c r="BN255" s="22">
        <v>1</v>
      </c>
      <c r="BO255" s="22">
        <v>28.799999999999997</v>
      </c>
      <c r="BP255" s="22">
        <v>-3</v>
      </c>
      <c r="BQ255" s="22">
        <v>7</v>
      </c>
      <c r="BR255" s="22">
        <v>4</v>
      </c>
      <c r="BS255" s="22">
        <v>0</v>
      </c>
      <c r="BT255" s="22">
        <v>-1</v>
      </c>
      <c r="BU255" s="22">
        <v>0</v>
      </c>
      <c r="BV255" s="22">
        <v>3</v>
      </c>
      <c r="BW255" s="22">
        <v>-4</v>
      </c>
      <c r="BX255" s="22">
        <v>-2</v>
      </c>
      <c r="BY255" s="20">
        <v>3</v>
      </c>
      <c r="BZ255" s="22">
        <v>15</v>
      </c>
      <c r="CA255" s="21" t="s">
        <v>76</v>
      </c>
      <c r="CB255" s="21" t="str">
        <f>IF(Raw!$CA255=Raw!$B255,"Team1", "Team2")</f>
        <v>Team2</v>
      </c>
      <c r="CC255" s="21">
        <v>95</v>
      </c>
      <c r="CD255" s="21">
        <v>109</v>
      </c>
      <c r="CE255" s="21">
        <f>Raw!$CC255-Raw!$CD255</f>
        <v>-14</v>
      </c>
      <c r="CF255" s="21" t="str">
        <f>INDEX(Pred!O:O, MATCH(Table1[[#This Row],[Index]],Pred!E:E,0))</f>
        <v>Team1</v>
      </c>
      <c r="CG255" s="21"/>
      <c r="CH255" s="21"/>
      <c r="CI255" s="21">
        <f>IF(Table1[[#This Row],[GamewinTeam]]=Table1[[#This Row],[Bet.forecast]],0,1)</f>
        <v>1</v>
      </c>
      <c r="CJ255" s="32"/>
      <c r="CK255" s="32"/>
    </row>
    <row r="256" spans="1:89" x14ac:dyDescent="0.25">
      <c r="A256" t="s">
        <v>286</v>
      </c>
      <c r="B256" s="16" t="s">
        <v>58</v>
      </c>
      <c r="C256" s="18" t="s">
        <v>56</v>
      </c>
      <c r="D256" s="19" t="s">
        <v>278</v>
      </c>
      <c r="E256" s="18" t="str">
        <f>Table1[[#This Row],[Team1]]&amp;""&amp;Table1[[#This Row],[Team2]]&amp;""&amp;Table1[[#This Row],[Date]]</f>
        <v>MEMLAL27.12.2017</v>
      </c>
      <c r="F256" s="18" t="str">
        <f>Raw!$C256</f>
        <v>LAL</v>
      </c>
      <c r="G256" s="18" t="str">
        <f>IF(Raw!$F256=Raw!$B256,"Team1","Team2")</f>
        <v>Team2</v>
      </c>
      <c r="H256" s="18" t="str">
        <f>IF(Table1[[#This Row],[Odd1]]&gt;Table1[[#This Row],[Odd2]],Table1[[#This Row],[Team2]],Table1[[#This Row],[Team1]])</f>
        <v>LAL</v>
      </c>
      <c r="I256" s="18" t="str">
        <f>IF(Raw!$H256=Raw!$B256,"Team1","Team2")</f>
        <v>Team2</v>
      </c>
      <c r="J256" s="18">
        <v>2.4700000000000002</v>
      </c>
      <c r="K256" s="18">
        <v>1.61</v>
      </c>
      <c r="L256" s="18">
        <f>Raw!$J256-Raw!$K256</f>
        <v>0.8600000000000001</v>
      </c>
      <c r="M256" s="18" t="s">
        <v>58</v>
      </c>
      <c r="N256" s="18" t="str">
        <f>IF(Raw!$M256=Raw!$B256,"Team1", "Team2")</f>
        <v>Team1</v>
      </c>
      <c r="O256" s="18">
        <v>0</v>
      </c>
      <c r="P256" s="18">
        <v>0</v>
      </c>
      <c r="Q256" s="18">
        <v>4</v>
      </c>
      <c r="R256" s="18">
        <v>0</v>
      </c>
      <c r="S256" s="18" t="s">
        <v>56</v>
      </c>
      <c r="T256" s="18" t="str">
        <f>IF(Raw!$S256=Raw!$B256,"Team1","Team2")</f>
        <v>Team2</v>
      </c>
      <c r="U256" s="18">
        <v>88</v>
      </c>
      <c r="V256" s="18">
        <v>98</v>
      </c>
      <c r="W256" s="18">
        <f>Raw!$U256-Raw!$V256</f>
        <v>-10</v>
      </c>
      <c r="X256" s="18">
        <v>0.64670000000000005</v>
      </c>
      <c r="Y256" s="18">
        <v>0.4</v>
      </c>
      <c r="Z256" s="18">
        <f>1-Table1[[#This Row],[Pred1]]</f>
        <v>0.6</v>
      </c>
      <c r="AA256" s="20">
        <v>2</v>
      </c>
      <c r="AB256" s="20">
        <v>1</v>
      </c>
      <c r="AC256" s="20">
        <v>1</v>
      </c>
      <c r="AD256" s="20">
        <v>1.0000000000000009E-2</v>
      </c>
      <c r="AE256" s="20">
        <v>-0.79999999999999716</v>
      </c>
      <c r="AF256" s="20">
        <v>-8.5999999999999943</v>
      </c>
      <c r="AG256" s="20">
        <v>-5.1000000000000014</v>
      </c>
      <c r="AH256" s="20">
        <v>-9.5</v>
      </c>
      <c r="AI256" s="20">
        <v>-0.89999999999999858</v>
      </c>
      <c r="AJ256" s="20">
        <v>0.79999999999999893</v>
      </c>
      <c r="AK256" s="20">
        <v>0.20000000000000284</v>
      </c>
      <c r="AL256" s="20">
        <v>2.6999999999999957</v>
      </c>
      <c r="AM256" s="20">
        <v>0.80000000000000071</v>
      </c>
      <c r="AN256" s="20">
        <v>-2.1999999999999993</v>
      </c>
      <c r="AO256" s="20">
        <v>10.400000000000006</v>
      </c>
      <c r="AP256" s="20">
        <v>-2.7000000000000011</v>
      </c>
      <c r="AQ256" s="20">
        <v>-4.1000000000000014</v>
      </c>
      <c r="AR256" s="20">
        <v>-6.8999999999999986</v>
      </c>
      <c r="AS256" s="20">
        <v>-2.3999999999999986</v>
      </c>
      <c r="AT256" s="20">
        <v>-2.2000000000000011</v>
      </c>
      <c r="AU256" s="20">
        <v>-0.89999999999999947</v>
      </c>
      <c r="AV256" s="20">
        <v>0</v>
      </c>
      <c r="AW256" s="20">
        <v>-0.89999999999999947</v>
      </c>
      <c r="AX256" s="20">
        <v>0.30000000000000071</v>
      </c>
      <c r="AY256" s="20">
        <v>0</v>
      </c>
      <c r="AZ256" s="20">
        <v>0.5</v>
      </c>
      <c r="BA256" s="20">
        <v>0</v>
      </c>
      <c r="BB256" s="20">
        <v>1</v>
      </c>
      <c r="BC256" s="20">
        <v>-1</v>
      </c>
      <c r="BD256" s="20">
        <v>1</v>
      </c>
      <c r="BE256" s="20">
        <v>-10</v>
      </c>
      <c r="BF256" s="20">
        <v>-28</v>
      </c>
      <c r="BG256" s="20">
        <v>-12</v>
      </c>
      <c r="BH256" s="20">
        <v>-29</v>
      </c>
      <c r="BI256" s="20">
        <v>3.3999999999999986</v>
      </c>
      <c r="BJ256" s="22">
        <v>4</v>
      </c>
      <c r="BK256" s="22">
        <v>5</v>
      </c>
      <c r="BL256" s="22">
        <v>6.7000000000000028</v>
      </c>
      <c r="BM256" s="22">
        <v>-8</v>
      </c>
      <c r="BN256" s="22">
        <v>-13</v>
      </c>
      <c r="BO256" s="22">
        <v>4.7000000000000028</v>
      </c>
      <c r="BP256" s="22">
        <v>-9</v>
      </c>
      <c r="BQ256" s="22">
        <v>-1</v>
      </c>
      <c r="BR256" s="22">
        <v>-10</v>
      </c>
      <c r="BS256" s="22">
        <v>-9</v>
      </c>
      <c r="BT256" s="22">
        <v>0</v>
      </c>
      <c r="BU256" s="22">
        <v>5</v>
      </c>
      <c r="BV256" s="22">
        <v>4</v>
      </c>
      <c r="BW256" s="22">
        <v>-7</v>
      </c>
      <c r="BX256" s="22">
        <v>-11</v>
      </c>
      <c r="BY256" s="20">
        <v>-12</v>
      </c>
      <c r="BZ256" s="22">
        <v>24</v>
      </c>
      <c r="CA256" s="21" t="s">
        <v>58</v>
      </c>
      <c r="CB256" s="21" t="str">
        <f>IF(Raw!$CA256=Raw!$B256,"Team1", "Team2")</f>
        <v>Team1</v>
      </c>
      <c r="CC256" s="21">
        <v>109</v>
      </c>
      <c r="CD256" s="21">
        <v>99</v>
      </c>
      <c r="CE256" s="21">
        <f>Raw!$CC256-Raw!$CD256</f>
        <v>10</v>
      </c>
      <c r="CF256" s="21" t="str">
        <f>INDEX(Pred!O:O, MATCH(Table1[[#This Row],[Index]],Pred!E:E,0))</f>
        <v>Team2</v>
      </c>
      <c r="CG256" s="21"/>
      <c r="CH256" s="21"/>
      <c r="CI256" s="21">
        <f>IF(Table1[[#This Row],[GamewinTeam]]=Table1[[#This Row],[Bet.forecast]],0,1)</f>
        <v>1</v>
      </c>
      <c r="CJ256" s="32"/>
      <c r="CK256" s="32"/>
    </row>
    <row r="257" spans="1:89" x14ac:dyDescent="0.25">
      <c r="A257" t="s">
        <v>286</v>
      </c>
      <c r="B257" s="16" t="s">
        <v>81</v>
      </c>
      <c r="C257" s="18" t="s">
        <v>50</v>
      </c>
      <c r="D257" s="19" t="s">
        <v>278</v>
      </c>
      <c r="E257" s="18" t="str">
        <f>Table1[[#This Row],[Team1]]&amp;""&amp;Table1[[#This Row],[Team2]]&amp;""&amp;Table1[[#This Row],[Date]]</f>
        <v>UTAGSW27.12.2017</v>
      </c>
      <c r="F257" s="18" t="str">
        <f>Raw!$C257</f>
        <v>GSW</v>
      </c>
      <c r="G257" s="18" t="str">
        <f>IF(Raw!$F257=Raw!$B257,"Team1","Team2")</f>
        <v>Team2</v>
      </c>
      <c r="H257" s="18" t="str">
        <f>IF(Table1[[#This Row],[Odd1]]&gt;Table1[[#This Row],[Odd2]],Table1[[#This Row],[Team2]],Table1[[#This Row],[Team1]])</f>
        <v>GSW</v>
      </c>
      <c r="I257" s="18" t="str">
        <f>IF(Raw!$H257=Raw!$B257,"Team1","Team2")</f>
        <v>Team2</v>
      </c>
      <c r="J257" s="18">
        <v>6.28</v>
      </c>
      <c r="K257" s="18">
        <v>1.1599999999999999</v>
      </c>
      <c r="L257" s="18">
        <f>Raw!$J257-Raw!$K257</f>
        <v>5.12</v>
      </c>
      <c r="M257" s="18" t="s">
        <v>81</v>
      </c>
      <c r="N257" s="18" t="str">
        <f>IF(Raw!$M257=Raw!$B257,"Team1", "Team2")</f>
        <v>Team1</v>
      </c>
      <c r="O257" s="18">
        <v>4</v>
      </c>
      <c r="P257" s="18">
        <v>1</v>
      </c>
      <c r="Q257" s="18">
        <v>0</v>
      </c>
      <c r="R257" s="18">
        <v>0</v>
      </c>
      <c r="S257" s="18" t="s">
        <v>50</v>
      </c>
      <c r="T257" s="18" t="str">
        <f>IF(Raw!$S257=Raw!$B257,"Team1","Team2")</f>
        <v>Team2</v>
      </c>
      <c r="U257" s="18">
        <v>77</v>
      </c>
      <c r="V257" s="18">
        <v>106</v>
      </c>
      <c r="W257" s="18">
        <f>Raw!$U257-Raw!$V257</f>
        <v>-29</v>
      </c>
      <c r="X257" s="18">
        <v>0.80049999999999999</v>
      </c>
      <c r="Y257" s="18">
        <v>0.21</v>
      </c>
      <c r="Z257" s="18">
        <f>1-Table1[[#This Row],[Pred1]]</f>
        <v>0.79</v>
      </c>
      <c r="AA257" s="20">
        <v>0</v>
      </c>
      <c r="AB257" s="20">
        <v>-13</v>
      </c>
      <c r="AC257" s="20">
        <v>13</v>
      </c>
      <c r="AD257" s="20">
        <v>-0.35200000000000004</v>
      </c>
      <c r="AE257" s="20">
        <v>-0.19999999999999574</v>
      </c>
      <c r="AF257" s="20">
        <v>-14</v>
      </c>
      <c r="AG257" s="20">
        <v>-6.6000000000000014</v>
      </c>
      <c r="AH257" s="20">
        <v>-3.1999999999999886</v>
      </c>
      <c r="AI257" s="20">
        <v>-6</v>
      </c>
      <c r="AJ257" s="20">
        <v>-0.40000000000000036</v>
      </c>
      <c r="AK257" s="20">
        <v>-9.9999999999997868E-2</v>
      </c>
      <c r="AL257" s="20">
        <v>-1.6000000000000014</v>
      </c>
      <c r="AM257" s="20">
        <v>-0.30000000000000071</v>
      </c>
      <c r="AN257" s="20">
        <v>-0.19999999999999929</v>
      </c>
      <c r="AO257" s="20">
        <v>-1</v>
      </c>
      <c r="AP257" s="20">
        <v>-0.19999999999999929</v>
      </c>
      <c r="AQ257" s="20">
        <v>-4.1999999999999957</v>
      </c>
      <c r="AR257" s="20">
        <v>-4.2999999999999972</v>
      </c>
      <c r="AS257" s="20">
        <v>-9.3000000000000007</v>
      </c>
      <c r="AT257" s="20">
        <v>-1.7000000000000011</v>
      </c>
      <c r="AU257" s="20">
        <v>0.79999999999999893</v>
      </c>
      <c r="AV257" s="20">
        <v>-3.7</v>
      </c>
      <c r="AW257" s="20">
        <v>0.69999999999999973</v>
      </c>
      <c r="AX257" s="20">
        <v>-0.10000000000000142</v>
      </c>
      <c r="AY257" s="20">
        <v>1.5</v>
      </c>
      <c r="AZ257" s="20">
        <v>-10.200000000000001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-37</v>
      </c>
      <c r="BG257" s="20">
        <v>-12</v>
      </c>
      <c r="BH257" s="20">
        <v>-3</v>
      </c>
      <c r="BI257" s="20">
        <v>-12.5</v>
      </c>
      <c r="BJ257" s="22">
        <v>-8</v>
      </c>
      <c r="BK257" s="22">
        <v>-2</v>
      </c>
      <c r="BL257" s="22">
        <v>-22.200000000000003</v>
      </c>
      <c r="BM257" s="22">
        <v>-5</v>
      </c>
      <c r="BN257" s="22">
        <v>-4</v>
      </c>
      <c r="BO257" s="22">
        <v>-6.2999999999999972</v>
      </c>
      <c r="BP257" s="22">
        <v>-2</v>
      </c>
      <c r="BQ257" s="22">
        <v>7</v>
      </c>
      <c r="BR257" s="22">
        <v>5</v>
      </c>
      <c r="BS257" s="22">
        <v>-13</v>
      </c>
      <c r="BT257" s="22">
        <v>1</v>
      </c>
      <c r="BU257" s="22">
        <v>9</v>
      </c>
      <c r="BV257" s="22">
        <v>-2</v>
      </c>
      <c r="BW257" s="22">
        <v>5</v>
      </c>
      <c r="BX257" s="22">
        <v>7</v>
      </c>
      <c r="BY257" s="20">
        <v>-3</v>
      </c>
      <c r="BZ257" s="22">
        <v>-10</v>
      </c>
      <c r="CA257" s="21" t="s">
        <v>50</v>
      </c>
      <c r="CB257" s="21" t="str">
        <f>IF(Raw!$CA257=Raw!$B257,"Team1", "Team2")</f>
        <v>Team2</v>
      </c>
      <c r="CC257" s="21">
        <v>101</v>
      </c>
      <c r="CD257" s="21">
        <v>126</v>
      </c>
      <c r="CE257" s="21">
        <f>Raw!$CC257-Raw!$CD257</f>
        <v>-25</v>
      </c>
      <c r="CF257" s="21" t="str">
        <f>INDEX(Pred!O:O, MATCH(Table1[[#This Row],[Index]],Pred!E:E,0))</f>
        <v>Team2</v>
      </c>
      <c r="CG257" s="21"/>
      <c r="CH257" s="21"/>
      <c r="CI257" s="21">
        <f>IF(Table1[[#This Row],[GamewinTeam]]=Table1[[#This Row],[Bet.forecast]],0,1)</f>
        <v>0</v>
      </c>
      <c r="CJ257" s="32"/>
      <c r="CK257" s="32"/>
    </row>
    <row r="258" spans="1:89" x14ac:dyDescent="0.25">
      <c r="A258" t="s">
        <v>286</v>
      </c>
      <c r="B258" s="16" t="s">
        <v>9</v>
      </c>
      <c r="C258" s="18" t="s">
        <v>8</v>
      </c>
      <c r="D258" s="19" t="s">
        <v>280</v>
      </c>
      <c r="E258" s="18" t="str">
        <f>Table1[[#This Row],[Team1]]&amp;""&amp;Table1[[#This Row],[Team2]]&amp;""&amp;Table1[[#This Row],[Date]]</f>
        <v>MINMIL28.12.2017</v>
      </c>
      <c r="F258" s="18" t="str">
        <f>Raw!$C258</f>
        <v>MIL</v>
      </c>
      <c r="G258" s="18" t="str">
        <f>IF(Raw!$F258=Raw!$B258,"Team1","Team2")</f>
        <v>Team2</v>
      </c>
      <c r="H258" s="18" t="str">
        <f>IF(Table1[[#This Row],[Odd1]]&gt;Table1[[#This Row],[Odd2]],Table1[[#This Row],[Team2]],Table1[[#This Row],[Team1]])</f>
        <v>MIL</v>
      </c>
      <c r="I258" s="18" t="str">
        <f>IF(Raw!$H258=Raw!$B258,"Team1","Team2")</f>
        <v>Team2</v>
      </c>
      <c r="J258" s="18">
        <v>2.2000000000000002</v>
      </c>
      <c r="K258" s="18">
        <v>1.71</v>
      </c>
      <c r="L258" s="18">
        <f>Raw!$J258-Raw!$K258</f>
        <v>0.49000000000000021</v>
      </c>
      <c r="M258" s="18" t="s">
        <v>9</v>
      </c>
      <c r="N258" s="18" t="str">
        <f>IF(Raw!$M258=Raw!$B258,"Team1", "Team2")</f>
        <v>Team1</v>
      </c>
      <c r="O258" s="18">
        <v>0</v>
      </c>
      <c r="P258" s="18">
        <v>0</v>
      </c>
      <c r="Q258" s="18">
        <v>0</v>
      </c>
      <c r="R258" s="18">
        <v>0</v>
      </c>
      <c r="S258" s="18" t="s">
        <v>8</v>
      </c>
      <c r="T258" s="18" t="str">
        <f>IF(Raw!$S258=Raw!$B258,"Team1","Team2")</f>
        <v>Team2</v>
      </c>
      <c r="U258" s="18">
        <v>99</v>
      </c>
      <c r="V258" s="18">
        <v>103</v>
      </c>
      <c r="W258" s="18">
        <f>Raw!$U258-Raw!$V258</f>
        <v>-4</v>
      </c>
      <c r="X258" s="18">
        <v>0.85570000000000002</v>
      </c>
      <c r="Y258" s="18">
        <v>0.57999999999999996</v>
      </c>
      <c r="Z258" s="18">
        <f>1-Table1[[#This Row],[Pred1]]</f>
        <v>0.42000000000000004</v>
      </c>
      <c r="AA258" s="20">
        <v>3</v>
      </c>
      <c r="AB258" s="20">
        <v>4</v>
      </c>
      <c r="AC258" s="20">
        <v>-1</v>
      </c>
      <c r="AD258" s="20">
        <v>6.2999999999999945E-2</v>
      </c>
      <c r="AE258" s="20">
        <v>0.29999999999999716</v>
      </c>
      <c r="AF258" s="20">
        <v>3.7000000000000028</v>
      </c>
      <c r="AG258" s="20">
        <v>1.1000000000000014</v>
      </c>
      <c r="AH258" s="20">
        <v>3.3999999999999915</v>
      </c>
      <c r="AI258" s="20">
        <v>-0.60000000000000142</v>
      </c>
      <c r="AJ258" s="20">
        <v>-0.5</v>
      </c>
      <c r="AK258" s="20">
        <v>-1.7999999999999972</v>
      </c>
      <c r="AL258" s="20">
        <v>0.5</v>
      </c>
      <c r="AM258" s="20">
        <v>2.0999999999999979</v>
      </c>
      <c r="AN258" s="20">
        <v>1.5</v>
      </c>
      <c r="AO258" s="20">
        <v>3.7000000000000028</v>
      </c>
      <c r="AP258" s="20">
        <v>2.9000000000000004</v>
      </c>
      <c r="AQ258" s="20">
        <v>0.10000000000000142</v>
      </c>
      <c r="AR258" s="20">
        <v>2.8999999999999986</v>
      </c>
      <c r="AS258" s="20">
        <v>0.19999999999999929</v>
      </c>
      <c r="AT258" s="20">
        <v>-0.10000000000000142</v>
      </c>
      <c r="AU258" s="20">
        <v>0.5</v>
      </c>
      <c r="AV258" s="20">
        <v>-1.1000000000000005</v>
      </c>
      <c r="AW258" s="20">
        <v>0.99999999999999956</v>
      </c>
      <c r="AX258" s="20">
        <v>-4.3999999999999986</v>
      </c>
      <c r="AY258" s="20">
        <v>1.5999999999999979</v>
      </c>
      <c r="AZ258" s="20">
        <v>2.6999999999999997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10</v>
      </c>
      <c r="BG258" s="20">
        <v>1</v>
      </c>
      <c r="BH258" s="20">
        <v>1</v>
      </c>
      <c r="BI258" s="20">
        <v>0.60000000000000142</v>
      </c>
      <c r="BJ258" s="22">
        <v>-5</v>
      </c>
      <c r="BK258" s="22">
        <v>-10</v>
      </c>
      <c r="BL258" s="22">
        <v>-9.8999999999999986</v>
      </c>
      <c r="BM258" s="22">
        <v>13</v>
      </c>
      <c r="BN258" s="22">
        <v>8</v>
      </c>
      <c r="BO258" s="22">
        <v>36.9</v>
      </c>
      <c r="BP258" s="22">
        <v>1</v>
      </c>
      <c r="BQ258" s="22">
        <v>0</v>
      </c>
      <c r="BR258" s="22">
        <v>1</v>
      </c>
      <c r="BS258" s="22">
        <v>-6</v>
      </c>
      <c r="BT258" s="22">
        <v>-1</v>
      </c>
      <c r="BU258" s="22">
        <v>2</v>
      </c>
      <c r="BV258" s="22">
        <v>1</v>
      </c>
      <c r="BW258" s="22">
        <v>0</v>
      </c>
      <c r="BX258" s="22">
        <v>-3</v>
      </c>
      <c r="BY258" s="20">
        <v>-1</v>
      </c>
      <c r="BZ258" s="22">
        <v>15</v>
      </c>
      <c r="CA258" s="21" t="s">
        <v>8</v>
      </c>
      <c r="CB258" s="21" t="str">
        <f>IF(Raw!$CA258=Raw!$B258,"Team1", "Team2")</f>
        <v>Team2</v>
      </c>
      <c r="CC258" s="21">
        <v>96</v>
      </c>
      <c r="CD258" s="21">
        <v>102</v>
      </c>
      <c r="CE258" s="21">
        <f>Raw!$CC258-Raw!$CD258</f>
        <v>-6</v>
      </c>
      <c r="CF258" s="21" t="s">
        <v>279</v>
      </c>
      <c r="CG258" s="21"/>
      <c r="CH258" s="21"/>
      <c r="CI258" s="21">
        <f>IF(Table1[[#This Row],[GamewinTeam]]=Table1[[#This Row],[Bet.forecast]],0,1)</f>
        <v>1</v>
      </c>
      <c r="CJ258" s="32"/>
      <c r="CK258" s="32"/>
    </row>
    <row r="259" spans="1:89" x14ac:dyDescent="0.25">
      <c r="A259" t="s">
        <v>286</v>
      </c>
      <c r="B259" s="16" t="s">
        <v>65</v>
      </c>
      <c r="C259" s="18" t="s">
        <v>78</v>
      </c>
      <c r="D259" s="19" t="s">
        <v>280</v>
      </c>
      <c r="E259" s="18" t="str">
        <f>Table1[[#This Row],[Team1]]&amp;""&amp;Table1[[#This Row],[Team2]]&amp;""&amp;Table1[[#This Row],[Date]]</f>
        <v>NYKSAS28.12.2017</v>
      </c>
      <c r="F259" s="18" t="str">
        <f>Raw!$C259</f>
        <v>SAS</v>
      </c>
      <c r="G259" s="18" t="str">
        <f>IF(Raw!$F259=Raw!$B259,"Team1","Team2")</f>
        <v>Team2</v>
      </c>
      <c r="H259" s="18" t="str">
        <f>IF(Table1[[#This Row],[Odd1]]&gt;Table1[[#This Row],[Odd2]],Table1[[#This Row],[Team2]],Table1[[#This Row],[Team1]])</f>
        <v>SAS</v>
      </c>
      <c r="I259" s="18" t="str">
        <f>IF(Raw!$H259=Raw!$B259,"Team1","Team2")</f>
        <v>Team2</v>
      </c>
      <c r="J259" s="18">
        <v>6.75</v>
      </c>
      <c r="K259" s="18">
        <v>1.1100000000000001</v>
      </c>
      <c r="L259" s="18">
        <f>Raw!$J259-Raw!$K259</f>
        <v>5.64</v>
      </c>
      <c r="M259" s="18" t="s">
        <v>65</v>
      </c>
      <c r="N259" s="18" t="str">
        <f>IF(Raw!$M259=Raw!$B259,"Team1", "Team2")</f>
        <v>Team1</v>
      </c>
      <c r="O259" s="18">
        <v>0</v>
      </c>
      <c r="P259" s="18">
        <v>0</v>
      </c>
      <c r="Q259" s="18">
        <v>0</v>
      </c>
      <c r="R259" s="18">
        <v>0</v>
      </c>
      <c r="S259" s="18" t="s">
        <v>78</v>
      </c>
      <c r="T259" s="18" t="str">
        <f>IF(Raw!$S259=Raw!$B259,"Team1","Team2")</f>
        <v>Team2</v>
      </c>
      <c r="U259" s="18">
        <v>83</v>
      </c>
      <c r="V259" s="18">
        <v>112</v>
      </c>
      <c r="W259" s="18">
        <f>Raw!$U259-Raw!$V259</f>
        <v>-29</v>
      </c>
      <c r="X259" s="18">
        <v>0.69550000000000001</v>
      </c>
      <c r="Y259" s="18">
        <v>0.21</v>
      </c>
      <c r="Z259" s="18">
        <f>1-Table1[[#This Row],[Pred1]]</f>
        <v>0.79</v>
      </c>
      <c r="AA259" s="20">
        <v>-1</v>
      </c>
      <c r="AB259" s="20">
        <v>-7</v>
      </c>
      <c r="AC259" s="20">
        <v>6</v>
      </c>
      <c r="AD259" s="20">
        <v>-0.17600000000000005</v>
      </c>
      <c r="AE259" s="20">
        <v>0.10000000000000142</v>
      </c>
      <c r="AF259" s="20">
        <v>2.3999999999999915</v>
      </c>
      <c r="AG259" s="20">
        <v>1.6000000000000014</v>
      </c>
      <c r="AH259" s="20">
        <v>2.3000000000000114</v>
      </c>
      <c r="AI259" s="20">
        <v>0.60000000000000142</v>
      </c>
      <c r="AJ259" s="20">
        <v>-1.1000000000000005</v>
      </c>
      <c r="AK259" s="20">
        <v>-2.5999999999999979</v>
      </c>
      <c r="AL259" s="20">
        <v>-0.5</v>
      </c>
      <c r="AM259" s="20">
        <v>0.40000000000000036</v>
      </c>
      <c r="AN259" s="20">
        <v>0</v>
      </c>
      <c r="AO259" s="20">
        <v>1.7000000000000028</v>
      </c>
      <c r="AP259" s="20">
        <v>0.80000000000000071</v>
      </c>
      <c r="AQ259" s="20">
        <v>-0.79999999999999716</v>
      </c>
      <c r="AR259" s="20">
        <v>0</v>
      </c>
      <c r="AS259" s="20">
        <v>0.69999999999999929</v>
      </c>
      <c r="AT259" s="20">
        <v>1.3000000000000007</v>
      </c>
      <c r="AU259" s="20">
        <v>0</v>
      </c>
      <c r="AV259" s="20">
        <v>-0.79999999999999982</v>
      </c>
      <c r="AW259" s="20">
        <v>1.3000000000000003</v>
      </c>
      <c r="AX259" s="20">
        <v>3.5999999999999979</v>
      </c>
      <c r="AY259" s="20">
        <v>0.80000000000000071</v>
      </c>
      <c r="AZ259" s="20">
        <v>-3.2</v>
      </c>
      <c r="BA259" s="20">
        <v>0</v>
      </c>
      <c r="BB259" s="20">
        <v>1</v>
      </c>
      <c r="BC259" s="20">
        <v>-1</v>
      </c>
      <c r="BD259" s="20">
        <v>1</v>
      </c>
      <c r="BE259" s="20">
        <v>0</v>
      </c>
      <c r="BF259" s="20">
        <v>26</v>
      </c>
      <c r="BG259" s="20">
        <v>10</v>
      </c>
      <c r="BH259" s="20">
        <v>10</v>
      </c>
      <c r="BI259" s="20">
        <v>6.7000000000000028</v>
      </c>
      <c r="BJ259" s="22">
        <v>0</v>
      </c>
      <c r="BK259" s="22">
        <v>-7</v>
      </c>
      <c r="BL259" s="22">
        <v>7.1000000000000014</v>
      </c>
      <c r="BM259" s="22">
        <v>6</v>
      </c>
      <c r="BN259" s="22">
        <v>8</v>
      </c>
      <c r="BO259" s="22">
        <v>-6.5999999999999943</v>
      </c>
      <c r="BP259" s="22">
        <v>-1</v>
      </c>
      <c r="BQ259" s="22">
        <v>6</v>
      </c>
      <c r="BR259" s="22">
        <v>5</v>
      </c>
      <c r="BS259" s="22">
        <v>6</v>
      </c>
      <c r="BT259" s="22">
        <v>-7</v>
      </c>
      <c r="BU259" s="22">
        <v>-2</v>
      </c>
      <c r="BV259" s="22">
        <v>2</v>
      </c>
      <c r="BW259" s="22">
        <v>4</v>
      </c>
      <c r="BX259" s="22">
        <v>11</v>
      </c>
      <c r="BY259" s="20">
        <v>8</v>
      </c>
      <c r="BZ259" s="22">
        <v>16</v>
      </c>
      <c r="CA259" s="21" t="s">
        <v>78</v>
      </c>
      <c r="CB259" s="21" t="str">
        <f>IF(Raw!$CA259=Raw!$B259,"Team1", "Team2")</f>
        <v>Team2</v>
      </c>
      <c r="CC259" s="21">
        <v>107</v>
      </c>
      <c r="CD259" s="21">
        <v>119</v>
      </c>
      <c r="CE259" s="21">
        <f>Raw!$CC259-Raw!$CD259</f>
        <v>-12</v>
      </c>
      <c r="CF259" s="21" t="s">
        <v>279</v>
      </c>
      <c r="CG259" s="21"/>
      <c r="CH259" s="21"/>
      <c r="CI259" s="21">
        <f>IF(Table1[[#This Row],[GamewinTeam]]=Table1[[#This Row],[Bet.forecast]],0,1)</f>
        <v>1</v>
      </c>
      <c r="CJ259" s="32"/>
      <c r="CK259" s="32"/>
    </row>
    <row r="260" spans="1:89" x14ac:dyDescent="0.25">
      <c r="A260" t="s">
        <v>286</v>
      </c>
      <c r="B260" s="16" t="s">
        <v>10</v>
      </c>
      <c r="C260" s="18" t="s">
        <v>74</v>
      </c>
      <c r="D260" s="19" t="s">
        <v>280</v>
      </c>
      <c r="E260" s="18" t="str">
        <f>Table1[[#This Row],[Team1]]&amp;""&amp;Table1[[#This Row],[Team2]]&amp;""&amp;Table1[[#This Row],[Date]]</f>
        <v>PHIPOR28.12.2017</v>
      </c>
      <c r="F260" s="18" t="str">
        <f>Raw!$C260</f>
        <v>POR</v>
      </c>
      <c r="G260" s="18" t="str">
        <f>IF(Raw!$F260=Raw!$B260,"Team1","Team2")</f>
        <v>Team2</v>
      </c>
      <c r="H260" s="18" t="str">
        <f>IF(Table1[[#This Row],[Odd1]]&gt;Table1[[#This Row],[Odd2]],Table1[[#This Row],[Team2]],Table1[[#This Row],[Team1]])</f>
        <v>POR</v>
      </c>
      <c r="I260" s="18" t="str">
        <f>IF(Raw!$H260=Raw!$B260,"Team1","Team2")</f>
        <v>Team2</v>
      </c>
      <c r="J260" s="18">
        <v>2.25</v>
      </c>
      <c r="K260" s="18">
        <v>1.68</v>
      </c>
      <c r="L260" s="18">
        <f>Raw!$J260-Raw!$K260</f>
        <v>0.57000000000000006</v>
      </c>
      <c r="M260" s="18" t="s">
        <v>10</v>
      </c>
      <c r="N260" s="18" t="str">
        <f>IF(Raw!$M260=Raw!$B260,"Team1", "Team2")</f>
        <v>Team1</v>
      </c>
      <c r="O260" s="18">
        <v>0</v>
      </c>
      <c r="P260" s="18">
        <v>0</v>
      </c>
      <c r="Q260" s="18">
        <v>0</v>
      </c>
      <c r="R260" s="18">
        <v>0</v>
      </c>
      <c r="S260" s="18" t="s">
        <v>74</v>
      </c>
      <c r="T260" s="18" t="str">
        <f>IF(Raw!$S260=Raw!$B260,"Team1","Team2")</f>
        <v>Team2</v>
      </c>
      <c r="U260" s="18">
        <v>97</v>
      </c>
      <c r="V260" s="18">
        <v>103</v>
      </c>
      <c r="W260" s="18">
        <f>Raw!$U260-Raw!$V260</f>
        <v>-6</v>
      </c>
      <c r="X260" s="18">
        <v>0.74339999999999995</v>
      </c>
      <c r="Y260" s="18">
        <v>0.44</v>
      </c>
      <c r="Z260" s="18">
        <f>1-Table1[[#This Row],[Pred1]]</f>
        <v>0.56000000000000005</v>
      </c>
      <c r="AA260" s="20">
        <v>1</v>
      </c>
      <c r="AB260" s="20">
        <v>-1</v>
      </c>
      <c r="AC260" s="20">
        <v>2</v>
      </c>
      <c r="AD260" s="20">
        <v>-4.2000000000000037E-2</v>
      </c>
      <c r="AE260" s="20">
        <v>0.5</v>
      </c>
      <c r="AF260" s="20">
        <v>6.5999999999999943</v>
      </c>
      <c r="AG260" s="20">
        <v>2.5</v>
      </c>
      <c r="AH260" s="20">
        <v>2</v>
      </c>
      <c r="AI260" s="20">
        <v>1.8000000000000043</v>
      </c>
      <c r="AJ260" s="20">
        <v>1.5</v>
      </c>
      <c r="AK260" s="20">
        <v>5.1999999999999993</v>
      </c>
      <c r="AL260" s="20">
        <v>-1.2999999999999972</v>
      </c>
      <c r="AM260" s="20">
        <v>0.19999999999999929</v>
      </c>
      <c r="AN260" s="20">
        <v>1.5</v>
      </c>
      <c r="AO260" s="20">
        <v>-4.2000000000000028</v>
      </c>
      <c r="AP260" s="20">
        <v>1.4000000000000004</v>
      </c>
      <c r="AQ260" s="20">
        <v>1.2999999999999972</v>
      </c>
      <c r="AR260" s="20">
        <v>2.8000000000000043</v>
      </c>
      <c r="AS260" s="20">
        <v>8.0999999999999979</v>
      </c>
      <c r="AT260" s="20">
        <v>3.4000000000000021</v>
      </c>
      <c r="AU260" s="20">
        <v>1.7000000000000002</v>
      </c>
      <c r="AV260" s="20">
        <v>-0.20000000000000018</v>
      </c>
      <c r="AW260" s="20">
        <v>0.5</v>
      </c>
      <c r="AX260" s="20">
        <v>4.3999999999999986</v>
      </c>
      <c r="AY260" s="20">
        <v>1.4000000000000021</v>
      </c>
      <c r="AZ260" s="20">
        <v>-1.5</v>
      </c>
      <c r="BA260" s="20">
        <v>0</v>
      </c>
      <c r="BB260" s="20">
        <v>1</v>
      </c>
      <c r="BC260" s="20">
        <v>-1</v>
      </c>
      <c r="BD260" s="20">
        <v>1</v>
      </c>
      <c r="BE260" s="20">
        <v>0</v>
      </c>
      <c r="BF260" s="20">
        <v>34</v>
      </c>
      <c r="BG260" s="20">
        <v>7</v>
      </c>
      <c r="BH260" s="20">
        <v>-8</v>
      </c>
      <c r="BI260" s="20">
        <v>13.399999999999999</v>
      </c>
      <c r="BJ260" s="22">
        <v>3</v>
      </c>
      <c r="BK260" s="22">
        <v>-1</v>
      </c>
      <c r="BL260" s="22">
        <v>13.700000000000003</v>
      </c>
      <c r="BM260" s="22">
        <v>17</v>
      </c>
      <c r="BN260" s="22">
        <v>21</v>
      </c>
      <c r="BO260" s="22">
        <v>2.5</v>
      </c>
      <c r="BP260" s="22">
        <v>-4</v>
      </c>
      <c r="BQ260" s="22">
        <v>2</v>
      </c>
      <c r="BR260" s="22">
        <v>-2</v>
      </c>
      <c r="BS260" s="22">
        <v>5</v>
      </c>
      <c r="BT260" s="22">
        <v>1</v>
      </c>
      <c r="BU260" s="22">
        <v>2</v>
      </c>
      <c r="BV260" s="22">
        <v>-1</v>
      </c>
      <c r="BW260" s="22">
        <v>1</v>
      </c>
      <c r="BX260" s="22">
        <v>14</v>
      </c>
      <c r="BY260" s="20">
        <v>13</v>
      </c>
      <c r="BZ260" s="22">
        <v>28</v>
      </c>
      <c r="CA260" s="21" t="s">
        <v>74</v>
      </c>
      <c r="CB260" s="21" t="str">
        <f>IF(Raw!$CA260=Raw!$B260,"Team1", "Team2")</f>
        <v>Team2</v>
      </c>
      <c r="CC260" s="21">
        <v>110</v>
      </c>
      <c r="CD260" s="21">
        <v>114</v>
      </c>
      <c r="CE260" s="21">
        <f>Raw!$CC260-Raw!$CD260</f>
        <v>-4</v>
      </c>
      <c r="CF260" s="21" t="s">
        <v>279</v>
      </c>
      <c r="CG260" s="21"/>
      <c r="CH260" s="21"/>
      <c r="CI260" s="21">
        <f>IF(Table1[[#This Row],[GamewinTeam]]=Table1[[#This Row],[Bet.forecast]],0,1)</f>
        <v>1</v>
      </c>
      <c r="CJ260" s="32"/>
      <c r="CK260" s="32"/>
    </row>
    <row r="261" spans="1:89" x14ac:dyDescent="0.25">
      <c r="A261" t="str">
        <f>IF(ISBLANK(Table1[[#This Row],[Gamewin]]),"Test","Train")</f>
        <v>Train</v>
      </c>
      <c r="B261" s="16" t="s">
        <v>8</v>
      </c>
      <c r="C261" s="18" t="s">
        <v>11</v>
      </c>
      <c r="D261" s="19" t="s">
        <v>281</v>
      </c>
      <c r="E261" s="18" t="str">
        <f>Table1[[#This Row],[Team1]]&amp;""&amp;Table1[[#This Row],[Team2]]&amp;""&amp;Table1[[#This Row],[Date]]</f>
        <v>MILTOR01.01.2018</v>
      </c>
      <c r="F261" s="18" t="str">
        <f>Raw!$C261</f>
        <v>TOR</v>
      </c>
      <c r="G261" s="18" t="str">
        <f>IF(Raw!$F261=Raw!$B261,"Team1","Team2")</f>
        <v>Team2</v>
      </c>
      <c r="H261" s="18" t="str">
        <f>IF(Table1[[#This Row],[Odd1]]&gt;Table1[[#This Row],[Odd2]],Table1[[#This Row],[Team2]],Table1[[#This Row],[Team1]])</f>
        <v>TOR</v>
      </c>
      <c r="I261" s="18" t="str">
        <f>IF(Raw!$H261=Raw!$B261,"Team1","Team2")</f>
        <v>Team2</v>
      </c>
      <c r="J261" s="18">
        <v>3.05</v>
      </c>
      <c r="K261" s="18">
        <v>1.43</v>
      </c>
      <c r="L261" s="18">
        <f>Raw!$J261-Raw!$K261</f>
        <v>1.6199999999999999</v>
      </c>
      <c r="M261" s="18" t="s">
        <v>8</v>
      </c>
      <c r="N261" s="18" t="str">
        <f>IF(Raw!$M261=Raw!$B261,"Team1", "Team2")</f>
        <v>Team1</v>
      </c>
      <c r="O261" s="18">
        <v>1</v>
      </c>
      <c r="P261" s="18">
        <v>0</v>
      </c>
      <c r="Q261" s="18">
        <v>0</v>
      </c>
      <c r="R261" s="18">
        <v>0</v>
      </c>
      <c r="S261" s="18" t="s">
        <v>11</v>
      </c>
      <c r="T261" s="18" t="str">
        <f>IF(Raw!$S261=Raw!$B261,"Team1","Team2")</f>
        <v>Team2</v>
      </c>
      <c r="U261" s="18">
        <v>87</v>
      </c>
      <c r="V261" s="18">
        <v>104</v>
      </c>
      <c r="W261" s="18">
        <f>Raw!$U261-Raw!$V261</f>
        <v>-17</v>
      </c>
      <c r="X261" s="18">
        <v>0.68740000000000001</v>
      </c>
      <c r="Y261" s="18">
        <v>0.33</v>
      </c>
      <c r="Z261" s="18">
        <f>1-Table1[[#This Row],[Pred1]]</f>
        <v>0.66999999999999993</v>
      </c>
      <c r="AA261" s="20">
        <v>0</v>
      </c>
      <c r="AB261" s="20">
        <v>-5</v>
      </c>
      <c r="AC261" s="20">
        <v>5</v>
      </c>
      <c r="AD261" s="20">
        <v>-0.14699999999999991</v>
      </c>
      <c r="AE261" s="20">
        <v>0.10000000000000142</v>
      </c>
      <c r="AF261" s="20">
        <v>-5.7999999999999972</v>
      </c>
      <c r="AG261" s="20">
        <v>-1.2000000000000028</v>
      </c>
      <c r="AH261" s="20">
        <v>-4.5</v>
      </c>
      <c r="AI261" s="20">
        <v>1.1000000000000014</v>
      </c>
      <c r="AJ261" s="20">
        <v>-2.4000000000000004</v>
      </c>
      <c r="AK261" s="20">
        <v>-7</v>
      </c>
      <c r="AL261" s="20">
        <v>-0.10000000000000142</v>
      </c>
      <c r="AM261" s="20">
        <v>-1</v>
      </c>
      <c r="AN261" s="20">
        <v>0</v>
      </c>
      <c r="AO261" s="20">
        <v>-4.0999999999999943</v>
      </c>
      <c r="AP261" s="20">
        <v>-2</v>
      </c>
      <c r="AQ261" s="20">
        <v>-1.8999999999999986</v>
      </c>
      <c r="AR261" s="20">
        <v>-3.7999999999999972</v>
      </c>
      <c r="AS261" s="20">
        <v>-0.19999999999999929</v>
      </c>
      <c r="AT261" s="20">
        <v>-0.69999999999999929</v>
      </c>
      <c r="AU261" s="20">
        <v>-0.40000000000000036</v>
      </c>
      <c r="AV261" s="20">
        <v>-0.59999999999999964</v>
      </c>
      <c r="AW261" s="20">
        <v>-1.4999999999999996</v>
      </c>
      <c r="AX261" s="20">
        <v>0.19999999999999929</v>
      </c>
      <c r="AY261" s="20">
        <v>-0.5</v>
      </c>
      <c r="AZ261" s="20">
        <v>-8.3000000000000007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-14</v>
      </c>
      <c r="BG261" s="20">
        <v>-6</v>
      </c>
      <c r="BH261" s="20">
        <v>-20</v>
      </c>
      <c r="BI261" s="20">
        <v>3.3000000000000043</v>
      </c>
      <c r="BJ261" s="22">
        <v>-4</v>
      </c>
      <c r="BK261" s="22">
        <v>-8</v>
      </c>
      <c r="BL261" s="22">
        <v>-4.1000000000000014</v>
      </c>
      <c r="BM261" s="22">
        <v>2</v>
      </c>
      <c r="BN261" s="22">
        <v>9</v>
      </c>
      <c r="BO261" s="22">
        <v>-27.9</v>
      </c>
      <c r="BP261" s="22">
        <v>-7</v>
      </c>
      <c r="BQ261" s="22">
        <v>-1</v>
      </c>
      <c r="BR261" s="22">
        <v>-8</v>
      </c>
      <c r="BS261" s="22">
        <v>4</v>
      </c>
      <c r="BT261" s="22">
        <v>-3</v>
      </c>
      <c r="BU261" s="22">
        <v>0</v>
      </c>
      <c r="BV261" s="22">
        <v>-8</v>
      </c>
      <c r="BW261" s="22">
        <v>-2</v>
      </c>
      <c r="BX261" s="22">
        <v>1</v>
      </c>
      <c r="BY261" s="20">
        <v>4</v>
      </c>
      <c r="BZ261" s="22">
        <v>-11</v>
      </c>
      <c r="CA261" s="21" t="s">
        <v>11</v>
      </c>
      <c r="CB261" s="21" t="str">
        <f>IF(Raw!$CA261=Raw!$B261,"Team1", "Team2")</f>
        <v>Team2</v>
      </c>
      <c r="CC261" s="21">
        <v>127</v>
      </c>
      <c r="CD261" s="21">
        <v>131</v>
      </c>
      <c r="CE261" s="21">
        <f>Raw!$CC261-Raw!$CD261</f>
        <v>-4</v>
      </c>
      <c r="CF261" s="21" t="str">
        <f>INDEX(Pred!O:O, MATCH(Table1[[#This Row],[Index]],Pred!E:E,0))</f>
        <v>do not bet</v>
      </c>
      <c r="CG261" s="21">
        <f>INDEX(Pred!P:P,MATCH(Table1[[#This Row],[Index]],Pred!E:E,0))</f>
        <v>-3</v>
      </c>
      <c r="CH261" s="21">
        <f>IF(OR(SIGN(Table1[[#This Row],[Runline.forecast]])&lt;&gt;SIGN(Table1[[#This Row],[Scorediff]]), ABS(Table1[[#This Row],[Runline.forecast]])&gt;ABS(Table1[[#This Row],[Scorediff]])),1,0)</f>
        <v>0</v>
      </c>
      <c r="CI261" s="21">
        <f>IF(Table1[[#This Row],[GamewinTeam]]=Table1[[#This Row],[Bet.forecast]],0,1)</f>
        <v>1</v>
      </c>
      <c r="CJ261" s="32">
        <f>IF(AND(Table1[[#This Row],[Runline.error]]=0,Table1[[#This Row],[Error]]=0),0,1)</f>
        <v>1</v>
      </c>
      <c r="CK261" s="21">
        <f>IF(OR(SIGN(Table1[[#This Row],[Scorepreddiff]])&lt;&gt;SIGN(Table1[[#This Row],[Scorediff]]), ABS(Table1[[#This Row],[Scorepreddiff]])&gt;ABS(Table1[[#This Row],[Scorediff]])),1,0)</f>
        <v>1</v>
      </c>
    </row>
    <row r="262" spans="1:89" x14ac:dyDescent="0.25">
      <c r="A262" t="str">
        <f>IF(ISBLANK(Table1[[#This Row],[Gamewin]]),"Test","Train")</f>
        <v>Train</v>
      </c>
      <c r="B262" s="16" t="s">
        <v>69</v>
      </c>
      <c r="C262" s="18" t="s">
        <v>37</v>
      </c>
      <c r="D262" s="19" t="s">
        <v>281</v>
      </c>
      <c r="E262" s="18" t="str">
        <f>Table1[[#This Row],[Team1]]&amp;""&amp;Table1[[#This Row],[Team2]]&amp;""&amp;Table1[[#This Row],[Date]]</f>
        <v>ORLBKN01.01.2018</v>
      </c>
      <c r="F262" s="18" t="str">
        <f>Raw!$C262</f>
        <v>BKN</v>
      </c>
      <c r="G262" s="18" t="str">
        <f>IF(Raw!$F262=Raw!$B262,"Team1","Team2")</f>
        <v>Team2</v>
      </c>
      <c r="H262" s="18" t="str">
        <f>IF(Table1[[#This Row],[Odd1]]&gt;Table1[[#This Row],[Odd2]],Table1[[#This Row],[Team2]],Table1[[#This Row],[Team1]])</f>
        <v>BKN</v>
      </c>
      <c r="I262" s="18" t="str">
        <f>IF(Raw!$H262=Raw!$B262,"Team1","Team2")</f>
        <v>Team2</v>
      </c>
      <c r="J262" s="18">
        <v>2.11</v>
      </c>
      <c r="K262" s="18">
        <v>1.81</v>
      </c>
      <c r="L262" s="18">
        <f>Raw!$J262-Raw!$K262</f>
        <v>0.29999999999999982</v>
      </c>
      <c r="M262" s="18" t="s">
        <v>69</v>
      </c>
      <c r="N262" s="18" t="str">
        <f>IF(Raw!$M262=Raw!$B262,"Team1", "Team2")</f>
        <v>Team1</v>
      </c>
      <c r="O262" s="18">
        <v>0</v>
      </c>
      <c r="P262" s="18">
        <v>0</v>
      </c>
      <c r="Q262" s="18">
        <v>0</v>
      </c>
      <c r="R262" s="18">
        <v>0</v>
      </c>
      <c r="S262" s="18" t="s">
        <v>37</v>
      </c>
      <c r="T262" s="18" t="str">
        <f>IF(Raw!$S262=Raw!$B262,"Team1","Team2")</f>
        <v>Team2</v>
      </c>
      <c r="U262" s="18">
        <v>87</v>
      </c>
      <c r="V262" s="18">
        <v>109</v>
      </c>
      <c r="W262" s="18">
        <f>Raw!$U262-Raw!$V262</f>
        <v>-22</v>
      </c>
      <c r="X262" s="18">
        <v>0.77529999999999999</v>
      </c>
      <c r="Y262" s="18">
        <v>0.28000000000000003</v>
      </c>
      <c r="Z262" s="18">
        <f>1-Table1[[#This Row],[Pred1]]</f>
        <v>0.72</v>
      </c>
      <c r="AA262" s="20">
        <v>1</v>
      </c>
      <c r="AB262" s="20">
        <v>-1</v>
      </c>
      <c r="AC262" s="20">
        <v>2</v>
      </c>
      <c r="AD262" s="20">
        <v>-3.6999999999999977E-2</v>
      </c>
      <c r="AE262" s="20">
        <v>0</v>
      </c>
      <c r="AF262" s="20">
        <v>-2.4000000000000057</v>
      </c>
      <c r="AG262" s="20">
        <v>1</v>
      </c>
      <c r="AH262" s="20">
        <v>-1.2000000000000028</v>
      </c>
      <c r="AI262" s="20">
        <v>1.7999999999999972</v>
      </c>
      <c r="AJ262" s="20">
        <v>-1.4000000000000004</v>
      </c>
      <c r="AK262" s="20">
        <v>-5.0999999999999979</v>
      </c>
      <c r="AL262" s="20">
        <v>1.2000000000000028</v>
      </c>
      <c r="AM262" s="20">
        <v>-3.0999999999999979</v>
      </c>
      <c r="AN262" s="20">
        <v>-3.7999999999999972</v>
      </c>
      <c r="AO262" s="20">
        <v>-0.90000000000000568</v>
      </c>
      <c r="AP262" s="20">
        <v>-2.0999999999999996</v>
      </c>
      <c r="AQ262" s="20">
        <v>-1.8999999999999986</v>
      </c>
      <c r="AR262" s="20">
        <v>-4.1000000000000014</v>
      </c>
      <c r="AS262" s="20">
        <v>0.39999999999999858</v>
      </c>
      <c r="AT262" s="20">
        <v>-0.90000000000000036</v>
      </c>
      <c r="AU262" s="20">
        <v>0.90000000000000036</v>
      </c>
      <c r="AV262" s="20">
        <v>0.79999999999999982</v>
      </c>
      <c r="AW262" s="20">
        <v>-0.70000000000000018</v>
      </c>
      <c r="AX262" s="20">
        <v>-0.90000000000000213</v>
      </c>
      <c r="AY262" s="20">
        <v>-2.1000000000000014</v>
      </c>
      <c r="AZ262" s="20">
        <v>-2.9000000000000004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6</v>
      </c>
      <c r="BG262" s="20">
        <v>5</v>
      </c>
      <c r="BH262" s="20">
        <v>-14</v>
      </c>
      <c r="BI262" s="20">
        <v>13.199999999999996</v>
      </c>
      <c r="BJ262" s="22">
        <v>1</v>
      </c>
      <c r="BK262" s="22">
        <v>-9</v>
      </c>
      <c r="BL262" s="22">
        <v>13.799999999999997</v>
      </c>
      <c r="BM262" s="22">
        <v>-5</v>
      </c>
      <c r="BN262" s="22">
        <v>-4</v>
      </c>
      <c r="BO262" s="22">
        <v>-10.900000000000006</v>
      </c>
      <c r="BP262" s="22">
        <v>-2</v>
      </c>
      <c r="BQ262" s="22">
        <v>-6</v>
      </c>
      <c r="BR262" s="22">
        <v>-8</v>
      </c>
      <c r="BS262" s="22">
        <v>6</v>
      </c>
      <c r="BT262" s="22">
        <v>1</v>
      </c>
      <c r="BU262" s="22">
        <v>-3</v>
      </c>
      <c r="BV262" s="22">
        <v>5</v>
      </c>
      <c r="BW262" s="22">
        <v>-6</v>
      </c>
      <c r="BX262" s="22">
        <v>1</v>
      </c>
      <c r="BY262" s="20">
        <v>-5</v>
      </c>
      <c r="BZ262" s="22">
        <v>-3</v>
      </c>
      <c r="CA262" s="21" t="s">
        <v>37</v>
      </c>
      <c r="CB262" s="21" t="str">
        <f>IF(Raw!$CA262=Raw!$B262,"Team1", "Team2")</f>
        <v>Team2</v>
      </c>
      <c r="CC262" s="21">
        <v>95</v>
      </c>
      <c r="CD262" s="21">
        <v>98</v>
      </c>
      <c r="CE262" s="21">
        <f>Raw!$CC262-Raw!$CD262</f>
        <v>-3</v>
      </c>
      <c r="CF262" s="21" t="str">
        <f>INDEX(Pred!O:O, MATCH(Table1[[#This Row],[Index]],Pred!E:E,0))</f>
        <v>Team2</v>
      </c>
      <c r="CG262" s="21">
        <f>INDEX(Pred!P:P,MATCH(Table1[[#This Row],[Index]],Pred!E:E,0))</f>
        <v>-3</v>
      </c>
      <c r="CH262" s="21">
        <f>IF(OR(SIGN(Table1[[#This Row],[Runline.forecast]])&lt;&gt;SIGN(Table1[[#This Row],[Scorediff]]), ABS(Table1[[#This Row],[Runline.forecast]])&gt;ABS(Table1[[#This Row],[Scorediff]])),1,0)</f>
        <v>0</v>
      </c>
      <c r="CI262" s="21">
        <f>IF(Table1[[#This Row],[GamewinTeam]]=Table1[[#This Row],[Bet.forecast]],0,1)</f>
        <v>0</v>
      </c>
      <c r="CJ262" s="32">
        <f>IF(AND(Table1[[#This Row],[Runline.error]]=0,Table1[[#This Row],[Error]]=0),0,1)</f>
        <v>0</v>
      </c>
      <c r="CK262" s="32">
        <f>IF(OR(SIGN(Table1[[#This Row],[Scorepreddiff]])&lt;&gt;SIGN(Table1[[#This Row],[Scorediff]]), ABS(Table1[[#This Row],[Scorepreddiff]])&gt;ABS(Table1[[#This Row],[Scorediff]])),1,0)</f>
        <v>1</v>
      </c>
    </row>
    <row r="263" spans="1:89" x14ac:dyDescent="0.25">
      <c r="A263" t="str">
        <f>IF(ISBLANK(Table1[[#This Row],[Gamewin]]),"Test","Train")</f>
        <v>Train</v>
      </c>
      <c r="B263" s="16" t="s">
        <v>56</v>
      </c>
      <c r="C263" s="18" t="s">
        <v>9</v>
      </c>
      <c r="D263" s="19" t="s">
        <v>281</v>
      </c>
      <c r="E263" s="18" t="str">
        <f>Table1[[#This Row],[Team1]]&amp;""&amp;Table1[[#This Row],[Team2]]&amp;""&amp;Table1[[#This Row],[Date]]</f>
        <v>LALMIN01.01.2018</v>
      </c>
      <c r="F263" s="18" t="str">
        <f>Raw!$C263</f>
        <v>MIN</v>
      </c>
      <c r="G263" s="18" t="str">
        <f>IF(Raw!$F263=Raw!$B263,"Team1","Team2")</f>
        <v>Team2</v>
      </c>
      <c r="H263" s="18" t="str">
        <f>IF(Table1[[#This Row],[Odd1]]&gt;Table1[[#This Row],[Odd2]],Table1[[#This Row],[Team2]],Table1[[#This Row],[Team1]])</f>
        <v>MIN</v>
      </c>
      <c r="I263" s="18" t="str">
        <f>IF(Raw!$H263=Raw!$B263,"Team1","Team2")</f>
        <v>Team2</v>
      </c>
      <c r="J263" s="18">
        <v>4.99</v>
      </c>
      <c r="K263" s="18">
        <v>1.21</v>
      </c>
      <c r="L263" s="18">
        <f>Raw!$J263-Raw!$K263</f>
        <v>3.7800000000000002</v>
      </c>
      <c r="M263" s="18" t="s">
        <v>56</v>
      </c>
      <c r="N263" s="18" t="str">
        <f>IF(Raw!$M263=Raw!$B263,"Team1", "Team2")</f>
        <v>Team1</v>
      </c>
      <c r="O263" s="18">
        <v>4</v>
      </c>
      <c r="P263" s="18">
        <v>1</v>
      </c>
      <c r="Q263" s="18">
        <v>2</v>
      </c>
      <c r="R263" s="18">
        <v>0</v>
      </c>
      <c r="S263" s="18" t="s">
        <v>9</v>
      </c>
      <c r="T263" s="18" t="str">
        <f>IF(Raw!$S263=Raw!$B263,"Team1","Team2")</f>
        <v>Team2</v>
      </c>
      <c r="U263" s="18">
        <v>90</v>
      </c>
      <c r="V263" s="18">
        <v>116</v>
      </c>
      <c r="W263" s="18">
        <f>Raw!$U263-Raw!$V263</f>
        <v>-26</v>
      </c>
      <c r="X263" s="18">
        <v>0.80449999999999999</v>
      </c>
      <c r="Y263" s="18">
        <v>0.24</v>
      </c>
      <c r="Z263" s="18">
        <f>1-Table1[[#This Row],[Pred1]]</f>
        <v>0.76</v>
      </c>
      <c r="AA263" s="20">
        <v>-2</v>
      </c>
      <c r="AB263" s="20">
        <v>-12</v>
      </c>
      <c r="AC263" s="20">
        <v>10</v>
      </c>
      <c r="AD263" s="20">
        <v>-0.308</v>
      </c>
      <c r="AE263" s="20">
        <v>0.5</v>
      </c>
      <c r="AF263" s="20">
        <v>-1.2000000000000028</v>
      </c>
      <c r="AG263" s="20">
        <v>0.39999999999999858</v>
      </c>
      <c r="AH263" s="20">
        <v>5</v>
      </c>
      <c r="AI263" s="20">
        <v>-2.2000000000000028</v>
      </c>
      <c r="AJ263" s="20">
        <v>0.60000000000000142</v>
      </c>
      <c r="AK263" s="20">
        <v>3.7999999999999972</v>
      </c>
      <c r="AL263" s="20">
        <v>-2.6999999999999957</v>
      </c>
      <c r="AM263" s="20">
        <v>-2.6999999999999993</v>
      </c>
      <c r="AN263" s="20">
        <v>-0.19999999999999929</v>
      </c>
      <c r="AO263" s="20">
        <v>-10.400000000000006</v>
      </c>
      <c r="AP263" s="20">
        <v>0.80000000000000071</v>
      </c>
      <c r="AQ263" s="20">
        <v>4</v>
      </c>
      <c r="AR263" s="20">
        <v>4.8999999999999986</v>
      </c>
      <c r="AS263" s="20">
        <v>0.39999999999999858</v>
      </c>
      <c r="AT263" s="20">
        <v>3.1000000000000014</v>
      </c>
      <c r="AU263" s="20">
        <v>-0.70000000000000107</v>
      </c>
      <c r="AV263" s="20">
        <v>1.2000000000000002</v>
      </c>
      <c r="AW263" s="20">
        <v>1.5</v>
      </c>
      <c r="AX263" s="20">
        <v>4.5</v>
      </c>
      <c r="AY263" s="20">
        <v>-0.5</v>
      </c>
      <c r="AZ263" s="20">
        <v>-6.1999999999999993</v>
      </c>
      <c r="BA263" s="20">
        <v>0</v>
      </c>
      <c r="BB263" s="20">
        <v>-1</v>
      </c>
      <c r="BC263" s="20">
        <v>1</v>
      </c>
      <c r="BD263" s="20">
        <v>-1</v>
      </c>
      <c r="BE263" s="20">
        <v>10</v>
      </c>
      <c r="BF263" s="20">
        <v>35</v>
      </c>
      <c r="BG263" s="20">
        <v>12</v>
      </c>
      <c r="BH263" s="20">
        <v>19</v>
      </c>
      <c r="BI263" s="20">
        <v>2.7999999999999972</v>
      </c>
      <c r="BJ263" s="22">
        <v>6</v>
      </c>
      <c r="BK263" s="22">
        <v>6</v>
      </c>
      <c r="BL263" s="22">
        <v>18.899999999999999</v>
      </c>
      <c r="BM263" s="22">
        <v>5</v>
      </c>
      <c r="BN263" s="22">
        <v>12</v>
      </c>
      <c r="BO263" s="22">
        <v>-13.700000000000003</v>
      </c>
      <c r="BP263" s="22">
        <v>2</v>
      </c>
      <c r="BQ263" s="22">
        <v>8</v>
      </c>
      <c r="BR263" s="22">
        <v>10</v>
      </c>
      <c r="BS263" s="22">
        <v>11</v>
      </c>
      <c r="BT263" s="22">
        <v>8</v>
      </c>
      <c r="BU263" s="22">
        <v>-5</v>
      </c>
      <c r="BV263" s="22">
        <v>-4</v>
      </c>
      <c r="BW263" s="22">
        <v>4</v>
      </c>
      <c r="BX263" s="22">
        <v>12</v>
      </c>
      <c r="BY263" s="20">
        <v>15</v>
      </c>
      <c r="BZ263" s="22">
        <v>-23</v>
      </c>
      <c r="CA263" s="21" t="s">
        <v>9</v>
      </c>
      <c r="CB263" s="21" t="str">
        <f>IF(Raw!$CA263=Raw!$B263,"Team1", "Team2")</f>
        <v>Team2</v>
      </c>
      <c r="CC263" s="21">
        <v>96</v>
      </c>
      <c r="CD263" s="21">
        <v>114</v>
      </c>
      <c r="CE263" s="21">
        <f>Raw!$CC263-Raw!$CD263</f>
        <v>-18</v>
      </c>
      <c r="CF263" s="21" t="str">
        <f>INDEX(Pred!O:O, MATCH(Table1[[#This Row],[Index]],Pred!E:E,0))</f>
        <v>Team2</v>
      </c>
      <c r="CG263" s="21">
        <f>INDEX(Pred!P:P,MATCH(Table1[[#This Row],[Index]],Pred!E:E,0))</f>
        <v>-2</v>
      </c>
      <c r="CH263" s="21">
        <f>IF(OR(SIGN(Table1[[#This Row],[Runline.forecast]])&lt;&gt;SIGN(Table1[[#This Row],[Scorediff]]), ABS(Table1[[#This Row],[Runline.forecast]])&gt;ABS(Table1[[#This Row],[Scorediff]])),1,0)</f>
        <v>0</v>
      </c>
      <c r="CI263" s="21">
        <f>IF(Table1[[#This Row],[GamewinTeam]]=Table1[[#This Row],[Bet.forecast]],0,1)</f>
        <v>0</v>
      </c>
      <c r="CJ263" s="32">
        <f>IF(AND(Table1[[#This Row],[Runline.error]]=0,Table1[[#This Row],[Error]]=0),0,1)</f>
        <v>0</v>
      </c>
      <c r="CK263" s="32">
        <f>IF(OR(SIGN(Table1[[#This Row],[Scorepreddiff]])&lt;&gt;SIGN(Table1[[#This Row],[Scorediff]]), ABS(Table1[[#This Row],[Scorepreddiff]])&gt;ABS(Table1[[#This Row],[Scorediff]])),1,0)</f>
        <v>1</v>
      </c>
    </row>
    <row r="264" spans="1:89" x14ac:dyDescent="0.25">
      <c r="A264" t="str">
        <f>IF(ISBLANK(Table1[[#This Row],[Gamewin]]),"Test","Train")</f>
        <v>Train</v>
      </c>
      <c r="B264" s="16" t="s">
        <v>74</v>
      </c>
      <c r="C264" s="18" t="s">
        <v>42</v>
      </c>
      <c r="D264" s="19" t="s">
        <v>281</v>
      </c>
      <c r="E264" s="18" t="str">
        <f>Table1[[#This Row],[Team1]]&amp;""&amp;Table1[[#This Row],[Team2]]&amp;""&amp;Table1[[#This Row],[Date]]</f>
        <v>PORCHI01.01.2018</v>
      </c>
      <c r="F264" s="18" t="str">
        <f>Raw!$C264</f>
        <v>CHI</v>
      </c>
      <c r="G264" s="18" t="str">
        <f>IF(Raw!$F264=Raw!$B264,"Team1","Team2")</f>
        <v>Team2</v>
      </c>
      <c r="H264" s="18" t="str">
        <f>IF(Table1[[#This Row],[Odd1]]&gt;Table1[[#This Row],[Odd2]],Table1[[#This Row],[Team2]],Table1[[#This Row],[Team1]])</f>
        <v>CHI</v>
      </c>
      <c r="I264" s="18" t="str">
        <f>IF(Raw!$H264=Raw!$B264,"Team1","Team2")</f>
        <v>Team2</v>
      </c>
      <c r="J264" s="18">
        <v>2.2400000000000002</v>
      </c>
      <c r="K264" s="18">
        <v>1.73</v>
      </c>
      <c r="L264" s="18">
        <f>Raw!$J264-Raw!$K264</f>
        <v>0.51000000000000023</v>
      </c>
      <c r="M264" s="18" t="s">
        <v>74</v>
      </c>
      <c r="N264" s="18" t="str">
        <f>IF(Raw!$M264=Raw!$B264,"Team1", "Team2")</f>
        <v>Team1</v>
      </c>
      <c r="O264" s="18">
        <v>0</v>
      </c>
      <c r="P264" s="18">
        <v>0</v>
      </c>
      <c r="Q264" s="18">
        <v>2</v>
      </c>
      <c r="R264" s="18">
        <v>0</v>
      </c>
      <c r="S264" s="18" t="s">
        <v>42</v>
      </c>
      <c r="T264" s="18" t="str">
        <f>IF(Raw!$S264=Raw!$B264,"Team1","Team2")</f>
        <v>Team2</v>
      </c>
      <c r="U264" s="18">
        <v>78</v>
      </c>
      <c r="V264" s="18">
        <v>114</v>
      </c>
      <c r="W264" s="18">
        <f>Raw!$U264-Raw!$V264</f>
        <v>-36</v>
      </c>
      <c r="X264" s="18">
        <v>0.83009999999999995</v>
      </c>
      <c r="Y264" s="18">
        <v>0.14000000000000001</v>
      </c>
      <c r="Z264" s="18">
        <f>1-Table1[[#This Row],[Pred1]]</f>
        <v>0.86</v>
      </c>
      <c r="AA264" s="20">
        <v>-1</v>
      </c>
      <c r="AB264" s="20">
        <v>5</v>
      </c>
      <c r="AC264" s="20">
        <v>-6</v>
      </c>
      <c r="AD264" s="20">
        <v>0.15300000000000002</v>
      </c>
      <c r="AE264" s="20">
        <v>-0.19999999999999574</v>
      </c>
      <c r="AF264" s="20">
        <v>1.2000000000000028</v>
      </c>
      <c r="AG264" s="20">
        <v>-0.69999999999999574</v>
      </c>
      <c r="AH264" s="20">
        <v>-2.7999999999999972</v>
      </c>
      <c r="AI264" s="20">
        <v>0.69999999999999574</v>
      </c>
      <c r="AJ264" s="20">
        <v>-1.4000000000000004</v>
      </c>
      <c r="AK264" s="20">
        <v>-5.1999999999999993</v>
      </c>
      <c r="AL264" s="20">
        <v>1.7999999999999972</v>
      </c>
      <c r="AM264" s="20">
        <v>3.8000000000000007</v>
      </c>
      <c r="AN264" s="20">
        <v>3.6000000000000014</v>
      </c>
      <c r="AO264" s="20">
        <v>5.4000000000000057</v>
      </c>
      <c r="AP264" s="20">
        <v>0.59999999999999964</v>
      </c>
      <c r="AQ264" s="20">
        <v>-0.39999999999999858</v>
      </c>
      <c r="AR264" s="20">
        <v>0.10000000000000142</v>
      </c>
      <c r="AS264" s="20">
        <v>-5.2999999999999972</v>
      </c>
      <c r="AT264" s="20">
        <v>0.79999999999999893</v>
      </c>
      <c r="AU264" s="20">
        <v>-0.39999999999999947</v>
      </c>
      <c r="AV264" s="20">
        <v>1.7999999999999998</v>
      </c>
      <c r="AW264" s="20">
        <v>0.59999999999999964</v>
      </c>
      <c r="AX264" s="20">
        <v>0.39999999999999858</v>
      </c>
      <c r="AY264" s="20">
        <v>2.6999999999999993</v>
      </c>
      <c r="AZ264" s="20">
        <v>6.6</v>
      </c>
      <c r="BA264" s="20">
        <v>0</v>
      </c>
      <c r="BB264" s="20">
        <v>0</v>
      </c>
      <c r="BC264" s="20">
        <v>0</v>
      </c>
      <c r="BD264" s="20">
        <v>0</v>
      </c>
      <c r="BE264" s="20">
        <v>0</v>
      </c>
      <c r="BF264" s="20">
        <v>-21</v>
      </c>
      <c r="BG264" s="20">
        <v>-6</v>
      </c>
      <c r="BH264" s="20">
        <v>-5</v>
      </c>
      <c r="BI264" s="20">
        <v>-4.3000000000000043</v>
      </c>
      <c r="BJ264" s="22">
        <v>-1</v>
      </c>
      <c r="BK264" s="22">
        <v>-10</v>
      </c>
      <c r="BL264" s="22">
        <v>5.1000000000000014</v>
      </c>
      <c r="BM264" s="22">
        <v>-8</v>
      </c>
      <c r="BN264" s="22">
        <v>-9</v>
      </c>
      <c r="BO264" s="22">
        <v>-4.8999999999999915</v>
      </c>
      <c r="BP264" s="22">
        <v>6</v>
      </c>
      <c r="BQ264" s="22">
        <v>-5</v>
      </c>
      <c r="BR264" s="22">
        <v>1</v>
      </c>
      <c r="BS264" s="22">
        <v>-5</v>
      </c>
      <c r="BT264" s="22">
        <v>7</v>
      </c>
      <c r="BU264" s="22">
        <v>3</v>
      </c>
      <c r="BV264" s="22">
        <v>7</v>
      </c>
      <c r="BW264" s="22">
        <v>-3</v>
      </c>
      <c r="BX264" s="22">
        <v>-4</v>
      </c>
      <c r="BY264" s="20">
        <v>-8</v>
      </c>
      <c r="BZ264" s="22">
        <v>-11</v>
      </c>
      <c r="CA264" s="21" t="s">
        <v>74</v>
      </c>
      <c r="CB264" s="21" t="str">
        <f>IF(Raw!$CA264=Raw!$B264,"Team1", "Team2")</f>
        <v>Team1</v>
      </c>
      <c r="CC264" s="21">
        <v>124</v>
      </c>
      <c r="CD264" s="21">
        <v>120</v>
      </c>
      <c r="CE264" s="21">
        <f>Raw!$CC264-Raw!$CD264</f>
        <v>4</v>
      </c>
      <c r="CF264" s="21" t="str">
        <f>INDEX(Pred!O:O, MATCH(Table1[[#This Row],[Index]],Pred!E:E,0))</f>
        <v>do not bet</v>
      </c>
      <c r="CG264" s="21">
        <f>INDEX(Pred!P:P,MATCH(Table1[[#This Row],[Index]],Pred!E:E,0))</f>
        <v>2</v>
      </c>
      <c r="CH264" s="21">
        <f>IF(OR(SIGN(Table1[[#This Row],[Runline.forecast]])&lt;&gt;SIGN(Table1[[#This Row],[Scorediff]]), ABS(Table1[[#This Row],[Runline.forecast]])&gt;ABS(Table1[[#This Row],[Scorediff]])),1,0)</f>
        <v>0</v>
      </c>
      <c r="CI264" s="21">
        <f>IF(Table1[[#This Row],[GamewinTeam]]=Table1[[#This Row],[Bet.forecast]],0,1)</f>
        <v>1</v>
      </c>
      <c r="CJ264" s="32">
        <f>IF(AND(Table1[[#This Row],[Runline.error]]=0,Table1[[#This Row],[Error]]=0),0,1)</f>
        <v>1</v>
      </c>
      <c r="CK264" s="32">
        <f>IF(OR(SIGN(Table1[[#This Row],[Scorepreddiff]])&lt;&gt;SIGN(Table1[[#This Row],[Scorediff]]), ABS(Table1[[#This Row],[Scorepreddiff]])&gt;ABS(Table1[[#This Row],[Scorediff]])),1,0)</f>
        <v>1</v>
      </c>
    </row>
    <row r="265" spans="1:89" x14ac:dyDescent="0.25">
      <c r="A265" t="str">
        <f>IF(ISBLANK(Table1[[#This Row],[Gamewin]]),"Test","Train")</f>
        <v>Train</v>
      </c>
      <c r="B265" s="16" t="s">
        <v>74</v>
      </c>
      <c r="C265" s="18" t="s">
        <v>4</v>
      </c>
      <c r="D265" s="19" t="s">
        <v>282</v>
      </c>
      <c r="E265" s="18" t="str">
        <f>Table1[[#This Row],[Team1]]&amp;""&amp;Table1[[#This Row],[Team2]]&amp;""&amp;Table1[[#This Row],[Date]]</f>
        <v>PORCLE02.01.2018</v>
      </c>
      <c r="F265" s="18" t="str">
        <f>Raw!$C265</f>
        <v>CLE</v>
      </c>
      <c r="G265" s="18" t="str">
        <f>IF(Raw!$F265=Raw!$B265,"Team1","Team2")</f>
        <v>Team2</v>
      </c>
      <c r="H265" s="18" t="str">
        <f>IF(Table1[[#This Row],[Odd1]]&gt;Table1[[#This Row],[Odd2]],Table1[[#This Row],[Team2]],Table1[[#This Row],[Team1]])</f>
        <v>CLE</v>
      </c>
      <c r="I265" s="18" t="str">
        <f>IF(Raw!$H265=Raw!$B265,"Team1","Team2")</f>
        <v>Team2</v>
      </c>
      <c r="J265" s="18">
        <v>4.6900000000000004</v>
      </c>
      <c r="K265" s="18">
        <v>1.23</v>
      </c>
      <c r="L265" s="18">
        <f>Raw!$J265-Raw!$K265</f>
        <v>3.4600000000000004</v>
      </c>
      <c r="M265" s="18" t="s">
        <v>74</v>
      </c>
      <c r="N265" s="18" t="str">
        <f>IF(Raw!$M265=Raw!$B265,"Team1", "Team2")</f>
        <v>Team1</v>
      </c>
      <c r="O265" s="18">
        <v>6</v>
      </c>
      <c r="P265" s="18">
        <v>0</v>
      </c>
      <c r="Q265" s="18">
        <v>8</v>
      </c>
      <c r="R265" s="18">
        <v>0</v>
      </c>
      <c r="S265" s="18" t="s">
        <v>4</v>
      </c>
      <c r="T265" s="18" t="str">
        <f>IF(Raw!$S265=Raw!$B265,"Team1","Team2")</f>
        <v>Team2</v>
      </c>
      <c r="U265" s="18">
        <v>81</v>
      </c>
      <c r="V265" s="18">
        <v>109</v>
      </c>
      <c r="W265" s="18">
        <f>Raw!$U265-Raw!$V265</f>
        <v>-28</v>
      </c>
      <c r="X265" s="18">
        <v>0.8831</v>
      </c>
      <c r="Y265" s="18">
        <v>0.22</v>
      </c>
      <c r="Z265" s="18">
        <f>1-Table1[[#This Row],[Pred1]]</f>
        <v>0.78</v>
      </c>
      <c r="AA265" s="20">
        <v>0</v>
      </c>
      <c r="AB265" s="20">
        <v>-5</v>
      </c>
      <c r="AC265" s="20">
        <v>5</v>
      </c>
      <c r="AD265" s="20">
        <v>-0.13900000000000001</v>
      </c>
      <c r="AE265" s="20">
        <v>0.19999999999999574</v>
      </c>
      <c r="AF265" s="20">
        <v>-7.7999999999999972</v>
      </c>
      <c r="AG265" s="20">
        <v>-1.6000000000000014</v>
      </c>
      <c r="AH265" s="20">
        <v>3.1000000000000085</v>
      </c>
      <c r="AI265" s="20">
        <v>-3.5</v>
      </c>
      <c r="AJ265" s="20">
        <v>-3.3000000000000007</v>
      </c>
      <c r="AK265" s="20">
        <v>-8</v>
      </c>
      <c r="AL265" s="20">
        <v>-1.1000000000000014</v>
      </c>
      <c r="AM265" s="20">
        <v>-1.2999999999999972</v>
      </c>
      <c r="AN265" s="20">
        <v>-1.4000000000000021</v>
      </c>
      <c r="AO265" s="20">
        <v>-1.4000000000000057</v>
      </c>
      <c r="AP265" s="20">
        <v>1.5999999999999996</v>
      </c>
      <c r="AQ265" s="20">
        <v>1.6000000000000014</v>
      </c>
      <c r="AR265" s="20">
        <v>3.3000000000000043</v>
      </c>
      <c r="AS265" s="20">
        <v>-5.1999999999999993</v>
      </c>
      <c r="AT265" s="20">
        <v>0.19999999999999929</v>
      </c>
      <c r="AU265" s="20">
        <v>-0.59999999999999964</v>
      </c>
      <c r="AV265" s="20">
        <v>1.5999999999999996</v>
      </c>
      <c r="AW265" s="20">
        <v>1.3000000000000007</v>
      </c>
      <c r="AX265" s="20">
        <v>0.79999999999999716</v>
      </c>
      <c r="AY265" s="20">
        <v>-1.1000000000000014</v>
      </c>
      <c r="AZ265" s="20">
        <v>-1.6999999999999997</v>
      </c>
      <c r="BA265" s="20">
        <v>0</v>
      </c>
      <c r="BB265" s="20">
        <v>1</v>
      </c>
      <c r="BC265" s="20">
        <v>-1</v>
      </c>
      <c r="BD265" s="20">
        <v>1</v>
      </c>
      <c r="BE265" s="20">
        <v>5</v>
      </c>
      <c r="BF265" s="20">
        <v>23</v>
      </c>
      <c r="BG265" s="20">
        <v>13</v>
      </c>
      <c r="BH265" s="20">
        <v>27</v>
      </c>
      <c r="BI265" s="20">
        <v>1.5</v>
      </c>
      <c r="BJ265" s="22">
        <v>2</v>
      </c>
      <c r="BK265" s="22">
        <v>-7</v>
      </c>
      <c r="BL265" s="22">
        <v>12.399999999999999</v>
      </c>
      <c r="BM265" s="22">
        <v>-5</v>
      </c>
      <c r="BN265" s="22">
        <v>-8</v>
      </c>
      <c r="BO265" s="22">
        <v>8.1000000000000085</v>
      </c>
      <c r="BP265" s="22">
        <v>3</v>
      </c>
      <c r="BQ265" s="22">
        <v>1</v>
      </c>
      <c r="BR265" s="22">
        <v>4</v>
      </c>
      <c r="BS265" s="22">
        <v>5</v>
      </c>
      <c r="BT265" s="22">
        <v>-7</v>
      </c>
      <c r="BU265" s="22">
        <v>1</v>
      </c>
      <c r="BV265" s="22">
        <v>0</v>
      </c>
      <c r="BW265" s="22">
        <v>3</v>
      </c>
      <c r="BX265" s="22">
        <v>-3</v>
      </c>
      <c r="BY265" s="20">
        <v>-3</v>
      </c>
      <c r="BZ265" s="22">
        <v>7</v>
      </c>
      <c r="CA265" s="21" t="s">
        <v>4</v>
      </c>
      <c r="CB265" s="21" t="str">
        <f>IF(Raw!$CA265=Raw!$B265,"Team1", "Team2")</f>
        <v>Team2</v>
      </c>
      <c r="CC265" s="21">
        <v>110</v>
      </c>
      <c r="CD265" s="21">
        <v>127</v>
      </c>
      <c r="CE265" s="21">
        <f>Raw!$CC265-Raw!$CD265</f>
        <v>-17</v>
      </c>
      <c r="CF265" s="21" t="str">
        <f>INDEX(Pred!O:O, MATCH(Table1[[#This Row],[Index]],Pred!E:E,0))</f>
        <v>do not bet</v>
      </c>
      <c r="CG265" s="21">
        <f>INDEX(Pred!P:P,MATCH(Table1[[#This Row],[Index]],Pred!E:E,0))</f>
        <v>3</v>
      </c>
      <c r="CH265" s="21">
        <f>IF(OR(SIGN(Table1[[#This Row],[Runline.forecast]])&lt;&gt;SIGN(Table1[[#This Row],[Scorediff]]), ABS(Table1[[#This Row],[Runline.forecast]])&gt;ABS(Table1[[#This Row],[Scorediff]])),1,0)</f>
        <v>1</v>
      </c>
      <c r="CI265" s="21">
        <f>IF(Table1[[#This Row],[GamewinTeam]]=Table1[[#This Row],[Bet.forecast]],0,1)</f>
        <v>1</v>
      </c>
      <c r="CJ265" s="32">
        <f>IF(AND(Table1[[#This Row],[Runline.error]]=0,Table1[[#This Row],[Error]]=0),0,1)</f>
        <v>1</v>
      </c>
      <c r="CK265" s="32">
        <f>IF(OR(SIGN(Table1[[#This Row],[Scorepreddiff]])&lt;&gt;SIGN(Table1[[#This Row],[Scorediff]]), ABS(Table1[[#This Row],[Scorepreddiff]])&gt;ABS(Table1[[#This Row],[Scorediff]])),1,0)</f>
        <v>1</v>
      </c>
    </row>
    <row r="266" spans="1:89" x14ac:dyDescent="0.25">
      <c r="A266" t="str">
        <f>IF(ISBLANK(Table1[[#This Row],[Gamewin]]),"Test","Train")</f>
        <v>Train</v>
      </c>
      <c r="B266" s="16" t="s">
        <v>78</v>
      </c>
      <c r="C266" s="18" t="s">
        <v>65</v>
      </c>
      <c r="D266" s="19" t="s">
        <v>282</v>
      </c>
      <c r="E266" s="18" t="str">
        <f>Table1[[#This Row],[Team1]]&amp;""&amp;Table1[[#This Row],[Team2]]&amp;""&amp;Table1[[#This Row],[Date]]</f>
        <v>SASNYK02.01.2018</v>
      </c>
      <c r="F266" s="18" t="str">
        <f>Raw!$C266</f>
        <v>NYK</v>
      </c>
      <c r="G266" s="18" t="str">
        <f>IF(Raw!$F266=Raw!$B266,"Team1","Team2")</f>
        <v>Team2</v>
      </c>
      <c r="H266" s="18" t="str">
        <f>IF(Table1[[#This Row],[Odd1]]&gt;Table1[[#This Row],[Odd2]],Table1[[#This Row],[Team2]],Table1[[#This Row],[Team1]])</f>
        <v>SAS</v>
      </c>
      <c r="I266" s="18" t="str">
        <f>IF(Raw!$H266=Raw!$B266,"Team1","Team2")</f>
        <v>Team1</v>
      </c>
      <c r="J266" s="18">
        <v>1.53</v>
      </c>
      <c r="K266" s="18">
        <v>2.69</v>
      </c>
      <c r="L266" s="18">
        <f>Raw!$J266-Raw!$K266</f>
        <v>-1.1599999999999999</v>
      </c>
      <c r="M266" s="18" t="s">
        <v>65</v>
      </c>
      <c r="N266" s="18" t="str">
        <f>IF(Raw!$M266=Raw!$B266,"Team1", "Team2")</f>
        <v>Team2</v>
      </c>
      <c r="O266" s="18">
        <v>0</v>
      </c>
      <c r="P266" s="18">
        <v>0</v>
      </c>
      <c r="Q266" s="18">
        <v>0</v>
      </c>
      <c r="R266" s="18">
        <v>0</v>
      </c>
      <c r="S266" s="18" t="s">
        <v>65</v>
      </c>
      <c r="T266" s="18" t="str">
        <f>IF(Raw!$S266=Raw!$B266,"Team1","Team2")</f>
        <v>Team2</v>
      </c>
      <c r="U266" s="18">
        <v>78</v>
      </c>
      <c r="V266" s="18">
        <v>104</v>
      </c>
      <c r="W266" s="18">
        <f>Raw!$U266-Raw!$V266</f>
        <v>-26</v>
      </c>
      <c r="X266" s="18">
        <v>0.85960000000000003</v>
      </c>
      <c r="Y266" s="18">
        <v>0.24</v>
      </c>
      <c r="Z266" s="18">
        <f>1-Table1[[#This Row],[Pred1]]</f>
        <v>0.76</v>
      </c>
      <c r="AA266" s="20">
        <v>1</v>
      </c>
      <c r="AB266" s="20">
        <v>7</v>
      </c>
      <c r="AC266" s="20">
        <v>-6</v>
      </c>
      <c r="AD266" s="20">
        <v>0.17600000000000005</v>
      </c>
      <c r="AE266" s="20">
        <v>-0.10000000000000142</v>
      </c>
      <c r="AF266" s="20">
        <v>-2.3999999999999915</v>
      </c>
      <c r="AG266" s="20">
        <v>-1.6000000000000014</v>
      </c>
      <c r="AH266" s="20">
        <v>-2.3000000000000114</v>
      </c>
      <c r="AI266" s="20">
        <v>-0.60000000000000142</v>
      </c>
      <c r="AJ266" s="20">
        <v>1.1000000000000005</v>
      </c>
      <c r="AK266" s="20">
        <v>2.5999999999999979</v>
      </c>
      <c r="AL266" s="20">
        <v>0.5</v>
      </c>
      <c r="AM266" s="20">
        <v>-0.40000000000000036</v>
      </c>
      <c r="AN266" s="20">
        <v>0</v>
      </c>
      <c r="AO266" s="20">
        <v>-1.7000000000000028</v>
      </c>
      <c r="AP266" s="20">
        <v>-0.80000000000000071</v>
      </c>
      <c r="AQ266" s="20">
        <v>0.79999999999999716</v>
      </c>
      <c r="AR266" s="20">
        <v>0</v>
      </c>
      <c r="AS266" s="20">
        <v>-0.69999999999999929</v>
      </c>
      <c r="AT266" s="20">
        <v>-1.3000000000000007</v>
      </c>
      <c r="AU266" s="20">
        <v>0</v>
      </c>
      <c r="AV266" s="20">
        <v>0.79999999999999982</v>
      </c>
      <c r="AW266" s="20">
        <v>-1.3000000000000003</v>
      </c>
      <c r="AX266" s="20">
        <v>-3.5999999999999979</v>
      </c>
      <c r="AY266" s="20">
        <v>-0.80000000000000071</v>
      </c>
      <c r="AZ266" s="20">
        <v>3.2</v>
      </c>
      <c r="BA266" s="20">
        <v>0</v>
      </c>
      <c r="BB266" s="20">
        <v>-1</v>
      </c>
      <c r="BC266" s="20">
        <v>1</v>
      </c>
      <c r="BD266" s="20">
        <v>-1</v>
      </c>
      <c r="BE266" s="20">
        <v>0</v>
      </c>
      <c r="BF266" s="20">
        <v>-26</v>
      </c>
      <c r="BG266" s="20">
        <v>-10</v>
      </c>
      <c r="BH266" s="20">
        <v>-10</v>
      </c>
      <c r="BI266" s="20">
        <v>-6.7000000000000028</v>
      </c>
      <c r="BJ266" s="22">
        <v>0</v>
      </c>
      <c r="BK266" s="22">
        <v>7</v>
      </c>
      <c r="BL266" s="22">
        <v>-7.1000000000000014</v>
      </c>
      <c r="BM266" s="22">
        <v>-6</v>
      </c>
      <c r="BN266" s="22">
        <v>-8</v>
      </c>
      <c r="BO266" s="22">
        <v>6.5999999999999943</v>
      </c>
      <c r="BP266" s="22">
        <v>1</v>
      </c>
      <c r="BQ266" s="22">
        <v>-6</v>
      </c>
      <c r="BR266" s="22">
        <v>-5</v>
      </c>
      <c r="BS266" s="22">
        <v>-6</v>
      </c>
      <c r="BT266" s="22">
        <v>7</v>
      </c>
      <c r="BU266" s="22">
        <v>2</v>
      </c>
      <c r="BV266" s="22">
        <v>-2</v>
      </c>
      <c r="BW266" s="22">
        <v>-4</v>
      </c>
      <c r="BX266" s="22">
        <v>-11</v>
      </c>
      <c r="BY266" s="20">
        <v>-8</v>
      </c>
      <c r="BZ266" s="22">
        <v>-16</v>
      </c>
      <c r="CA266" s="21" t="s">
        <v>78</v>
      </c>
      <c r="CB266" s="21" t="str">
        <f>IF(Raw!$CA266=Raw!$B266,"Team1", "Team2")</f>
        <v>Team1</v>
      </c>
      <c r="CC266" s="21">
        <v>100</v>
      </c>
      <c r="CD266" s="21">
        <v>91</v>
      </c>
      <c r="CE266" s="21">
        <f>Raw!$CC266-Raw!$CD266</f>
        <v>9</v>
      </c>
      <c r="CF266" s="21" t="str">
        <f>INDEX(Pred!O:O, MATCH(Table1[[#This Row],[Index]],Pred!E:E,0))</f>
        <v>do not bet</v>
      </c>
      <c r="CG266" s="21">
        <f>INDEX(Pred!P:P,MATCH(Table1[[#This Row],[Index]],Pred!E:E,0))</f>
        <v>-3</v>
      </c>
      <c r="CH266" s="21">
        <f>IF(OR(SIGN(Table1[[#This Row],[Runline.forecast]])&lt;&gt;SIGN(Table1[[#This Row],[Scorediff]]), ABS(Table1[[#This Row],[Runline.forecast]])&gt;ABS(Table1[[#This Row],[Scorediff]])),1,0)</f>
        <v>1</v>
      </c>
      <c r="CI266" s="21">
        <f>IF(Table1[[#This Row],[GamewinTeam]]=Table1[[#This Row],[Bet.forecast]],0,1)</f>
        <v>1</v>
      </c>
      <c r="CJ266" s="32">
        <f>IF(AND(Table1[[#This Row],[Runline.error]]=0,Table1[[#This Row],[Error]]=0),0,1)</f>
        <v>1</v>
      </c>
      <c r="CK266" s="32">
        <f>IF(OR(SIGN(Table1[[#This Row],[Scorepreddiff]])&lt;&gt;SIGN(Table1[[#This Row],[Scorediff]]), ABS(Table1[[#This Row],[Scorepreddiff]])&gt;ABS(Table1[[#This Row],[Scorediff]])),1,0)</f>
        <v>1</v>
      </c>
    </row>
    <row r="267" spans="1:89" x14ac:dyDescent="0.25">
      <c r="A267" t="str">
        <f>IF(ISBLANK(Table1[[#This Row],[Gamewin]]),"Test","Train")</f>
        <v>Train</v>
      </c>
      <c r="B267" s="16" t="s">
        <v>2</v>
      </c>
      <c r="C267" s="18" t="s">
        <v>72</v>
      </c>
      <c r="D267" s="19" t="s">
        <v>282</v>
      </c>
      <c r="E267" s="18" t="str">
        <f>Table1[[#This Row],[Team1]]&amp;""&amp;Table1[[#This Row],[Team2]]&amp;""&amp;Table1[[#This Row],[Date]]</f>
        <v>ATLPHX02.01.2018</v>
      </c>
      <c r="F267" s="18" t="str">
        <f>Raw!$C267</f>
        <v>PHX</v>
      </c>
      <c r="G267" s="18" t="str">
        <f>IF(Raw!$F267=Raw!$B267,"Team1","Team2")</f>
        <v>Team2</v>
      </c>
      <c r="H267" s="18" t="str">
        <f>IF(Table1[[#This Row],[Odd1]]&gt;Table1[[#This Row],[Odd2]],Table1[[#This Row],[Team2]],Table1[[#This Row],[Team1]])</f>
        <v>PHX</v>
      </c>
      <c r="I267" s="18" t="str">
        <f>IF(Raw!$H267=Raw!$B267,"Team1","Team2")</f>
        <v>Team2</v>
      </c>
      <c r="J267" s="18">
        <v>2.1</v>
      </c>
      <c r="K267" s="18">
        <v>1.83</v>
      </c>
      <c r="L267" s="18">
        <f>Raw!$J267-Raw!$K267</f>
        <v>0.27</v>
      </c>
      <c r="M267" s="18" t="s">
        <v>2</v>
      </c>
      <c r="N267" s="18" t="str">
        <f>IF(Raw!$M267=Raw!$B267,"Team1", "Team2")</f>
        <v>Team1</v>
      </c>
      <c r="O267" s="18">
        <v>0</v>
      </c>
      <c r="P267" s="18">
        <v>0</v>
      </c>
      <c r="Q267" s="18">
        <v>0</v>
      </c>
      <c r="R267" s="18">
        <v>0</v>
      </c>
      <c r="S267" s="18" t="s">
        <v>2</v>
      </c>
      <c r="T267" s="18" t="str">
        <f>IF(Raw!$S267=Raw!$B267,"Team1","Team2")</f>
        <v>Team1</v>
      </c>
      <c r="U267" s="18">
        <v>103</v>
      </c>
      <c r="V267" s="18">
        <v>94</v>
      </c>
      <c r="W267" s="18">
        <f>Raw!$U267-Raw!$V267</f>
        <v>9</v>
      </c>
      <c r="X267" s="18">
        <v>0.89219999999999999</v>
      </c>
      <c r="Y267" s="18">
        <v>0.59</v>
      </c>
      <c r="Z267" s="18">
        <f>1-Table1[[#This Row],[Pred1]]</f>
        <v>0.41000000000000003</v>
      </c>
      <c r="AA267" s="20">
        <v>-2</v>
      </c>
      <c r="AB267" s="20">
        <v>-4</v>
      </c>
      <c r="AC267" s="20">
        <v>2</v>
      </c>
      <c r="AD267" s="20">
        <v>-8.9999999999999969E-2</v>
      </c>
      <c r="AE267" s="20">
        <v>0</v>
      </c>
      <c r="AF267" s="20">
        <v>-1.8999999999999915</v>
      </c>
      <c r="AG267" s="20">
        <v>9.9999999999994316E-2</v>
      </c>
      <c r="AH267" s="20">
        <v>-2.5</v>
      </c>
      <c r="AI267" s="20">
        <v>1.5</v>
      </c>
      <c r="AJ267" s="20">
        <v>2.0999999999999996</v>
      </c>
      <c r="AK267" s="20">
        <v>2.5</v>
      </c>
      <c r="AL267" s="20">
        <v>4.5999999999999943</v>
      </c>
      <c r="AM267" s="20">
        <v>-4.2999999999999989</v>
      </c>
      <c r="AN267" s="20">
        <v>-6.1999999999999993</v>
      </c>
      <c r="AO267" s="20">
        <v>2.0999999999999943</v>
      </c>
      <c r="AP267" s="20">
        <v>-1.7999999999999989</v>
      </c>
      <c r="AQ267" s="20">
        <v>-3.3000000000000007</v>
      </c>
      <c r="AR267" s="20">
        <v>-5.1999999999999957</v>
      </c>
      <c r="AS267" s="20">
        <v>3.8000000000000007</v>
      </c>
      <c r="AT267" s="20">
        <v>-0.30000000000000071</v>
      </c>
      <c r="AU267" s="20">
        <v>2</v>
      </c>
      <c r="AV267" s="20">
        <v>-0.70000000000000018</v>
      </c>
      <c r="AW267" s="20">
        <v>0</v>
      </c>
      <c r="AX267" s="20">
        <v>-2.6999999999999993</v>
      </c>
      <c r="AY267" s="20">
        <v>-1.8999999999999986</v>
      </c>
      <c r="AZ267" s="20">
        <v>2.4000000000000004</v>
      </c>
      <c r="BA267" s="20">
        <v>0</v>
      </c>
      <c r="BB267" s="20">
        <v>1</v>
      </c>
      <c r="BC267" s="20">
        <v>-1</v>
      </c>
      <c r="BD267" s="20">
        <v>1</v>
      </c>
      <c r="BE267" s="20">
        <v>0</v>
      </c>
      <c r="BF267" s="20">
        <v>-6</v>
      </c>
      <c r="BG267" s="20">
        <v>3</v>
      </c>
      <c r="BH267" s="20">
        <v>1</v>
      </c>
      <c r="BI267" s="20">
        <v>2.8999999999999986</v>
      </c>
      <c r="BJ267" s="22">
        <v>4</v>
      </c>
      <c r="BK267" s="22">
        <v>3</v>
      </c>
      <c r="BL267" s="22">
        <v>9.7000000000000028</v>
      </c>
      <c r="BM267" s="22">
        <v>-16</v>
      </c>
      <c r="BN267" s="22">
        <v>-19</v>
      </c>
      <c r="BO267" s="22">
        <v>-9.7999999999999972</v>
      </c>
      <c r="BP267" s="22">
        <v>1</v>
      </c>
      <c r="BQ267" s="22">
        <v>9</v>
      </c>
      <c r="BR267" s="22">
        <v>10</v>
      </c>
      <c r="BS267" s="22">
        <v>11</v>
      </c>
      <c r="BT267" s="22">
        <v>-3</v>
      </c>
      <c r="BU267" s="22">
        <v>3</v>
      </c>
      <c r="BV267" s="22">
        <v>-1</v>
      </c>
      <c r="BW267" s="22">
        <v>1</v>
      </c>
      <c r="BX267" s="22">
        <v>-13</v>
      </c>
      <c r="BY267" s="20">
        <v>-14</v>
      </c>
      <c r="BZ267" s="22">
        <v>28</v>
      </c>
      <c r="CA267" s="21" t="s">
        <v>72</v>
      </c>
      <c r="CB267" s="21" t="str">
        <f>IF(Raw!$CA267=Raw!$B267,"Team1", "Team2")</f>
        <v>Team2</v>
      </c>
      <c r="CC267" s="21">
        <v>103</v>
      </c>
      <c r="CD267" s="21">
        <v>104</v>
      </c>
      <c r="CE267" s="21">
        <f>Raw!$CC267-Raw!$CD267</f>
        <v>-1</v>
      </c>
      <c r="CF267" s="21" t="str">
        <f>INDEX(Pred!O:O, MATCH(Table1[[#This Row],[Index]],Pred!E:E,0))</f>
        <v>do not bet</v>
      </c>
      <c r="CG267" s="21">
        <f>INDEX(Pred!P:P,MATCH(Table1[[#This Row],[Index]],Pred!E:E,0))</f>
        <v>-1</v>
      </c>
      <c r="CH267" s="21">
        <f>IF(OR(SIGN(Table1[[#This Row],[Runline.forecast]])&lt;&gt;SIGN(Table1[[#This Row],[Scorediff]]), ABS(Table1[[#This Row],[Runline.forecast]])&gt;ABS(Table1[[#This Row],[Scorediff]])),1,0)</f>
        <v>0</v>
      </c>
      <c r="CI267" s="21">
        <f>IF(Table1[[#This Row],[GamewinTeam]]=Table1[[#This Row],[Bet.forecast]],0,1)</f>
        <v>1</v>
      </c>
      <c r="CJ267" s="32">
        <f>IF(AND(Table1[[#This Row],[Runline.error]]=0,Table1[[#This Row],[Error]]=0),0,1)</f>
        <v>1</v>
      </c>
      <c r="CK267" s="32">
        <f>IF(OR(SIGN(Table1[[#This Row],[Scorepreddiff]])&lt;&gt;SIGN(Table1[[#This Row],[Scorediff]]), ABS(Table1[[#This Row],[Scorepreddiff]])&gt;ABS(Table1[[#This Row],[Scorediff]])),1,0)</f>
        <v>1</v>
      </c>
    </row>
    <row r="268" spans="1:89" x14ac:dyDescent="0.25">
      <c r="A268" t="str">
        <f>IF(ISBLANK(Table1[[#This Row],[Gamewin]]),"Test","Train")</f>
        <v>Train</v>
      </c>
      <c r="B268" s="16" t="s">
        <v>40</v>
      </c>
      <c r="C268" s="18" t="s">
        <v>76</v>
      </c>
      <c r="D268" s="19" t="s">
        <v>282</v>
      </c>
      <c r="E268" s="18" t="str">
        <f>Table1[[#This Row],[Team1]]&amp;""&amp;Table1[[#This Row],[Team2]]&amp;""&amp;Table1[[#This Row],[Date]]</f>
        <v>CHASAC02.01.2018</v>
      </c>
      <c r="F268" s="18" t="str">
        <f>Raw!$C268</f>
        <v>SAC</v>
      </c>
      <c r="G268" s="18" t="str">
        <f>IF(Raw!$F268=Raw!$B268,"Team1","Team2")</f>
        <v>Team2</v>
      </c>
      <c r="H268" s="18" t="str">
        <f>IF(Table1[[#This Row],[Odd1]]&gt;Table1[[#This Row],[Odd2]],Table1[[#This Row],[Team2]],Table1[[#This Row],[Team1]])</f>
        <v>CHA</v>
      </c>
      <c r="I268" s="18" t="str">
        <f>IF(Raw!$H268=Raw!$B268,"Team1","Team2")</f>
        <v>Team1</v>
      </c>
      <c r="J268" s="18">
        <v>1.61</v>
      </c>
      <c r="K268" s="18">
        <v>2.4900000000000002</v>
      </c>
      <c r="L268" s="18">
        <f>Raw!$J268-Raw!$K268</f>
        <v>-0.88000000000000012</v>
      </c>
      <c r="M268" s="18" t="s">
        <v>76</v>
      </c>
      <c r="N268" s="18" t="str">
        <f>IF(Raw!$M268=Raw!$B268,"Team1", "Team2")</f>
        <v>Team2</v>
      </c>
      <c r="O268" s="18">
        <v>1</v>
      </c>
      <c r="P268" s="18">
        <v>0</v>
      </c>
      <c r="Q268" s="18">
        <v>0</v>
      </c>
      <c r="R268" s="18">
        <v>0</v>
      </c>
      <c r="S268" s="18" t="s">
        <v>40</v>
      </c>
      <c r="T268" s="18" t="str">
        <f>IF(Raw!$S268=Raw!$B268,"Team1","Team2")</f>
        <v>Team1</v>
      </c>
      <c r="U268" s="18">
        <v>104</v>
      </c>
      <c r="V268" s="18">
        <v>90</v>
      </c>
      <c r="W268" s="18">
        <f>Raw!$U268-Raw!$V268</f>
        <v>14</v>
      </c>
      <c r="X268" s="18">
        <v>0.62150000000000005</v>
      </c>
      <c r="Y268" s="18">
        <v>0.64</v>
      </c>
      <c r="Z268" s="18">
        <f>1-Table1[[#This Row],[Pred1]]</f>
        <v>0.36</v>
      </c>
      <c r="AA268" s="20">
        <v>0</v>
      </c>
      <c r="AB268" s="20">
        <v>1</v>
      </c>
      <c r="AC268" s="20">
        <v>-1</v>
      </c>
      <c r="AD268" s="20">
        <v>2.7999999999999969E-2</v>
      </c>
      <c r="AE268" s="20">
        <v>0.19999999999999574</v>
      </c>
      <c r="AF268" s="20">
        <v>7.2000000000000028</v>
      </c>
      <c r="AG268" s="20">
        <v>-0.39999999999999858</v>
      </c>
      <c r="AH268" s="20">
        <v>1.5999999999999943</v>
      </c>
      <c r="AI268" s="20">
        <v>-1.2999999999999972</v>
      </c>
      <c r="AJ268" s="20">
        <v>0.20000000000000107</v>
      </c>
      <c r="AK268" s="20">
        <v>2.5</v>
      </c>
      <c r="AL268" s="20">
        <v>-3.3999999999999986</v>
      </c>
      <c r="AM268" s="20">
        <v>7.9</v>
      </c>
      <c r="AN268" s="20">
        <v>10.600000000000001</v>
      </c>
      <c r="AO268" s="20">
        <v>0.79999999999999716</v>
      </c>
      <c r="AP268" s="20">
        <v>1.3999999999999986</v>
      </c>
      <c r="AQ268" s="20">
        <v>5.5</v>
      </c>
      <c r="AR268" s="20">
        <v>6.8000000000000043</v>
      </c>
      <c r="AS268" s="20">
        <v>-0.19999999999999929</v>
      </c>
      <c r="AT268" s="20">
        <v>-0.90000000000000036</v>
      </c>
      <c r="AU268" s="20">
        <v>-1.4000000000000004</v>
      </c>
      <c r="AV268" s="20">
        <v>0.29999999999999982</v>
      </c>
      <c r="AW268" s="20">
        <v>0.40000000000000036</v>
      </c>
      <c r="AX268" s="20">
        <v>-1.5</v>
      </c>
      <c r="AY268" s="20">
        <v>5.1000000000000014</v>
      </c>
      <c r="AZ268" s="20">
        <v>6.7999999999999989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2</v>
      </c>
      <c r="BG268" s="20">
        <v>-1</v>
      </c>
      <c r="BH268" s="20">
        <v>7</v>
      </c>
      <c r="BI268" s="20">
        <v>-4.2999999999999972</v>
      </c>
      <c r="BJ268" s="22">
        <v>2</v>
      </c>
      <c r="BK268" s="22">
        <v>9</v>
      </c>
      <c r="BL268" s="22">
        <v>-4.2000000000000028</v>
      </c>
      <c r="BM268" s="22">
        <v>2</v>
      </c>
      <c r="BN268" s="22">
        <v>-6</v>
      </c>
      <c r="BO268" s="22">
        <v>26.900000000000006</v>
      </c>
      <c r="BP268" s="22">
        <v>3</v>
      </c>
      <c r="BQ268" s="22">
        <v>2</v>
      </c>
      <c r="BR268" s="22">
        <v>5</v>
      </c>
      <c r="BS268" s="22">
        <v>3</v>
      </c>
      <c r="BT268" s="22">
        <v>1</v>
      </c>
      <c r="BU268" s="22">
        <v>4</v>
      </c>
      <c r="BV268" s="22">
        <v>1</v>
      </c>
      <c r="BW268" s="22">
        <v>-3</v>
      </c>
      <c r="BX268" s="22">
        <v>0</v>
      </c>
      <c r="BY268" s="20">
        <v>0</v>
      </c>
      <c r="BZ268" s="22">
        <v>10</v>
      </c>
      <c r="CA268" s="21" t="s">
        <v>40</v>
      </c>
      <c r="CB268" s="21" t="str">
        <f>IF(Raw!$CA268=Raw!$B268,"Team1", "Team2")</f>
        <v>Team1</v>
      </c>
      <c r="CC268" s="21">
        <v>131</v>
      </c>
      <c r="CD268" s="21">
        <v>111</v>
      </c>
      <c r="CE268" s="21">
        <f>Raw!$CC268-Raw!$CD268</f>
        <v>20</v>
      </c>
      <c r="CF268" s="21" t="str">
        <f>INDEX(Pred!O:O, MATCH(Table1[[#This Row],[Index]],Pred!E:E,0))</f>
        <v>do not bet</v>
      </c>
      <c r="CG268" s="21">
        <f>INDEX(Pred!P:P,MATCH(Table1[[#This Row],[Index]],Pred!E:E,0))</f>
        <v>-3</v>
      </c>
      <c r="CH268" s="21">
        <f>IF(OR(SIGN(Table1[[#This Row],[Runline.forecast]])&lt;&gt;SIGN(Table1[[#This Row],[Scorediff]]), ABS(Table1[[#This Row],[Runline.forecast]])&gt;ABS(Table1[[#This Row],[Scorediff]])),1,0)</f>
        <v>1</v>
      </c>
      <c r="CI268" s="21">
        <f>IF(Table1[[#This Row],[GamewinTeam]]=Table1[[#This Row],[Bet.forecast]],0,1)</f>
        <v>1</v>
      </c>
      <c r="CJ268" s="32">
        <f>IF(AND(Table1[[#This Row],[Runline.error]]=0,Table1[[#This Row],[Error]]=0),0,1)</f>
        <v>1</v>
      </c>
      <c r="CK268" s="32">
        <f>IF(OR(SIGN(Table1[[#This Row],[Scorepreddiff]])&lt;&gt;SIGN(Table1[[#This Row],[Scorediff]]), ABS(Table1[[#This Row],[Scorepreddiff]])&gt;ABS(Table1[[#This Row],[Scorediff]])),1,0)</f>
        <v>0</v>
      </c>
    </row>
    <row r="269" spans="1:89" x14ac:dyDescent="0.25">
      <c r="A269" t="str">
        <f>IF(ISBLANK(Table1[[#This Row],[Gamewin]]),"Test","Train")</f>
        <v>Train</v>
      </c>
      <c r="B269" s="16" t="s">
        <v>58</v>
      </c>
      <c r="C269" s="18" t="s">
        <v>55</v>
      </c>
      <c r="D269" s="19" t="s">
        <v>282</v>
      </c>
      <c r="E269" s="18" t="str">
        <f>Table1[[#This Row],[Team1]]&amp;""&amp;Table1[[#This Row],[Team2]]&amp;""&amp;Table1[[#This Row],[Date]]</f>
        <v>MEMLAC02.01.2018</v>
      </c>
      <c r="F269" s="18" t="str">
        <f>Raw!$C269</f>
        <v>LAC</v>
      </c>
      <c r="G269" s="18" t="str">
        <f>IF(Raw!$F269=Raw!$B269,"Team1","Team2")</f>
        <v>Team2</v>
      </c>
      <c r="H269" s="18" t="str">
        <f>IF(Table1[[#This Row],[Odd1]]&gt;Table1[[#This Row],[Odd2]],Table1[[#This Row],[Team2]],Table1[[#This Row],[Team1]])</f>
        <v>LAC</v>
      </c>
      <c r="I269" s="18" t="str">
        <f>IF(Raw!$H269=Raw!$B269,"Team1","Team2")</f>
        <v>Team2</v>
      </c>
      <c r="J269" s="18">
        <v>3.05</v>
      </c>
      <c r="K269" s="18">
        <v>1.43</v>
      </c>
      <c r="L269" s="18">
        <f>Raw!$J269-Raw!$K269</f>
        <v>1.6199999999999999</v>
      </c>
      <c r="M269" s="18" t="s">
        <v>58</v>
      </c>
      <c r="N269" s="18" t="str">
        <f>IF(Raw!$M269=Raw!$B269,"Team1", "Team2")</f>
        <v>Team1</v>
      </c>
      <c r="O269" s="18">
        <v>1</v>
      </c>
      <c r="P269" s="18">
        <v>0</v>
      </c>
      <c r="Q269" s="18">
        <v>2</v>
      </c>
      <c r="R269" s="18">
        <v>0</v>
      </c>
      <c r="S269" s="18" t="s">
        <v>55</v>
      </c>
      <c r="T269" s="18" t="str">
        <f>IF(Raw!$S269=Raw!$B269,"Team1","Team2")</f>
        <v>Team2</v>
      </c>
      <c r="U269" s="18">
        <v>88</v>
      </c>
      <c r="V269" s="18">
        <v>114</v>
      </c>
      <c r="W269" s="18">
        <f>Raw!$U269-Raw!$V269</f>
        <v>-26</v>
      </c>
      <c r="X269" s="18">
        <v>0.83520000000000005</v>
      </c>
      <c r="Y269" s="18">
        <v>0.24</v>
      </c>
      <c r="Z269" s="18">
        <f>1-Table1[[#This Row],[Pred1]]</f>
        <v>0.76</v>
      </c>
      <c r="AA269" s="20">
        <v>2</v>
      </c>
      <c r="AB269" s="20">
        <v>-4</v>
      </c>
      <c r="AC269" s="20">
        <v>6</v>
      </c>
      <c r="AD269" s="20">
        <v>-0.13300000000000001</v>
      </c>
      <c r="AE269" s="20">
        <v>0</v>
      </c>
      <c r="AF269" s="20">
        <v>-6.7999999999999972</v>
      </c>
      <c r="AG269" s="20">
        <v>-2.5</v>
      </c>
      <c r="AH269" s="20">
        <v>-3.7000000000000028</v>
      </c>
      <c r="AI269" s="20">
        <v>-0.89999999999999858</v>
      </c>
      <c r="AJ269" s="20">
        <v>-1.0999999999999996</v>
      </c>
      <c r="AK269" s="20">
        <v>-3</v>
      </c>
      <c r="AL269" s="20">
        <v>0</v>
      </c>
      <c r="AM269" s="20">
        <v>-0.80000000000000071</v>
      </c>
      <c r="AN269" s="20">
        <v>-2.3000000000000007</v>
      </c>
      <c r="AO269" s="20">
        <v>4.3000000000000114</v>
      </c>
      <c r="AP269" s="20">
        <v>-1.9000000000000004</v>
      </c>
      <c r="AQ269" s="20">
        <v>-2.2000000000000028</v>
      </c>
      <c r="AR269" s="20">
        <v>-4.1000000000000014</v>
      </c>
      <c r="AS269" s="20">
        <v>0</v>
      </c>
      <c r="AT269" s="20">
        <v>-0.59999999999999964</v>
      </c>
      <c r="AU269" s="20">
        <v>-0.40000000000000036</v>
      </c>
      <c r="AV269" s="20">
        <v>0.39999999999999947</v>
      </c>
      <c r="AW269" s="20">
        <v>0.10000000000000053</v>
      </c>
      <c r="AX269" s="20">
        <v>1.9000000000000021</v>
      </c>
      <c r="AY269" s="20">
        <v>-0.80000000000000071</v>
      </c>
      <c r="AZ269" s="20">
        <v>-3.1999999999999997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8</v>
      </c>
      <c r="BG269" s="20">
        <v>5</v>
      </c>
      <c r="BH269" s="20">
        <v>0</v>
      </c>
      <c r="BI269" s="20">
        <v>6.5</v>
      </c>
      <c r="BJ269" s="22">
        <v>4</v>
      </c>
      <c r="BK269" s="22">
        <v>2</v>
      </c>
      <c r="BL269" s="22">
        <v>11</v>
      </c>
      <c r="BM269" s="22">
        <v>-6</v>
      </c>
      <c r="BN269" s="22">
        <v>-3</v>
      </c>
      <c r="BO269" s="22">
        <v>-13.900000000000006</v>
      </c>
      <c r="BP269" s="22">
        <v>0</v>
      </c>
      <c r="BQ269" s="22">
        <v>2</v>
      </c>
      <c r="BR269" s="22">
        <v>2</v>
      </c>
      <c r="BS269" s="22">
        <v>-2</v>
      </c>
      <c r="BT269" s="22">
        <v>-1</v>
      </c>
      <c r="BU269" s="22">
        <v>2</v>
      </c>
      <c r="BV269" s="22">
        <v>3</v>
      </c>
      <c r="BW269" s="22">
        <v>-1</v>
      </c>
      <c r="BX269" s="22">
        <v>0</v>
      </c>
      <c r="BY269" s="20">
        <v>0</v>
      </c>
      <c r="BZ269" s="22">
        <v>10</v>
      </c>
      <c r="CA269" s="21" t="s">
        <v>55</v>
      </c>
      <c r="CB269" s="21" t="str">
        <f>IF(Raw!$CA269=Raw!$B269,"Team1", "Team2")</f>
        <v>Team2</v>
      </c>
      <c r="CC269" s="21">
        <v>105</v>
      </c>
      <c r="CD269" s="21">
        <v>103</v>
      </c>
      <c r="CE269" s="21">
        <f>Raw!$CC269-Raw!$CD269</f>
        <v>2</v>
      </c>
      <c r="CF269" s="21" t="str">
        <f>INDEX(Pred!O:O, MATCH(Table1[[#This Row],[Index]],Pred!E:E,0))</f>
        <v>do not bet</v>
      </c>
      <c r="CG269" s="21">
        <f>INDEX(Pred!P:P,MATCH(Table1[[#This Row],[Index]],Pred!E:E,0))</f>
        <v>-4</v>
      </c>
      <c r="CH269" s="21">
        <f>IF(OR(SIGN(Table1[[#This Row],[Runline.forecast]])&lt;&gt;SIGN(Table1[[#This Row],[Scorediff]]), ABS(Table1[[#This Row],[Runline.forecast]])&gt;ABS(Table1[[#This Row],[Scorediff]])),1,0)</f>
        <v>1</v>
      </c>
      <c r="CI269" s="21">
        <f>IF(Table1[[#This Row],[GamewinTeam]]=Table1[[#This Row],[Bet.forecast]],0,1)</f>
        <v>1</v>
      </c>
      <c r="CJ269" s="32">
        <f>IF(AND(Table1[[#This Row],[Runline.error]]=0,Table1[[#This Row],[Error]]=0),0,1)</f>
        <v>1</v>
      </c>
      <c r="CK269" s="32">
        <f>IF(OR(SIGN(Table1[[#This Row],[Scorepreddiff]])&lt;&gt;SIGN(Table1[[#This Row],[Scorediff]]), ABS(Table1[[#This Row],[Scorepreddiff]])&gt;ABS(Table1[[#This Row],[Scorediff]])),1,0)</f>
        <v>1</v>
      </c>
    </row>
    <row r="270" spans="1:89" x14ac:dyDescent="0.25">
      <c r="A270" t="str">
        <f>IF(ISBLANK(Table1[[#This Row],[Gamewin]]),"Test","Train")</f>
        <v>Train</v>
      </c>
      <c r="B270" s="16" t="s">
        <v>6</v>
      </c>
      <c r="C270" s="18" t="s">
        <v>69</v>
      </c>
      <c r="D270" s="19" t="s">
        <v>283</v>
      </c>
      <c r="E270" s="18" t="str">
        <f>Table1[[#This Row],[Team1]]&amp;""&amp;Table1[[#This Row],[Team2]]&amp;""&amp;Table1[[#This Row],[Date]]</f>
        <v>HOUORL03.01.2018</v>
      </c>
      <c r="F270" s="18" t="str">
        <f>Raw!$C270</f>
        <v>ORL</v>
      </c>
      <c r="G270" s="18" t="str">
        <f>IF(Raw!$F270=Raw!$B270,"Team1","Team2")</f>
        <v>Team2</v>
      </c>
      <c r="H270" s="18" t="str">
        <f>IF(Table1[[#This Row],[Odd1]]&gt;Table1[[#This Row],[Odd2]],Table1[[#This Row],[Team2]],Table1[[#This Row],[Team1]])</f>
        <v>HOU</v>
      </c>
      <c r="I270" s="18" t="str">
        <f>IF(Raw!$H270=Raw!$B270,"Team1","Team2")</f>
        <v>Team1</v>
      </c>
      <c r="J270" s="18">
        <v>1.33</v>
      </c>
      <c r="K270" s="18">
        <v>3.64</v>
      </c>
      <c r="L270" s="18">
        <f>Raw!$J270-Raw!$K270</f>
        <v>-2.31</v>
      </c>
      <c r="M270" s="18" t="s">
        <v>69</v>
      </c>
      <c r="N270" s="18" t="str">
        <f>IF(Raw!$M270=Raw!$B270,"Team1", "Team2")</f>
        <v>Team2</v>
      </c>
      <c r="O270" s="18">
        <v>2</v>
      </c>
      <c r="P270" s="18">
        <v>0</v>
      </c>
      <c r="Q270" s="18">
        <v>2</v>
      </c>
      <c r="R270" s="18">
        <v>0</v>
      </c>
      <c r="S270" s="18" t="str">
        <f>IF(Table1[[#This Row],[Scorepred1]]&gt;Table1[[#This Row],[Scorepred2]],Table1[[#This Row],[Team1]],Table1[[#This Row],[Team2]])</f>
        <v>HOU</v>
      </c>
      <c r="T270" s="18" t="str">
        <f>IF(Raw!$S270=Raw!$B270,"Team1","Team2")</f>
        <v>Team1</v>
      </c>
      <c r="U270" s="18">
        <v>96</v>
      </c>
      <c r="V270" s="18">
        <v>86</v>
      </c>
      <c r="W270" s="18">
        <f>Raw!$U270-Raw!$V270</f>
        <v>10</v>
      </c>
      <c r="X270" s="18">
        <v>0.87380000000000002</v>
      </c>
      <c r="Y270" s="18">
        <v>0.6</v>
      </c>
      <c r="Z270" s="18">
        <f>1-Table1[[#This Row],[Pred1]]</f>
        <v>0.4</v>
      </c>
      <c r="AA270" s="20">
        <v>-3</v>
      </c>
      <c r="AB270" s="20">
        <v>14</v>
      </c>
      <c r="AC270" s="20">
        <v>-17</v>
      </c>
      <c r="AD270" s="20">
        <v>0.42699999999999999</v>
      </c>
      <c r="AE270" s="20">
        <v>0.19999999999999574</v>
      </c>
      <c r="AF270" s="20">
        <v>10.5</v>
      </c>
      <c r="AG270" s="20">
        <v>-0.29999999999999716</v>
      </c>
      <c r="AH270" s="20">
        <v>-2.1000000000000085</v>
      </c>
      <c r="AI270" s="20">
        <v>0.79999999999999716</v>
      </c>
      <c r="AJ270" s="20">
        <v>5.4</v>
      </c>
      <c r="AK270" s="20">
        <v>14.099999999999998</v>
      </c>
      <c r="AL270" s="20">
        <v>0.70000000000000284</v>
      </c>
      <c r="AM270" s="20">
        <v>5.7999999999999989</v>
      </c>
      <c r="AN270" s="20">
        <v>5.8000000000000007</v>
      </c>
      <c r="AO270" s="20">
        <v>5.3000000000000114</v>
      </c>
      <c r="AP270" s="20">
        <v>0.70000000000000107</v>
      </c>
      <c r="AQ270" s="20">
        <v>1.3999999999999986</v>
      </c>
      <c r="AR270" s="20">
        <v>2.0999999999999943</v>
      </c>
      <c r="AS270" s="20">
        <v>-0.80000000000000071</v>
      </c>
      <c r="AT270" s="20">
        <v>0.5</v>
      </c>
      <c r="AU270" s="20">
        <v>1.7999999999999998</v>
      </c>
      <c r="AV270" s="20">
        <v>0</v>
      </c>
      <c r="AW270" s="20">
        <v>-9.9999999999999645E-2</v>
      </c>
      <c r="AX270" s="20">
        <v>1.1000000000000014</v>
      </c>
      <c r="AY270" s="20">
        <v>1.8999999999999986</v>
      </c>
      <c r="AZ270" s="20">
        <v>13.7</v>
      </c>
      <c r="BA270" s="20">
        <v>0</v>
      </c>
      <c r="BB270" s="20">
        <v>1</v>
      </c>
      <c r="BC270" s="20">
        <v>-1</v>
      </c>
      <c r="BD270" s="20">
        <v>1</v>
      </c>
      <c r="BE270" s="20">
        <v>10</v>
      </c>
      <c r="BF270" s="20">
        <v>53</v>
      </c>
      <c r="BG270" s="20">
        <v>14</v>
      </c>
      <c r="BH270" s="20">
        <v>10</v>
      </c>
      <c r="BI270" s="20">
        <v>9.7000000000000028</v>
      </c>
      <c r="BJ270" s="22">
        <v>12</v>
      </c>
      <c r="BK270" s="22">
        <v>21</v>
      </c>
      <c r="BL270" s="22">
        <v>15.200000000000003</v>
      </c>
      <c r="BM270" s="22">
        <v>13</v>
      </c>
      <c r="BN270" s="22">
        <v>14</v>
      </c>
      <c r="BO270" s="22">
        <v>6.0999999999999943</v>
      </c>
      <c r="BP270" s="22">
        <v>-4</v>
      </c>
      <c r="BQ270" s="22">
        <v>-4</v>
      </c>
      <c r="BR270" s="22">
        <v>-8</v>
      </c>
      <c r="BS270" s="22">
        <v>13</v>
      </c>
      <c r="BT270" s="22">
        <v>0</v>
      </c>
      <c r="BU270" s="22">
        <v>2</v>
      </c>
      <c r="BV270" s="22">
        <v>4</v>
      </c>
      <c r="BW270" s="22">
        <v>-6</v>
      </c>
      <c r="BX270" s="22">
        <v>15</v>
      </c>
      <c r="BY270" s="20">
        <v>10</v>
      </c>
      <c r="BZ270" s="22">
        <v>9</v>
      </c>
      <c r="CA270" s="21" t="str">
        <f>IF(Table1[[#This Row],[Score1]]&gt;Table1[[#This Row],[Score2]],Table1[[#This Row],[Team1]],Table1[[#This Row],[Team2]])</f>
        <v>HOU</v>
      </c>
      <c r="CB270" s="21" t="str">
        <f>IF(Raw!$CA270=Raw!$B270,"Team1", "Team2")</f>
        <v>Team1</v>
      </c>
      <c r="CC270" s="21">
        <v>116</v>
      </c>
      <c r="CD270" s="21">
        <v>98</v>
      </c>
      <c r="CE270" s="21">
        <f>Raw!$CC270-Raw!$CD270</f>
        <v>18</v>
      </c>
      <c r="CF270" s="21" t="str">
        <f>INDEX(Pred!O:O, MATCH(Table1[[#This Row],[Index]],Pred!E:E,0))</f>
        <v>do not bet</v>
      </c>
      <c r="CG270" s="21">
        <f>INDEX(Pred!P:P,MATCH(Table1[[#This Row],[Index]],Pred!E:E,0))</f>
        <v>9</v>
      </c>
      <c r="CH270" s="21">
        <f>IF(OR(SIGN(Table1[[#This Row],[Runline.forecast]])&lt;&gt;SIGN(Table1[[#This Row],[Scorediff]]), ABS(Table1[[#This Row],[Runline.forecast]])&gt;ABS(Table1[[#This Row],[Scorediff]])),1,0)</f>
        <v>0</v>
      </c>
      <c r="CI270" s="21">
        <f>IF(Table1[[#This Row],[GamewinTeam]]=Table1[[#This Row],[Bet.forecast]],0,1)</f>
        <v>1</v>
      </c>
      <c r="CJ270" s="32">
        <f>IF(AND(Table1[[#This Row],[Runline.error]]=0,Table1[[#This Row],[Error]]=0),0,1)</f>
        <v>1</v>
      </c>
      <c r="CK270" s="32">
        <f>IF(OR(SIGN(Table1[[#This Row],[Scorepreddiff]])&lt;&gt;SIGN(Table1[[#This Row],[Scorediff]]), ABS(Table1[[#This Row],[Scorepreddiff]])&gt;ABS(Table1[[#This Row],[Scorediff]])),1,0)</f>
        <v>0</v>
      </c>
    </row>
    <row r="271" spans="1:89" x14ac:dyDescent="0.25">
      <c r="A271" t="str">
        <f>IF(ISBLANK(Table1[[#This Row],[Gamewin]]),"Test","Train")</f>
        <v>Train</v>
      </c>
      <c r="B271" s="16" t="s">
        <v>78</v>
      </c>
      <c r="C271" s="18" t="s">
        <v>10</v>
      </c>
      <c r="D271" s="19" t="s">
        <v>283</v>
      </c>
      <c r="E271" s="18" t="str">
        <f>Table1[[#This Row],[Team1]]&amp;""&amp;Table1[[#This Row],[Team2]]&amp;""&amp;Table1[[#This Row],[Date]]</f>
        <v>SASPHI03.01.2018</v>
      </c>
      <c r="F271" s="18" t="str">
        <f>Raw!$C271</f>
        <v>PHI</v>
      </c>
      <c r="G271" s="18" t="str">
        <f>IF(Raw!$F271=Raw!$B271,"Team1","Team2")</f>
        <v>Team2</v>
      </c>
      <c r="H271" s="18" t="str">
        <f>IF(Table1[[#This Row],[Odd1]]&gt;Table1[[#This Row],[Odd2]],Table1[[#This Row],[Team2]],Table1[[#This Row],[Team1]])</f>
        <v>PHI</v>
      </c>
      <c r="I271" s="18" t="str">
        <f>IF(Raw!$H271=Raw!$B271,"Team1","Team2")</f>
        <v>Team2</v>
      </c>
      <c r="J271" s="18">
        <v>2.59</v>
      </c>
      <c r="K271" s="18">
        <v>1.56</v>
      </c>
      <c r="L271" s="18">
        <f>Raw!$J271-Raw!$K271</f>
        <v>1.0299999999999998</v>
      </c>
      <c r="M271" s="18" t="s">
        <v>78</v>
      </c>
      <c r="N271" s="18" t="str">
        <f>IF(Raw!$M271=Raw!$B271,"Team1", "Team2")</f>
        <v>Team1</v>
      </c>
      <c r="O271" s="18">
        <f>0</f>
        <v>0</v>
      </c>
      <c r="P271" s="18">
        <f>0</f>
        <v>0</v>
      </c>
      <c r="Q271" s="18">
        <v>2</v>
      </c>
      <c r="R271" s="18">
        <v>1</v>
      </c>
      <c r="S271" s="18" t="str">
        <f>IF(Table1[[#This Row],[Scorepred1]]&gt;Table1[[#This Row],[Scorepred2]],Table1[[#This Row],[Team1]],Table1[[#This Row],[Team2]])</f>
        <v>PHI</v>
      </c>
      <c r="T271" s="18" t="str">
        <f>IF(Raw!$S271=Raw!$B271,"Team1","Team2")</f>
        <v>Team2</v>
      </c>
      <c r="U271" s="18">
        <v>83</v>
      </c>
      <c r="V271" s="18">
        <v>98</v>
      </c>
      <c r="W271" s="18">
        <f>Raw!$U271-Raw!$V271</f>
        <v>-15</v>
      </c>
      <c r="X271" s="18">
        <v>0.60840000000000005</v>
      </c>
      <c r="Y271" s="18">
        <v>0.35</v>
      </c>
      <c r="Z271" s="18">
        <f>1-Table1[[#This Row],[Pred1]]</f>
        <v>0.65</v>
      </c>
      <c r="AA271" s="20">
        <v>1</v>
      </c>
      <c r="AB271" s="20">
        <v>8</v>
      </c>
      <c r="AC271" s="20">
        <v>-7</v>
      </c>
      <c r="AD271" s="20">
        <v>0.20400000000000007</v>
      </c>
      <c r="AE271" s="20">
        <v>-0.60000000000000142</v>
      </c>
      <c r="AF271" s="20">
        <v>-7.0999999999999943</v>
      </c>
      <c r="AG271" s="20">
        <v>-1.8000000000000043</v>
      </c>
      <c r="AH271" s="20">
        <v>-3.6000000000000085</v>
      </c>
      <c r="AI271" s="20">
        <v>-0.20000000000000284</v>
      </c>
      <c r="AJ271" s="20">
        <v>-1.7999999999999989</v>
      </c>
      <c r="AK271" s="20">
        <v>-5.6999999999999993</v>
      </c>
      <c r="AL271" s="20">
        <v>0.60000000000000142</v>
      </c>
      <c r="AM271" s="20">
        <v>-1.7000000000000011</v>
      </c>
      <c r="AN271" s="20">
        <v>-3</v>
      </c>
      <c r="AO271" s="20">
        <v>2.8999999999999915</v>
      </c>
      <c r="AP271" s="20">
        <v>-1.2000000000000011</v>
      </c>
      <c r="AQ271" s="20">
        <v>-2</v>
      </c>
      <c r="AR271" s="20">
        <v>-3.2000000000000028</v>
      </c>
      <c r="AS271" s="20">
        <v>-4.0999999999999979</v>
      </c>
      <c r="AT271" s="20">
        <v>-4.1000000000000014</v>
      </c>
      <c r="AU271" s="20">
        <v>-1.4000000000000004</v>
      </c>
      <c r="AV271" s="20">
        <v>0.5</v>
      </c>
      <c r="AW271" s="20">
        <v>-2.1999999999999997</v>
      </c>
      <c r="AX271" s="20">
        <v>-6.7999999999999972</v>
      </c>
      <c r="AY271" s="20">
        <v>-1.9000000000000021</v>
      </c>
      <c r="AZ271" s="20">
        <v>3.6</v>
      </c>
      <c r="BA271" s="20">
        <v>0</v>
      </c>
      <c r="BB271" s="20">
        <v>-1</v>
      </c>
      <c r="BC271" s="20">
        <v>1</v>
      </c>
      <c r="BD271" s="20">
        <v>-1</v>
      </c>
      <c r="BE271" s="20">
        <v>0</v>
      </c>
      <c r="BF271" s="20">
        <v>-44</v>
      </c>
      <c r="BG271" s="20">
        <v>-12</v>
      </c>
      <c r="BH271" s="20">
        <v>7</v>
      </c>
      <c r="BI271" s="20">
        <v>-18.899999999999999</v>
      </c>
      <c r="BJ271" s="22">
        <v>-5</v>
      </c>
      <c r="BK271" s="22">
        <v>2</v>
      </c>
      <c r="BL271" s="22">
        <v>-22.500000000000004</v>
      </c>
      <c r="BM271" s="22">
        <v>-15</v>
      </c>
      <c r="BN271" s="22">
        <v>-21</v>
      </c>
      <c r="BO271" s="22">
        <v>12.899999999999991</v>
      </c>
      <c r="BP271" s="22">
        <v>-1</v>
      </c>
      <c r="BQ271" s="22">
        <v>3</v>
      </c>
      <c r="BR271" s="22">
        <v>2</v>
      </c>
      <c r="BS271" s="22">
        <v>-6</v>
      </c>
      <c r="BT271" s="22">
        <v>-7</v>
      </c>
      <c r="BU271" s="22">
        <v>-3</v>
      </c>
      <c r="BV271" s="22">
        <v>-2</v>
      </c>
      <c r="BW271" s="22">
        <v>-3</v>
      </c>
      <c r="BX271" s="22">
        <v>-19</v>
      </c>
      <c r="BY271" s="20">
        <v>-18</v>
      </c>
      <c r="BZ271" s="22">
        <v>-27</v>
      </c>
      <c r="CA271" s="21" t="str">
        <f>IF(Table1[[#This Row],[Score1]]&gt;Table1[[#This Row],[Score2]],Table1[[#This Row],[Team1]],Table1[[#This Row],[Team2]])</f>
        <v>PHI</v>
      </c>
      <c r="CB271" s="21" t="str">
        <f>IF(Raw!$CA271=Raw!$B271,"Team1", "Team2")</f>
        <v>Team2</v>
      </c>
      <c r="CC271" s="21">
        <v>106</v>
      </c>
      <c r="CD271" s="21">
        <v>112</v>
      </c>
      <c r="CE271" s="21">
        <f>Raw!$CC271-Raw!$CD271</f>
        <v>-6</v>
      </c>
      <c r="CF271" s="21" t="str">
        <f>INDEX(Pred!O:O, MATCH(Table1[[#This Row],[Index]],Pred!E:E,0))</f>
        <v>do not bet</v>
      </c>
      <c r="CG271" s="21">
        <f>INDEX(Pred!P:P,MATCH(Table1[[#This Row],[Index]],Pred!E:E,0))</f>
        <v>-3</v>
      </c>
      <c r="CH271" s="21">
        <f>IF(OR(SIGN(Table1[[#This Row],[Runline.forecast]])&lt;&gt;SIGN(Table1[[#This Row],[Scorediff]]), ABS(Table1[[#This Row],[Runline.forecast]])&gt;ABS(Table1[[#This Row],[Scorediff]])),1,0)</f>
        <v>0</v>
      </c>
      <c r="CI271" s="21">
        <f>IF(Table1[[#This Row],[GamewinTeam]]=Table1[[#This Row],[Bet.forecast]],0,1)</f>
        <v>1</v>
      </c>
      <c r="CJ271" s="32">
        <f>IF(AND(Table1[[#This Row],[Runline.error]]=0,Table1[[#This Row],[Error]]=0),0,1)</f>
        <v>1</v>
      </c>
      <c r="CK271" s="32">
        <f>IF(OR(SIGN(Table1[[#This Row],[Scorepreddiff]])&lt;&gt;SIGN(Table1[[#This Row],[Scorediff]]), ABS(Table1[[#This Row],[Scorepreddiff]])&gt;ABS(Table1[[#This Row],[Scorediff]])),1,0)</f>
        <v>1</v>
      </c>
    </row>
    <row r="272" spans="1:89" x14ac:dyDescent="0.25">
      <c r="A272" t="str">
        <f>IF(ISBLANK(Table1[[#This Row],[Gamewin]]),"Test","Train")</f>
        <v>Train</v>
      </c>
      <c r="B272" s="16" t="s">
        <v>65</v>
      </c>
      <c r="C272" s="18" t="s">
        <v>83</v>
      </c>
      <c r="D272" s="19" t="s">
        <v>283</v>
      </c>
      <c r="E272" s="18" t="str">
        <f>Table1[[#This Row],[Team1]]&amp;""&amp;Table1[[#This Row],[Team2]]&amp;""&amp;Table1[[#This Row],[Date]]</f>
        <v>NYKWAS03.01.2018</v>
      </c>
      <c r="F272" s="18" t="str">
        <f>Raw!$C272</f>
        <v>WAS</v>
      </c>
      <c r="G272" s="18" t="str">
        <f>IF(Raw!$F272=Raw!$B272,"Team1","Team2")</f>
        <v>Team2</v>
      </c>
      <c r="H272" s="18" t="str">
        <f>IF(Table1[[#This Row],[Odd1]]&gt;Table1[[#This Row],[Odd2]],Table1[[#This Row],[Team2]],Table1[[#This Row],[Team1]])</f>
        <v>WAS</v>
      </c>
      <c r="I272" s="18" t="str">
        <f>IF(Raw!$H272=Raw!$B272,"Team1","Team2")</f>
        <v>Team2</v>
      </c>
      <c r="J272" s="18">
        <v>4.7</v>
      </c>
      <c r="K272" s="18">
        <v>1.23</v>
      </c>
      <c r="L272" s="18">
        <f>Raw!$J272-Raw!$K272</f>
        <v>3.47</v>
      </c>
      <c r="M272" s="18" t="s">
        <v>65</v>
      </c>
      <c r="N272" s="18" t="str">
        <f>IF(Raw!$M272=Raw!$B272,"Team1", "Team2")</f>
        <v>Team1</v>
      </c>
      <c r="O272" s="18">
        <f>0</f>
        <v>0</v>
      </c>
      <c r="P272" s="18">
        <f>0</f>
        <v>0</v>
      </c>
      <c r="Q272" s="18">
        <v>4</v>
      </c>
      <c r="R272" s="18">
        <f>0</f>
        <v>0</v>
      </c>
      <c r="S272" s="18" t="str">
        <f>IF(Table1[[#This Row],[Scorepred1]]&gt;Table1[[#This Row],[Scorepred2]],Table1[[#This Row],[Team1]],Table1[[#This Row],[Team2]])</f>
        <v>WAS</v>
      </c>
      <c r="T272" s="18" t="str">
        <f>IF(Raw!$S272=Raw!$B272,"Team1","Team2")</f>
        <v>Team2</v>
      </c>
      <c r="U272" s="18">
        <v>83</v>
      </c>
      <c r="V272" s="18">
        <v>119</v>
      </c>
      <c r="W272" s="18">
        <f>Raw!$U272-Raw!$V272</f>
        <v>-36</v>
      </c>
      <c r="X272" s="18">
        <v>0.78049999999999997</v>
      </c>
      <c r="Y272" s="18">
        <v>0.14000000000000001</v>
      </c>
      <c r="Z272" s="18">
        <f>1-Table1[[#This Row],[Pred1]]</f>
        <v>0.86</v>
      </c>
      <c r="AA272" s="20">
        <v>-1</v>
      </c>
      <c r="AB272" s="20">
        <v>-3</v>
      </c>
      <c r="AC272" s="20">
        <v>2</v>
      </c>
      <c r="AD272" s="20">
        <v>-6.7999999999999949E-2</v>
      </c>
      <c r="AE272" s="20">
        <v>-0.19999999999999574</v>
      </c>
      <c r="AF272" s="20">
        <v>-2.7000000000000028</v>
      </c>
      <c r="AG272" s="20">
        <v>0.39999999999999858</v>
      </c>
      <c r="AH272" s="20">
        <v>-0.29999999999999716</v>
      </c>
      <c r="AI272" s="20">
        <v>0.60000000000000142</v>
      </c>
      <c r="AJ272" s="20">
        <v>-2.1000000000000005</v>
      </c>
      <c r="AK272" s="20">
        <v>-5</v>
      </c>
      <c r="AL272" s="20">
        <v>-1.1999999999999957</v>
      </c>
      <c r="AM272" s="20">
        <v>-1.3999999999999986</v>
      </c>
      <c r="AN272" s="20">
        <v>-2.8000000000000007</v>
      </c>
      <c r="AO272" s="20">
        <v>3.5999999999999943</v>
      </c>
      <c r="AP272" s="20">
        <v>0.90000000000000036</v>
      </c>
      <c r="AQ272" s="20">
        <v>0.20000000000000284</v>
      </c>
      <c r="AR272" s="20">
        <v>1.1000000000000014</v>
      </c>
      <c r="AS272" s="20">
        <v>0.10000000000000142</v>
      </c>
      <c r="AT272" s="20">
        <v>1.6000000000000014</v>
      </c>
      <c r="AU272" s="20">
        <v>-0.79999999999999982</v>
      </c>
      <c r="AV272" s="20">
        <v>0.5</v>
      </c>
      <c r="AW272" s="20">
        <v>0.30000000000000071</v>
      </c>
      <c r="AX272" s="20">
        <v>-1</v>
      </c>
      <c r="AY272" s="20">
        <v>-0.89999999999999858</v>
      </c>
      <c r="AZ272" s="20">
        <v>-2.4</v>
      </c>
      <c r="BA272" s="20">
        <v>0</v>
      </c>
      <c r="BB272" s="20">
        <v>0</v>
      </c>
      <c r="BC272" s="20">
        <v>0</v>
      </c>
      <c r="BD272" s="20">
        <v>0</v>
      </c>
      <c r="BE272" s="20">
        <v>0</v>
      </c>
      <c r="BF272" s="20">
        <v>-9</v>
      </c>
      <c r="BG272" s="20">
        <v>-2</v>
      </c>
      <c r="BH272" s="20">
        <v>1</v>
      </c>
      <c r="BI272" s="20">
        <v>-2.6000000000000014</v>
      </c>
      <c r="BJ272" s="22">
        <v>-11</v>
      </c>
      <c r="BK272" s="22">
        <v>-17</v>
      </c>
      <c r="BL272" s="22">
        <v>-18.099999999999998</v>
      </c>
      <c r="BM272" s="22">
        <v>6</v>
      </c>
      <c r="BN272" s="22">
        <v>4</v>
      </c>
      <c r="BO272" s="22">
        <v>15.100000000000009</v>
      </c>
      <c r="BP272" s="22">
        <v>-4</v>
      </c>
      <c r="BQ272" s="22">
        <v>8</v>
      </c>
      <c r="BR272" s="22">
        <v>4</v>
      </c>
      <c r="BS272" s="22">
        <v>-3</v>
      </c>
      <c r="BT272" s="22">
        <v>-3</v>
      </c>
      <c r="BU272" s="22">
        <v>-1</v>
      </c>
      <c r="BV272" s="22">
        <v>1</v>
      </c>
      <c r="BW272" s="22">
        <v>4</v>
      </c>
      <c r="BX272" s="22">
        <v>0</v>
      </c>
      <c r="BY272" s="20">
        <v>-3</v>
      </c>
      <c r="BZ272" s="22">
        <v>-2</v>
      </c>
      <c r="CA272" s="21" t="str">
        <f>IF(Table1[[#This Row],[Score1]]&gt;Table1[[#This Row],[Score2]],Table1[[#This Row],[Team1]],Table1[[#This Row],[Team2]])</f>
        <v>WAS</v>
      </c>
      <c r="CB272" s="21" t="str">
        <f>IF(Raw!$CA272=Raw!$B272,"Team1", "Team2")</f>
        <v>Team2</v>
      </c>
      <c r="CC272" s="21">
        <v>103</v>
      </c>
      <c r="CD272" s="21">
        <v>121</v>
      </c>
      <c r="CE272" s="21">
        <f>Raw!$CC272-Raw!$CD272</f>
        <v>-18</v>
      </c>
      <c r="CF272" s="21" t="str">
        <f>INDEX(Pred!O:O, MATCH(Table1[[#This Row],[Index]],Pred!E:E,0))</f>
        <v>Team2</v>
      </c>
      <c r="CG272" s="21">
        <f>INDEX(Pred!P:P,MATCH(Table1[[#This Row],[Index]],Pred!E:E,0))</f>
        <v>-4</v>
      </c>
      <c r="CH272" s="21">
        <f>IF(OR(SIGN(Table1[[#This Row],[Runline.forecast]])&lt;&gt;SIGN(Table1[[#This Row],[Scorediff]]), ABS(Table1[[#This Row],[Runline.forecast]])&gt;ABS(Table1[[#This Row],[Scorediff]])),1,0)</f>
        <v>0</v>
      </c>
      <c r="CI272" s="21">
        <f>IF(Table1[[#This Row],[GamewinTeam]]=Table1[[#This Row],[Bet.forecast]],0,1)</f>
        <v>0</v>
      </c>
      <c r="CJ272" s="32">
        <f>IF(AND(Table1[[#This Row],[Runline.error]]=0,Table1[[#This Row],[Error]]=0),0,1)</f>
        <v>0</v>
      </c>
      <c r="CK272" s="32">
        <f>IF(OR(SIGN(Table1[[#This Row],[Scorepreddiff]])&lt;&gt;SIGN(Table1[[#This Row],[Scorediff]]), ABS(Table1[[#This Row],[Scorepreddiff]])&gt;ABS(Table1[[#This Row],[Scorediff]])),1,0)</f>
        <v>1</v>
      </c>
    </row>
    <row r="273" spans="1:89" x14ac:dyDescent="0.25">
      <c r="A273" t="str">
        <f>IF(ISBLANK(Table1[[#This Row],[Gamewin]]),"Test","Train")</f>
        <v>Train</v>
      </c>
      <c r="B273" s="16" t="s">
        <v>5</v>
      </c>
      <c r="C273" s="18" t="s">
        <v>7</v>
      </c>
      <c r="D273" s="19" t="s">
        <v>283</v>
      </c>
      <c r="E273" s="18" t="str">
        <f>Table1[[#This Row],[Team1]]&amp;""&amp;Table1[[#This Row],[Team2]]&amp;""&amp;Table1[[#This Row],[Date]]</f>
        <v>DETMIA03.01.2018</v>
      </c>
      <c r="F273" s="18" t="str">
        <f>Raw!$C273</f>
        <v>MIA</v>
      </c>
      <c r="G273" s="18" t="str">
        <f>IF(Raw!$F273=Raw!$B273,"Team1","Team2")</f>
        <v>Team2</v>
      </c>
      <c r="H273" s="18" t="str">
        <f>IF(Table1[[#This Row],[Odd1]]&gt;Table1[[#This Row],[Odd2]],Table1[[#This Row],[Team2]],Table1[[#This Row],[Team1]])</f>
        <v>MIA</v>
      </c>
      <c r="I273" s="18" t="str">
        <f>IF(Raw!$H273=Raw!$B273,"Team1","Team2")</f>
        <v>Team2</v>
      </c>
      <c r="J273" s="18">
        <v>2.66</v>
      </c>
      <c r="K273" s="18">
        <v>1.54</v>
      </c>
      <c r="L273" s="18">
        <f>Raw!$J273-Raw!$K273</f>
        <v>1.1200000000000001</v>
      </c>
      <c r="M273" s="18" t="s">
        <v>7</v>
      </c>
      <c r="N273" s="18" t="str">
        <f>IF(Raw!$M273=Raw!$B273,"Team1", "Team2")</f>
        <v>Team2</v>
      </c>
      <c r="O273" s="18">
        <f>0</f>
        <v>0</v>
      </c>
      <c r="P273" s="18">
        <f>0</f>
        <v>0</v>
      </c>
      <c r="Q273" s="18">
        <v>2</v>
      </c>
      <c r="R273" s="18">
        <v>1</v>
      </c>
      <c r="S273" s="18" t="str">
        <f>IF(Table1[[#This Row],[Scorepred1]]&gt;Table1[[#This Row],[Scorepred2]],Table1[[#This Row],[Team1]],Table1[[#This Row],[Team2]])</f>
        <v>MIA</v>
      </c>
      <c r="T273" s="18" t="str">
        <f>IF(Raw!$S273=Raw!$B273,"Team1","Team2")</f>
        <v>Team2</v>
      </c>
      <c r="U273" s="18">
        <v>89</v>
      </c>
      <c r="V273" s="18">
        <v>101</v>
      </c>
      <c r="W273" s="18">
        <f>Raw!$U273-Raw!$V273</f>
        <v>-12</v>
      </c>
      <c r="X273" s="18">
        <v>0.51439999999999997</v>
      </c>
      <c r="Y273" s="18">
        <v>0.38</v>
      </c>
      <c r="Z273" s="18">
        <f>1-Table1[[#This Row],[Pred1]]</f>
        <v>0.62</v>
      </c>
      <c r="AA273" s="20">
        <v>-1</v>
      </c>
      <c r="AB273" s="20">
        <v>1</v>
      </c>
      <c r="AC273" s="20">
        <v>-2</v>
      </c>
      <c r="AD273" s="20">
        <v>4.2999999999999927E-2</v>
      </c>
      <c r="AE273" s="20">
        <v>-0.10000000000000142</v>
      </c>
      <c r="AF273" s="20">
        <v>1.6999999999999886</v>
      </c>
      <c r="AG273" s="20">
        <v>1.1999999999999957</v>
      </c>
      <c r="AH273" s="20">
        <v>4.0999999999999943</v>
      </c>
      <c r="AI273" s="20">
        <v>-0.69999999999999574</v>
      </c>
      <c r="AJ273" s="20">
        <v>-0.59999999999999964</v>
      </c>
      <c r="AK273" s="20">
        <v>-2.4000000000000021</v>
      </c>
      <c r="AL273" s="20">
        <v>1.1000000000000014</v>
      </c>
      <c r="AM273" s="20">
        <v>-9.9999999999999645E-2</v>
      </c>
      <c r="AN273" s="20">
        <v>0.10000000000000142</v>
      </c>
      <c r="AO273" s="20">
        <v>-1</v>
      </c>
      <c r="AP273" s="20">
        <v>2.4000000000000004</v>
      </c>
      <c r="AQ273" s="20">
        <v>-1</v>
      </c>
      <c r="AR273" s="20">
        <v>1.3000000000000043</v>
      </c>
      <c r="AS273" s="20">
        <v>0.89999999999999858</v>
      </c>
      <c r="AT273" s="20">
        <v>-1</v>
      </c>
      <c r="AU273" s="20">
        <v>0.39999999999999947</v>
      </c>
      <c r="AV273" s="20">
        <v>-1.5</v>
      </c>
      <c r="AW273" s="20">
        <v>0.70000000000000018</v>
      </c>
      <c r="AX273" s="20">
        <v>-1.2000000000000028</v>
      </c>
      <c r="AY273" s="20">
        <v>-0.60000000000000142</v>
      </c>
      <c r="AZ273" s="20">
        <v>2.9000000000000004</v>
      </c>
      <c r="BA273" s="20">
        <v>0</v>
      </c>
      <c r="BB273" s="20">
        <v>0</v>
      </c>
      <c r="BC273" s="20">
        <v>0</v>
      </c>
      <c r="BD273" s="20">
        <v>0</v>
      </c>
      <c r="BE273" s="20">
        <v>0</v>
      </c>
      <c r="BF273" s="20">
        <v>-24</v>
      </c>
      <c r="BG273" s="20">
        <v>-9</v>
      </c>
      <c r="BH273" s="20">
        <v>-7</v>
      </c>
      <c r="BI273" s="20">
        <v>-6.7000000000000028</v>
      </c>
      <c r="BJ273" s="22">
        <v>-4</v>
      </c>
      <c r="BK273" s="22">
        <v>0</v>
      </c>
      <c r="BL273" s="22">
        <v>-16.700000000000003</v>
      </c>
      <c r="BM273" s="22">
        <v>-2</v>
      </c>
      <c r="BN273" s="22">
        <v>-2</v>
      </c>
      <c r="BO273" s="22">
        <v>-2</v>
      </c>
      <c r="BP273" s="22">
        <v>-5</v>
      </c>
      <c r="BQ273" s="22">
        <v>10</v>
      </c>
      <c r="BR273" s="22">
        <v>5</v>
      </c>
      <c r="BS273" s="22">
        <v>-2</v>
      </c>
      <c r="BT273" s="22">
        <v>1</v>
      </c>
      <c r="BU273" s="22">
        <v>4</v>
      </c>
      <c r="BV273" s="22">
        <v>-1</v>
      </c>
      <c r="BW273" s="22">
        <v>-4</v>
      </c>
      <c r="BX273" s="22">
        <v>-6</v>
      </c>
      <c r="BY273" s="20">
        <v>-7</v>
      </c>
      <c r="BZ273" s="22">
        <v>8</v>
      </c>
      <c r="CA273" s="21" t="str">
        <f>IF(Table1[[#This Row],[Score1]]&gt;Table1[[#This Row],[Score2]],Table1[[#This Row],[Team1]],Table1[[#This Row],[Team2]])</f>
        <v>MIA</v>
      </c>
      <c r="CB273" s="21" t="str">
        <f>IF(Raw!$CA273=Raw!$B273,"Team1", "Team2")</f>
        <v>Team2</v>
      </c>
      <c r="CC273" s="21">
        <v>104</v>
      </c>
      <c r="CD273" s="21">
        <v>111</v>
      </c>
      <c r="CE273" s="21">
        <f>Raw!$CC273-Raw!$CD273</f>
        <v>-7</v>
      </c>
      <c r="CF273" s="21" t="str">
        <f>INDEX(Pred!O:O, MATCH(Table1[[#This Row],[Index]],Pred!E:E,0))</f>
        <v>do not bet</v>
      </c>
      <c r="CG273" s="21">
        <f>INDEX(Pred!P:P,MATCH(Table1[[#This Row],[Index]],Pred!E:E,0))</f>
        <v>-5</v>
      </c>
      <c r="CH273" s="21">
        <f>IF(OR(SIGN(Table1[[#This Row],[Runline.forecast]])&lt;&gt;SIGN(Table1[[#This Row],[Scorediff]]), ABS(Table1[[#This Row],[Runline.forecast]])&gt;ABS(Table1[[#This Row],[Scorediff]])),1,0)</f>
        <v>0</v>
      </c>
      <c r="CI273" s="21">
        <f>IF(Table1[[#This Row],[GamewinTeam]]=Table1[[#This Row],[Bet.forecast]],0,1)</f>
        <v>1</v>
      </c>
      <c r="CJ273" s="32">
        <f>IF(AND(Table1[[#This Row],[Runline.error]]=0,Table1[[#This Row],[Error]]=0),0,1)</f>
        <v>1</v>
      </c>
      <c r="CK273" s="32">
        <f>IF(OR(SIGN(Table1[[#This Row],[Scorepreddiff]])&lt;&gt;SIGN(Table1[[#This Row],[Scorediff]]), ABS(Table1[[#This Row],[Scorepreddiff]])&gt;ABS(Table1[[#This Row],[Scorediff]])),1,0)</f>
        <v>1</v>
      </c>
    </row>
    <row r="274" spans="1:89" x14ac:dyDescent="0.25">
      <c r="A274" t="str">
        <f>IF(ISBLANK(Table1[[#This Row],[Gamewin]]),"Test","Train")</f>
        <v>Train</v>
      </c>
      <c r="B274" s="16" t="s">
        <v>9</v>
      </c>
      <c r="C274" s="18" t="s">
        <v>37</v>
      </c>
      <c r="D274" s="19" t="s">
        <v>283</v>
      </c>
      <c r="E274" s="18" t="str">
        <f>Table1[[#This Row],[Team1]]&amp;""&amp;Table1[[#This Row],[Team2]]&amp;""&amp;Table1[[#This Row],[Date]]</f>
        <v>MINBKN03.01.2018</v>
      </c>
      <c r="F274" s="18" t="str">
        <f>Raw!$C274</f>
        <v>BKN</v>
      </c>
      <c r="G274" s="18" t="str">
        <f>IF(Raw!$F274=Raw!$B274,"Team1","Team2")</f>
        <v>Team2</v>
      </c>
      <c r="H274" s="18" t="str">
        <f>IF(Table1[[#This Row],[Odd1]]&gt;Table1[[#This Row],[Odd2]],Table1[[#This Row],[Team2]],Table1[[#This Row],[Team1]])</f>
        <v>MIN</v>
      </c>
      <c r="I274" s="18" t="str">
        <f>IF(Raw!$H274=Raw!$B274,"Team1","Team2")</f>
        <v>Team1</v>
      </c>
      <c r="J274" s="18">
        <v>1.42</v>
      </c>
      <c r="K274" s="18">
        <v>3.14</v>
      </c>
      <c r="L274" s="18">
        <f>Raw!$J274-Raw!$K274</f>
        <v>-1.7200000000000002</v>
      </c>
      <c r="M274" s="18" t="s">
        <v>37</v>
      </c>
      <c r="N274" s="18" t="str">
        <f>IF(Raw!$M274=Raw!$B274,"Team1", "Team2")</f>
        <v>Team2</v>
      </c>
      <c r="O274" s="18">
        <f>0</f>
        <v>0</v>
      </c>
      <c r="P274" s="18">
        <f>0</f>
        <v>0</v>
      </c>
      <c r="Q274" s="18">
        <v>3</v>
      </c>
      <c r="R274" s="18">
        <f>0</f>
        <v>0</v>
      </c>
      <c r="S274" s="18" t="str">
        <f>IF(Table1[[#This Row],[Scorepred1]]&gt;Table1[[#This Row],[Scorepred2]],Table1[[#This Row],[Team1]],Table1[[#This Row],[Team2]])</f>
        <v>MIN</v>
      </c>
      <c r="T274" s="18" t="str">
        <f>IF(Raw!$S274=Raw!$B274,"Team1","Team2")</f>
        <v>Team1</v>
      </c>
      <c r="U274" s="18">
        <v>109</v>
      </c>
      <c r="V274" s="18">
        <v>87</v>
      </c>
      <c r="W274" s="18">
        <f>Raw!$U274-Raw!$V274</f>
        <v>22</v>
      </c>
      <c r="X274" s="18">
        <v>0.61429999999999996</v>
      </c>
      <c r="Y274" s="18">
        <v>0.72</v>
      </c>
      <c r="Z274" s="18">
        <f>1-Table1[[#This Row],[Pred1]]</f>
        <v>0.28000000000000003</v>
      </c>
      <c r="AA274" s="20">
        <v>1</v>
      </c>
      <c r="AB274" s="20">
        <v>10</v>
      </c>
      <c r="AC274" s="20">
        <v>-9</v>
      </c>
      <c r="AD274" s="20">
        <v>0.254</v>
      </c>
      <c r="AE274" s="20">
        <v>0.29999999999999716</v>
      </c>
      <c r="AF274" s="20">
        <v>1.5</v>
      </c>
      <c r="AG274" s="20">
        <v>2.1000000000000014</v>
      </c>
      <c r="AH274" s="20">
        <v>-2.2000000000000028</v>
      </c>
      <c r="AI274" s="20">
        <v>3.5</v>
      </c>
      <c r="AJ274" s="20">
        <v>-3.8000000000000007</v>
      </c>
      <c r="AK274" s="20">
        <v>-11.100000000000001</v>
      </c>
      <c r="AL274" s="20">
        <v>0.29999999999999716</v>
      </c>
      <c r="AM274" s="20">
        <v>1.2000000000000028</v>
      </c>
      <c r="AN274" s="20">
        <v>0.20000000000000284</v>
      </c>
      <c r="AO274" s="20">
        <v>4.3999999999999915</v>
      </c>
      <c r="AP274" s="20">
        <v>-9.9999999999999645E-2</v>
      </c>
      <c r="AQ274" s="20">
        <v>-4.0000000000000036</v>
      </c>
      <c r="AR274" s="20">
        <v>-4.1000000000000014</v>
      </c>
      <c r="AS274" s="20">
        <v>0.29999999999999716</v>
      </c>
      <c r="AT274" s="20">
        <v>-2.3999999999999986</v>
      </c>
      <c r="AU274" s="20">
        <v>2.5</v>
      </c>
      <c r="AV274" s="20">
        <v>0</v>
      </c>
      <c r="AW274" s="20">
        <v>-0.90000000000000036</v>
      </c>
      <c r="AX274" s="20">
        <v>-2.5999999999999979</v>
      </c>
      <c r="AY274" s="20">
        <v>0.19999999999999929</v>
      </c>
      <c r="AZ274" s="20">
        <v>5.0999999999999996</v>
      </c>
      <c r="BA274" s="20">
        <v>0</v>
      </c>
      <c r="BB274" s="20">
        <v>0</v>
      </c>
      <c r="BC274" s="20">
        <v>0</v>
      </c>
      <c r="BD274" s="20">
        <v>0</v>
      </c>
      <c r="BE274" s="20">
        <v>0</v>
      </c>
      <c r="BF274" s="20">
        <v>16</v>
      </c>
      <c r="BG274" s="20">
        <v>4</v>
      </c>
      <c r="BH274" s="20">
        <v>-1</v>
      </c>
      <c r="BI274" s="20">
        <v>5.5</v>
      </c>
      <c r="BJ274" s="22">
        <v>-2</v>
      </c>
      <c r="BK274" s="22">
        <v>-5</v>
      </c>
      <c r="BL274" s="22">
        <v>-1</v>
      </c>
      <c r="BM274" s="22">
        <v>10</v>
      </c>
      <c r="BN274" s="22">
        <v>7</v>
      </c>
      <c r="BO274" s="22">
        <v>16.099999999999994</v>
      </c>
      <c r="BP274" s="22">
        <v>-3</v>
      </c>
      <c r="BQ274" s="22">
        <v>-8</v>
      </c>
      <c r="BR274" s="22">
        <v>-11</v>
      </c>
      <c r="BS274" s="22">
        <v>9</v>
      </c>
      <c r="BT274" s="22">
        <v>4</v>
      </c>
      <c r="BU274" s="22">
        <v>7</v>
      </c>
      <c r="BV274" s="22">
        <v>-5</v>
      </c>
      <c r="BW274" s="22">
        <v>-1</v>
      </c>
      <c r="BX274" s="22">
        <v>2</v>
      </c>
      <c r="BY274" s="20">
        <v>7</v>
      </c>
      <c r="BZ274" s="22">
        <v>15</v>
      </c>
      <c r="CA274" s="21" t="str">
        <f>IF(Table1[[#This Row],[Score1]]&gt;Table1[[#This Row],[Score2]],Table1[[#This Row],[Team1]],Table1[[#This Row],[Team2]])</f>
        <v>BKN</v>
      </c>
      <c r="CB274" s="21" t="str">
        <f>IF(Raw!$CA274=Raw!$B274,"Team1", "Team2")</f>
        <v>Team2</v>
      </c>
      <c r="CC274" s="21">
        <v>97</v>
      </c>
      <c r="CD274" s="21">
        <v>98</v>
      </c>
      <c r="CE274" s="21">
        <f>Raw!$CC274-Raw!$CD274</f>
        <v>-1</v>
      </c>
      <c r="CF274" s="21" t="str">
        <f>INDEX(Pred!O:O, MATCH(Table1[[#This Row],[Index]],Pred!E:E,0))</f>
        <v>Team1</v>
      </c>
      <c r="CG274" s="21">
        <f>INDEX(Pred!P:P,MATCH(Table1[[#This Row],[Index]],Pred!E:E,0))</f>
        <v>7</v>
      </c>
      <c r="CH274" s="21">
        <f>IF(OR(SIGN(Table1[[#This Row],[Runline.forecast]])&lt;&gt;SIGN(Table1[[#This Row],[Scorediff]]), ABS(Table1[[#This Row],[Runline.forecast]])&gt;ABS(Table1[[#This Row],[Scorediff]])),1,0)</f>
        <v>1</v>
      </c>
      <c r="CI274" s="21">
        <f>IF(Table1[[#This Row],[GamewinTeam]]=Table1[[#This Row],[Bet.forecast]],0,1)</f>
        <v>1</v>
      </c>
      <c r="CJ274" s="32">
        <f>IF(AND(Table1[[#This Row],[Runline.error]]=0,Table1[[#This Row],[Error]]=0),0,1)</f>
        <v>1</v>
      </c>
      <c r="CK274" s="32">
        <f>IF(OR(SIGN(Table1[[#This Row],[Scorepreddiff]])&lt;&gt;SIGN(Table1[[#This Row],[Scorediff]]), ABS(Table1[[#This Row],[Scorepreddiff]])&gt;ABS(Table1[[#This Row],[Scorediff]])),1,0)</f>
        <v>1</v>
      </c>
    </row>
    <row r="275" spans="1:89" x14ac:dyDescent="0.25">
      <c r="A275" t="str">
        <f>IF(ISBLANK(Table1[[#This Row],[Gamewin]]),"Test","Train")</f>
        <v>Train</v>
      </c>
      <c r="B275" s="16" t="s">
        <v>4</v>
      </c>
      <c r="C275" s="18" t="s">
        <v>3</v>
      </c>
      <c r="D275" s="19" t="s">
        <v>283</v>
      </c>
      <c r="E275" s="18" t="str">
        <f>Table1[[#This Row],[Team1]]&amp;""&amp;Table1[[#This Row],[Team2]]&amp;""&amp;Table1[[#This Row],[Date]]</f>
        <v>CLEBOS03.01.2018</v>
      </c>
      <c r="F275" s="18" t="str">
        <f>Raw!$C275</f>
        <v>BOS</v>
      </c>
      <c r="G275" s="18" t="str">
        <f>IF(Raw!$F275=Raw!$B275,"Team1","Team2")</f>
        <v>Team2</v>
      </c>
      <c r="H275" s="18" t="str">
        <f>IF(Table1[[#This Row],[Odd1]]&gt;Table1[[#This Row],[Odd2]],Table1[[#This Row],[Team2]],Table1[[#This Row],[Team1]])</f>
        <v>BOS</v>
      </c>
      <c r="I275" s="18" t="str">
        <f>IF(Raw!$H275=Raw!$B275,"Team1","Team2")</f>
        <v>Team2</v>
      </c>
      <c r="J275" s="18">
        <v>2.34</v>
      </c>
      <c r="K275" s="18">
        <v>1.68</v>
      </c>
      <c r="L275" s="18">
        <f>Raw!$J275-Raw!$K275</f>
        <v>0.65999999999999992</v>
      </c>
      <c r="M275" s="18" t="s">
        <v>3</v>
      </c>
      <c r="N275" s="18" t="str">
        <f>IF(Raw!$M275=Raw!$B275,"Team1", "Team2")</f>
        <v>Team2</v>
      </c>
      <c r="O275" s="18">
        <f>0</f>
        <v>0</v>
      </c>
      <c r="P275" s="18">
        <f>0</f>
        <v>0</v>
      </c>
      <c r="Q275" s="18">
        <f>0</f>
        <v>0</v>
      </c>
      <c r="R275" s="18">
        <f>0</f>
        <v>0</v>
      </c>
      <c r="S275" s="18" t="str">
        <f>IF(Table1[[#This Row],[Scorepred1]]&gt;Table1[[#This Row],[Scorepred2]],Table1[[#This Row],[Team1]],Table1[[#This Row],[Team2]])</f>
        <v>BOS</v>
      </c>
      <c r="T275" s="18" t="str">
        <f>IF(Raw!$S275=Raw!$B275,"Team1","Team2")</f>
        <v>Team2</v>
      </c>
      <c r="U275" s="18">
        <v>80</v>
      </c>
      <c r="V275" s="18">
        <v>116</v>
      </c>
      <c r="W275" s="18">
        <f>Raw!$U275-Raw!$V275</f>
        <v>-36</v>
      </c>
      <c r="X275" s="18">
        <v>0.61980000000000002</v>
      </c>
      <c r="Y275" s="18">
        <v>0.14000000000000001</v>
      </c>
      <c r="Z275" s="18">
        <f>1-Table1[[#This Row],[Pred1]]</f>
        <v>0.86</v>
      </c>
      <c r="AA275" s="20">
        <v>-4</v>
      </c>
      <c r="AB275" s="20">
        <v>-6</v>
      </c>
      <c r="AC275" s="20">
        <v>2</v>
      </c>
      <c r="AD275" s="20">
        <v>-8.2999999999999963E-2</v>
      </c>
      <c r="AE275" s="20">
        <v>0</v>
      </c>
      <c r="AF275" s="20">
        <v>6.5999999999999943</v>
      </c>
      <c r="AG275" s="20">
        <v>1.8999999999999986</v>
      </c>
      <c r="AH275" s="20">
        <v>-0.29999999999999716</v>
      </c>
      <c r="AI275" s="20">
        <v>2.5</v>
      </c>
      <c r="AJ275" s="20">
        <v>0.80000000000000071</v>
      </c>
      <c r="AK275" s="20">
        <v>1.7999999999999972</v>
      </c>
      <c r="AL275" s="20">
        <v>0.5</v>
      </c>
      <c r="AM275" s="20">
        <v>1.8999999999999986</v>
      </c>
      <c r="AN275" s="20">
        <v>1.3000000000000007</v>
      </c>
      <c r="AO275" s="20">
        <v>4.5999999999999943</v>
      </c>
      <c r="AP275" s="20">
        <v>-0.5</v>
      </c>
      <c r="AQ275" s="20">
        <v>-1.7000000000000028</v>
      </c>
      <c r="AR275" s="20">
        <v>-2.2000000000000028</v>
      </c>
      <c r="AS275" s="20">
        <v>1.3999999999999986</v>
      </c>
      <c r="AT275" s="20">
        <v>0.20000000000000107</v>
      </c>
      <c r="AU275" s="20">
        <v>-0.20000000000000018</v>
      </c>
      <c r="AV275" s="20">
        <v>-0.89999999999999947</v>
      </c>
      <c r="AW275" s="20">
        <v>0.19999999999999973</v>
      </c>
      <c r="AX275" s="20">
        <v>-1.5</v>
      </c>
      <c r="AY275" s="20">
        <v>1.4000000000000021</v>
      </c>
      <c r="AZ275" s="20">
        <v>-2.2000000000000002</v>
      </c>
      <c r="BA275" s="20">
        <v>0</v>
      </c>
      <c r="BB275" s="20">
        <v>-1</v>
      </c>
      <c r="BC275" s="20">
        <v>1</v>
      </c>
      <c r="BD275" s="20">
        <v>-1</v>
      </c>
      <c r="BE275" s="20">
        <v>0</v>
      </c>
      <c r="BF275" s="20">
        <v>-7</v>
      </c>
      <c r="BG275" s="20">
        <v>-5</v>
      </c>
      <c r="BH275" s="20">
        <v>2</v>
      </c>
      <c r="BI275" s="20">
        <v>-7.3999999999999986</v>
      </c>
      <c r="BJ275" s="22">
        <v>-2</v>
      </c>
      <c r="BK275" s="22">
        <v>7</v>
      </c>
      <c r="BL275" s="22">
        <v>-12.399999999999999</v>
      </c>
      <c r="BM275" s="22">
        <v>5</v>
      </c>
      <c r="BN275" s="22">
        <v>1</v>
      </c>
      <c r="BO275" s="22">
        <v>16.799999999999997</v>
      </c>
      <c r="BP275" s="22">
        <v>1</v>
      </c>
      <c r="BQ275" s="22">
        <v>-5</v>
      </c>
      <c r="BR275" s="22">
        <v>-4</v>
      </c>
      <c r="BS275" s="22">
        <v>-1</v>
      </c>
      <c r="BT275" s="22">
        <v>-2</v>
      </c>
      <c r="BU275" s="22">
        <v>-1</v>
      </c>
      <c r="BV275" s="22">
        <v>-3</v>
      </c>
      <c r="BW275" s="22">
        <v>0</v>
      </c>
      <c r="BX275" s="22">
        <v>-3</v>
      </c>
      <c r="BY275" s="20">
        <v>5</v>
      </c>
      <c r="BZ275" s="22">
        <v>-6</v>
      </c>
      <c r="CA275" s="21" t="str">
        <f>IF(Table1[[#This Row],[Score1]]&gt;Table1[[#This Row],[Score2]],Table1[[#This Row],[Team1]],Table1[[#This Row],[Team2]])</f>
        <v>BOS</v>
      </c>
      <c r="CB275" s="21" t="str">
        <f>IF(Raw!$CA275=Raw!$B275,"Team1", "Team2")</f>
        <v>Team2</v>
      </c>
      <c r="CC275" s="21">
        <v>88</v>
      </c>
      <c r="CD275" s="21">
        <v>102</v>
      </c>
      <c r="CE275" s="21">
        <f>Raw!$CC275-Raw!$CD275</f>
        <v>-14</v>
      </c>
      <c r="CF275" s="21" t="str">
        <f>INDEX(Pred!O:O, MATCH(Table1[[#This Row],[Index]],Pred!E:E,0))</f>
        <v>do not bet</v>
      </c>
      <c r="CG275" s="21">
        <f>INDEX(Pred!P:P,MATCH(Table1[[#This Row],[Index]],Pred!E:E,0))</f>
        <v>-3</v>
      </c>
      <c r="CH275" s="21">
        <f>IF(OR(SIGN(Table1[[#This Row],[Runline.forecast]])&lt;&gt;SIGN(Table1[[#This Row],[Scorediff]]), ABS(Table1[[#This Row],[Runline.forecast]])&gt;ABS(Table1[[#This Row],[Scorediff]])),1,0)</f>
        <v>0</v>
      </c>
      <c r="CI275" s="21">
        <f>IF(Table1[[#This Row],[GamewinTeam]]=Table1[[#This Row],[Bet.forecast]],0,1)</f>
        <v>1</v>
      </c>
      <c r="CJ275" s="32">
        <f>IF(AND(Table1[[#This Row],[Runline.error]]=0,Table1[[#This Row],[Error]]=0),0,1)</f>
        <v>1</v>
      </c>
      <c r="CK275" s="32">
        <f>IF(OR(SIGN(Table1[[#This Row],[Scorepreddiff]])&lt;&gt;SIGN(Table1[[#This Row],[Scorediff]]), ABS(Table1[[#This Row],[Scorepreddiff]])&gt;ABS(Table1[[#This Row],[Scorediff]])),1,0)</f>
        <v>1</v>
      </c>
    </row>
    <row r="276" spans="1:89" x14ac:dyDescent="0.25">
      <c r="A276" t="str">
        <f>IF(ISBLANK(Table1[[#This Row],[Gamewin]]),"Test","Train")</f>
        <v>Train</v>
      </c>
      <c r="B276" s="16" t="s">
        <v>53</v>
      </c>
      <c r="C276" s="18" t="s">
        <v>8</v>
      </c>
      <c r="D276" s="19" t="s">
        <v>283</v>
      </c>
      <c r="E276" s="18" t="str">
        <f>Table1[[#This Row],[Team1]]&amp;""&amp;Table1[[#This Row],[Team2]]&amp;""&amp;Table1[[#This Row],[Date]]</f>
        <v>INDMIL03.01.2018</v>
      </c>
      <c r="F276" s="18" t="str">
        <f>Raw!$C276</f>
        <v>MIL</v>
      </c>
      <c r="G276" s="18" t="str">
        <f>IF(Raw!$F276=Raw!$B276,"Team1","Team2")</f>
        <v>Team2</v>
      </c>
      <c r="H276" s="18" t="str">
        <f>IF(Table1[[#This Row],[Odd1]]&gt;Table1[[#This Row],[Odd2]],Table1[[#This Row],[Team2]],Table1[[#This Row],[Team1]])</f>
        <v>MIL</v>
      </c>
      <c r="I276" s="18" t="str">
        <f>IF(Raw!$H276=Raw!$B276,"Team1","Team2")</f>
        <v>Team2</v>
      </c>
      <c r="J276" s="18">
        <v>3.81</v>
      </c>
      <c r="K276" s="18">
        <v>1.31</v>
      </c>
      <c r="L276" s="18">
        <f>Raw!$J276-Raw!$K276</f>
        <v>2.5</v>
      </c>
      <c r="M276" s="18" t="s">
        <v>53</v>
      </c>
      <c r="N276" s="18" t="str">
        <f>IF(Raw!$M276=Raw!$B276,"Team1", "Team2")</f>
        <v>Team1</v>
      </c>
      <c r="O276" s="18">
        <v>1</v>
      </c>
      <c r="P276" s="18">
        <v>1</v>
      </c>
      <c r="Q276" s="18">
        <v>2</v>
      </c>
      <c r="R276" s="18">
        <f>0</f>
        <v>0</v>
      </c>
      <c r="S276" s="18" t="str">
        <f>IF(Table1[[#This Row],[Scorepred1]]&gt;Table1[[#This Row],[Scorepred2]],Table1[[#This Row],[Team1]],Table1[[#This Row],[Team2]])</f>
        <v>MIL</v>
      </c>
      <c r="T276" s="18" t="str">
        <f>IF(Raw!$S276=Raw!$B276,"Team1","Team2")</f>
        <v>Team2</v>
      </c>
      <c r="U276" s="18">
        <v>86</v>
      </c>
      <c r="V276" s="18">
        <v>112</v>
      </c>
      <c r="W276" s="18">
        <f>Raw!$U276-Raw!$V276</f>
        <v>-26</v>
      </c>
      <c r="X276" s="18">
        <v>0.54079999999999995</v>
      </c>
      <c r="Y276" s="18">
        <v>0.24</v>
      </c>
      <c r="Z276" s="18">
        <f>1-Table1[[#This Row],[Pred1]]</f>
        <v>0.76</v>
      </c>
      <c r="AA276" s="20">
        <v>2</v>
      </c>
      <c r="AB276" s="20">
        <v>0</v>
      </c>
      <c r="AC276" s="20">
        <v>2</v>
      </c>
      <c r="AD276" s="20">
        <v>-2.9000000000000026E-2</v>
      </c>
      <c r="AE276" s="20">
        <v>0</v>
      </c>
      <c r="AF276" s="20">
        <v>1.5</v>
      </c>
      <c r="AG276" s="20">
        <v>1.5</v>
      </c>
      <c r="AH276" s="20">
        <v>4</v>
      </c>
      <c r="AI276" s="20">
        <v>-0.60000000000000142</v>
      </c>
      <c r="AJ276" s="20">
        <v>1</v>
      </c>
      <c r="AK276" s="20">
        <v>0.40000000000000213</v>
      </c>
      <c r="AL276" s="20">
        <v>3.3000000000000043</v>
      </c>
      <c r="AM276" s="20">
        <v>-2.4000000000000021</v>
      </c>
      <c r="AN276" s="20">
        <v>-3.3000000000000007</v>
      </c>
      <c r="AO276" s="20">
        <v>0.90000000000000568</v>
      </c>
      <c r="AP276" s="20">
        <v>1.4999999999999991</v>
      </c>
      <c r="AQ276" s="20">
        <v>1.6999999999999957</v>
      </c>
      <c r="AR276" s="20">
        <v>3.2000000000000028</v>
      </c>
      <c r="AS276" s="20">
        <v>0</v>
      </c>
      <c r="AT276" s="20">
        <v>0.5</v>
      </c>
      <c r="AU276" s="20">
        <v>-0.60000000000000053</v>
      </c>
      <c r="AV276" s="20">
        <v>-0.60000000000000053</v>
      </c>
      <c r="AW276" s="20">
        <v>1.5999999999999996</v>
      </c>
      <c r="AX276" s="20">
        <v>-4</v>
      </c>
      <c r="AY276" s="20">
        <v>-1.3000000000000007</v>
      </c>
      <c r="AZ276" s="20">
        <v>0.4</v>
      </c>
      <c r="BA276" s="20">
        <v>0</v>
      </c>
      <c r="BB276" s="20">
        <v>0</v>
      </c>
      <c r="BC276" s="20">
        <v>0</v>
      </c>
      <c r="BD276" s="20">
        <v>0</v>
      </c>
      <c r="BE276" s="20">
        <v>-5</v>
      </c>
      <c r="BF276" s="20">
        <v>-37</v>
      </c>
      <c r="BG276" s="20">
        <v>-11</v>
      </c>
      <c r="BH276" s="20">
        <v>-8</v>
      </c>
      <c r="BI276" s="20">
        <v>-8.5</v>
      </c>
      <c r="BJ276" s="22">
        <v>-3</v>
      </c>
      <c r="BK276" s="22">
        <v>-2</v>
      </c>
      <c r="BL276" s="22">
        <v>-8.1000000000000014</v>
      </c>
      <c r="BM276" s="22">
        <v>-12</v>
      </c>
      <c r="BN276" s="22">
        <v>-10</v>
      </c>
      <c r="BO276" s="22">
        <v>-15.100000000000009</v>
      </c>
      <c r="BP276" s="22">
        <v>3</v>
      </c>
      <c r="BQ276" s="22">
        <v>-3</v>
      </c>
      <c r="BR276" s="22">
        <v>0</v>
      </c>
      <c r="BS276" s="22">
        <v>-7</v>
      </c>
      <c r="BT276" s="22">
        <v>2</v>
      </c>
      <c r="BU276" s="22">
        <v>-6</v>
      </c>
      <c r="BV276" s="22">
        <v>2</v>
      </c>
      <c r="BW276" s="22">
        <v>0</v>
      </c>
      <c r="BX276" s="22">
        <v>-5</v>
      </c>
      <c r="BY276" s="20">
        <v>0</v>
      </c>
      <c r="BZ276" s="22">
        <v>-13</v>
      </c>
      <c r="CA276" s="21" t="str">
        <f>IF(Table1[[#This Row],[Score1]]&gt;Table1[[#This Row],[Score2]],Table1[[#This Row],[Team1]],Table1[[#This Row],[Team2]])</f>
        <v>MIL</v>
      </c>
      <c r="CB276" s="21" t="str">
        <f>IF(Raw!$CA276=Raw!$B276,"Team1", "Team2")</f>
        <v>Team2</v>
      </c>
      <c r="CC276" s="21">
        <v>101</v>
      </c>
      <c r="CD276" s="21">
        <v>122</v>
      </c>
      <c r="CE276" s="21">
        <f>Raw!$CC276-Raw!$CD276</f>
        <v>-21</v>
      </c>
      <c r="CF276" s="21" t="str">
        <f>INDEX(Pred!O:O, MATCH(Table1[[#This Row],[Index]],Pred!E:E,0))</f>
        <v>Team2</v>
      </c>
      <c r="CG276" s="21">
        <f>INDEX(Pred!P:P,MATCH(Table1[[#This Row],[Index]],Pred!E:E,0))</f>
        <v>-2</v>
      </c>
      <c r="CH276" s="21">
        <f>IF(OR(SIGN(Table1[[#This Row],[Runline.forecast]])&lt;&gt;SIGN(Table1[[#This Row],[Scorediff]]), ABS(Table1[[#This Row],[Runline.forecast]])&gt;ABS(Table1[[#This Row],[Scorediff]])),1,0)</f>
        <v>0</v>
      </c>
      <c r="CI276" s="21">
        <f>IF(Table1[[#This Row],[GamewinTeam]]=Table1[[#This Row],[Bet.forecast]],0,1)</f>
        <v>0</v>
      </c>
      <c r="CJ276" s="32">
        <f>IF(AND(Table1[[#This Row],[Runline.error]]=0,Table1[[#This Row],[Error]]=0),0,1)</f>
        <v>0</v>
      </c>
      <c r="CK276" s="32">
        <f>IF(OR(SIGN(Table1[[#This Row],[Scorepreddiff]])&lt;&gt;SIGN(Table1[[#This Row],[Scorediff]]), ABS(Table1[[#This Row],[Scorepreddiff]])&gt;ABS(Table1[[#This Row],[Scorediff]])),1,0)</f>
        <v>1</v>
      </c>
    </row>
    <row r="277" spans="1:89" x14ac:dyDescent="0.25">
      <c r="A277" t="str">
        <f>IF(ISBLANK(Table1[[#This Row],[Gamewin]]),"Test","Train")</f>
        <v>Train</v>
      </c>
      <c r="B277" s="16" t="s">
        <v>11</v>
      </c>
      <c r="C277" s="18" t="s">
        <v>42</v>
      </c>
      <c r="D277" s="19" t="s">
        <v>283</v>
      </c>
      <c r="E277" s="18" t="str">
        <f>Table1[[#This Row],[Team1]]&amp;""&amp;Table1[[#This Row],[Team2]]&amp;""&amp;Table1[[#This Row],[Date]]</f>
        <v>TORCHI03.01.2018</v>
      </c>
      <c r="F277" s="18" t="str">
        <f>Raw!$C277</f>
        <v>CHI</v>
      </c>
      <c r="G277" s="18" t="str">
        <f>IF(Raw!$F277=Raw!$B277,"Team1","Team2")</f>
        <v>Team2</v>
      </c>
      <c r="H277" s="18" t="str">
        <f>IF(Table1[[#This Row],[Odd1]]&gt;Table1[[#This Row],[Odd2]],Table1[[#This Row],[Team2]],Table1[[#This Row],[Team1]])</f>
        <v>TOR</v>
      </c>
      <c r="I277" s="18" t="str">
        <f>IF(Raw!$H277=Raw!$B277,"Team1","Team2")</f>
        <v>Team1</v>
      </c>
      <c r="J277" s="18">
        <v>1.54</v>
      </c>
      <c r="K277" s="18">
        <v>2.66</v>
      </c>
      <c r="L277" s="18">
        <f>Raw!$J277-Raw!$K277</f>
        <v>-1.1200000000000001</v>
      </c>
      <c r="M277" s="18" t="s">
        <v>42</v>
      </c>
      <c r="N277" s="18" t="str">
        <f>IF(Raw!$M277=Raw!$B277,"Team1", "Team2")</f>
        <v>Team2</v>
      </c>
      <c r="O277" s="18">
        <f>0</f>
        <v>0</v>
      </c>
      <c r="P277" s="18">
        <f>0</f>
        <v>0</v>
      </c>
      <c r="Q277" s="18">
        <v>1</v>
      </c>
      <c r="R277" s="18">
        <f>0</f>
        <v>0</v>
      </c>
      <c r="S277" s="18" t="str">
        <f>IF(Table1[[#This Row],[Scorepred1]]&gt;Table1[[#This Row],[Scorepred2]],Table1[[#This Row],[Team1]],Table1[[#This Row],[Team2]])</f>
        <v>CHI</v>
      </c>
      <c r="T277" s="18" t="str">
        <f>IF(Raw!$S277=Raw!$B277,"Team1","Team2")</f>
        <v>Team2</v>
      </c>
      <c r="U277" s="18">
        <v>92</v>
      </c>
      <c r="V277" s="18">
        <v>101</v>
      </c>
      <c r="W277" s="18">
        <f>Raw!$U277-Raw!$V277</f>
        <v>-9</v>
      </c>
      <c r="X277" s="18">
        <v>0.78600000000000003</v>
      </c>
      <c r="Y277" s="18">
        <v>0.41</v>
      </c>
      <c r="Z277" s="18">
        <f>1-Table1[[#This Row],[Pred1]]</f>
        <v>0.59000000000000008</v>
      </c>
      <c r="AA277" s="20">
        <v>-2</v>
      </c>
      <c r="AB277" s="20">
        <v>12</v>
      </c>
      <c r="AC277" s="20">
        <v>-14</v>
      </c>
      <c r="AD277" s="20">
        <v>0.36299999999999999</v>
      </c>
      <c r="AE277" s="20">
        <v>-0.29999999999999716</v>
      </c>
      <c r="AF277" s="20">
        <v>10.200000000000003</v>
      </c>
      <c r="AG277" s="20">
        <v>2.1000000000000014</v>
      </c>
      <c r="AH277" s="20">
        <v>-2.1000000000000085</v>
      </c>
      <c r="AI277" s="20">
        <v>3.6000000000000014</v>
      </c>
      <c r="AJ277" s="20">
        <v>0.69999999999999929</v>
      </c>
      <c r="AK277" s="20">
        <v>2.0999999999999979</v>
      </c>
      <c r="AL277" s="20">
        <v>0</v>
      </c>
      <c r="AM277" s="20">
        <v>5.0999999999999996</v>
      </c>
      <c r="AN277" s="20">
        <v>5.0999999999999979</v>
      </c>
      <c r="AO277" s="20">
        <v>5.6000000000000085</v>
      </c>
      <c r="AP277" s="20">
        <v>9.9999999999999645E-2</v>
      </c>
      <c r="AQ277" s="20">
        <v>-2.8000000000000043</v>
      </c>
      <c r="AR277" s="20">
        <v>-2.7000000000000028</v>
      </c>
      <c r="AS277" s="20">
        <v>-0.70000000000000284</v>
      </c>
      <c r="AT277" s="20">
        <v>0.19999999999999929</v>
      </c>
      <c r="AU277" s="20">
        <v>1.8000000000000007</v>
      </c>
      <c r="AV277" s="20">
        <v>2.3000000000000003</v>
      </c>
      <c r="AW277" s="20">
        <v>0.29999999999999982</v>
      </c>
      <c r="AX277" s="20">
        <v>3</v>
      </c>
      <c r="AY277" s="20">
        <v>3.5</v>
      </c>
      <c r="AZ277" s="20">
        <v>13.2</v>
      </c>
      <c r="BA277" s="20">
        <v>0</v>
      </c>
      <c r="BB277" s="20">
        <v>1</v>
      </c>
      <c r="BC277" s="20">
        <v>-1</v>
      </c>
      <c r="BD277" s="20">
        <v>1</v>
      </c>
      <c r="BE277" s="20">
        <v>0</v>
      </c>
      <c r="BF277" s="20">
        <v>11</v>
      </c>
      <c r="BG277" s="20">
        <v>0</v>
      </c>
      <c r="BH277" s="20">
        <v>-13</v>
      </c>
      <c r="BI277" s="20">
        <v>6.2000000000000028</v>
      </c>
      <c r="BJ277" s="22">
        <v>3</v>
      </c>
      <c r="BK277" s="22">
        <v>6</v>
      </c>
      <c r="BL277" s="22">
        <v>1.6999999999999957</v>
      </c>
      <c r="BM277" s="22">
        <v>8</v>
      </c>
      <c r="BN277" s="22">
        <v>10</v>
      </c>
      <c r="BO277" s="22">
        <v>-0.79999999999999716</v>
      </c>
      <c r="BP277" s="22">
        <v>-9</v>
      </c>
      <c r="BQ277" s="22">
        <v>-9</v>
      </c>
      <c r="BR277" s="22">
        <v>-18</v>
      </c>
      <c r="BS277" s="22">
        <v>-3</v>
      </c>
      <c r="BT277" s="22">
        <v>1</v>
      </c>
      <c r="BU277" s="22">
        <v>3</v>
      </c>
      <c r="BV277" s="22">
        <v>1</v>
      </c>
      <c r="BW277" s="22">
        <v>-2</v>
      </c>
      <c r="BX277" s="22">
        <v>-1</v>
      </c>
      <c r="BY277" s="20">
        <v>7</v>
      </c>
      <c r="BZ277" s="22">
        <v>8</v>
      </c>
      <c r="CA277" s="21" t="str">
        <f>IF(Table1[[#This Row],[Score1]]&gt;Table1[[#This Row],[Score2]],Table1[[#This Row],[Team1]],Table1[[#This Row],[Team2]])</f>
        <v>TOR</v>
      </c>
      <c r="CB277" s="21" t="str">
        <f>IF(Raw!$CA277=Raw!$B277,"Team1", "Team2")</f>
        <v>Team1</v>
      </c>
      <c r="CC277" s="21">
        <v>124</v>
      </c>
      <c r="CD277" s="21">
        <v>115</v>
      </c>
      <c r="CE277" s="21">
        <f>Raw!$CC277-Raw!$CD277</f>
        <v>9</v>
      </c>
      <c r="CF277" s="21" t="str">
        <f>INDEX(Pred!O:O, MATCH(Table1[[#This Row],[Index]],Pred!E:E,0))</f>
        <v>Team1</v>
      </c>
      <c r="CG277" s="21">
        <f>INDEX(Pred!P:P,MATCH(Table1[[#This Row],[Index]],Pred!E:E,0))</f>
        <v>6</v>
      </c>
      <c r="CH277" s="21">
        <f>IF(OR(SIGN(Table1[[#This Row],[Runline.forecast]])&lt;&gt;SIGN(Table1[[#This Row],[Scorediff]]), ABS(Table1[[#This Row],[Runline.forecast]])&gt;ABS(Table1[[#This Row],[Scorediff]])),1,0)</f>
        <v>0</v>
      </c>
      <c r="CI277" s="21">
        <f>IF(Table1[[#This Row],[GamewinTeam]]=Table1[[#This Row],[Bet.forecast]],0,1)</f>
        <v>0</v>
      </c>
      <c r="CJ277" s="32">
        <f>IF(AND(Table1[[#This Row],[Runline.error]]=0,Table1[[#This Row],[Error]]=0),0,1)</f>
        <v>0</v>
      </c>
      <c r="CK277" s="32">
        <f>IF(OR(SIGN(Table1[[#This Row],[Scorepreddiff]])&lt;&gt;SIGN(Table1[[#This Row],[Scorediff]]), ABS(Table1[[#This Row],[Scorepreddiff]])&gt;ABS(Table1[[#This Row],[Scorediff]])),1,0)</f>
        <v>1</v>
      </c>
    </row>
    <row r="278" spans="1:89" x14ac:dyDescent="0.25">
      <c r="A278" t="str">
        <f>IF(ISBLANK(Table1[[#This Row],[Gamewin]]),"Test","Train")</f>
        <v>Train</v>
      </c>
      <c r="B278" s="16" t="s">
        <v>50</v>
      </c>
      <c r="C278" s="18" t="s">
        <v>45</v>
      </c>
      <c r="D278" s="19" t="s">
        <v>283</v>
      </c>
      <c r="E278" s="18" t="str">
        <f>Table1[[#This Row],[Team1]]&amp;""&amp;Table1[[#This Row],[Team2]]&amp;""&amp;Table1[[#This Row],[Date]]</f>
        <v>GSWDAL03.01.2018</v>
      </c>
      <c r="F278" s="18" t="str">
        <f>Raw!$C278</f>
        <v>DAL</v>
      </c>
      <c r="G278" s="18" t="str">
        <f>IF(Raw!$F278=Raw!$B278,"Team1","Team2")</f>
        <v>Team2</v>
      </c>
      <c r="H278" s="18" t="str">
        <f>IF(Table1[[#This Row],[Odd1]]&gt;Table1[[#This Row],[Odd2]],Table1[[#This Row],[Team2]],Table1[[#This Row],[Team1]])</f>
        <v>GSW</v>
      </c>
      <c r="I278" s="18" t="str">
        <f>IF(Raw!$H278=Raw!$B278,"Team1","Team2")</f>
        <v>Team1</v>
      </c>
      <c r="J278" s="18">
        <v>1.31</v>
      </c>
      <c r="K278" s="18">
        <v>3.87</v>
      </c>
      <c r="L278" s="18">
        <f>Raw!$J278-Raw!$K278</f>
        <v>-2.56</v>
      </c>
      <c r="M278" s="18" t="s">
        <v>45</v>
      </c>
      <c r="N278" s="18" t="str">
        <f>IF(Raw!$M278=Raw!$B278,"Team1", "Team2")</f>
        <v>Team2</v>
      </c>
      <c r="O278" s="18">
        <v>4</v>
      </c>
      <c r="P278" s="18">
        <f>0</f>
        <v>0</v>
      </c>
      <c r="Q278" s="18">
        <f>0</f>
        <v>0</v>
      </c>
      <c r="R278" s="18">
        <f>0</f>
        <v>0</v>
      </c>
      <c r="S278" s="18" t="str">
        <f>IF(Table1[[#This Row],[Scorepred1]]&gt;Table1[[#This Row],[Scorepred2]],Table1[[#This Row],[Team1]],Table1[[#This Row],[Team2]])</f>
        <v>GSW</v>
      </c>
      <c r="T278" s="18" t="str">
        <f>IF(Raw!$S278=Raw!$B278,"Team1","Team2")</f>
        <v>Team1</v>
      </c>
      <c r="U278" s="18">
        <v>102</v>
      </c>
      <c r="V278" s="18">
        <v>94</v>
      </c>
      <c r="W278" s="18">
        <f>Raw!$U278-Raw!$V278</f>
        <v>8</v>
      </c>
      <c r="X278" s="18">
        <v>0.60089999999999999</v>
      </c>
      <c r="Y278" s="18">
        <v>0.57999999999999996</v>
      </c>
      <c r="Z278" s="18">
        <f>1-Table1[[#This Row],[Pred1]]</f>
        <v>0.42000000000000004</v>
      </c>
      <c r="AA278" s="20">
        <v>-1</v>
      </c>
      <c r="AB278" s="20">
        <v>16</v>
      </c>
      <c r="AC278" s="20">
        <v>-17</v>
      </c>
      <c r="AD278" s="20">
        <v>0.442</v>
      </c>
      <c r="AE278" s="20">
        <v>0.19999999999999574</v>
      </c>
      <c r="AF278" s="20">
        <v>14.200000000000003</v>
      </c>
      <c r="AG278" s="20">
        <v>5.7999999999999972</v>
      </c>
      <c r="AH278" s="20">
        <v>1.5</v>
      </c>
      <c r="AI278" s="20">
        <v>5.8999999999999986</v>
      </c>
      <c r="AJ278" s="20">
        <v>-9.9999999999999645E-2</v>
      </c>
      <c r="AK278" s="20">
        <v>-2</v>
      </c>
      <c r="AL278" s="20">
        <v>2.2999999999999972</v>
      </c>
      <c r="AM278" s="20">
        <v>2.6999999999999993</v>
      </c>
      <c r="AN278" s="20">
        <v>2.3000000000000007</v>
      </c>
      <c r="AO278" s="20">
        <v>4.5999999999999943</v>
      </c>
      <c r="AP278" s="20">
        <v>0.89999999999999947</v>
      </c>
      <c r="AQ278" s="20">
        <v>3.2999999999999972</v>
      </c>
      <c r="AR278" s="20">
        <v>4.0999999999999943</v>
      </c>
      <c r="AS278" s="20">
        <v>8.3000000000000007</v>
      </c>
      <c r="AT278" s="20">
        <v>3.1000000000000014</v>
      </c>
      <c r="AU278" s="20">
        <v>1.7000000000000011</v>
      </c>
      <c r="AV278" s="20">
        <v>4.6000000000000005</v>
      </c>
      <c r="AW278" s="20">
        <v>-0.50000000000000044</v>
      </c>
      <c r="AX278" s="20">
        <v>0.90000000000000213</v>
      </c>
      <c r="AY278" s="20">
        <v>-1.3000000000000007</v>
      </c>
      <c r="AZ278" s="20">
        <v>12.100000000000001</v>
      </c>
      <c r="BA278" s="20">
        <v>0</v>
      </c>
      <c r="BB278" s="20">
        <v>0</v>
      </c>
      <c r="BC278" s="20">
        <v>0</v>
      </c>
      <c r="BD278" s="20">
        <v>0</v>
      </c>
      <c r="BE278" s="20">
        <v>0</v>
      </c>
      <c r="BF278" s="20">
        <v>25</v>
      </c>
      <c r="BG278" s="20">
        <v>4</v>
      </c>
      <c r="BH278" s="20">
        <v>-4</v>
      </c>
      <c r="BI278" s="20">
        <v>7.0999999999999943</v>
      </c>
      <c r="BJ278" s="22">
        <v>3</v>
      </c>
      <c r="BK278" s="22">
        <v>-1</v>
      </c>
      <c r="BL278" s="22">
        <v>10.399999999999999</v>
      </c>
      <c r="BM278" s="22">
        <v>14</v>
      </c>
      <c r="BN278" s="22">
        <v>11</v>
      </c>
      <c r="BO278" s="22">
        <v>27.700000000000003</v>
      </c>
      <c r="BP278" s="22">
        <v>-1</v>
      </c>
      <c r="BQ278" s="22">
        <v>3</v>
      </c>
      <c r="BR278" s="22">
        <v>2</v>
      </c>
      <c r="BS278" s="22">
        <v>11</v>
      </c>
      <c r="BT278" s="22">
        <v>2</v>
      </c>
      <c r="BU278" s="22">
        <v>-2</v>
      </c>
      <c r="BV278" s="22">
        <v>1</v>
      </c>
      <c r="BW278" s="22">
        <v>-4</v>
      </c>
      <c r="BX278" s="22">
        <v>-1</v>
      </c>
      <c r="BY278" s="20">
        <v>2</v>
      </c>
      <c r="BZ278" s="22">
        <v>9</v>
      </c>
      <c r="CA278" s="21" t="str">
        <f>IF(Table1[[#This Row],[Score1]]&gt;Table1[[#This Row],[Score2]],Table1[[#This Row],[Team1]],Table1[[#This Row],[Team2]])</f>
        <v>GSW</v>
      </c>
      <c r="CB278" s="21" t="str">
        <f>IF(Raw!$CA278=Raw!$B278,"Team1", "Team2")</f>
        <v>Team1</v>
      </c>
      <c r="CC278" s="21">
        <v>125</v>
      </c>
      <c r="CD278" s="21">
        <v>122</v>
      </c>
      <c r="CE278" s="21">
        <f>Raw!$CC278-Raw!$CD278</f>
        <v>3</v>
      </c>
      <c r="CF278" s="21" t="str">
        <f>INDEX(Pred!O:O, MATCH(Table1[[#This Row],[Index]],Pred!E:E,0))</f>
        <v>Team1</v>
      </c>
      <c r="CG278" s="21">
        <f>INDEX(Pred!P:P,MATCH(Table1[[#This Row],[Index]],Pred!E:E,0))</f>
        <v>8</v>
      </c>
      <c r="CH278" s="21">
        <f>IF(OR(SIGN(Table1[[#This Row],[Runline.forecast]])&lt;&gt;SIGN(Table1[[#This Row],[Scorediff]]), ABS(Table1[[#This Row],[Runline.forecast]])&gt;ABS(Table1[[#This Row],[Scorediff]])),1,0)</f>
        <v>1</v>
      </c>
      <c r="CI278" s="21">
        <f>IF(Table1[[#This Row],[GamewinTeam]]=Table1[[#This Row],[Bet.forecast]],0,1)</f>
        <v>0</v>
      </c>
      <c r="CJ278" s="32">
        <f>IF(AND(Table1[[#This Row],[Runline.error]]=0,Table1[[#This Row],[Error]]=0),0,1)</f>
        <v>1</v>
      </c>
      <c r="CK278" s="32">
        <f>IF(OR(SIGN(Table1[[#This Row],[Scorepreddiff]])&lt;&gt;SIGN(Table1[[#This Row],[Scorediff]]), ABS(Table1[[#This Row],[Scorepreddiff]])&gt;ABS(Table1[[#This Row],[Scorediff]])),1,0)</f>
        <v>1</v>
      </c>
    </row>
    <row r="279" spans="1:89" x14ac:dyDescent="0.25">
      <c r="A279" t="str">
        <f>IF(ISBLANK(Table1[[#This Row],[Gamewin]]),"Test","Train")</f>
        <v>Train</v>
      </c>
      <c r="B279" s="16" t="s">
        <v>63</v>
      </c>
      <c r="C279" s="18" t="s">
        <v>81</v>
      </c>
      <c r="D279" s="19" t="s">
        <v>283</v>
      </c>
      <c r="E279" s="18" t="str">
        <f>Table1[[#This Row],[Team1]]&amp;""&amp;Table1[[#This Row],[Team2]]&amp;""&amp;Table1[[#This Row],[Date]]</f>
        <v>NOPUTA03.01.2018</v>
      </c>
      <c r="F279" s="18" t="str">
        <f>Raw!$C279</f>
        <v>UTA</v>
      </c>
      <c r="G279" s="18" t="str">
        <f>IF(Raw!$F279=Raw!$B279,"Team1","Team2")</f>
        <v>Team2</v>
      </c>
      <c r="H279" s="18" t="str">
        <f>IF(Table1[[#This Row],[Odd1]]&gt;Table1[[#This Row],[Odd2]],Table1[[#This Row],[Team2]],Table1[[#This Row],[Team1]])</f>
        <v>NOP</v>
      </c>
      <c r="I279" s="18" t="str">
        <f>IF(Raw!$H279=Raw!$B279,"Team1","Team2")</f>
        <v>Team1</v>
      </c>
      <c r="J279" s="18">
        <v>1.95</v>
      </c>
      <c r="K279" s="18">
        <v>1.95</v>
      </c>
      <c r="L279" s="18">
        <f>Raw!$J279-Raw!$K279</f>
        <v>0</v>
      </c>
      <c r="M279" s="18" t="s">
        <v>81</v>
      </c>
      <c r="N279" s="18" t="str">
        <f>IF(Raw!$M279=Raw!$B279,"Team1", "Team2")</f>
        <v>Team2</v>
      </c>
      <c r="O279" s="18">
        <f>0</f>
        <v>0</v>
      </c>
      <c r="P279" s="18">
        <f>0</f>
        <v>0</v>
      </c>
      <c r="Q279" s="18">
        <f>0</f>
        <v>0</v>
      </c>
      <c r="R279" s="18">
        <f>0</f>
        <v>0</v>
      </c>
      <c r="S279" s="18" t="str">
        <f>IF(Table1[[#This Row],[Scorepred1]]&gt;Table1[[#This Row],[Scorepred2]],Table1[[#This Row],[Team1]],Table1[[#This Row],[Team2]])</f>
        <v>UTA</v>
      </c>
      <c r="T279" s="18" t="str">
        <f>IF(Raw!$S279=Raw!$B279,"Team1","Team2")</f>
        <v>Team2</v>
      </c>
      <c r="U279" s="18">
        <v>89</v>
      </c>
      <c r="V279" s="18">
        <v>101</v>
      </c>
      <c r="W279" s="18">
        <f>Raw!$U279-Raw!$V279</f>
        <v>-12</v>
      </c>
      <c r="X279" s="18">
        <v>0.62539999999999996</v>
      </c>
      <c r="Y279" s="18">
        <v>0.38</v>
      </c>
      <c r="Z279" s="18">
        <f>1-Table1[[#This Row],[Pred1]]</f>
        <v>0.62</v>
      </c>
      <c r="AA279" s="20">
        <v>-1</v>
      </c>
      <c r="AB279" s="20">
        <v>2</v>
      </c>
      <c r="AC279" s="20">
        <v>-3</v>
      </c>
      <c r="AD279" s="20">
        <v>6.8000000000000005E-2</v>
      </c>
      <c r="AE279" s="20">
        <v>0.29999999999999716</v>
      </c>
      <c r="AF279" s="20">
        <v>10</v>
      </c>
      <c r="AG279" s="20">
        <v>4.7000000000000028</v>
      </c>
      <c r="AH279" s="20">
        <v>2.5999999999999943</v>
      </c>
      <c r="AI279" s="20">
        <v>4.2000000000000028</v>
      </c>
      <c r="AJ279" s="20">
        <v>0.10000000000000142</v>
      </c>
      <c r="AK279" s="20">
        <v>-0.19999999999999929</v>
      </c>
      <c r="AL279" s="20">
        <v>0.70000000000000284</v>
      </c>
      <c r="AM279" s="20">
        <v>0.40000000000000213</v>
      </c>
      <c r="AN279" s="20">
        <v>1.8999999999999986</v>
      </c>
      <c r="AO279" s="20">
        <v>-5</v>
      </c>
      <c r="AP279" s="20">
        <v>-0.20000000000000107</v>
      </c>
      <c r="AQ279" s="20">
        <v>2.5</v>
      </c>
      <c r="AR279" s="20">
        <v>2.2999999999999972</v>
      </c>
      <c r="AS279" s="20">
        <v>5.5</v>
      </c>
      <c r="AT279" s="20">
        <v>1.4000000000000004</v>
      </c>
      <c r="AU279" s="20">
        <v>-1.6999999999999993</v>
      </c>
      <c r="AV279" s="20">
        <v>0.20000000000000018</v>
      </c>
      <c r="AW279" s="20">
        <v>-0.29999999999999982</v>
      </c>
      <c r="AX279" s="20">
        <v>-0.39999999999999858</v>
      </c>
      <c r="AY279" s="20">
        <v>0.70000000000000284</v>
      </c>
      <c r="AZ279" s="20">
        <v>0.30000000000000004</v>
      </c>
      <c r="BA279" s="20">
        <v>0</v>
      </c>
      <c r="BB279" s="20">
        <v>-1</v>
      </c>
      <c r="BC279" s="20">
        <v>1</v>
      </c>
      <c r="BD279" s="20">
        <v>-1</v>
      </c>
      <c r="BE279" s="20">
        <v>0</v>
      </c>
      <c r="BF279" s="20">
        <v>-1</v>
      </c>
      <c r="BG279" s="20">
        <v>0</v>
      </c>
      <c r="BH279" s="20">
        <v>2</v>
      </c>
      <c r="BI279" s="20">
        <v>-1.0999999999999943</v>
      </c>
      <c r="BJ279" s="22">
        <v>-4</v>
      </c>
      <c r="BK279" s="22">
        <v>-5</v>
      </c>
      <c r="BL279" s="22">
        <v>-9.1999999999999957</v>
      </c>
      <c r="BM279" s="22">
        <v>3</v>
      </c>
      <c r="BN279" s="22">
        <v>6</v>
      </c>
      <c r="BO279" s="22">
        <v>-7.9000000000000057</v>
      </c>
      <c r="BP279" s="22">
        <v>-1</v>
      </c>
      <c r="BQ279" s="22">
        <v>6</v>
      </c>
      <c r="BR279" s="22">
        <v>5</v>
      </c>
      <c r="BS279" s="22">
        <v>0</v>
      </c>
      <c r="BT279" s="22">
        <v>-1</v>
      </c>
      <c r="BU279" s="22">
        <v>-9</v>
      </c>
      <c r="BV279" s="22">
        <v>1</v>
      </c>
      <c r="BW279" s="22">
        <v>2</v>
      </c>
      <c r="BX279" s="22">
        <v>-5</v>
      </c>
      <c r="BY279" s="20">
        <v>5</v>
      </c>
      <c r="BZ279" s="22">
        <v>-5</v>
      </c>
      <c r="CA279" s="21" t="str">
        <f>IF(Table1[[#This Row],[Score1]]&gt;Table1[[#This Row],[Score2]],Table1[[#This Row],[Team1]],Table1[[#This Row],[Team2]])</f>
        <v>NOP</v>
      </c>
      <c r="CB279" s="21" t="str">
        <f>IF(Raw!$CA279=Raw!$B279,"Team1", "Team2")</f>
        <v>Team1</v>
      </c>
      <c r="CC279" s="21">
        <v>108</v>
      </c>
      <c r="CD279" s="21">
        <v>98</v>
      </c>
      <c r="CE279" s="21">
        <f>Raw!$CC279-Raw!$CD279</f>
        <v>10</v>
      </c>
      <c r="CF279" s="21" t="str">
        <f>INDEX(Pred!O:O, MATCH(Table1[[#This Row],[Index]],Pred!E:E,0))</f>
        <v>do not bet</v>
      </c>
      <c r="CG279" s="21">
        <f>INDEX(Pred!P:P,MATCH(Table1[[#This Row],[Index]],Pred!E:E,0))</f>
        <v>-7</v>
      </c>
      <c r="CH279" s="21">
        <f>IF(OR(SIGN(Table1[[#This Row],[Runline.forecast]])&lt;&gt;SIGN(Table1[[#This Row],[Scorediff]]), ABS(Table1[[#This Row],[Runline.forecast]])&gt;ABS(Table1[[#This Row],[Scorediff]])),1,0)</f>
        <v>1</v>
      </c>
      <c r="CI279" s="21">
        <f>IF(Table1[[#This Row],[GamewinTeam]]=Table1[[#This Row],[Bet.forecast]],0,1)</f>
        <v>1</v>
      </c>
      <c r="CJ279" s="32">
        <f>IF(AND(Table1[[#This Row],[Runline.error]]=0,Table1[[#This Row],[Error]]=0),0,1)</f>
        <v>1</v>
      </c>
      <c r="CK279" s="32">
        <f>IF(OR(SIGN(Table1[[#This Row],[Scorepreddiff]])&lt;&gt;SIGN(Table1[[#This Row],[Scorediff]]), ABS(Table1[[#This Row],[Scorepreddiff]])&gt;ABS(Table1[[#This Row],[Scorediff]])),1,0)</f>
        <v>1</v>
      </c>
    </row>
    <row r="280" spans="1:89" x14ac:dyDescent="0.25">
      <c r="A280" t="str">
        <f>IF(ISBLANK(Table1[[#This Row],[Gamewin]]),"Test","Train")</f>
        <v>Train</v>
      </c>
      <c r="B280" s="16" t="s">
        <v>72</v>
      </c>
      <c r="C280" s="18" t="s">
        <v>47</v>
      </c>
      <c r="D280" s="19" t="s">
        <v>283</v>
      </c>
      <c r="E280" s="18" t="str">
        <f>Table1[[#This Row],[Team1]]&amp;""&amp;Table1[[#This Row],[Team2]]&amp;""&amp;Table1[[#This Row],[Date]]</f>
        <v>PHXDEN03.01.2018</v>
      </c>
      <c r="F280" s="18" t="str">
        <f>Raw!$C280</f>
        <v>DEN</v>
      </c>
      <c r="G280" s="18" t="str">
        <f>IF(Raw!$F280=Raw!$B280,"Team1","Team2")</f>
        <v>Team2</v>
      </c>
      <c r="H280" s="18" t="str">
        <f>IF(Table1[[#This Row],[Odd1]]&gt;Table1[[#This Row],[Odd2]],Table1[[#This Row],[Team2]],Table1[[#This Row],[Team1]])</f>
        <v>DEN</v>
      </c>
      <c r="I280" s="18" t="str">
        <f>IF(Raw!$H280=Raw!$B280,"Team1","Team2")</f>
        <v>Team2</v>
      </c>
      <c r="J280" s="18">
        <v>7.04</v>
      </c>
      <c r="K280" s="18">
        <v>1.1299999999999999</v>
      </c>
      <c r="L280" s="18">
        <f>Raw!$J280-Raw!$K280</f>
        <v>5.91</v>
      </c>
      <c r="M280" s="18" t="s">
        <v>72</v>
      </c>
      <c r="N280" s="18" t="str">
        <f>IF(Raw!$M280=Raw!$B280,"Team1", "Team2")</f>
        <v>Team1</v>
      </c>
      <c r="O280" s="18">
        <v>2</v>
      </c>
      <c r="P280" s="18">
        <f>0</f>
        <v>0</v>
      </c>
      <c r="Q280" s="18">
        <v>6</v>
      </c>
      <c r="R280" s="18">
        <f>0</f>
        <v>0</v>
      </c>
      <c r="S280" s="18" t="str">
        <f>IF(Table1[[#This Row],[Scorepred1]]&gt;Table1[[#This Row],[Scorepred2]],Table1[[#This Row],[Team1]],Table1[[#This Row],[Team2]])</f>
        <v>DEN</v>
      </c>
      <c r="T280" s="18" t="str">
        <f>IF(Raw!$S280=Raw!$B280,"Team1","Team2")</f>
        <v>Team2</v>
      </c>
      <c r="U280" s="18">
        <v>88</v>
      </c>
      <c r="V280" s="18">
        <v>106</v>
      </c>
      <c r="W280" s="18">
        <f>Raw!$U280-Raw!$V280</f>
        <v>-18</v>
      </c>
      <c r="X280" s="18">
        <v>0.76580000000000004</v>
      </c>
      <c r="Y280" s="18">
        <v>0.32</v>
      </c>
      <c r="Z280" s="18">
        <f>1-Table1[[#This Row],[Pred1]]</f>
        <v>0.67999999999999994</v>
      </c>
      <c r="AA280" s="20">
        <v>2</v>
      </c>
      <c r="AB280" s="20">
        <v>-5</v>
      </c>
      <c r="AC280" s="20">
        <v>7</v>
      </c>
      <c r="AD280" s="20">
        <v>-0.16000000000000003</v>
      </c>
      <c r="AE280" s="20">
        <v>-0.29999999999999716</v>
      </c>
      <c r="AF280" s="20">
        <v>-1.4000000000000057</v>
      </c>
      <c r="AG280" s="20">
        <v>-1.0999999999999943</v>
      </c>
      <c r="AH280" s="20">
        <v>0.90000000000000568</v>
      </c>
      <c r="AI280" s="20">
        <v>-1.9000000000000057</v>
      </c>
      <c r="AJ280" s="20">
        <v>-2.2999999999999989</v>
      </c>
      <c r="AK280" s="20">
        <v>-4.3999999999999986</v>
      </c>
      <c r="AL280" s="20">
        <v>-2.5</v>
      </c>
      <c r="AM280" s="20">
        <v>3.3000000000000007</v>
      </c>
      <c r="AN280" s="20">
        <v>3.8999999999999986</v>
      </c>
      <c r="AO280" s="20">
        <v>1.6000000000000085</v>
      </c>
      <c r="AP280" s="20">
        <v>-0.60000000000000142</v>
      </c>
      <c r="AQ280" s="20">
        <v>0.39999999999999858</v>
      </c>
      <c r="AR280" s="20">
        <v>-0.20000000000000284</v>
      </c>
      <c r="AS280" s="20">
        <v>-2.9000000000000021</v>
      </c>
      <c r="AT280" s="20">
        <v>0.40000000000000036</v>
      </c>
      <c r="AU280" s="20">
        <v>-1.1000000000000005</v>
      </c>
      <c r="AV280" s="20">
        <v>0.20000000000000018</v>
      </c>
      <c r="AW280" s="20">
        <v>0.70000000000000018</v>
      </c>
      <c r="AX280" s="20">
        <v>4.6999999999999993</v>
      </c>
      <c r="AY280" s="20">
        <v>2.3000000000000007</v>
      </c>
      <c r="AZ280" s="20">
        <v>-7.9</v>
      </c>
      <c r="BA280" s="20">
        <v>0</v>
      </c>
      <c r="BB280" s="20">
        <v>0</v>
      </c>
      <c r="BC280" s="20">
        <v>0</v>
      </c>
      <c r="BD280" s="20">
        <v>0</v>
      </c>
      <c r="BE280" s="20">
        <v>0</v>
      </c>
      <c r="BF280" s="20">
        <v>8</v>
      </c>
      <c r="BG280" s="20">
        <v>2</v>
      </c>
      <c r="BH280" s="20">
        <v>1</v>
      </c>
      <c r="BI280" s="20">
        <v>1.7999999999999972</v>
      </c>
      <c r="BJ280" s="22">
        <v>3</v>
      </c>
      <c r="BK280" s="22">
        <v>-5</v>
      </c>
      <c r="BL280" s="22">
        <v>15.100000000000001</v>
      </c>
      <c r="BM280" s="22">
        <v>1</v>
      </c>
      <c r="BN280" s="22">
        <v>0</v>
      </c>
      <c r="BO280" s="22">
        <v>3</v>
      </c>
      <c r="BP280" s="22">
        <v>2</v>
      </c>
      <c r="BQ280" s="22">
        <v>-15</v>
      </c>
      <c r="BR280" s="22">
        <v>-13</v>
      </c>
      <c r="BS280" s="22">
        <v>0</v>
      </c>
      <c r="BT280" s="22">
        <v>3</v>
      </c>
      <c r="BU280" s="22">
        <v>-1</v>
      </c>
      <c r="BV280" s="22">
        <v>-5</v>
      </c>
      <c r="BW280" s="22">
        <v>4</v>
      </c>
      <c r="BX280" s="22">
        <v>17</v>
      </c>
      <c r="BY280" s="20">
        <v>7</v>
      </c>
      <c r="BZ280" s="22">
        <v>-8</v>
      </c>
      <c r="CA280" s="21" t="str">
        <f>IF(Table1[[#This Row],[Score1]]&gt;Table1[[#This Row],[Score2]],Table1[[#This Row],[Team1]],Table1[[#This Row],[Team2]])</f>
        <v>DEN</v>
      </c>
      <c r="CB280" s="21" t="str">
        <f>IF(Raw!$CA280=Raw!$B280,"Team1", "Team2")</f>
        <v>Team2</v>
      </c>
      <c r="CC280" s="21">
        <v>111</v>
      </c>
      <c r="CD280" s="21">
        <v>134</v>
      </c>
      <c r="CE280" s="21">
        <f>Raw!$CC280-Raw!$CD280</f>
        <v>-23</v>
      </c>
      <c r="CF280" s="21" t="str">
        <f>INDEX(Pred!O:O, MATCH(Table1[[#This Row],[Index]],Pred!E:E,0))</f>
        <v>Team2</v>
      </c>
      <c r="CG280" s="21">
        <f>INDEX(Pred!P:P,MATCH(Table1[[#This Row],[Index]],Pred!E:E,0))</f>
        <v>-11</v>
      </c>
      <c r="CH280" s="21">
        <f>IF(OR(SIGN(Table1[[#This Row],[Runline.forecast]])&lt;&gt;SIGN(Table1[[#This Row],[Scorediff]]), ABS(Table1[[#This Row],[Runline.forecast]])&gt;ABS(Table1[[#This Row],[Scorediff]])),1,0)</f>
        <v>0</v>
      </c>
      <c r="CI280" s="21">
        <f>IF(Table1[[#This Row],[GamewinTeam]]=Table1[[#This Row],[Bet.forecast]],0,1)</f>
        <v>0</v>
      </c>
      <c r="CJ280" s="32">
        <f>IF(AND(Table1[[#This Row],[Runline.error]]=0,Table1[[#This Row],[Error]]=0),0,1)</f>
        <v>0</v>
      </c>
      <c r="CK280" s="32">
        <f>IF(OR(SIGN(Table1[[#This Row],[Scorepreddiff]])&lt;&gt;SIGN(Table1[[#This Row],[Scorediff]]), ABS(Table1[[#This Row],[Scorepreddiff]])&gt;ABS(Table1[[#This Row],[Scorediff]])),1,0)</f>
        <v>0</v>
      </c>
    </row>
    <row r="281" spans="1:89" x14ac:dyDescent="0.25">
      <c r="A281" t="str">
        <f>IF(ISBLANK(Table1[[#This Row],[Gamewin]]),"Test","Train")</f>
        <v>Train</v>
      </c>
      <c r="B281" s="16" t="s">
        <v>67</v>
      </c>
      <c r="C281" s="18" t="s">
        <v>56</v>
      </c>
      <c r="D281" s="19" t="s">
        <v>283</v>
      </c>
      <c r="E281" s="18" t="str">
        <f>Table1[[#This Row],[Team1]]&amp;""&amp;Table1[[#This Row],[Team2]]&amp;""&amp;Table1[[#This Row],[Date]]</f>
        <v>OKCLAL03.01.2018</v>
      </c>
      <c r="F281" s="18" t="str">
        <f>Raw!$C281</f>
        <v>LAL</v>
      </c>
      <c r="G281" s="18" t="str">
        <f>IF(Raw!$F281=Raw!$B281,"Team1","Team2")</f>
        <v>Team2</v>
      </c>
      <c r="H281" s="18" t="str">
        <f>IF(Table1[[#This Row],[Odd1]]&gt;Table1[[#This Row],[Odd2]],Table1[[#This Row],[Team2]],Table1[[#This Row],[Team1]])</f>
        <v>OKC</v>
      </c>
      <c r="I281" s="18" t="str">
        <f>IF(Raw!$H281=Raw!$B281,"Team1","Team2")</f>
        <v>Team1</v>
      </c>
      <c r="J281" s="18">
        <v>1.48</v>
      </c>
      <c r="K281" s="18">
        <v>2.86</v>
      </c>
      <c r="L281" s="18">
        <f>Raw!$J281-Raw!$K281</f>
        <v>-1.38</v>
      </c>
      <c r="M281" s="18" t="s">
        <v>56</v>
      </c>
      <c r="N281" s="18" t="str">
        <f>IF(Raw!$M281=Raw!$B281,"Team1", "Team2")</f>
        <v>Team2</v>
      </c>
      <c r="O281" s="18">
        <f>0</f>
        <v>0</v>
      </c>
      <c r="P281" s="18">
        <f>0</f>
        <v>0</v>
      </c>
      <c r="Q281" s="18">
        <v>1</v>
      </c>
      <c r="R281" s="18">
        <v>1</v>
      </c>
      <c r="S281" s="18" t="str">
        <f>IF(Table1[[#This Row],[Scorepred1]]&gt;Table1[[#This Row],[Scorepred2]],Table1[[#This Row],[Team1]],Table1[[#This Row],[Team2]])</f>
        <v>OKC</v>
      </c>
      <c r="T281" s="18" t="str">
        <f>IF(Raw!$S281=Raw!$B281,"Team1","Team2")</f>
        <v>Team1</v>
      </c>
      <c r="U281" s="18">
        <v>106</v>
      </c>
      <c r="V281" s="18">
        <v>82</v>
      </c>
      <c r="W281" s="18">
        <f>Raw!$U281-Raw!$V281</f>
        <v>24</v>
      </c>
      <c r="X281" s="18">
        <v>0.57220000000000004</v>
      </c>
      <c r="Y281" s="18">
        <v>0.74</v>
      </c>
      <c r="Z281" s="18">
        <f>1-Table1[[#This Row],[Pred1]]</f>
        <v>0.26</v>
      </c>
      <c r="AA281" s="20">
        <v>1</v>
      </c>
      <c r="AB281" s="20">
        <v>9</v>
      </c>
      <c r="AC281" s="20">
        <v>-8</v>
      </c>
      <c r="AD281" s="20">
        <v>0.23500000000000004</v>
      </c>
      <c r="AE281" s="20">
        <v>-0.29999999999999716</v>
      </c>
      <c r="AF281" s="20">
        <v>-3.5</v>
      </c>
      <c r="AG281" s="20">
        <v>-2.1000000000000014</v>
      </c>
      <c r="AH281" s="20">
        <v>-3.2999999999999972</v>
      </c>
      <c r="AI281" s="20">
        <v>-0.69999999999999574</v>
      </c>
      <c r="AJ281" s="20">
        <v>1.3999999999999986</v>
      </c>
      <c r="AK281" s="20">
        <v>2</v>
      </c>
      <c r="AL281" s="20">
        <v>2.6999999999999957</v>
      </c>
      <c r="AM281" s="20">
        <v>-0.69999999999999929</v>
      </c>
      <c r="AN281" s="20">
        <v>-1.7999999999999972</v>
      </c>
      <c r="AO281" s="20">
        <v>2.0999999999999943</v>
      </c>
      <c r="AP281" s="20">
        <v>0.79999999999999893</v>
      </c>
      <c r="AQ281" s="20">
        <v>-2.8999999999999986</v>
      </c>
      <c r="AR281" s="20">
        <v>-2.1000000000000014</v>
      </c>
      <c r="AS281" s="20">
        <v>-2.3000000000000007</v>
      </c>
      <c r="AT281" s="20">
        <v>-1.9000000000000004</v>
      </c>
      <c r="AU281" s="20">
        <v>1.3999999999999986</v>
      </c>
      <c r="AV281" s="20">
        <v>-0.20000000000000018</v>
      </c>
      <c r="AW281" s="20">
        <v>-1.5</v>
      </c>
      <c r="AX281" s="20">
        <v>-2</v>
      </c>
      <c r="AY281" s="20">
        <v>-0.19999999999999929</v>
      </c>
      <c r="AZ281" s="20">
        <v>7.3</v>
      </c>
      <c r="BA281" s="20">
        <v>0</v>
      </c>
      <c r="BB281" s="20">
        <v>0</v>
      </c>
      <c r="BC281" s="20">
        <v>0</v>
      </c>
      <c r="BD281" s="20">
        <v>0</v>
      </c>
      <c r="BE281" s="20">
        <v>0</v>
      </c>
      <c r="BF281" s="20">
        <v>16</v>
      </c>
      <c r="BG281" s="20">
        <v>9</v>
      </c>
      <c r="BH281" s="20">
        <v>13</v>
      </c>
      <c r="BI281" s="20">
        <v>3.5999999999999943</v>
      </c>
      <c r="BJ281" s="22">
        <v>2</v>
      </c>
      <c r="BK281" s="22">
        <v>6</v>
      </c>
      <c r="BL281" s="22">
        <v>0.5</v>
      </c>
      <c r="BM281" s="22">
        <v>-4</v>
      </c>
      <c r="BN281" s="22">
        <v>-7</v>
      </c>
      <c r="BO281" s="22">
        <v>3.7000000000000028</v>
      </c>
      <c r="BP281" s="22">
        <v>2</v>
      </c>
      <c r="BQ281" s="22">
        <v>6</v>
      </c>
      <c r="BR281" s="22">
        <v>8</v>
      </c>
      <c r="BS281" s="22">
        <v>0</v>
      </c>
      <c r="BT281" s="22">
        <v>-13</v>
      </c>
      <c r="BU281" s="22">
        <v>-8</v>
      </c>
      <c r="BV281" s="22">
        <v>0</v>
      </c>
      <c r="BW281" s="22">
        <v>0</v>
      </c>
      <c r="BX281" s="22">
        <v>-5</v>
      </c>
      <c r="BY281" s="20">
        <v>-6</v>
      </c>
      <c r="BZ281" s="22">
        <v>14</v>
      </c>
      <c r="CA281" s="21" t="str">
        <f>IF(Table1[[#This Row],[Score1]]&gt;Table1[[#This Row],[Score2]],Table1[[#This Row],[Team1]],Table1[[#This Row],[Team2]])</f>
        <v>OKC</v>
      </c>
      <c r="CB281" s="21" t="str">
        <f>IF(Raw!$CA281=Raw!$B281,"Team1", "Team2")</f>
        <v>Team1</v>
      </c>
      <c r="CC281" s="21">
        <v>133</v>
      </c>
      <c r="CD281" s="21">
        <v>96</v>
      </c>
      <c r="CE281" s="21">
        <f>Raw!$CC281-Raw!$CD281</f>
        <v>37</v>
      </c>
      <c r="CF281" s="21" t="str">
        <f>INDEX(Pred!O:O, MATCH(Table1[[#This Row],[Index]],Pred!E:E,0))</f>
        <v>Team1</v>
      </c>
      <c r="CG281" s="21">
        <f>INDEX(Pred!P:P,MATCH(Table1[[#This Row],[Index]],Pred!E:E,0))</f>
        <v>3</v>
      </c>
      <c r="CH281" s="21">
        <f>IF(OR(SIGN(Table1[[#This Row],[Runline.forecast]])&lt;&gt;SIGN(Table1[[#This Row],[Scorediff]]), ABS(Table1[[#This Row],[Runline.forecast]])&gt;ABS(Table1[[#This Row],[Scorediff]])),1,0)</f>
        <v>0</v>
      </c>
      <c r="CI281" s="21">
        <f>IF(Table1[[#This Row],[GamewinTeam]]=Table1[[#This Row],[Bet.forecast]],0,1)</f>
        <v>0</v>
      </c>
      <c r="CJ281" s="32">
        <f>IF(AND(Table1[[#This Row],[Runline.error]]=0,Table1[[#This Row],[Error]]=0),0,1)</f>
        <v>0</v>
      </c>
      <c r="CK281" s="32">
        <f>IF(OR(SIGN(Table1[[#This Row],[Scorepreddiff]])&lt;&gt;SIGN(Table1[[#This Row],[Scorediff]]), ABS(Table1[[#This Row],[Scorepreddiff]])&gt;ABS(Table1[[#This Row],[Scorediff]])),1,0)</f>
        <v>0</v>
      </c>
    </row>
    <row r="282" spans="1:89" x14ac:dyDescent="0.25">
      <c r="A282" t="str">
        <f>IF(ISBLANK(Table1[[#This Row],[Gamewin]]),"Test","Train")</f>
        <v>Train</v>
      </c>
      <c r="B282" s="16" t="s">
        <v>50</v>
      </c>
      <c r="C282" s="18" t="s">
        <v>6</v>
      </c>
      <c r="D282" s="19" t="s">
        <v>284</v>
      </c>
      <c r="E282" s="18" t="str">
        <f>Table1[[#This Row],[Team1]]&amp;""&amp;Table1[[#This Row],[Team2]]&amp;""&amp;Table1[[#This Row],[Date]]</f>
        <v>GSWHOU04.01.2018</v>
      </c>
      <c r="F282" s="18" t="str">
        <f>Raw!$C282</f>
        <v>HOU</v>
      </c>
      <c r="G282" s="18" t="str">
        <f>IF(Raw!$F282=Raw!$B282,"Team1","Team2")</f>
        <v>Team2</v>
      </c>
      <c r="H282" s="18" t="str">
        <f>IF(Table1[[#This Row],[Odd1]]&gt;Table1[[#This Row],[Odd2]],Table1[[#This Row],[Team2]],Table1[[#This Row],[Team1]])</f>
        <v>GSW</v>
      </c>
      <c r="I282" s="18" t="str">
        <f>IF(Raw!$H282=Raw!$B282,"Team1","Team2")</f>
        <v>Team1</v>
      </c>
      <c r="J282" s="18">
        <v>1.59</v>
      </c>
      <c r="K282" s="18">
        <v>2.52</v>
      </c>
      <c r="L282" s="18">
        <f>Raw!$J282-Raw!$K282</f>
        <v>-0.92999999999999994</v>
      </c>
      <c r="M282" s="18" t="s">
        <v>6</v>
      </c>
      <c r="N282" s="18" t="str">
        <f>IF(Raw!$M282=Raw!$B282,"Team1", "Team2")</f>
        <v>Team2</v>
      </c>
      <c r="O282" s="18">
        <v>2</v>
      </c>
      <c r="P282" s="18">
        <f>0</f>
        <v>0</v>
      </c>
      <c r="Q282" s="18">
        <v>2</v>
      </c>
      <c r="R282" s="18">
        <f>0</f>
        <v>0</v>
      </c>
      <c r="S282" s="18" t="str">
        <f>IF(Table1[[#This Row],[Scorepred1]]&gt;Table1[[#This Row],[Scorepred2]],Table1[[#This Row],[Team1]],Table1[[#This Row],[Team2]])</f>
        <v>GSW</v>
      </c>
      <c r="T282" s="18" t="str">
        <f>IF(Raw!$S282=Raw!$B282,"Team1","Team2")</f>
        <v>Team1</v>
      </c>
      <c r="U282" s="18">
        <v>114</v>
      </c>
      <c r="V282" s="18">
        <v>96</v>
      </c>
      <c r="W282" s="18">
        <f>Raw!$U282-Raw!$V282</f>
        <v>18</v>
      </c>
      <c r="X282" s="18">
        <v>0.8095</v>
      </c>
      <c r="Y282" s="18">
        <v>0.68</v>
      </c>
      <c r="Z282" s="18">
        <f>1-Table1[[#This Row],[Pred1]]</f>
        <v>0.31999999999999995</v>
      </c>
      <c r="AA282" s="20">
        <v>2</v>
      </c>
      <c r="AB282" s="20">
        <v>3</v>
      </c>
      <c r="AC282" s="20">
        <v>-1</v>
      </c>
      <c r="AD282" s="20">
        <v>3.9000000000000035E-2</v>
      </c>
      <c r="AE282" s="20">
        <v>0</v>
      </c>
      <c r="AF282" s="20">
        <v>0.10000000000000853</v>
      </c>
      <c r="AG282" s="20">
        <v>4.3999999999999986</v>
      </c>
      <c r="AH282" s="20">
        <v>1.2999999999999972</v>
      </c>
      <c r="AI282" s="20">
        <v>4.3999999999999986</v>
      </c>
      <c r="AJ282" s="20">
        <v>-4.1000000000000014</v>
      </c>
      <c r="AK282" s="20">
        <v>-13.200000000000003</v>
      </c>
      <c r="AL282" s="20">
        <v>2.3999999999999986</v>
      </c>
      <c r="AM282" s="20">
        <v>-4.6000000000000014</v>
      </c>
      <c r="AN282" s="20">
        <v>-6.1000000000000014</v>
      </c>
      <c r="AO282" s="20">
        <v>1.7000000000000028</v>
      </c>
      <c r="AP282" s="20">
        <v>-0.80000000000000071</v>
      </c>
      <c r="AQ282" s="20">
        <v>1.5999999999999943</v>
      </c>
      <c r="AR282" s="20">
        <v>1</v>
      </c>
      <c r="AS282" s="20">
        <v>8.3000000000000007</v>
      </c>
      <c r="AT282" s="20">
        <v>0.69999999999999929</v>
      </c>
      <c r="AU282" s="20">
        <v>-0.79999999999999893</v>
      </c>
      <c r="AV282" s="20">
        <v>3.6000000000000005</v>
      </c>
      <c r="AW282" s="20">
        <v>-1</v>
      </c>
      <c r="AX282" s="20">
        <v>-0.69999999999999929</v>
      </c>
      <c r="AY282" s="20">
        <v>-2.8000000000000007</v>
      </c>
      <c r="AZ282" s="20">
        <v>1.0999999999999996</v>
      </c>
      <c r="BA282" s="20">
        <v>0</v>
      </c>
      <c r="BB282" s="20">
        <v>0</v>
      </c>
      <c r="BC282" s="20">
        <v>0</v>
      </c>
      <c r="BD282" s="20">
        <v>0</v>
      </c>
      <c r="BE282" s="20">
        <v>0</v>
      </c>
      <c r="BF282" s="20">
        <v>9</v>
      </c>
      <c r="BG282" s="20">
        <v>6</v>
      </c>
      <c r="BH282" s="20">
        <v>2</v>
      </c>
      <c r="BI282" s="20">
        <v>5.5</v>
      </c>
      <c r="BJ282" s="22">
        <v>-2</v>
      </c>
      <c r="BK282" s="22">
        <v>-2</v>
      </c>
      <c r="BL282" s="22">
        <v>-3.5</v>
      </c>
      <c r="BM282" s="22">
        <v>-1</v>
      </c>
      <c r="BN282" s="22">
        <v>-2</v>
      </c>
      <c r="BO282" s="22">
        <v>3.2000000000000028</v>
      </c>
      <c r="BP282" s="22">
        <v>-2</v>
      </c>
      <c r="BQ282" s="22">
        <v>-3</v>
      </c>
      <c r="BR282" s="22">
        <v>-5</v>
      </c>
      <c r="BS282" s="22">
        <v>11</v>
      </c>
      <c r="BT282" s="22">
        <v>-2</v>
      </c>
      <c r="BU282" s="22">
        <v>2</v>
      </c>
      <c r="BV282" s="22">
        <v>4</v>
      </c>
      <c r="BW282" s="22">
        <v>-1</v>
      </c>
      <c r="BX282" s="22">
        <v>2</v>
      </c>
      <c r="BY282" s="20">
        <v>-2</v>
      </c>
      <c r="BZ282" s="22">
        <v>-15</v>
      </c>
      <c r="CA282" s="21" t="str">
        <f>IF(Table1[[#This Row],[Score1]]&gt;Table1[[#This Row],[Score2]],Table1[[#This Row],[Team1]],Table1[[#This Row],[Team2]])</f>
        <v>GSW</v>
      </c>
      <c r="CB282" s="21" t="str">
        <f>IF(Raw!$CA282=Raw!$B282,"Team1", "Team2")</f>
        <v>Team1</v>
      </c>
      <c r="CC282" s="21">
        <v>124</v>
      </c>
      <c r="CD282" s="21">
        <v>114</v>
      </c>
      <c r="CE282" s="21">
        <f>Raw!$CC282-Raw!$CD282</f>
        <v>10</v>
      </c>
      <c r="CF282" s="21" t="str">
        <f>INDEX(Pred!O:O, MATCH(Table1[[#This Row],[Index]],Pred!E:E,0))</f>
        <v>do not bet</v>
      </c>
      <c r="CG282" s="21">
        <f>INDEX(Pred!P:P,MATCH(Table1[[#This Row],[Index]],Pred!E:E,0))</f>
        <v>1</v>
      </c>
      <c r="CH282" s="21">
        <f>IF(OR(SIGN(Table1[[#This Row],[Runline.forecast]])&lt;&gt;SIGN(Table1[[#This Row],[Scorediff]]), ABS(Table1[[#This Row],[Runline.forecast]])&gt;ABS(Table1[[#This Row],[Scorediff]])),1,0)</f>
        <v>0</v>
      </c>
      <c r="CI282" s="21">
        <f>IF(Table1[[#This Row],[GamewinTeam]]=Table1[[#This Row],[Bet.forecast]],0,1)</f>
        <v>1</v>
      </c>
      <c r="CJ282" s="32">
        <f>IF(AND(Table1[[#This Row],[Runline.error]]=0,Table1[[#This Row],[Error]]=0),0,1)</f>
        <v>1</v>
      </c>
      <c r="CK282" s="32">
        <f>IF(OR(SIGN(Table1[[#This Row],[Scorepreddiff]])&lt;&gt;SIGN(Table1[[#This Row],[Scorediff]]), ABS(Table1[[#This Row],[Scorepreddiff]])&gt;ABS(Table1[[#This Row],[Scorediff]])),1,0)</f>
        <v>1</v>
      </c>
    </row>
    <row r="283" spans="1:89" x14ac:dyDescent="0.25">
      <c r="A283" t="str">
        <f>IF(ISBLANK(Table1[[#This Row],[Gamewin]]),"Test","Train")</f>
        <v>Train</v>
      </c>
      <c r="B283" s="16" t="s">
        <v>67</v>
      </c>
      <c r="C283" s="18" t="s">
        <v>55</v>
      </c>
      <c r="D283" s="19" t="s">
        <v>284</v>
      </c>
      <c r="E283" s="18" t="str">
        <f>Table1[[#This Row],[Team1]]&amp;""&amp;Table1[[#This Row],[Team2]]&amp;""&amp;Table1[[#This Row],[Date]]</f>
        <v>OKCLAC04.01.2018</v>
      </c>
      <c r="F283" s="18" t="str">
        <f>Raw!$C283</f>
        <v>LAC</v>
      </c>
      <c r="G283" s="18" t="str">
        <f>IF(Raw!$F283=Raw!$B283,"Team1","Team2")</f>
        <v>Team2</v>
      </c>
      <c r="H283" s="18" t="str">
        <f>IF(Table1[[#This Row],[Odd1]]&gt;Table1[[#This Row],[Odd2]],Table1[[#This Row],[Team2]],Table1[[#This Row],[Team1]])</f>
        <v>OKC</v>
      </c>
      <c r="I283" s="18" t="str">
        <f>IF(Raw!$H283=Raw!$B283,"Team1","Team2")</f>
        <v>Team1</v>
      </c>
      <c r="J283" s="18">
        <v>1.95</v>
      </c>
      <c r="K283" s="18">
        <v>1.95</v>
      </c>
      <c r="L283" s="18">
        <f>Raw!$J283-Raw!$K283</f>
        <v>0</v>
      </c>
      <c r="M283" s="18" t="s">
        <v>55</v>
      </c>
      <c r="N283" s="18" t="str">
        <f>IF(Raw!$M283=Raw!$B283,"Team1", "Team2")</f>
        <v>Team2</v>
      </c>
      <c r="O283" s="18">
        <f>0</f>
        <v>0</v>
      </c>
      <c r="P283" s="18">
        <f>0</f>
        <v>0</v>
      </c>
      <c r="Q283" s="18">
        <f>0</f>
        <v>0</v>
      </c>
      <c r="R283" s="18">
        <f>0</f>
        <v>0</v>
      </c>
      <c r="S283" s="18" t="str">
        <f>IF(Table1[[#This Row],[Scorepred1]]&gt;Table1[[#This Row],[Scorepred2]],Table1[[#This Row],[Team1]],Table1[[#This Row],[Team2]])</f>
        <v>LAC</v>
      </c>
      <c r="T283" s="18" t="str">
        <f>IF(Raw!$S283=Raw!$B283,"Team1","Team2")</f>
        <v>Team2</v>
      </c>
      <c r="U283" s="18">
        <v>82</v>
      </c>
      <c r="V283" s="18">
        <v>113</v>
      </c>
      <c r="W283" s="18">
        <f>Raw!$U283-Raw!$V283</f>
        <v>-31</v>
      </c>
      <c r="X283" s="18">
        <v>0.62039999999999995</v>
      </c>
      <c r="Y283" s="18">
        <v>0.19</v>
      </c>
      <c r="Z283" s="18">
        <f>1-Table1[[#This Row],[Pred1]]</f>
        <v>0.81</v>
      </c>
      <c r="AA283" s="20">
        <v>2</v>
      </c>
      <c r="AB283" s="20">
        <v>4</v>
      </c>
      <c r="AC283" s="20">
        <v>-2</v>
      </c>
      <c r="AD283" s="20">
        <v>8.1000000000000072E-2</v>
      </c>
      <c r="AE283" s="20">
        <v>0.39999999999999858</v>
      </c>
      <c r="AF283" s="20">
        <v>-1.4000000000000057</v>
      </c>
      <c r="AG283" s="20">
        <v>0.80000000000000426</v>
      </c>
      <c r="AH283" s="20">
        <v>2.5999999999999943</v>
      </c>
      <c r="AI283" s="20">
        <v>-0.39999999999999858</v>
      </c>
      <c r="AJ283" s="20">
        <v>-0.29999999999999893</v>
      </c>
      <c r="AK283" s="20">
        <v>-1.0999999999999979</v>
      </c>
      <c r="AL283" s="20">
        <v>0.10000000000000142</v>
      </c>
      <c r="AM283" s="20">
        <v>-2.6999999999999993</v>
      </c>
      <c r="AN283" s="20">
        <v>-2.1999999999999993</v>
      </c>
      <c r="AO283" s="20">
        <v>-4.2000000000000028</v>
      </c>
      <c r="AP283" s="20">
        <v>1.6999999999999993</v>
      </c>
      <c r="AQ283" s="20">
        <v>-1</v>
      </c>
      <c r="AR283" s="20">
        <v>0.70000000000000284</v>
      </c>
      <c r="AS283" s="20">
        <v>0.20000000000000284</v>
      </c>
      <c r="AT283" s="20">
        <v>-0.40000000000000036</v>
      </c>
      <c r="AU283" s="20">
        <v>2.0999999999999996</v>
      </c>
      <c r="AV283" s="20">
        <v>0.29999999999999982</v>
      </c>
      <c r="AW283" s="20">
        <v>-0.40000000000000036</v>
      </c>
      <c r="AX283" s="20">
        <v>-0.5</v>
      </c>
      <c r="AY283" s="20">
        <v>-1.3999999999999986</v>
      </c>
      <c r="AZ283" s="20">
        <v>3.9</v>
      </c>
      <c r="BA283" s="20">
        <v>0</v>
      </c>
      <c r="BB283" s="20">
        <v>0</v>
      </c>
      <c r="BC283" s="20">
        <v>0</v>
      </c>
      <c r="BD283" s="20">
        <v>0</v>
      </c>
      <c r="BE283" s="20">
        <v>0</v>
      </c>
      <c r="BF283" s="20">
        <v>20</v>
      </c>
      <c r="BG283" s="20">
        <v>17</v>
      </c>
      <c r="BH283" s="20">
        <v>22</v>
      </c>
      <c r="BI283" s="20">
        <v>5.3000000000000043</v>
      </c>
      <c r="BJ283" s="22">
        <v>5</v>
      </c>
      <c r="BK283" s="22">
        <v>7</v>
      </c>
      <c r="BL283" s="22">
        <v>7.6000000000000014</v>
      </c>
      <c r="BM283" s="22">
        <v>-19</v>
      </c>
      <c r="BN283" s="22">
        <v>-22</v>
      </c>
      <c r="BO283" s="22">
        <v>-6.1000000000000085</v>
      </c>
      <c r="BP283" s="22">
        <v>3</v>
      </c>
      <c r="BQ283" s="22">
        <v>7</v>
      </c>
      <c r="BR283" s="22">
        <v>10</v>
      </c>
      <c r="BS283" s="22">
        <v>13</v>
      </c>
      <c r="BT283" s="22">
        <v>-10</v>
      </c>
      <c r="BU283" s="22">
        <v>7</v>
      </c>
      <c r="BV283" s="22">
        <v>2</v>
      </c>
      <c r="BW283" s="22">
        <v>2</v>
      </c>
      <c r="BX283" s="22">
        <v>-7</v>
      </c>
      <c r="BY283" s="20">
        <v>-19</v>
      </c>
      <c r="BZ283" s="22">
        <v>29</v>
      </c>
      <c r="CA283" s="21" t="str">
        <f>IF(Table1[[#This Row],[Score1]]&gt;Table1[[#This Row],[Score2]],Table1[[#This Row],[Team1]],Table1[[#This Row],[Team2]])</f>
        <v>OKC</v>
      </c>
      <c r="CB283" s="21" t="str">
        <f>IF(Raw!$CA283=Raw!$B283,"Team1", "Team2")</f>
        <v>Team1</v>
      </c>
      <c r="CC283" s="21">
        <v>127</v>
      </c>
      <c r="CD283" s="21">
        <v>117</v>
      </c>
      <c r="CE283" s="21">
        <f>Raw!$CC283-Raw!$CD283</f>
        <v>10</v>
      </c>
      <c r="CF283" s="21" t="str">
        <f>INDEX(Pred!O:O, MATCH(Table1[[#This Row],[Index]],Pred!E:E,0))</f>
        <v>do not bet</v>
      </c>
      <c r="CG283" s="21">
        <f>INDEX(Pred!P:P,MATCH(Table1[[#This Row],[Index]],Pred!E:E,0))</f>
        <v>-3</v>
      </c>
      <c r="CH283" s="21">
        <f>IF(OR(SIGN(Table1[[#This Row],[Runline.forecast]])&lt;&gt;SIGN(Table1[[#This Row],[Scorediff]]), ABS(Table1[[#This Row],[Runline.forecast]])&gt;ABS(Table1[[#This Row],[Scorediff]])),1,0)</f>
        <v>1</v>
      </c>
      <c r="CI283" s="21">
        <f>IF(Table1[[#This Row],[GamewinTeam]]=Table1[[#This Row],[Bet.forecast]],0,1)</f>
        <v>1</v>
      </c>
      <c r="CJ283" s="32">
        <f>IF(AND(Table1[[#This Row],[Runline.error]]=0,Table1[[#This Row],[Error]]=0),0,1)</f>
        <v>1</v>
      </c>
      <c r="CK283" s="32">
        <f>IF(OR(SIGN(Table1[[#This Row],[Scorepreddiff]])&lt;&gt;SIGN(Table1[[#This Row],[Scorediff]]), ABS(Table1[[#This Row],[Scorepreddiff]])&gt;ABS(Table1[[#This Row],[Scorediff]])),1,0)</f>
        <v>1</v>
      </c>
    </row>
    <row r="284" spans="1:89" x14ac:dyDescent="0.25">
      <c r="A284" t="str">
        <f>IF(ISBLANK(Table1[[#This Row],[Gamewin]]),"Test","Train")</f>
        <v>Train</v>
      </c>
      <c r="B284" s="16" t="s">
        <v>5</v>
      </c>
      <c r="C284" s="18" t="s">
        <v>10</v>
      </c>
      <c r="D284" s="19" t="s">
        <v>285</v>
      </c>
      <c r="E284" s="18" t="str">
        <f>Table1[[#This Row],[Team1]]&amp;""&amp;Table1[[#This Row],[Team2]]&amp;""&amp;Table1[[#This Row],[Date]]</f>
        <v>DETPHI05.01.2018</v>
      </c>
      <c r="F284" s="18" t="str">
        <f>Raw!$C284</f>
        <v>PHI</v>
      </c>
      <c r="G284" s="18" t="str">
        <f>IF(Raw!$F284=Raw!$B284,"Team1","Team2")</f>
        <v>Team2</v>
      </c>
      <c r="H284" s="18" t="str">
        <f>IF(Table1[[#This Row],[Odd1]]&gt;Table1[[#This Row],[Odd2]],Table1[[#This Row],[Team2]],Table1[[#This Row],[Team1]])</f>
        <v>PHI</v>
      </c>
      <c r="I284" s="18" t="str">
        <f>IF(Raw!$H284=Raw!$B284,"Team1","Team2")</f>
        <v>Team2</v>
      </c>
      <c r="J284" s="18">
        <v>2.82</v>
      </c>
      <c r="K284" s="18">
        <v>1.49</v>
      </c>
      <c r="L284" s="18">
        <f>Raw!$J284-Raw!$K284</f>
        <v>1.3299999999999998</v>
      </c>
      <c r="M284" s="18" t="s">
        <v>5</v>
      </c>
      <c r="N284" s="18" t="str">
        <f>IF(Raw!$M284=Raw!$B284,"Team1", "Team2")</f>
        <v>Team1</v>
      </c>
      <c r="O284" s="18">
        <v>4</v>
      </c>
      <c r="P284" s="18">
        <v>1</v>
      </c>
      <c r="Q284" s="18">
        <f>0</f>
        <v>0</v>
      </c>
      <c r="R284" s="18">
        <f>0</f>
        <v>0</v>
      </c>
      <c r="S284" s="18" t="str">
        <f>IF(Table1[[#This Row],[Scorepred1]]&gt;Table1[[#This Row],[Scorepred2]],Table1[[#This Row],[Team1]],Table1[[#This Row],[Team2]])</f>
        <v>PHI</v>
      </c>
      <c r="T284" s="18" t="str">
        <f>IF(Raw!$S284=Raw!$B284,"Team1","Team2")</f>
        <v>Team2</v>
      </c>
      <c r="U284" s="18">
        <v>97</v>
      </c>
      <c r="V284" s="18">
        <v>101</v>
      </c>
      <c r="W284" s="18">
        <f>Raw!$U284-Raw!$V284</f>
        <v>-4</v>
      </c>
      <c r="X284" s="18">
        <v>0.71309999999999996</v>
      </c>
      <c r="Y284" s="18">
        <v>0.46</v>
      </c>
      <c r="Z284" s="18">
        <f>1-Table1[[#This Row],[Pred1]]</f>
        <v>0.54</v>
      </c>
      <c r="AA284" s="20">
        <v>-1</v>
      </c>
      <c r="AB284" s="20">
        <v>2</v>
      </c>
      <c r="AC284" s="20">
        <v>-3</v>
      </c>
      <c r="AD284" s="20">
        <v>7.0000000000000062E-2</v>
      </c>
      <c r="AE284" s="20">
        <v>-0.5</v>
      </c>
      <c r="AF284" s="20">
        <v>-6.2000000000000028</v>
      </c>
      <c r="AG284" s="20">
        <v>-1.6000000000000014</v>
      </c>
      <c r="AH284" s="20">
        <v>-1</v>
      </c>
      <c r="AI284" s="20">
        <v>-1.3000000000000043</v>
      </c>
      <c r="AJ284" s="20">
        <v>0.40000000000000036</v>
      </c>
      <c r="AK284" s="20">
        <v>-0.90000000000000213</v>
      </c>
      <c r="AL284" s="20">
        <v>2.3999999999999986</v>
      </c>
      <c r="AM284" s="20">
        <v>-3.3999999999999986</v>
      </c>
      <c r="AN284" s="20">
        <v>-4.7000000000000028</v>
      </c>
      <c r="AO284" s="20">
        <v>0.39999999999999147</v>
      </c>
      <c r="AP284" s="20">
        <v>-1.0999999999999996</v>
      </c>
      <c r="AQ284" s="20">
        <v>-4.1999999999999957</v>
      </c>
      <c r="AR284" s="20">
        <v>-5.2000000000000028</v>
      </c>
      <c r="AS284" s="20">
        <v>-4.2000000000000028</v>
      </c>
      <c r="AT284" s="20">
        <v>-3.7999999999999989</v>
      </c>
      <c r="AU284" s="20">
        <v>-0.79999999999999982</v>
      </c>
      <c r="AV284" s="20">
        <v>-1.7999999999999998</v>
      </c>
      <c r="AW284" s="20">
        <v>-0.5</v>
      </c>
      <c r="AX284" s="20">
        <v>-5.1000000000000014</v>
      </c>
      <c r="AY284" s="20">
        <v>-2.8999999999999986</v>
      </c>
      <c r="AZ284" s="20">
        <v>1.3</v>
      </c>
      <c r="BA284" s="20">
        <v>0</v>
      </c>
      <c r="BB284" s="20">
        <v>-1</v>
      </c>
      <c r="BC284" s="20">
        <v>1</v>
      </c>
      <c r="BD284" s="20">
        <v>-1</v>
      </c>
      <c r="BE284" s="20">
        <v>0</v>
      </c>
      <c r="BF284" s="20">
        <v>-8</v>
      </c>
      <c r="BG284" s="20">
        <v>5</v>
      </c>
      <c r="BH284" s="20">
        <v>6</v>
      </c>
      <c r="BI284" s="20">
        <v>2.7000000000000028</v>
      </c>
      <c r="BJ284" s="22">
        <v>2</v>
      </c>
      <c r="BK284" s="22">
        <v>2</v>
      </c>
      <c r="BL284" s="22">
        <v>5.6999999999999993</v>
      </c>
      <c r="BM284" s="22">
        <v>-20</v>
      </c>
      <c r="BN284" s="22">
        <v>-27</v>
      </c>
      <c r="BO284" s="22">
        <v>4.5999999999999943</v>
      </c>
      <c r="BP284" s="22">
        <v>-8</v>
      </c>
      <c r="BQ284" s="22">
        <v>-2</v>
      </c>
      <c r="BR284" s="22">
        <v>-10</v>
      </c>
      <c r="BS284" s="22">
        <v>-2</v>
      </c>
      <c r="BT284" s="22">
        <v>-4</v>
      </c>
      <c r="BU284" s="22">
        <v>-6</v>
      </c>
      <c r="BV284" s="22">
        <v>-3</v>
      </c>
      <c r="BW284" s="22">
        <v>-1</v>
      </c>
      <c r="BX284" s="22">
        <v>-7</v>
      </c>
      <c r="BY284" s="20">
        <v>-9</v>
      </c>
      <c r="BZ284" s="22">
        <v>-13</v>
      </c>
      <c r="CA284" s="21" t="str">
        <f>IF(Table1[[#This Row],[Score1]]&gt;Table1[[#This Row],[Score2]],Table1[[#This Row],[Team1]],Table1[[#This Row],[Team2]])</f>
        <v>PHI</v>
      </c>
      <c r="CB284" s="21" t="str">
        <f>IF(Raw!$CA284=Raw!$B284,"Team1", "Team2")</f>
        <v>Team2</v>
      </c>
      <c r="CC284" s="21">
        <v>78</v>
      </c>
      <c r="CD284" s="21">
        <v>114</v>
      </c>
      <c r="CE284" s="21">
        <f>Raw!$CC284-Raw!$CD284</f>
        <v>-36</v>
      </c>
      <c r="CF284" s="21" t="str">
        <f>INDEX(Pred!O:O, MATCH(Table1[[#This Row],[Index]],Pred!E:E,0))</f>
        <v>Team2</v>
      </c>
      <c r="CG284" s="21">
        <f>INDEX(Pred!P:P,MATCH(Table1[[#This Row],[Index]],Pred!E:E,0))</f>
        <v>-7</v>
      </c>
      <c r="CH284" s="21">
        <f>IF(OR(SIGN(Table1[[#This Row],[Runline.forecast]])&lt;&gt;SIGN(Table1[[#This Row],[Scorediff]]), ABS(Table1[[#This Row],[Runline.forecast]])&gt;ABS(Table1[[#This Row],[Scorediff]])),1,0)</f>
        <v>0</v>
      </c>
      <c r="CI284" s="21">
        <f>IF(Table1[[#This Row],[GamewinTeam]]=Table1[[#This Row],[Bet.forecast]],0,1)</f>
        <v>0</v>
      </c>
      <c r="CJ284" s="32">
        <f>IF(AND(Table1[[#This Row],[Runline.error]]=0,Table1[[#This Row],[Error]]=0),0,1)</f>
        <v>0</v>
      </c>
      <c r="CK284" s="32">
        <f>IF(OR(SIGN(Table1[[#This Row],[Scorepreddiff]])&lt;&gt;SIGN(Table1[[#This Row],[Scorediff]]), ABS(Table1[[#This Row],[Scorepreddiff]])&gt;ABS(Table1[[#This Row],[Scorediff]])),1,0)</f>
        <v>0</v>
      </c>
    </row>
    <row r="285" spans="1:89" x14ac:dyDescent="0.25">
      <c r="A285" t="str">
        <f>IF(ISBLANK(Table1[[#This Row],[Gamewin]]),"Test","Train")</f>
        <v>Train</v>
      </c>
      <c r="B285" s="16" t="s">
        <v>9</v>
      </c>
      <c r="C285" s="18" t="s">
        <v>3</v>
      </c>
      <c r="D285" s="19" t="s">
        <v>285</v>
      </c>
      <c r="E285" s="18" t="str">
        <f>Table1[[#This Row],[Team1]]&amp;""&amp;Table1[[#This Row],[Team2]]&amp;""&amp;Table1[[#This Row],[Date]]</f>
        <v>MINBOS05.01.2018</v>
      </c>
      <c r="F285" s="18" t="str">
        <f>Raw!$C285</f>
        <v>BOS</v>
      </c>
      <c r="G285" s="18" t="str">
        <f>IF(Raw!$F285=Raw!$B285,"Team1","Team2")</f>
        <v>Team2</v>
      </c>
      <c r="H285" s="18" t="str">
        <f>IF(Table1[[#This Row],[Odd1]]&gt;Table1[[#This Row],[Odd2]],Table1[[#This Row],[Team2]],Table1[[#This Row],[Team1]])</f>
        <v>BOS</v>
      </c>
      <c r="I285" s="18" t="str">
        <f>IF(Raw!$H285=Raw!$B285,"Team1","Team2")</f>
        <v>Team2</v>
      </c>
      <c r="J285" s="18">
        <v>2.31</v>
      </c>
      <c r="K285" s="18">
        <v>1.69</v>
      </c>
      <c r="L285" s="18">
        <f>Raw!$J285-Raw!$K285</f>
        <v>0.62000000000000011</v>
      </c>
      <c r="M285" s="18" t="s">
        <v>9</v>
      </c>
      <c r="N285" s="18" t="str">
        <f>IF(Raw!$M285=Raw!$B285,"Team1", "Team2")</f>
        <v>Team1</v>
      </c>
      <c r="O285" s="18">
        <f>0</f>
        <v>0</v>
      </c>
      <c r="P285" s="18">
        <v>1</v>
      </c>
      <c r="Q285" s="18">
        <v>0</v>
      </c>
      <c r="R285" s="18">
        <f>0</f>
        <v>0</v>
      </c>
      <c r="S285" s="18" t="str">
        <f>IF(Table1[[#This Row],[Scorepred1]]&gt;Table1[[#This Row],[Scorepred2]],Table1[[#This Row],[Team1]],Table1[[#This Row],[Team2]])</f>
        <v>BOS</v>
      </c>
      <c r="T285" s="18" t="str">
        <f>IF(Raw!$S285=Raw!$B285,"Team1","Team2")</f>
        <v>Team2</v>
      </c>
      <c r="U285" s="18">
        <v>82</v>
      </c>
      <c r="V285" s="18">
        <v>113</v>
      </c>
      <c r="W285" s="18">
        <f>Raw!$U285-Raw!$V285</f>
        <v>-31</v>
      </c>
      <c r="X285" s="18">
        <v>0.87350000000000005</v>
      </c>
      <c r="Y285" s="18">
        <v>0.19</v>
      </c>
      <c r="Z285" s="18">
        <f>1-Table1[[#This Row],[Pred1]]</f>
        <v>0.81</v>
      </c>
      <c r="AA285" s="20">
        <v>-2</v>
      </c>
      <c r="AB285" s="20">
        <v>-7</v>
      </c>
      <c r="AC285" s="20">
        <v>5</v>
      </c>
      <c r="AD285" s="20">
        <v>-0.14100000000000001</v>
      </c>
      <c r="AE285" s="20">
        <v>0.29999999999999716</v>
      </c>
      <c r="AF285" s="20">
        <v>5</v>
      </c>
      <c r="AG285" s="20">
        <v>2.6999999999999957</v>
      </c>
      <c r="AH285" s="20">
        <v>1.5</v>
      </c>
      <c r="AI285" s="20">
        <v>2.3000000000000043</v>
      </c>
      <c r="AJ285" s="20">
        <v>-3.7999999999999989</v>
      </c>
      <c r="AK285" s="20">
        <v>-8.5</v>
      </c>
      <c r="AL285" s="20">
        <v>-2.5</v>
      </c>
      <c r="AM285" s="20">
        <v>3.5</v>
      </c>
      <c r="AN285" s="20">
        <v>3.3999999999999986</v>
      </c>
      <c r="AO285" s="20">
        <v>3.3999999999999915</v>
      </c>
      <c r="AP285" s="20">
        <v>1.5</v>
      </c>
      <c r="AQ285" s="20">
        <v>-4.3999999999999986</v>
      </c>
      <c r="AR285" s="20">
        <v>-2.9000000000000057</v>
      </c>
      <c r="AS285" s="20">
        <v>0.40000000000000213</v>
      </c>
      <c r="AT285" s="20">
        <v>-1</v>
      </c>
      <c r="AU285" s="20">
        <v>1.4000000000000004</v>
      </c>
      <c r="AV285" s="20">
        <v>-0.5</v>
      </c>
      <c r="AW285" s="20">
        <v>0.5</v>
      </c>
      <c r="AX285" s="20">
        <v>-2.1000000000000014</v>
      </c>
      <c r="AY285" s="20">
        <v>2.1999999999999993</v>
      </c>
      <c r="AZ285" s="20">
        <v>-2.6</v>
      </c>
      <c r="BA285" s="20">
        <v>0</v>
      </c>
      <c r="BB285" s="20">
        <v>-1</v>
      </c>
      <c r="BC285" s="20">
        <v>1</v>
      </c>
      <c r="BD285" s="20">
        <v>-1</v>
      </c>
      <c r="BE285" s="20">
        <v>0</v>
      </c>
      <c r="BF285" s="20">
        <v>-5</v>
      </c>
      <c r="BG285" s="20">
        <v>-5</v>
      </c>
      <c r="BH285" s="20">
        <v>-12</v>
      </c>
      <c r="BI285" s="20">
        <v>0.39999999999999858</v>
      </c>
      <c r="BJ285" s="22">
        <v>-11</v>
      </c>
      <c r="BK285" s="22">
        <v>-25</v>
      </c>
      <c r="BL285" s="22">
        <v>-24.199999999999996</v>
      </c>
      <c r="BM285" s="22">
        <v>16</v>
      </c>
      <c r="BN285" s="22">
        <v>19</v>
      </c>
      <c r="BO285" s="22">
        <v>7.2999999999999972</v>
      </c>
      <c r="BP285" s="22">
        <v>-2</v>
      </c>
      <c r="BQ285" s="22">
        <v>-18</v>
      </c>
      <c r="BR285" s="22">
        <v>-20</v>
      </c>
      <c r="BS285" s="22">
        <v>-17</v>
      </c>
      <c r="BT285" s="22">
        <v>-8</v>
      </c>
      <c r="BU285" s="22">
        <v>0</v>
      </c>
      <c r="BV285" s="22">
        <v>2</v>
      </c>
      <c r="BW285" s="22">
        <v>-4</v>
      </c>
      <c r="BX285" s="22">
        <v>-8</v>
      </c>
      <c r="BY285" s="20">
        <v>6</v>
      </c>
      <c r="BZ285" s="22">
        <v>-15</v>
      </c>
      <c r="CA285" s="21" t="str">
        <f>IF(Table1[[#This Row],[Score1]]&gt;Table1[[#This Row],[Score2]],Table1[[#This Row],[Team1]],Table1[[#This Row],[Team2]])</f>
        <v>BOS</v>
      </c>
      <c r="CB285" s="21" t="str">
        <f>IF(Raw!$CA285=Raw!$B285,"Team1", "Team2")</f>
        <v>Team2</v>
      </c>
      <c r="CC285" s="21">
        <v>84</v>
      </c>
      <c r="CD285" s="21">
        <v>91</v>
      </c>
      <c r="CE285" s="21">
        <f>Raw!$CC285-Raw!$CD285</f>
        <v>-7</v>
      </c>
      <c r="CF285" s="21" t="str">
        <f>INDEX(Pred!O:O, MATCH(Table1[[#This Row],[Index]],Pred!E:E,0))</f>
        <v>Team2</v>
      </c>
      <c r="CG285" s="21">
        <f>INDEX(Pred!P:P,MATCH(Table1[[#This Row],[Index]],Pred!E:E,0))</f>
        <v>-2</v>
      </c>
      <c r="CH285" s="21">
        <f>IF(OR(SIGN(Table1[[#This Row],[Runline.forecast]])&lt;&gt;SIGN(Table1[[#This Row],[Scorediff]]), ABS(Table1[[#This Row],[Runline.forecast]])&gt;ABS(Table1[[#This Row],[Scorediff]])),1,0)</f>
        <v>0</v>
      </c>
      <c r="CI285" s="21">
        <f>IF(Table1[[#This Row],[GamewinTeam]]=Table1[[#This Row],[Bet.forecast]],0,1)</f>
        <v>0</v>
      </c>
      <c r="CJ285" s="32">
        <f>IF(AND(Table1[[#This Row],[Runline.error]]=0,Table1[[#This Row],[Error]]=0),0,1)</f>
        <v>0</v>
      </c>
      <c r="CK285" s="32">
        <f>IF(OR(SIGN(Table1[[#This Row],[Scorepreddiff]])&lt;&gt;SIGN(Table1[[#This Row],[Scorediff]]), ABS(Table1[[#This Row],[Scorepreddiff]])&gt;ABS(Table1[[#This Row],[Scorediff]])),1,0)</f>
        <v>1</v>
      </c>
    </row>
    <row r="286" spans="1:89" x14ac:dyDescent="0.25">
      <c r="A286" t="str">
        <f>IF(ISBLANK(Table1[[#This Row],[Gamewin]]),"Test","Train")</f>
        <v>Train</v>
      </c>
      <c r="B286" s="16" t="s">
        <v>65</v>
      </c>
      <c r="C286" s="18" t="s">
        <v>7</v>
      </c>
      <c r="D286" s="19" t="s">
        <v>285</v>
      </c>
      <c r="E286" s="18" t="str">
        <f>Table1[[#This Row],[Team1]]&amp;""&amp;Table1[[#This Row],[Team2]]&amp;""&amp;Table1[[#This Row],[Date]]</f>
        <v>NYKMIA05.01.2018</v>
      </c>
      <c r="F286" s="18" t="str">
        <f>Raw!$C286</f>
        <v>MIA</v>
      </c>
      <c r="G286" s="18" t="str">
        <f>IF(Raw!$F286=Raw!$B286,"Team1","Team2")</f>
        <v>Team2</v>
      </c>
      <c r="H286" s="18" t="str">
        <f>IF(Table1[[#This Row],[Odd1]]&gt;Table1[[#This Row],[Odd2]],Table1[[#This Row],[Team2]],Table1[[#This Row],[Team1]])</f>
        <v>MIA</v>
      </c>
      <c r="I286" s="18" t="str">
        <f>IF(Raw!$H286=Raw!$B286,"Team1","Team2")</f>
        <v>Team2</v>
      </c>
      <c r="J286" s="18">
        <v>3.05</v>
      </c>
      <c r="K286" s="18">
        <v>1.43</v>
      </c>
      <c r="L286" s="18">
        <f>Raw!$J286-Raw!$K286</f>
        <v>1.6199999999999999</v>
      </c>
      <c r="M286" s="18" t="s">
        <v>65</v>
      </c>
      <c r="N286" s="18" t="str">
        <f>IF(Raw!$M286=Raw!$B286,"Team1", "Team2")</f>
        <v>Team1</v>
      </c>
      <c r="O286" s="18">
        <f>0</f>
        <v>0</v>
      </c>
      <c r="P286" s="18">
        <v>0</v>
      </c>
      <c r="Q286" s="18">
        <v>3</v>
      </c>
      <c r="R286" s="18">
        <f>0</f>
        <v>0</v>
      </c>
      <c r="S286" s="18" t="str">
        <f>IF(Table1[[#This Row],[Scorepred1]]&gt;Table1[[#This Row],[Scorepred2]],Table1[[#This Row],[Team1]],Table1[[#This Row],[Team2]])</f>
        <v>MIA</v>
      </c>
      <c r="T286" s="18" t="str">
        <f>IF(Raw!$S286=Raw!$B286,"Team1","Team2")</f>
        <v>Team2</v>
      </c>
      <c r="U286" s="18">
        <v>83</v>
      </c>
      <c r="V286" s="18">
        <v>111</v>
      </c>
      <c r="W286" s="18">
        <f>Raw!$U286-Raw!$V286</f>
        <v>-28</v>
      </c>
      <c r="X286" s="18">
        <v>0.74239999999999995</v>
      </c>
      <c r="Y286" s="18">
        <v>0.22</v>
      </c>
      <c r="Z286" s="18">
        <f>1-Table1[[#This Row],[Pred1]]</f>
        <v>0.78</v>
      </c>
      <c r="AA286" s="20">
        <v>1</v>
      </c>
      <c r="AB286" s="20">
        <v>-2</v>
      </c>
      <c r="AC286" s="20">
        <v>3</v>
      </c>
      <c r="AD286" s="20">
        <v>-6.700000000000006E-2</v>
      </c>
      <c r="AE286" s="20">
        <v>0</v>
      </c>
      <c r="AF286" s="20">
        <v>2.5999999999999943</v>
      </c>
      <c r="AG286" s="20">
        <v>2.5</v>
      </c>
      <c r="AH286" s="20">
        <v>4</v>
      </c>
      <c r="AI286" s="20">
        <v>0.79999999999999716</v>
      </c>
      <c r="AJ286" s="20">
        <v>-3.8999999999999995</v>
      </c>
      <c r="AK286" s="20">
        <v>-9.7999999999999972</v>
      </c>
      <c r="AL286" s="20">
        <v>-1.7000000000000028</v>
      </c>
      <c r="AM286" s="20">
        <v>1.5999999999999996</v>
      </c>
      <c r="AN286" s="20">
        <v>1.1999999999999993</v>
      </c>
      <c r="AO286" s="20">
        <v>3.2999999999999972</v>
      </c>
      <c r="AP286" s="20">
        <v>2.7000000000000011</v>
      </c>
      <c r="AQ286" s="20">
        <v>0.5</v>
      </c>
      <c r="AR286" s="20">
        <v>3.1999999999999957</v>
      </c>
      <c r="AS286" s="20">
        <v>1.5</v>
      </c>
      <c r="AT286" s="20">
        <v>0.10000000000000142</v>
      </c>
      <c r="AU286" s="20">
        <v>-0.40000000000000036</v>
      </c>
      <c r="AV286" s="20">
        <v>0.10000000000000053</v>
      </c>
      <c r="AW286" s="20">
        <v>0.40000000000000036</v>
      </c>
      <c r="AX286" s="20">
        <v>0.80000000000000071</v>
      </c>
      <c r="AY286" s="20">
        <v>1.0999999999999979</v>
      </c>
      <c r="AZ286" s="20">
        <v>0.7</v>
      </c>
      <c r="BA286" s="20">
        <v>0</v>
      </c>
      <c r="BB286" s="20">
        <v>-1</v>
      </c>
      <c r="BC286" s="20">
        <v>1</v>
      </c>
      <c r="BD286" s="20">
        <v>-1</v>
      </c>
      <c r="BE286" s="20">
        <v>0</v>
      </c>
      <c r="BF286" s="20">
        <v>-8</v>
      </c>
      <c r="BG286" s="20">
        <v>-2</v>
      </c>
      <c r="BH286" s="20">
        <v>2</v>
      </c>
      <c r="BI286" s="20">
        <v>-3.5</v>
      </c>
      <c r="BJ286" s="22">
        <v>-10</v>
      </c>
      <c r="BK286" s="22">
        <v>-15</v>
      </c>
      <c r="BL286" s="22">
        <v>-13.200000000000003</v>
      </c>
      <c r="BM286" s="22">
        <v>6</v>
      </c>
      <c r="BN286" s="22">
        <v>7</v>
      </c>
      <c r="BO286" s="22">
        <v>5.0999999999999943</v>
      </c>
      <c r="BP286" s="22">
        <v>1</v>
      </c>
      <c r="BQ286" s="22">
        <v>-6</v>
      </c>
      <c r="BR286" s="22">
        <v>-5</v>
      </c>
      <c r="BS286" s="22">
        <v>-10</v>
      </c>
      <c r="BT286" s="22">
        <v>2</v>
      </c>
      <c r="BU286" s="22">
        <v>1</v>
      </c>
      <c r="BV286" s="22">
        <v>2</v>
      </c>
      <c r="BW286" s="22">
        <v>3</v>
      </c>
      <c r="BX286" s="22">
        <v>4</v>
      </c>
      <c r="BY286" s="20">
        <v>7</v>
      </c>
      <c r="BZ286" s="22">
        <v>-25</v>
      </c>
      <c r="CA286" s="21" t="str">
        <f>IF(Table1[[#This Row],[Score1]]&gt;Table1[[#This Row],[Score2]],Table1[[#This Row],[Team1]],Table1[[#This Row],[Team2]])</f>
        <v>MIA</v>
      </c>
      <c r="CB286" s="21" t="str">
        <f>IF(Raw!$CA286=Raw!$B286,"Team1", "Team2")</f>
        <v>Team2</v>
      </c>
      <c r="CC286" s="21">
        <v>103</v>
      </c>
      <c r="CD286" s="21">
        <v>107</v>
      </c>
      <c r="CE286" s="21">
        <f>Raw!$CC286-Raw!$CD286</f>
        <v>-4</v>
      </c>
      <c r="CF286" s="21" t="str">
        <f>INDEX(Pred!O:O, MATCH(Table1[[#This Row],[Index]],Pred!E:E,0))</f>
        <v>Team2</v>
      </c>
      <c r="CG286" s="21">
        <f>INDEX(Pred!P:P,MATCH(Table1[[#This Row],[Index]],Pred!E:E,0))</f>
        <v>-10</v>
      </c>
      <c r="CH286" s="21">
        <f>IF(OR(SIGN(Table1[[#This Row],[Runline.forecast]])&lt;&gt;SIGN(Table1[[#This Row],[Scorediff]]), ABS(Table1[[#This Row],[Runline.forecast]])&gt;ABS(Table1[[#This Row],[Scorediff]])),1,0)</f>
        <v>1</v>
      </c>
      <c r="CI286" s="21">
        <f>IF(Table1[[#This Row],[GamewinTeam]]=Table1[[#This Row],[Bet.forecast]],0,1)</f>
        <v>0</v>
      </c>
      <c r="CJ286" s="32">
        <f>IF(AND(Table1[[#This Row],[Runline.error]]=0,Table1[[#This Row],[Error]]=0),0,1)</f>
        <v>1</v>
      </c>
      <c r="CK286" s="32">
        <f>IF(OR(SIGN(Table1[[#This Row],[Scorepreddiff]])&lt;&gt;SIGN(Table1[[#This Row],[Scorediff]]), ABS(Table1[[#This Row],[Scorepreddiff]])&gt;ABS(Table1[[#This Row],[Scorediff]])),1,0)</f>
        <v>1</v>
      </c>
    </row>
    <row r="287" spans="1:89" x14ac:dyDescent="0.25">
      <c r="A287" t="str">
        <f>IF(ISBLANK(Table1[[#This Row],[Gamewin]]),"Test","Train")</f>
        <v>Train</v>
      </c>
      <c r="B287" s="16" t="s">
        <v>11</v>
      </c>
      <c r="C287" s="18" t="s">
        <v>8</v>
      </c>
      <c r="D287" s="19" t="s">
        <v>285</v>
      </c>
      <c r="E287" s="18" t="str">
        <f>Table1[[#This Row],[Team1]]&amp;""&amp;Table1[[#This Row],[Team2]]&amp;""&amp;Table1[[#This Row],[Date]]</f>
        <v>TORMIL05.01.2018</v>
      </c>
      <c r="F287" s="18" t="str">
        <f>Raw!$C287</f>
        <v>MIL</v>
      </c>
      <c r="G287" s="18" t="str">
        <f>IF(Raw!$F287=Raw!$B287,"Team1","Team2")</f>
        <v>Team2</v>
      </c>
      <c r="H287" s="18" t="str">
        <f>IF(Table1[[#This Row],[Odd1]]&gt;Table1[[#This Row],[Odd2]],Table1[[#This Row],[Team2]],Table1[[#This Row],[Team1]])</f>
        <v>MIL</v>
      </c>
      <c r="I287" s="18" t="str">
        <f>IF(Raw!$H287=Raw!$B287,"Team1","Team2")</f>
        <v>Team2</v>
      </c>
      <c r="J287" s="18">
        <v>2</v>
      </c>
      <c r="K287" s="18">
        <v>1.91</v>
      </c>
      <c r="L287" s="18">
        <f>Raw!$J287-Raw!$K287</f>
        <v>9.000000000000008E-2</v>
      </c>
      <c r="M287" s="18" t="s">
        <v>11</v>
      </c>
      <c r="N287" s="18" t="str">
        <f>IF(Raw!$M287=Raw!$B287,"Team1", "Team2")</f>
        <v>Team1</v>
      </c>
      <c r="O287" s="18">
        <f>0</f>
        <v>0</v>
      </c>
      <c r="P287" s="18">
        <f>0</f>
        <v>0</v>
      </c>
      <c r="Q287" s="18">
        <f>0</f>
        <v>0</v>
      </c>
      <c r="R287" s="18">
        <f>0</f>
        <v>0</v>
      </c>
      <c r="S287" s="18" t="str">
        <f>IF(Table1[[#This Row],[Scorepred1]]&gt;Table1[[#This Row],[Scorepred2]],Table1[[#This Row],[Team1]],Table1[[#This Row],[Team2]])</f>
        <v>TOR</v>
      </c>
      <c r="T287" s="18" t="str">
        <f>IF(Raw!$S287=Raw!$B287,"Team1","Team2")</f>
        <v>Team1</v>
      </c>
      <c r="U287" s="18">
        <v>105</v>
      </c>
      <c r="V287" s="18">
        <v>90</v>
      </c>
      <c r="W287" s="18">
        <f>Raw!$U287-Raw!$V287</f>
        <v>15</v>
      </c>
      <c r="X287" s="18">
        <v>0.72360000000000002</v>
      </c>
      <c r="Y287" s="18">
        <v>0.65</v>
      </c>
      <c r="Z287" s="18">
        <f>1-Table1[[#This Row],[Pred1]]</f>
        <v>0.35</v>
      </c>
      <c r="AA287" s="20">
        <v>0</v>
      </c>
      <c r="AB287" s="20">
        <v>6</v>
      </c>
      <c r="AC287" s="20">
        <v>-6</v>
      </c>
      <c r="AD287" s="20">
        <v>0.16599999999999993</v>
      </c>
      <c r="AE287" s="20">
        <v>-0.19999999999999574</v>
      </c>
      <c r="AF287" s="20">
        <v>5.6999999999999886</v>
      </c>
      <c r="AG287" s="20">
        <v>1.1999999999999957</v>
      </c>
      <c r="AH287" s="20">
        <v>4.5999999999999943</v>
      </c>
      <c r="AI287" s="20">
        <v>-1.2000000000000028</v>
      </c>
      <c r="AJ287" s="20">
        <v>2.5</v>
      </c>
      <c r="AK287" s="20">
        <v>7.4000000000000021</v>
      </c>
      <c r="AL287" s="20">
        <v>-0.30000000000000426</v>
      </c>
      <c r="AM287" s="20">
        <v>0.69999999999999929</v>
      </c>
      <c r="AN287" s="20">
        <v>-9.9999999999997868E-2</v>
      </c>
      <c r="AO287" s="20">
        <v>3.7000000000000028</v>
      </c>
      <c r="AP287" s="20">
        <v>1.8000000000000007</v>
      </c>
      <c r="AQ287" s="20">
        <v>2.2000000000000028</v>
      </c>
      <c r="AR287" s="20">
        <v>4</v>
      </c>
      <c r="AS287" s="20">
        <v>-0.10000000000000142</v>
      </c>
      <c r="AT287" s="20">
        <v>0.5</v>
      </c>
      <c r="AU287" s="20">
        <v>0.40000000000000036</v>
      </c>
      <c r="AV287" s="20">
        <v>0.59999999999999964</v>
      </c>
      <c r="AW287" s="20">
        <v>1.2000000000000002</v>
      </c>
      <c r="AX287" s="20">
        <v>-0.29999999999999716</v>
      </c>
      <c r="AY287" s="20">
        <v>0.59999999999999787</v>
      </c>
      <c r="AZ287" s="20">
        <v>7.7</v>
      </c>
      <c r="BA287" s="20">
        <v>0</v>
      </c>
      <c r="BB287" s="20">
        <v>0</v>
      </c>
      <c r="BC287" s="20">
        <v>0</v>
      </c>
      <c r="BD287" s="20">
        <v>0</v>
      </c>
      <c r="BE287" s="20">
        <v>0</v>
      </c>
      <c r="BF287" s="20">
        <v>2</v>
      </c>
      <c r="BG287" s="20">
        <v>1</v>
      </c>
      <c r="BH287" s="20">
        <v>17</v>
      </c>
      <c r="BI287" s="20">
        <v>-9.8000000000000043</v>
      </c>
      <c r="BJ287" s="22">
        <v>6</v>
      </c>
      <c r="BK287" s="22">
        <v>21</v>
      </c>
      <c r="BL287" s="22">
        <v>-13.399999999999999</v>
      </c>
      <c r="BM287" s="22">
        <v>-6</v>
      </c>
      <c r="BN287" s="22">
        <v>-9</v>
      </c>
      <c r="BO287" s="22">
        <v>10.700000000000003</v>
      </c>
      <c r="BP287" s="22">
        <v>1</v>
      </c>
      <c r="BQ287" s="22">
        <v>14</v>
      </c>
      <c r="BR287" s="22">
        <v>15</v>
      </c>
      <c r="BS287" s="22">
        <v>-10</v>
      </c>
      <c r="BT287" s="22">
        <v>-5</v>
      </c>
      <c r="BU287" s="22">
        <v>1</v>
      </c>
      <c r="BV287" s="22">
        <v>0</v>
      </c>
      <c r="BW287" s="22">
        <v>0</v>
      </c>
      <c r="BX287" s="22">
        <v>-3</v>
      </c>
      <c r="BY287" s="20">
        <v>0</v>
      </c>
      <c r="BZ287" s="22">
        <v>-12</v>
      </c>
      <c r="CA287" s="21" t="str">
        <f>IF(Table1[[#This Row],[Score1]]&gt;Table1[[#This Row],[Score2]],Table1[[#This Row],[Team1]],Table1[[#This Row],[Team2]])</f>
        <v>TOR</v>
      </c>
      <c r="CB287" s="21" t="str">
        <f>IF(Raw!$CA287=Raw!$B287,"Team1", "Team2")</f>
        <v>Team1</v>
      </c>
      <c r="CC287" s="21">
        <v>129</v>
      </c>
      <c r="CD287" s="21">
        <v>110</v>
      </c>
      <c r="CE287" s="21">
        <f>Raw!$CC287-Raw!$CD287</f>
        <v>19</v>
      </c>
      <c r="CF287" s="21" t="str">
        <f>INDEX(Pred!O:O, MATCH(Table1[[#This Row],[Index]],Pred!E:E,0))</f>
        <v>do not bet</v>
      </c>
      <c r="CG287" s="21">
        <f>INDEX(Pred!P:P,MATCH(Table1[[#This Row],[Index]],Pred!E:E,0))</f>
        <v>-4</v>
      </c>
      <c r="CH287" s="21">
        <f>IF(OR(SIGN(Table1[[#This Row],[Runline.forecast]])&lt;&gt;SIGN(Table1[[#This Row],[Scorediff]]), ABS(Table1[[#This Row],[Runline.forecast]])&gt;ABS(Table1[[#This Row],[Scorediff]])),1,0)</f>
        <v>1</v>
      </c>
      <c r="CI287" s="21">
        <f>IF(Table1[[#This Row],[GamewinTeam]]=Table1[[#This Row],[Bet.forecast]],0,1)</f>
        <v>1</v>
      </c>
      <c r="CJ287" s="32">
        <f>IF(AND(Table1[[#This Row],[Runline.error]]=0,Table1[[#This Row],[Error]]=0),0,1)</f>
        <v>1</v>
      </c>
      <c r="CK287" s="32">
        <f>IF(OR(SIGN(Table1[[#This Row],[Scorepreddiff]])&lt;&gt;SIGN(Table1[[#This Row],[Scorediff]]), ABS(Table1[[#This Row],[Scorepreddiff]])&gt;ABS(Table1[[#This Row],[Scorediff]])),1,0)</f>
        <v>0</v>
      </c>
    </row>
    <row r="288" spans="1:89" x14ac:dyDescent="0.25">
      <c r="A288" t="str">
        <f>IF(ISBLANK(Table1[[#This Row],[Gamewin]]),"Test","Train")</f>
        <v>Train</v>
      </c>
      <c r="B288" s="16" t="s">
        <v>42</v>
      </c>
      <c r="C288" s="18" t="s">
        <v>45</v>
      </c>
      <c r="D288" s="19" t="s">
        <v>285</v>
      </c>
      <c r="E288" s="18" t="str">
        <f>Table1[[#This Row],[Team1]]&amp;""&amp;Table1[[#This Row],[Team2]]&amp;""&amp;Table1[[#This Row],[Date]]</f>
        <v>CHIDAL05.01.2018</v>
      </c>
      <c r="F288" s="18" t="str">
        <f>Raw!$C288</f>
        <v>DAL</v>
      </c>
      <c r="G288" s="18" t="str">
        <f>IF(Raw!$F288=Raw!$B288,"Team1","Team2")</f>
        <v>Team2</v>
      </c>
      <c r="H288" s="18" t="str">
        <f>IF(Table1[[#This Row],[Odd1]]&gt;Table1[[#This Row],[Odd2]],Table1[[#This Row],[Team2]],Table1[[#This Row],[Team1]])</f>
        <v>DAL</v>
      </c>
      <c r="I288" s="18" t="str">
        <f>IF(Raw!$H288=Raw!$B288,"Team1","Team2")</f>
        <v>Team2</v>
      </c>
      <c r="J288" s="18">
        <v>2.58</v>
      </c>
      <c r="K288" s="18">
        <v>1.57</v>
      </c>
      <c r="L288" s="18">
        <f>Raw!$J288-Raw!$K288</f>
        <v>1.01</v>
      </c>
      <c r="M288" s="18" t="s">
        <v>42</v>
      </c>
      <c r="N288" s="18" t="str">
        <f>IF(Raw!$M288=Raw!$B288,"Team1", "Team2")</f>
        <v>Team1</v>
      </c>
      <c r="O288" s="18">
        <f>0</f>
        <v>0</v>
      </c>
      <c r="P288" s="18">
        <f>0</f>
        <v>0</v>
      </c>
      <c r="Q288" s="18">
        <f>0</f>
        <v>0</v>
      </c>
      <c r="R288" s="18">
        <f>0</f>
        <v>0</v>
      </c>
      <c r="S288" s="18" t="str">
        <f>IF(Table1[[#This Row],[Scorepred1]]&gt;Table1[[#This Row],[Scorepred2]],Table1[[#This Row],[Team1]],Table1[[#This Row],[Team2]])</f>
        <v>DAL</v>
      </c>
      <c r="T288" s="18" t="str">
        <f>IF(Raw!$S288=Raw!$B288,"Team1","Team2")</f>
        <v>Team2</v>
      </c>
      <c r="U288" s="18">
        <v>85</v>
      </c>
      <c r="V288" s="18">
        <v>104</v>
      </c>
      <c r="W288" s="18">
        <f>Raw!$U288-Raw!$V288</f>
        <v>-19</v>
      </c>
      <c r="X288" s="18">
        <v>0.71209999999999996</v>
      </c>
      <c r="Y288" s="18">
        <v>0.31</v>
      </c>
      <c r="Z288" s="18">
        <f>1-Table1[[#This Row],[Pred1]]</f>
        <v>0.69</v>
      </c>
      <c r="AA288" s="20">
        <v>-1</v>
      </c>
      <c r="AB288" s="20">
        <v>0</v>
      </c>
      <c r="AC288" s="20">
        <v>-1</v>
      </c>
      <c r="AD288" s="20">
        <v>9.000000000000008E-3</v>
      </c>
      <c r="AE288" s="20">
        <v>0.29999999999999716</v>
      </c>
      <c r="AF288" s="20">
        <v>-0.19999999999998863</v>
      </c>
      <c r="AG288" s="20">
        <v>0.80000000000000426</v>
      </c>
      <c r="AH288" s="20">
        <v>4.3999999999999915</v>
      </c>
      <c r="AI288" s="20">
        <v>-1.2999999999999972</v>
      </c>
      <c r="AJ288" s="20">
        <v>-1.3000000000000007</v>
      </c>
      <c r="AK288" s="20">
        <v>-2.3000000000000043</v>
      </c>
      <c r="AL288" s="20">
        <v>-1.7000000000000028</v>
      </c>
      <c r="AM288" s="20">
        <v>-0.40000000000000036</v>
      </c>
      <c r="AN288" s="20">
        <v>0</v>
      </c>
      <c r="AO288" s="20">
        <v>-2.5</v>
      </c>
      <c r="AP288" s="20">
        <v>1.7000000000000002</v>
      </c>
      <c r="AQ288" s="20">
        <v>2.6000000000000014</v>
      </c>
      <c r="AR288" s="20">
        <v>4.3999999999999986</v>
      </c>
      <c r="AS288" s="20">
        <v>1.3000000000000007</v>
      </c>
      <c r="AT288" s="20">
        <v>0.80000000000000071</v>
      </c>
      <c r="AU288" s="20">
        <v>0.30000000000000071</v>
      </c>
      <c r="AV288" s="20">
        <v>-0.19999999999999973</v>
      </c>
      <c r="AW288" s="20">
        <v>0.29999999999999982</v>
      </c>
      <c r="AX288" s="20">
        <v>9.9999999999997868E-2</v>
      </c>
      <c r="AY288" s="20">
        <v>-2.8000000000000007</v>
      </c>
      <c r="AZ288" s="20">
        <v>-3.1999999999999997</v>
      </c>
      <c r="BA288" s="20">
        <v>0</v>
      </c>
      <c r="BB288" s="20">
        <v>0</v>
      </c>
      <c r="BC288" s="20">
        <v>0</v>
      </c>
      <c r="BD288" s="20">
        <v>0</v>
      </c>
      <c r="BE288" s="20">
        <v>0</v>
      </c>
      <c r="BF288" s="20">
        <v>-7</v>
      </c>
      <c r="BG288" s="20">
        <v>0</v>
      </c>
      <c r="BH288" s="20">
        <v>3</v>
      </c>
      <c r="BI288" s="20">
        <v>-1.5999999999999943</v>
      </c>
      <c r="BJ288" s="22">
        <v>-6</v>
      </c>
      <c r="BK288" s="22">
        <v>-10</v>
      </c>
      <c r="BL288" s="22">
        <v>-4.8000000000000043</v>
      </c>
      <c r="BM288" s="22">
        <v>-1</v>
      </c>
      <c r="BN288" s="22">
        <v>-3</v>
      </c>
      <c r="BO288" s="22">
        <v>6.9000000000000057</v>
      </c>
      <c r="BP288" s="22">
        <v>2</v>
      </c>
      <c r="BQ288" s="22">
        <v>1</v>
      </c>
      <c r="BR288" s="22">
        <v>3</v>
      </c>
      <c r="BS288" s="22">
        <v>0</v>
      </c>
      <c r="BT288" s="22">
        <v>0</v>
      </c>
      <c r="BU288" s="22">
        <v>-1</v>
      </c>
      <c r="BV288" s="22">
        <v>0</v>
      </c>
      <c r="BW288" s="22">
        <v>-2</v>
      </c>
      <c r="BX288" s="22">
        <v>3</v>
      </c>
      <c r="BY288" s="20">
        <v>-1</v>
      </c>
      <c r="BZ288" s="22">
        <v>-6</v>
      </c>
      <c r="CA288" s="21" t="str">
        <f>IF(Table1[[#This Row],[Score1]]&gt;Table1[[#This Row],[Score2]],Table1[[#This Row],[Team1]],Table1[[#This Row],[Team2]])</f>
        <v>CHI</v>
      </c>
      <c r="CB288" s="21" t="str">
        <f>IF(Raw!$CA288=Raw!$B288,"Team1", "Team2")</f>
        <v>Team1</v>
      </c>
      <c r="CC288" s="21">
        <v>127</v>
      </c>
      <c r="CD288" s="21">
        <v>124</v>
      </c>
      <c r="CE288" s="21">
        <f>Raw!$CC288-Raw!$CD288</f>
        <v>3</v>
      </c>
      <c r="CF288" s="21" t="str">
        <f>INDEX(Pred!O:O, MATCH(Table1[[#This Row],[Index]],Pred!E:E,0))</f>
        <v>do not bet</v>
      </c>
      <c r="CG288" s="21">
        <f>INDEX(Pred!P:P,MATCH(Table1[[#This Row],[Index]],Pred!E:E,0))</f>
        <v>-4</v>
      </c>
      <c r="CH288" s="21">
        <f>IF(OR(SIGN(Table1[[#This Row],[Runline.forecast]])&lt;&gt;SIGN(Table1[[#This Row],[Scorediff]]), ABS(Table1[[#This Row],[Runline.forecast]])&gt;ABS(Table1[[#This Row],[Scorediff]])),1,0)</f>
        <v>1</v>
      </c>
      <c r="CI288" s="21">
        <f>IF(Table1[[#This Row],[GamewinTeam]]=Table1[[#This Row],[Bet.forecast]],0,1)</f>
        <v>1</v>
      </c>
      <c r="CJ288" s="32">
        <f>IF(AND(Table1[[#This Row],[Runline.error]]=0,Table1[[#This Row],[Error]]=0),0,1)</f>
        <v>1</v>
      </c>
      <c r="CK288" s="32">
        <f>IF(OR(SIGN(Table1[[#This Row],[Scorepreddiff]])&lt;&gt;SIGN(Table1[[#This Row],[Scorediff]]), ABS(Table1[[#This Row],[Scorepreddiff]])&gt;ABS(Table1[[#This Row],[Scorediff]])),1,0)</f>
        <v>1</v>
      </c>
    </row>
    <row r="289" spans="1:89" x14ac:dyDescent="0.25">
      <c r="A289" t="str">
        <f>IF(ISBLANK(Table1[[#This Row],[Gamewin]]),"Test","Train")</f>
        <v>Train</v>
      </c>
      <c r="B289" s="16" t="s">
        <v>72</v>
      </c>
      <c r="C289" s="18" t="s">
        <v>78</v>
      </c>
      <c r="D289" s="19" t="s">
        <v>285</v>
      </c>
      <c r="E289" s="18" t="str">
        <f>Table1[[#This Row],[Team1]]&amp;""&amp;Table1[[#This Row],[Team2]]&amp;""&amp;Table1[[#This Row],[Date]]</f>
        <v>PHXSAS05.01.2018</v>
      </c>
      <c r="F289" s="18" t="str">
        <f>Raw!$C289</f>
        <v>SAS</v>
      </c>
      <c r="G289" s="18" t="str">
        <f>IF(Raw!$F289=Raw!$B289,"Team1","Team2")</f>
        <v>Team2</v>
      </c>
      <c r="H289" s="18" t="str">
        <f>IF(Table1[[#This Row],[Odd1]]&gt;Table1[[#This Row],[Odd2]],Table1[[#This Row],[Team2]],Table1[[#This Row],[Team1]])</f>
        <v>SAS</v>
      </c>
      <c r="I289" s="18" t="str">
        <f>IF(Raw!$H289=Raw!$B289,"Team1","Team2")</f>
        <v>Team2</v>
      </c>
      <c r="J289" s="18">
        <v>6.87</v>
      </c>
      <c r="K289" s="18">
        <v>1.1399999999999999</v>
      </c>
      <c r="L289" s="18">
        <f>Raw!$J289-Raw!$K289</f>
        <v>5.73</v>
      </c>
      <c r="M289" s="18" t="s">
        <v>72</v>
      </c>
      <c r="N289" s="18" t="str">
        <f>IF(Raw!$M289=Raw!$B289,"Team1", "Team2")</f>
        <v>Team1</v>
      </c>
      <c r="O289" s="18">
        <v>1</v>
      </c>
      <c r="P289" s="18">
        <f>0</f>
        <v>0</v>
      </c>
      <c r="Q289" s="18">
        <v>3</v>
      </c>
      <c r="R289" s="18">
        <f>0</f>
        <v>0</v>
      </c>
      <c r="S289" s="18" t="str">
        <f>IF(Table1[[#This Row],[Scorepred1]]&gt;Table1[[#This Row],[Scorepred2]],Table1[[#This Row],[Team1]],Table1[[#This Row],[Team2]])</f>
        <v>SAS</v>
      </c>
      <c r="T289" s="18" t="str">
        <f>IF(Raw!$S289=Raw!$B289,"Team1","Team2")</f>
        <v>Team2</v>
      </c>
      <c r="U289" s="18">
        <v>85</v>
      </c>
      <c r="V289" s="18">
        <v>116</v>
      </c>
      <c r="W289" s="18">
        <f>Raw!$U289-Raw!$V289</f>
        <v>-31</v>
      </c>
      <c r="X289" s="18">
        <v>0.62670000000000003</v>
      </c>
      <c r="Y289" s="18">
        <v>0.19</v>
      </c>
      <c r="Z289" s="18">
        <f>1-Table1[[#This Row],[Pred1]]</f>
        <v>0.81</v>
      </c>
      <c r="AA289" s="20">
        <v>1</v>
      </c>
      <c r="AB289" s="20">
        <v>-11</v>
      </c>
      <c r="AC289" s="20">
        <v>12</v>
      </c>
      <c r="AD289" s="20">
        <v>-0.29200000000000004</v>
      </c>
      <c r="AE289" s="20">
        <v>0.10000000000000142</v>
      </c>
      <c r="AF289" s="20">
        <v>4.6000000000000085</v>
      </c>
      <c r="AG289" s="20">
        <v>0.5</v>
      </c>
      <c r="AH289" s="20">
        <v>3.5</v>
      </c>
      <c r="AI289" s="20">
        <v>-1.3000000000000043</v>
      </c>
      <c r="AJ289" s="20">
        <v>9.9999999999999645E-2</v>
      </c>
      <c r="AK289" s="20">
        <v>1.8999999999999986</v>
      </c>
      <c r="AL289" s="20">
        <v>-2.2000000000000028</v>
      </c>
      <c r="AM289" s="20">
        <v>3.5999999999999979</v>
      </c>
      <c r="AN289" s="20">
        <v>5.6000000000000014</v>
      </c>
      <c r="AO289" s="20">
        <v>-3</v>
      </c>
      <c r="AP289" s="20">
        <v>1</v>
      </c>
      <c r="AQ289" s="20">
        <v>-0.60000000000000142</v>
      </c>
      <c r="AR289" s="20">
        <v>0.5</v>
      </c>
      <c r="AS289" s="20">
        <v>-1.1999999999999993</v>
      </c>
      <c r="AT289" s="20">
        <v>2</v>
      </c>
      <c r="AU289" s="20">
        <v>-0.39999999999999947</v>
      </c>
      <c r="AV289" s="20">
        <v>-0.79999999999999982</v>
      </c>
      <c r="AW289" s="20">
        <v>1.7000000000000002</v>
      </c>
      <c r="AX289" s="20">
        <v>5</v>
      </c>
      <c r="AY289" s="20">
        <v>3.2000000000000028</v>
      </c>
      <c r="AZ289" s="20">
        <v>-9.8000000000000007</v>
      </c>
      <c r="BA289" s="20">
        <v>0</v>
      </c>
      <c r="BB289" s="20">
        <v>0</v>
      </c>
      <c r="BC289" s="20">
        <v>0</v>
      </c>
      <c r="BD289" s="20">
        <v>0</v>
      </c>
      <c r="BE289" s="20">
        <v>0</v>
      </c>
      <c r="BF289" s="20">
        <v>5</v>
      </c>
      <c r="BG289" s="20">
        <v>0</v>
      </c>
      <c r="BH289" s="20">
        <v>5</v>
      </c>
      <c r="BI289" s="20">
        <v>-2.3999999999999986</v>
      </c>
      <c r="BJ289" s="22">
        <v>5</v>
      </c>
      <c r="BK289" s="22">
        <v>10</v>
      </c>
      <c r="BL289" s="22">
        <v>5.1000000000000014</v>
      </c>
      <c r="BM289" s="22">
        <v>0</v>
      </c>
      <c r="BN289" s="22">
        <v>5</v>
      </c>
      <c r="BO289" s="22">
        <v>-15.599999999999994</v>
      </c>
      <c r="BP289" s="22">
        <v>2</v>
      </c>
      <c r="BQ289" s="22">
        <v>-10</v>
      </c>
      <c r="BR289" s="22">
        <v>-8</v>
      </c>
      <c r="BS289" s="22">
        <v>11</v>
      </c>
      <c r="BT289" s="22">
        <v>-4</v>
      </c>
      <c r="BU289" s="22">
        <v>8</v>
      </c>
      <c r="BV289" s="22">
        <v>-3</v>
      </c>
      <c r="BW289" s="22">
        <v>4</v>
      </c>
      <c r="BX289" s="22">
        <v>-7</v>
      </c>
      <c r="BY289" s="20">
        <v>-5</v>
      </c>
      <c r="BZ289" s="22">
        <v>-17</v>
      </c>
      <c r="CA289" s="21" t="str">
        <f>IF(Table1[[#This Row],[Score1]]&gt;Table1[[#This Row],[Score2]],Table1[[#This Row],[Team1]],Table1[[#This Row],[Team2]])</f>
        <v>SAS</v>
      </c>
      <c r="CB289" s="21" t="str">
        <f>IF(Raw!$CA289=Raw!$B289,"Team1", "Team2")</f>
        <v>Team2</v>
      </c>
      <c r="CC289" s="21">
        <v>89</v>
      </c>
      <c r="CD289" s="21">
        <v>103</v>
      </c>
      <c r="CE289" s="21">
        <f>Raw!$CC289-Raw!$CD289</f>
        <v>-14</v>
      </c>
      <c r="CF289" s="21" t="str">
        <f>INDEX(Pred!O:O, MATCH(Table1[[#This Row],[Index]],Pred!E:E,0))</f>
        <v>do not bet</v>
      </c>
      <c r="CG289" s="21">
        <f>INDEX(Pred!P:P,MATCH(Table1[[#This Row],[Index]],Pred!E:E,0))</f>
        <v>-9</v>
      </c>
      <c r="CH289" s="21">
        <f>IF(OR(SIGN(Table1[[#This Row],[Runline.forecast]])&lt;&gt;SIGN(Table1[[#This Row],[Scorediff]]), ABS(Table1[[#This Row],[Runline.forecast]])&gt;ABS(Table1[[#This Row],[Scorediff]])),1,0)</f>
        <v>0</v>
      </c>
      <c r="CI289" s="21">
        <f>IF(Table1[[#This Row],[GamewinTeam]]=Table1[[#This Row],[Bet.forecast]],0,1)</f>
        <v>1</v>
      </c>
      <c r="CJ289" s="32">
        <f>IF(AND(Table1[[#This Row],[Runline.error]]=0,Table1[[#This Row],[Error]]=0),0,1)</f>
        <v>1</v>
      </c>
      <c r="CK289" s="32">
        <f>IF(OR(SIGN(Table1[[#This Row],[Scorepreddiff]])&lt;&gt;SIGN(Table1[[#This Row],[Scorediff]]), ABS(Table1[[#This Row],[Scorepreddiff]])&gt;ABS(Table1[[#This Row],[Scorediff]])),1,0)</f>
        <v>1</v>
      </c>
    </row>
    <row r="290" spans="1:89" x14ac:dyDescent="0.25">
      <c r="A290" t="str">
        <f>IF(ISBLANK(Table1[[#This Row],[Gamewin]]),"Test","Train")</f>
        <v>Train</v>
      </c>
      <c r="B290" s="16" t="s">
        <v>81</v>
      </c>
      <c r="C290" s="18" t="s">
        <v>47</v>
      </c>
      <c r="D290" s="19" t="s">
        <v>285</v>
      </c>
      <c r="E290" s="18" t="str">
        <f>Table1[[#This Row],[Team1]]&amp;""&amp;Table1[[#This Row],[Team2]]&amp;""&amp;Table1[[#This Row],[Date]]</f>
        <v>UTADEN05.01.2018</v>
      </c>
      <c r="F290" s="18" t="str">
        <f>Raw!$C290</f>
        <v>DEN</v>
      </c>
      <c r="G290" s="18" t="str">
        <f>IF(Raw!$F290=Raw!$B290,"Team1","Team2")</f>
        <v>Team2</v>
      </c>
      <c r="H290" s="18" t="str">
        <f>IF(Table1[[#This Row],[Odd1]]&gt;Table1[[#This Row],[Odd2]],Table1[[#This Row],[Team2]],Table1[[#This Row],[Team1]])</f>
        <v>DEN</v>
      </c>
      <c r="I290" s="18" t="str">
        <f>IF(Raw!$H290=Raw!$B290,"Team1","Team2")</f>
        <v>Team2</v>
      </c>
      <c r="J290" s="18">
        <v>3.35</v>
      </c>
      <c r="K290" s="18">
        <v>1.38</v>
      </c>
      <c r="L290" s="18">
        <f>Raw!$J290-Raw!$K290</f>
        <v>1.9700000000000002</v>
      </c>
      <c r="M290" s="18" t="s">
        <v>81</v>
      </c>
      <c r="N290" s="18" t="str">
        <f>IF(Raw!$M290=Raw!$B290,"Team1", "Team2")</f>
        <v>Team1</v>
      </c>
      <c r="O290" s="18">
        <f>0</f>
        <v>0</v>
      </c>
      <c r="P290" s="18">
        <v>1</v>
      </c>
      <c r="Q290" s="18">
        <f>0</f>
        <v>0</v>
      </c>
      <c r="R290" s="18">
        <f>0</f>
        <v>0</v>
      </c>
      <c r="S290" s="18" t="str">
        <f>IF(Table1[[#This Row],[Scorepred1]]&gt;Table1[[#This Row],[Scorepred2]],Table1[[#This Row],[Team1]],Table1[[#This Row],[Team2]])</f>
        <v>DEN</v>
      </c>
      <c r="T290" s="18" t="str">
        <f>IF(Raw!$S290=Raw!$B290,"Team1","Team2")</f>
        <v>Team2</v>
      </c>
      <c r="U290" s="18">
        <v>77</v>
      </c>
      <c r="V290" s="18">
        <v>115</v>
      </c>
      <c r="W290" s="18">
        <f>Raw!$U290-Raw!$V290</f>
        <v>-38</v>
      </c>
      <c r="X290" s="18">
        <v>0.63629999999999998</v>
      </c>
      <c r="Y290" s="18">
        <v>0.12</v>
      </c>
      <c r="Z290" s="18">
        <f>1-Table1[[#This Row],[Pred1]]</f>
        <v>0.88</v>
      </c>
      <c r="AA290" s="20">
        <v>1</v>
      </c>
      <c r="AB290" s="20">
        <v>-4</v>
      </c>
      <c r="AC290" s="20">
        <v>5</v>
      </c>
      <c r="AD290" s="20">
        <v>-0.12000000000000005</v>
      </c>
      <c r="AE290" s="20">
        <v>-0.29999999999999716</v>
      </c>
      <c r="AF290" s="20">
        <v>-6.8000000000000114</v>
      </c>
      <c r="AG290" s="20">
        <v>-3.2000000000000028</v>
      </c>
      <c r="AH290" s="20">
        <v>-3.6999999999999886</v>
      </c>
      <c r="AI290" s="20">
        <v>-1.8000000000000043</v>
      </c>
      <c r="AJ290" s="20">
        <v>0</v>
      </c>
      <c r="AK290" s="20">
        <v>-0.5</v>
      </c>
      <c r="AL290" s="20">
        <v>0.60000000000000142</v>
      </c>
      <c r="AM290" s="20">
        <v>-0.30000000000000071</v>
      </c>
      <c r="AN290" s="20">
        <v>-2.1000000000000014</v>
      </c>
      <c r="AO290" s="20">
        <v>6.0999999999999943</v>
      </c>
      <c r="AP290" s="20">
        <v>-3.2999999999999989</v>
      </c>
      <c r="AQ290" s="20">
        <v>-1.8999999999999986</v>
      </c>
      <c r="AR290" s="20">
        <v>-5.2000000000000028</v>
      </c>
      <c r="AS290" s="20">
        <v>-2.4000000000000021</v>
      </c>
      <c r="AT290" s="20">
        <v>-1.1999999999999993</v>
      </c>
      <c r="AU290" s="20">
        <v>1.4999999999999991</v>
      </c>
      <c r="AV290" s="20">
        <v>-0.10000000000000053</v>
      </c>
      <c r="AW290" s="20">
        <v>0</v>
      </c>
      <c r="AX290" s="20">
        <v>2.3000000000000007</v>
      </c>
      <c r="AY290" s="20">
        <v>-0.5</v>
      </c>
      <c r="AZ290" s="20">
        <v>-2.5</v>
      </c>
      <c r="BA290" s="20">
        <v>0</v>
      </c>
      <c r="BB290" s="20">
        <v>-1</v>
      </c>
      <c r="BC290" s="20">
        <v>1</v>
      </c>
      <c r="BD290" s="20">
        <v>-1</v>
      </c>
      <c r="BE290" s="20">
        <v>0</v>
      </c>
      <c r="BF290" s="20">
        <v>-36</v>
      </c>
      <c r="BG290" s="20">
        <v>-13</v>
      </c>
      <c r="BH290" s="20">
        <v>2</v>
      </c>
      <c r="BI290" s="20">
        <v>-17</v>
      </c>
      <c r="BJ290" s="22">
        <v>-5</v>
      </c>
      <c r="BK290" s="22">
        <v>5</v>
      </c>
      <c r="BL290" s="22">
        <v>-22.5</v>
      </c>
      <c r="BM290" s="22">
        <v>-5</v>
      </c>
      <c r="BN290" s="22">
        <v>-5</v>
      </c>
      <c r="BO290" s="22">
        <v>-2.7000000000000028</v>
      </c>
      <c r="BP290" s="22">
        <v>-2</v>
      </c>
      <c r="BQ290" s="22">
        <v>-10</v>
      </c>
      <c r="BR290" s="22">
        <v>-12</v>
      </c>
      <c r="BS290" s="22">
        <v>-12</v>
      </c>
      <c r="BT290" s="22">
        <v>-6</v>
      </c>
      <c r="BU290" s="22">
        <v>4</v>
      </c>
      <c r="BV290" s="22">
        <v>-8</v>
      </c>
      <c r="BW290" s="22">
        <v>1</v>
      </c>
      <c r="BX290" s="22">
        <v>5</v>
      </c>
      <c r="BY290" s="20">
        <v>0</v>
      </c>
      <c r="BZ290" s="22">
        <v>-33</v>
      </c>
      <c r="CA290" s="21" t="str">
        <f>IF(Table1[[#This Row],[Score1]]&gt;Table1[[#This Row],[Score2]],Table1[[#This Row],[Team1]],Table1[[#This Row],[Team2]])</f>
        <v>DEN</v>
      </c>
      <c r="CB290" s="21" t="str">
        <f>IF(Raw!$CA290=Raw!$B290,"Team1", "Team2")</f>
        <v>Team2</v>
      </c>
      <c r="CC290" s="21">
        <v>91</v>
      </c>
      <c r="CD290" s="21">
        <v>99</v>
      </c>
      <c r="CE290" s="21">
        <f>Raw!$CC290-Raw!$CD290</f>
        <v>-8</v>
      </c>
      <c r="CF290" s="21" t="str">
        <f>INDEX(Pred!O:O, MATCH(Table1[[#This Row],[Index]],Pred!E:E,0))</f>
        <v>Team2</v>
      </c>
      <c r="CG290" s="21">
        <f>INDEX(Pred!P:P,MATCH(Table1[[#This Row],[Index]],Pred!E:E,0))</f>
        <v>-15</v>
      </c>
      <c r="CH290" s="21">
        <f>IF(OR(SIGN(Table1[[#This Row],[Runline.forecast]])&lt;&gt;SIGN(Table1[[#This Row],[Scorediff]]), ABS(Table1[[#This Row],[Runline.forecast]])&gt;ABS(Table1[[#This Row],[Scorediff]])),1,0)</f>
        <v>1</v>
      </c>
      <c r="CI290" s="21">
        <f>IF(Table1[[#This Row],[GamewinTeam]]=Table1[[#This Row],[Bet.forecast]],0,1)</f>
        <v>0</v>
      </c>
      <c r="CJ290" s="32">
        <f>IF(AND(Table1[[#This Row],[Runline.error]]=0,Table1[[#This Row],[Error]]=0),0,1)</f>
        <v>1</v>
      </c>
      <c r="CK290" s="32">
        <f>IF(OR(SIGN(Table1[[#This Row],[Scorepreddiff]])&lt;&gt;SIGN(Table1[[#This Row],[Scorediff]]), ABS(Table1[[#This Row],[Scorepreddiff]])&gt;ABS(Table1[[#This Row],[Scorediff]])),1,0)</f>
        <v>1</v>
      </c>
    </row>
    <row r="291" spans="1:89" x14ac:dyDescent="0.25">
      <c r="A291" t="str">
        <f>IF(ISBLANK(Table1[[#This Row],[Gamewin]]),"Test","Train")</f>
        <v>Train</v>
      </c>
      <c r="B291" s="16" t="s">
        <v>83</v>
      </c>
      <c r="C291" s="18" t="s">
        <v>58</v>
      </c>
      <c r="D291" s="19" t="s">
        <v>285</v>
      </c>
      <c r="E291" s="18" t="str">
        <f>Table1[[#This Row],[Team1]]&amp;""&amp;Table1[[#This Row],[Team2]]&amp;""&amp;Table1[[#This Row],[Date]]</f>
        <v>WASMEM05.01.2018</v>
      </c>
      <c r="F291" s="18" t="str">
        <f>Raw!$C291</f>
        <v>MEM</v>
      </c>
      <c r="G291" s="18" t="str">
        <f>IF(Raw!$F291=Raw!$B291,"Team1","Team2")</f>
        <v>Team2</v>
      </c>
      <c r="H291" s="18" t="str">
        <f>IF(Table1[[#This Row],[Odd1]]&gt;Table1[[#This Row],[Odd2]],Table1[[#This Row],[Team2]],Table1[[#This Row],[Team1]])</f>
        <v>WAS</v>
      </c>
      <c r="I291" s="18" t="str">
        <f>IF(Raw!$H291=Raw!$B291,"Team1","Team2")</f>
        <v>Team1</v>
      </c>
      <c r="J291" s="18">
        <v>1.54</v>
      </c>
      <c r="K291" s="18">
        <v>2.66</v>
      </c>
      <c r="L291" s="18">
        <f>Raw!$J291-Raw!$K291</f>
        <v>-1.1200000000000001</v>
      </c>
      <c r="M291" s="18" t="s">
        <v>58</v>
      </c>
      <c r="N291" s="18" t="str">
        <f>IF(Raw!$M291=Raw!$B291,"Team1", "Team2")</f>
        <v>Team2</v>
      </c>
      <c r="O291" s="18">
        <f>0</f>
        <v>0</v>
      </c>
      <c r="P291" s="18">
        <f>0</f>
        <v>0</v>
      </c>
      <c r="Q291" s="18">
        <f>0</f>
        <v>0</v>
      </c>
      <c r="R291" s="18">
        <f>0</f>
        <v>0</v>
      </c>
      <c r="S291" s="18" t="str">
        <f>IF(Table1[[#This Row],[Scorepred1]]&gt;Table1[[#This Row],[Scorepred2]],Table1[[#This Row],[Team1]],Table1[[#This Row],[Team2]])</f>
        <v>WAS</v>
      </c>
      <c r="T291" s="18" t="str">
        <f>IF(Raw!$S291=Raw!$B291,"Team1","Team2")</f>
        <v>Team1</v>
      </c>
      <c r="U291" s="18">
        <v>103</v>
      </c>
      <c r="V291" s="18">
        <v>84</v>
      </c>
      <c r="W291" s="18">
        <f>Raw!$U291-Raw!$V291</f>
        <v>19</v>
      </c>
      <c r="X291" s="18">
        <v>0.76400000000000001</v>
      </c>
      <c r="Y291" s="18">
        <v>0.69</v>
      </c>
      <c r="Z291" s="18">
        <f>1-Table1[[#This Row],[Pred1]]</f>
        <v>0.31000000000000005</v>
      </c>
      <c r="AA291" s="20">
        <v>0</v>
      </c>
      <c r="AB291" s="20">
        <v>10</v>
      </c>
      <c r="AC291" s="20">
        <v>-10</v>
      </c>
      <c r="AD291" s="20">
        <v>0.26299999999999996</v>
      </c>
      <c r="AE291" s="20">
        <v>0.19999999999999574</v>
      </c>
      <c r="AF291" s="20">
        <v>7.7999999999999972</v>
      </c>
      <c r="AG291" s="20">
        <v>3.8999999999999986</v>
      </c>
      <c r="AH291" s="20">
        <v>5.5</v>
      </c>
      <c r="AI291" s="20">
        <v>1.6000000000000014</v>
      </c>
      <c r="AJ291" s="20">
        <v>0.30000000000000071</v>
      </c>
      <c r="AK291" s="20">
        <v>-0.5</v>
      </c>
      <c r="AL291" s="20">
        <v>1.5999999999999943</v>
      </c>
      <c r="AM291" s="20">
        <v>-0.30000000000000071</v>
      </c>
      <c r="AN291" s="20">
        <v>0.59999999999999787</v>
      </c>
      <c r="AO291" s="20">
        <v>-3.0999999999999943</v>
      </c>
      <c r="AP291" s="20">
        <v>1.2000000000000011</v>
      </c>
      <c r="AQ291" s="20">
        <v>2.6000000000000014</v>
      </c>
      <c r="AR291" s="20">
        <v>3.7999999999999972</v>
      </c>
      <c r="AS291" s="20">
        <v>2.1000000000000014</v>
      </c>
      <c r="AT291" s="20">
        <v>-0.40000000000000036</v>
      </c>
      <c r="AU291" s="20">
        <v>0.39999999999999947</v>
      </c>
      <c r="AV291" s="20">
        <v>-0.79999999999999982</v>
      </c>
      <c r="AW291" s="20">
        <v>-0.60000000000000053</v>
      </c>
      <c r="AX291" s="20">
        <v>-1.1999999999999993</v>
      </c>
      <c r="AY291" s="20">
        <v>-0.10000000000000142</v>
      </c>
      <c r="AZ291" s="20">
        <v>6.2</v>
      </c>
      <c r="BA291" s="20">
        <v>0</v>
      </c>
      <c r="BB291" s="20">
        <v>1</v>
      </c>
      <c r="BC291" s="20">
        <v>-1</v>
      </c>
      <c r="BD291" s="20">
        <v>1</v>
      </c>
      <c r="BE291" s="20">
        <v>0</v>
      </c>
      <c r="BF291" s="20">
        <v>16</v>
      </c>
      <c r="BG291" s="20">
        <v>10</v>
      </c>
      <c r="BH291" s="20">
        <v>2</v>
      </c>
      <c r="BI291" s="20">
        <v>11.199999999999996</v>
      </c>
      <c r="BJ291" s="22">
        <v>1</v>
      </c>
      <c r="BK291" s="22">
        <v>-3</v>
      </c>
      <c r="BL291" s="22">
        <v>8.3000000000000007</v>
      </c>
      <c r="BM291" s="22">
        <v>-5</v>
      </c>
      <c r="BN291" s="22">
        <v>-7</v>
      </c>
      <c r="BO291" s="22">
        <v>-2.1000000000000014</v>
      </c>
      <c r="BP291" s="22">
        <v>-4</v>
      </c>
      <c r="BQ291" s="22">
        <v>8</v>
      </c>
      <c r="BR291" s="22">
        <v>4</v>
      </c>
      <c r="BS291" s="22">
        <v>9</v>
      </c>
      <c r="BT291" s="22">
        <v>-1</v>
      </c>
      <c r="BU291" s="22">
        <v>-1</v>
      </c>
      <c r="BV291" s="22">
        <v>3</v>
      </c>
      <c r="BW291" s="22">
        <v>2</v>
      </c>
      <c r="BX291" s="22">
        <v>-8</v>
      </c>
      <c r="BY291" s="20">
        <v>-4</v>
      </c>
      <c r="BZ291" s="22">
        <v>26</v>
      </c>
      <c r="CA291" s="21" t="str">
        <f>IF(Table1[[#This Row],[Score1]]&gt;Table1[[#This Row],[Score2]],Table1[[#This Row],[Team1]],Table1[[#This Row],[Team2]])</f>
        <v>WAS</v>
      </c>
      <c r="CB291" s="21" t="str">
        <f>IF(Raw!$CA291=Raw!$B291,"Team1", "Team2")</f>
        <v>Team1</v>
      </c>
      <c r="CC291" s="21">
        <v>102</v>
      </c>
      <c r="CD291" s="21">
        <v>100</v>
      </c>
      <c r="CE291" s="21">
        <f>Raw!$CC291-Raw!$CD291</f>
        <v>2</v>
      </c>
      <c r="CF291" s="21" t="str">
        <f>INDEX(Pred!O:O, MATCH(Table1[[#This Row],[Index]],Pred!E:E,0))</f>
        <v>do not bet</v>
      </c>
      <c r="CG291" s="21">
        <f>INDEX(Pred!P:P,MATCH(Table1[[#This Row],[Index]],Pred!E:E,0))</f>
        <v>4</v>
      </c>
      <c r="CH291" s="21">
        <f>IF(OR(SIGN(Table1[[#This Row],[Runline.forecast]])&lt;&gt;SIGN(Table1[[#This Row],[Scorediff]]), ABS(Table1[[#This Row],[Runline.forecast]])&gt;ABS(Table1[[#This Row],[Scorediff]])),1,0)</f>
        <v>1</v>
      </c>
      <c r="CI291" s="21">
        <f>IF(Table1[[#This Row],[GamewinTeam]]=Table1[[#This Row],[Bet.forecast]],0,1)</f>
        <v>1</v>
      </c>
      <c r="CJ291" s="32">
        <f>IF(AND(Table1[[#This Row],[Runline.error]]=0,Table1[[#This Row],[Error]]=0),0,1)</f>
        <v>1</v>
      </c>
      <c r="CK291" s="32">
        <f>IF(OR(SIGN(Table1[[#This Row],[Scorepreddiff]])&lt;&gt;SIGN(Table1[[#This Row],[Scorediff]]), ABS(Table1[[#This Row],[Scorepreddiff]])&gt;ABS(Table1[[#This Row],[Scorediff]])),1,0)</f>
        <v>1</v>
      </c>
    </row>
    <row r="292" spans="1:89" x14ac:dyDescent="0.25">
      <c r="A292" t="str">
        <f>IF(ISBLANK(Table1[[#This Row],[Gamewin]]),"Test","Train")</f>
        <v>Train</v>
      </c>
      <c r="B292" s="16" t="s">
        <v>2</v>
      </c>
      <c r="C292" s="18" t="s">
        <v>74</v>
      </c>
      <c r="D292" s="19" t="s">
        <v>285</v>
      </c>
      <c r="E292" s="18" t="str">
        <f>Table1[[#This Row],[Team1]]&amp;""&amp;Table1[[#This Row],[Team2]]&amp;""&amp;Table1[[#This Row],[Date]]</f>
        <v>ATLPOR05.01.2018</v>
      </c>
      <c r="F292" s="18" t="str">
        <f>Raw!$C292</f>
        <v>POR</v>
      </c>
      <c r="G292" s="18" t="str">
        <f>IF(Raw!$F292=Raw!$B292,"Team1","Team2")</f>
        <v>Team2</v>
      </c>
      <c r="H292" s="18" t="str">
        <f>IF(Table1[[#This Row],[Odd1]]&gt;Table1[[#This Row],[Odd2]],Table1[[#This Row],[Team2]],Table1[[#This Row],[Team1]])</f>
        <v>POR</v>
      </c>
      <c r="I292" s="18" t="str">
        <f>IF(Raw!$H292=Raw!$B292,"Team1","Team2")</f>
        <v>Team2</v>
      </c>
      <c r="J292" s="18">
        <v>3.44</v>
      </c>
      <c r="K292" s="18">
        <v>1.36</v>
      </c>
      <c r="L292" s="18">
        <f>Raw!$J292-Raw!$K292</f>
        <v>2.08</v>
      </c>
      <c r="M292" s="18" t="s">
        <v>2</v>
      </c>
      <c r="N292" s="18" t="str">
        <f>IF(Raw!$M292=Raw!$B292,"Team1", "Team2")</f>
        <v>Team1</v>
      </c>
      <c r="O292" s="18">
        <f>0</f>
        <v>0</v>
      </c>
      <c r="P292" s="18">
        <v>1</v>
      </c>
      <c r="Q292" s="18">
        <v>3</v>
      </c>
      <c r="R292" s="18">
        <f>0</f>
        <v>0</v>
      </c>
      <c r="S292" s="18" t="str">
        <f>IF(Table1[[#This Row],[Scorepred1]]&gt;Table1[[#This Row],[Scorepred2]],Table1[[#This Row],[Team1]],Table1[[#This Row],[Team2]])</f>
        <v>ATL</v>
      </c>
      <c r="T292" s="18" t="str">
        <f>IF(Raw!$S292=Raw!$B292,"Team1","Team2")</f>
        <v>Team1</v>
      </c>
      <c r="U292" s="18">
        <v>102</v>
      </c>
      <c r="V292" s="18">
        <v>86</v>
      </c>
      <c r="W292" s="18">
        <f>Raw!$U292-Raw!$V292</f>
        <v>16</v>
      </c>
      <c r="X292" s="18">
        <v>0.61219999999999997</v>
      </c>
      <c r="Y292" s="18">
        <v>0.66</v>
      </c>
      <c r="Z292" s="18">
        <f>1-Table1[[#This Row],[Pred1]]</f>
        <v>0.33999999999999997</v>
      </c>
      <c r="AA292" s="20">
        <v>0</v>
      </c>
      <c r="AB292" s="20">
        <v>-9</v>
      </c>
      <c r="AC292" s="20">
        <v>9</v>
      </c>
      <c r="AD292" s="20">
        <v>-0.24399999999999999</v>
      </c>
      <c r="AE292" s="20">
        <v>-0.19999999999999574</v>
      </c>
      <c r="AF292" s="20">
        <v>1.4000000000000057</v>
      </c>
      <c r="AG292" s="20">
        <v>0.60000000000000142</v>
      </c>
      <c r="AH292" s="20">
        <v>-1.2000000000000028</v>
      </c>
      <c r="AI292" s="20">
        <v>1.3000000000000043</v>
      </c>
      <c r="AJ292" s="20">
        <v>1.5999999999999996</v>
      </c>
      <c r="AK292" s="20">
        <v>3.5999999999999979</v>
      </c>
      <c r="AL292" s="20">
        <v>1</v>
      </c>
      <c r="AM292" s="20">
        <v>-1.2999999999999989</v>
      </c>
      <c r="AN292" s="20">
        <v>-1.5</v>
      </c>
      <c r="AO292" s="20">
        <v>-1.2000000000000028</v>
      </c>
      <c r="AP292" s="20">
        <v>-0.40000000000000036</v>
      </c>
      <c r="AQ292" s="20">
        <v>-4.3999999999999986</v>
      </c>
      <c r="AR292" s="20">
        <v>-4.8999999999999986</v>
      </c>
      <c r="AS292" s="20">
        <v>5.5</v>
      </c>
      <c r="AT292" s="20">
        <v>0.90000000000000036</v>
      </c>
      <c r="AU292" s="20">
        <v>2</v>
      </c>
      <c r="AV292" s="20">
        <v>-1.2000000000000002</v>
      </c>
      <c r="AW292" s="20">
        <v>-9.9999999999999645E-2</v>
      </c>
      <c r="AX292" s="20">
        <v>0</v>
      </c>
      <c r="AY292" s="20">
        <v>1.1999999999999993</v>
      </c>
      <c r="AZ292" s="20">
        <v>-4.5999999999999996</v>
      </c>
      <c r="BA292" s="20">
        <v>0</v>
      </c>
      <c r="BB292" s="20">
        <v>0</v>
      </c>
      <c r="BC292" s="20">
        <v>0</v>
      </c>
      <c r="BD292" s="20">
        <v>0</v>
      </c>
      <c r="BE292" s="20">
        <v>0</v>
      </c>
      <c r="BF292" s="20">
        <v>-7</v>
      </c>
      <c r="BG292" s="20">
        <v>-6</v>
      </c>
      <c r="BH292" s="20">
        <v>-3</v>
      </c>
      <c r="BI292" s="20">
        <v>-5.3000000000000043</v>
      </c>
      <c r="BJ292" s="22">
        <v>-3</v>
      </c>
      <c r="BK292" s="22">
        <v>-1</v>
      </c>
      <c r="BL292" s="22">
        <v>-8.3000000000000043</v>
      </c>
      <c r="BM292" s="22">
        <v>8</v>
      </c>
      <c r="BN292" s="22">
        <v>6</v>
      </c>
      <c r="BO292" s="22">
        <v>15.599999999999994</v>
      </c>
      <c r="BP292" s="22">
        <v>4</v>
      </c>
      <c r="BQ292" s="22">
        <v>-7</v>
      </c>
      <c r="BR292" s="22">
        <v>-3</v>
      </c>
      <c r="BS292" s="22">
        <v>-7</v>
      </c>
      <c r="BT292" s="22">
        <v>1</v>
      </c>
      <c r="BU292" s="22">
        <v>6</v>
      </c>
      <c r="BV292" s="22">
        <v>-2</v>
      </c>
      <c r="BW292" s="22">
        <v>0</v>
      </c>
      <c r="BX292" s="22">
        <v>-7</v>
      </c>
      <c r="BY292" s="20">
        <v>5</v>
      </c>
      <c r="BZ292" s="22">
        <v>16</v>
      </c>
      <c r="CA292" s="21" t="str">
        <f>IF(Table1[[#This Row],[Score1]]&gt;Table1[[#This Row],[Score2]],Table1[[#This Row],[Team1]],Table1[[#This Row],[Team2]])</f>
        <v>POR</v>
      </c>
      <c r="CB292" s="21" t="str">
        <f>IF(Raw!$CA292=Raw!$B292,"Team1", "Team2")</f>
        <v>Team2</v>
      </c>
      <c r="CC292" s="21">
        <v>89</v>
      </c>
      <c r="CD292" s="21">
        <v>110</v>
      </c>
      <c r="CE292" s="21">
        <f>Raw!$CC292-Raw!$CD292</f>
        <v>-21</v>
      </c>
      <c r="CF292" s="21" t="str">
        <f>INDEX(Pred!O:O, MATCH(Table1[[#This Row],[Index]],Pred!E:E,0))</f>
        <v>Team2</v>
      </c>
      <c r="CG292" s="21">
        <f>INDEX(Pred!P:P,MATCH(Table1[[#This Row],[Index]],Pred!E:E,0))</f>
        <v>0</v>
      </c>
      <c r="CH292" s="21">
        <f>IF(OR(SIGN(Table1[[#This Row],[Runline.forecast]])&lt;&gt;SIGN(Table1[[#This Row],[Scorediff]]), ABS(Table1[[#This Row],[Runline.forecast]])&gt;ABS(Table1[[#This Row],[Scorediff]])),1,0)</f>
        <v>1</v>
      </c>
      <c r="CI292" s="21">
        <f>IF(Table1[[#This Row],[GamewinTeam]]=Table1[[#This Row],[Bet.forecast]],0,1)</f>
        <v>0</v>
      </c>
      <c r="CJ292" s="32">
        <f>IF(AND(Table1[[#This Row],[Runline.error]]=0,Table1[[#This Row],[Error]]=0),0,1)</f>
        <v>1</v>
      </c>
      <c r="CK292" s="32">
        <f>IF(OR(SIGN(Table1[[#This Row],[Scorepreddiff]])&lt;&gt;SIGN(Table1[[#This Row],[Scorediff]]), ABS(Table1[[#This Row],[Scorepreddiff]])&gt;ABS(Table1[[#This Row],[Scorediff]])),1,0)</f>
        <v>1</v>
      </c>
    </row>
    <row r="293" spans="1:89" x14ac:dyDescent="0.25">
      <c r="A293" t="str">
        <f>IF(ISBLANK(Table1[[#This Row],[Gamewin]]),"Test","Train")</f>
        <v>Train</v>
      </c>
      <c r="B293" s="16" t="s">
        <v>40</v>
      </c>
      <c r="C293" s="18" t="s">
        <v>56</v>
      </c>
      <c r="D293" s="19" t="s">
        <v>285</v>
      </c>
      <c r="E293" s="18" t="str">
        <f>Table1[[#This Row],[Team1]]&amp;""&amp;Table1[[#This Row],[Team2]]&amp;""&amp;Table1[[#This Row],[Date]]</f>
        <v>CHALAL05.01.2018</v>
      </c>
      <c r="F293" s="18" t="str">
        <f>Raw!$C293</f>
        <v>LAL</v>
      </c>
      <c r="G293" s="18" t="str">
        <f>IF(Raw!$F293=Raw!$B293,"Team1","Team2")</f>
        <v>Team2</v>
      </c>
      <c r="H293" s="18" t="str">
        <f>IF(Table1[[#This Row],[Odd1]]&gt;Table1[[#This Row],[Odd2]],Table1[[#This Row],[Team2]],Table1[[#This Row],[Team1]])</f>
        <v>CHA</v>
      </c>
      <c r="I293" s="18" t="str">
        <f>IF(Raw!$H293=Raw!$B293,"Team1","Team2")</f>
        <v>Team1</v>
      </c>
      <c r="J293" s="18">
        <v>1.79</v>
      </c>
      <c r="K293" s="18">
        <v>2.14</v>
      </c>
      <c r="L293" s="18">
        <f>Raw!$J293-Raw!$K293</f>
        <v>-0.35000000000000009</v>
      </c>
      <c r="M293" s="18" t="s">
        <v>40</v>
      </c>
      <c r="N293" s="18" t="str">
        <f>IF(Raw!$M293=Raw!$B293,"Team1", "Team2")</f>
        <v>Team1</v>
      </c>
      <c r="O293" s="18">
        <f>0</f>
        <v>0</v>
      </c>
      <c r="P293" s="18">
        <f>0</f>
        <v>0</v>
      </c>
      <c r="Q293" s="18">
        <f>0</f>
        <v>0</v>
      </c>
      <c r="R293" s="18">
        <f>0</f>
        <v>0</v>
      </c>
      <c r="S293" s="18" t="str">
        <f>IF(Table1[[#This Row],[Scorepred1]]&gt;Table1[[#This Row],[Scorepred2]],Table1[[#This Row],[Team1]],Table1[[#This Row],[Team2]])</f>
        <v>CHA</v>
      </c>
      <c r="T293" s="18" t="str">
        <f>IF(Raw!$S293=Raw!$B293,"Team1","Team2")</f>
        <v>Team1</v>
      </c>
      <c r="U293" s="18">
        <v>114</v>
      </c>
      <c r="V293" s="18">
        <v>82</v>
      </c>
      <c r="W293" s="18">
        <f>Raw!$U293-Raw!$V293</f>
        <v>32</v>
      </c>
      <c r="X293" s="18">
        <v>0.71970000000000001</v>
      </c>
      <c r="Y293" s="18">
        <v>0.82</v>
      </c>
      <c r="Z293" s="18">
        <f>1-Table1[[#This Row],[Pred1]]</f>
        <v>0.18000000000000005</v>
      </c>
      <c r="AA293" s="20">
        <v>0</v>
      </c>
      <c r="AB293" s="20">
        <v>3</v>
      </c>
      <c r="AC293" s="20">
        <v>-3</v>
      </c>
      <c r="AD293" s="20">
        <v>8.1000000000000016E-2</v>
      </c>
      <c r="AE293" s="20">
        <v>-0.5</v>
      </c>
      <c r="AF293" s="20">
        <v>-1.7999999999999972</v>
      </c>
      <c r="AG293" s="20">
        <v>-2.7000000000000028</v>
      </c>
      <c r="AH293" s="20">
        <v>-3.3999999999999915</v>
      </c>
      <c r="AI293" s="20">
        <v>-1.3999999999999986</v>
      </c>
      <c r="AJ293" s="20">
        <v>9.9999999999999645E-2</v>
      </c>
      <c r="AK293" s="20">
        <v>-1.6999999999999993</v>
      </c>
      <c r="AL293" s="20">
        <v>2.6999999999999957</v>
      </c>
      <c r="AM293" s="20">
        <v>3.5</v>
      </c>
      <c r="AN293" s="20">
        <v>3.5</v>
      </c>
      <c r="AO293" s="20">
        <v>4.2000000000000028</v>
      </c>
      <c r="AP293" s="20">
        <v>-0.90000000000000036</v>
      </c>
      <c r="AQ293" s="20">
        <v>1</v>
      </c>
      <c r="AR293" s="20">
        <v>9.9999999999994316E-2</v>
      </c>
      <c r="AS293" s="20">
        <v>-2.4000000000000021</v>
      </c>
      <c r="AT293" s="20">
        <v>-3.4000000000000004</v>
      </c>
      <c r="AU293" s="20">
        <v>-1.6999999999999993</v>
      </c>
      <c r="AV293" s="20">
        <v>-0.60000000000000053</v>
      </c>
      <c r="AW293" s="20">
        <v>-1.0999999999999996</v>
      </c>
      <c r="AX293" s="20">
        <v>-4.0999999999999979</v>
      </c>
      <c r="AY293" s="20">
        <v>2</v>
      </c>
      <c r="AZ293" s="20">
        <v>3.6999999999999997</v>
      </c>
      <c r="BA293" s="20">
        <v>0</v>
      </c>
      <c r="BB293" s="20">
        <v>1</v>
      </c>
      <c r="BC293" s="20">
        <v>-1</v>
      </c>
      <c r="BD293" s="20">
        <v>1</v>
      </c>
      <c r="BE293" s="20">
        <v>0</v>
      </c>
      <c r="BF293" s="20">
        <v>35</v>
      </c>
      <c r="BG293" s="20">
        <v>13</v>
      </c>
      <c r="BH293" s="20">
        <v>-3</v>
      </c>
      <c r="BI293" s="20">
        <v>16</v>
      </c>
      <c r="BJ293" s="22">
        <v>4</v>
      </c>
      <c r="BK293" s="22">
        <v>-1</v>
      </c>
      <c r="BL293" s="22">
        <v>13.600000000000001</v>
      </c>
      <c r="BM293" s="22">
        <v>5</v>
      </c>
      <c r="BN293" s="22">
        <v>3</v>
      </c>
      <c r="BO293" s="22">
        <v>17.799999999999997</v>
      </c>
      <c r="BP293" s="22">
        <v>-11</v>
      </c>
      <c r="BQ293" s="22">
        <v>-4</v>
      </c>
      <c r="BR293" s="22">
        <v>-15</v>
      </c>
      <c r="BS293" s="22">
        <v>1</v>
      </c>
      <c r="BT293" s="22">
        <v>-14</v>
      </c>
      <c r="BU293" s="22">
        <v>2</v>
      </c>
      <c r="BV293" s="22">
        <v>-1</v>
      </c>
      <c r="BW293" s="22">
        <v>-3</v>
      </c>
      <c r="BX293" s="22">
        <v>4</v>
      </c>
      <c r="BY293" s="20">
        <v>2</v>
      </c>
      <c r="BZ293" s="22">
        <v>57</v>
      </c>
      <c r="CA293" s="21" t="str">
        <f>IF(Table1[[#This Row],[Score1]]&gt;Table1[[#This Row],[Score2]],Table1[[#This Row],[Team1]],Table1[[#This Row],[Team2]])</f>
        <v>CHA</v>
      </c>
      <c r="CB293" s="21" t="str">
        <f>IF(Raw!$CA293=Raw!$B293,"Team1", "Team2")</f>
        <v>Team1</v>
      </c>
      <c r="CC293" s="21">
        <v>108</v>
      </c>
      <c r="CD293" s="21">
        <v>94</v>
      </c>
      <c r="CE293" s="21">
        <f>Raw!$CC293-Raw!$CD293</f>
        <v>14</v>
      </c>
      <c r="CF293" s="21" t="str">
        <f>INDEX(Pred!O:O, MATCH(Table1[[#This Row],[Index]],Pred!E:E,0))</f>
        <v>Team1</v>
      </c>
      <c r="CG293" s="21">
        <f>INDEX(Pred!P:P,MATCH(Table1[[#This Row],[Index]],Pred!E:E,0))</f>
        <v>3</v>
      </c>
      <c r="CH293" s="21">
        <f>IF(OR(SIGN(Table1[[#This Row],[Runline.forecast]])&lt;&gt;SIGN(Table1[[#This Row],[Scorediff]]), ABS(Table1[[#This Row],[Runline.forecast]])&gt;ABS(Table1[[#This Row],[Scorediff]])),1,0)</f>
        <v>0</v>
      </c>
      <c r="CI293" s="21">
        <f>IF(Table1[[#This Row],[GamewinTeam]]=Table1[[#This Row],[Bet.forecast]],0,1)</f>
        <v>0</v>
      </c>
      <c r="CJ293" s="32">
        <f>IF(AND(Table1[[#This Row],[Runline.error]]=0,Table1[[#This Row],[Error]]=0),0,1)</f>
        <v>0</v>
      </c>
      <c r="CK293" s="32">
        <f>IF(OR(SIGN(Table1[[#This Row],[Scorepreddiff]])&lt;&gt;SIGN(Table1[[#This Row],[Scorediff]]), ABS(Table1[[#This Row],[Scorepreddiff]])&gt;ABS(Table1[[#This Row],[Scorediff]])),1,0)</f>
        <v>1</v>
      </c>
    </row>
    <row r="294" spans="1:89" x14ac:dyDescent="0.25">
      <c r="A294" t="str">
        <f>IF(ISBLANK(Table1[[#This Row],[Gamewin]]),"Test","Train")</f>
        <v>Train</v>
      </c>
      <c r="B294" s="16" t="s">
        <v>3</v>
      </c>
      <c r="C294" s="18" t="s">
        <v>37</v>
      </c>
      <c r="D294" s="19" t="s">
        <v>288</v>
      </c>
      <c r="E294" s="18" t="str">
        <f>Table1[[#This Row],[Team1]]&amp;""&amp;Table1[[#This Row],[Team2]]&amp;""&amp;Table1[[#This Row],[Date]]</f>
        <v>BOSBKN06.01.2018</v>
      </c>
      <c r="F294" s="18" t="str">
        <f>Raw!$C294</f>
        <v>BKN</v>
      </c>
      <c r="G294" s="18" t="str">
        <f>IF(Raw!$F294=Raw!$B294,"Team1","Team2")</f>
        <v>Team2</v>
      </c>
      <c r="H294" s="18" t="str">
        <f>IF(Table1[[#This Row],[Odd1]]&gt;Table1[[#This Row],[Odd2]],Table1[[#This Row],[Team2]],Table1[[#This Row],[Team1]])</f>
        <v>BOS</v>
      </c>
      <c r="I294" s="18" t="str">
        <f>IF(Raw!$H294=Raw!$B294,"Team1","Team2")</f>
        <v>Team1</v>
      </c>
      <c r="J294" s="18">
        <v>1.7</v>
      </c>
      <c r="K294" s="18">
        <v>2.29</v>
      </c>
      <c r="L294" s="18">
        <f>Raw!$J294-Raw!$K294</f>
        <v>-0.59000000000000008</v>
      </c>
      <c r="M294" s="18" t="s">
        <v>37</v>
      </c>
      <c r="N294" s="18" t="str">
        <f>IF(Raw!$M294=Raw!$B294,"Team1", "Team2")</f>
        <v>Team2</v>
      </c>
      <c r="O294" s="18">
        <v>2</v>
      </c>
      <c r="P294" s="18">
        <f>0</f>
        <v>0</v>
      </c>
      <c r="Q294" s="18">
        <v>2</v>
      </c>
      <c r="R294" s="18">
        <v>1</v>
      </c>
      <c r="S294" s="18" t="str">
        <f>IF(Table1[[#This Row],[Scorepred1]]&gt;Table1[[#This Row],[Scorepred2]],Table1[[#This Row],[Team1]],Table1[[#This Row],[Team2]])</f>
        <v>BOS</v>
      </c>
      <c r="T294" s="18" t="str">
        <f>IF(Raw!$S294=Raw!$B294,"Team1","Team2")</f>
        <v>Team1</v>
      </c>
      <c r="U294" s="18">
        <v>103</v>
      </c>
      <c r="V294" s="18">
        <v>90</v>
      </c>
      <c r="W294" s="18">
        <f>Raw!$U294-Raw!$V294</f>
        <v>13</v>
      </c>
      <c r="X294" s="18">
        <v>0.72709999999999997</v>
      </c>
      <c r="Y294" s="18">
        <v>0.63</v>
      </c>
      <c r="Z294" s="18">
        <f>1-Table1[[#This Row],[Pred1]]</f>
        <v>0.37</v>
      </c>
      <c r="AA294" s="20">
        <v>4</v>
      </c>
      <c r="AB294" s="20">
        <v>17</v>
      </c>
      <c r="AC294" s="20">
        <v>-13</v>
      </c>
      <c r="AD294" s="20">
        <v>0.36699999999999999</v>
      </c>
      <c r="AE294" s="20">
        <v>0</v>
      </c>
      <c r="AF294" s="20">
        <v>-3.8000000000000114</v>
      </c>
      <c r="AG294" s="20">
        <v>-0.69999999999999574</v>
      </c>
      <c r="AH294" s="20">
        <v>-3.2000000000000028</v>
      </c>
      <c r="AI294" s="20">
        <v>1</v>
      </c>
      <c r="AJ294" s="20">
        <v>-0.40000000000000036</v>
      </c>
      <c r="AK294" s="20">
        <v>-2.6999999999999993</v>
      </c>
      <c r="AL294" s="20">
        <v>1.6000000000000014</v>
      </c>
      <c r="AM294" s="20">
        <v>-2.0999999999999979</v>
      </c>
      <c r="AN294" s="20">
        <v>-2.8999999999999986</v>
      </c>
      <c r="AO294" s="20">
        <v>0.70000000000000284</v>
      </c>
      <c r="AP294" s="20">
        <v>-1.3000000000000007</v>
      </c>
      <c r="AQ294" s="20">
        <v>0.29999999999999716</v>
      </c>
      <c r="AR294" s="20">
        <v>-1</v>
      </c>
      <c r="AS294" s="20">
        <v>-0.40000000000000213</v>
      </c>
      <c r="AT294" s="20">
        <v>-1.7000000000000011</v>
      </c>
      <c r="AU294" s="20">
        <v>1.0999999999999996</v>
      </c>
      <c r="AV294" s="20">
        <v>0.40000000000000036</v>
      </c>
      <c r="AW294" s="20">
        <v>-1.4000000000000004</v>
      </c>
      <c r="AX294" s="20">
        <v>-0.59999999999999787</v>
      </c>
      <c r="AY294" s="20">
        <v>-1.6999999999999993</v>
      </c>
      <c r="AZ294" s="20">
        <v>7.5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-7</v>
      </c>
      <c r="BG294" s="20">
        <v>1</v>
      </c>
      <c r="BH294" s="20">
        <v>22</v>
      </c>
      <c r="BI294" s="20">
        <v>-11</v>
      </c>
      <c r="BJ294" s="22">
        <v>-8</v>
      </c>
      <c r="BK294" s="22">
        <v>6</v>
      </c>
      <c r="BL294" s="22">
        <v>-30.000000000000004</v>
      </c>
      <c r="BM294" s="22">
        <v>-1</v>
      </c>
      <c r="BN294" s="22">
        <v>2</v>
      </c>
      <c r="BO294" s="22">
        <v>-21.700000000000003</v>
      </c>
      <c r="BP294" s="22">
        <v>13</v>
      </c>
      <c r="BQ294" s="22">
        <v>5</v>
      </c>
      <c r="BR294" s="22">
        <v>18</v>
      </c>
      <c r="BS294" s="22">
        <v>2</v>
      </c>
      <c r="BT294" s="22">
        <v>-9</v>
      </c>
      <c r="BU294" s="22">
        <v>3</v>
      </c>
      <c r="BV294" s="22">
        <v>1</v>
      </c>
      <c r="BW294" s="22">
        <v>1</v>
      </c>
      <c r="BX294" s="22">
        <v>-1</v>
      </c>
      <c r="BY294" s="20">
        <v>3</v>
      </c>
      <c r="BZ294" s="22">
        <v>6</v>
      </c>
      <c r="CA294" s="21" t="str">
        <f>IF(Table1[[#This Row],[Score1]]&gt;Table1[[#This Row],[Score2]],Table1[[#This Row],[Team1]],Table1[[#This Row],[Team2]])</f>
        <v>BOS</v>
      </c>
      <c r="CB294" s="21" t="str">
        <f>IF(Raw!$CA294=Raw!$B294,"Team1", "Team2")</f>
        <v>Team1</v>
      </c>
      <c r="CC294" s="21">
        <v>87</v>
      </c>
      <c r="CD294" s="21">
        <v>85</v>
      </c>
      <c r="CE294" s="21">
        <f>Raw!$CC294-Raw!$CD294</f>
        <v>2</v>
      </c>
      <c r="CF294" s="21" t="str">
        <f>INDEX(Pred!O:O, MATCH(Table1[[#This Row],[Index]],Pred!E:E,0))</f>
        <v>Team1</v>
      </c>
      <c r="CG294" s="21">
        <f>INDEX(Pred!P:P,MATCH(Table1[[#This Row],[Index]],Pred!E:E,0))</f>
        <v>7</v>
      </c>
      <c r="CH294" s="21">
        <f>IF(OR(SIGN(Table1[[#This Row],[Runline.forecast]])&lt;&gt;SIGN(Table1[[#This Row],[Scorediff]]), ABS(Table1[[#This Row],[Runline.forecast]])&gt;ABS(Table1[[#This Row],[Scorediff]])),1,0)</f>
        <v>1</v>
      </c>
      <c r="CI294" s="21">
        <f>IF(Table1[[#This Row],[GamewinTeam]]=Table1[[#This Row],[Bet.forecast]],0,1)</f>
        <v>0</v>
      </c>
      <c r="CJ294" s="32">
        <f>IF(AND(Table1[[#This Row],[Runline.error]]=0,Table1[[#This Row],[Error]]=0),0,1)</f>
        <v>1</v>
      </c>
      <c r="CK294" s="32">
        <f>IF(OR(SIGN(Table1[[#This Row],[Scorepreddiff]])&lt;&gt;SIGN(Table1[[#This Row],[Scorediff]]), ABS(Table1[[#This Row],[Scorepreddiff]])&gt;ABS(Table1[[#This Row],[Scorediff]])),1,0)</f>
        <v>1</v>
      </c>
    </row>
    <row r="295" spans="1:89" x14ac:dyDescent="0.25">
      <c r="A295" t="str">
        <f>IF(ISBLANK(Table1[[#This Row],[Gamewin]]),"Test","Train")</f>
        <v>Train</v>
      </c>
      <c r="B295" s="16" t="s">
        <v>42</v>
      </c>
      <c r="C295" s="18" t="s">
        <v>53</v>
      </c>
      <c r="D295" s="19" t="s">
        <v>288</v>
      </c>
      <c r="E295" s="18" t="str">
        <f>Table1[[#This Row],[Team1]]&amp;""&amp;Table1[[#This Row],[Team2]]&amp;""&amp;Table1[[#This Row],[Date]]</f>
        <v>CHIIND06.01.2018</v>
      </c>
      <c r="F295" s="18" t="str">
        <f>Raw!$C295</f>
        <v>IND</v>
      </c>
      <c r="G295" s="18" t="str">
        <f>IF(Raw!$F295=Raw!$B295,"Team1","Team2")</f>
        <v>Team2</v>
      </c>
      <c r="H295" s="18" t="str">
        <f>IF(Table1[[#This Row],[Odd1]]&gt;Table1[[#This Row],[Odd2]],Table1[[#This Row],[Team2]],Table1[[#This Row],[Team1]])</f>
        <v>IND</v>
      </c>
      <c r="I295" s="18" t="str">
        <f>IF(Raw!$H295=Raw!$B295,"Team1","Team2")</f>
        <v>Team2</v>
      </c>
      <c r="J295" s="18">
        <v>3.09</v>
      </c>
      <c r="K295" s="18">
        <v>1.43</v>
      </c>
      <c r="L295" s="18">
        <f>Raw!$J295-Raw!$K295</f>
        <v>1.66</v>
      </c>
      <c r="M295" s="18" t="s">
        <v>42</v>
      </c>
      <c r="N295" s="18" t="str">
        <f>IF(Raw!$M295=Raw!$B295,"Team1", "Team2")</f>
        <v>Team1</v>
      </c>
      <c r="O295" s="18">
        <f>0</f>
        <v>0</v>
      </c>
      <c r="P295" s="18">
        <f>0</f>
        <v>0</v>
      </c>
      <c r="Q295" s="18">
        <v>1</v>
      </c>
      <c r="R295" s="18">
        <f>0</f>
        <v>0</v>
      </c>
      <c r="S295" s="18" t="str">
        <f>IF(Table1[[#This Row],[Scorepred1]]&gt;Table1[[#This Row],[Scorepred2]],Table1[[#This Row],[Team1]],Table1[[#This Row],[Team2]])</f>
        <v>CHI</v>
      </c>
      <c r="T295" s="18" t="str">
        <f>IF(Raw!$S295=Raw!$B295,"Team1","Team2")</f>
        <v>Team1</v>
      </c>
      <c r="U295" s="18">
        <v>109</v>
      </c>
      <c r="V295" s="18">
        <v>87</v>
      </c>
      <c r="W295" s="18">
        <f>Raw!$U295-Raw!$V295</f>
        <v>22</v>
      </c>
      <c r="X295" s="18">
        <v>0.69940000000000002</v>
      </c>
      <c r="Y295" s="18">
        <v>0.72</v>
      </c>
      <c r="Z295" s="18">
        <f>1-Table1[[#This Row],[Pred1]]</f>
        <v>0.28000000000000003</v>
      </c>
      <c r="AA295" s="20">
        <v>1</v>
      </c>
      <c r="AB295" s="20">
        <v>-5</v>
      </c>
      <c r="AC295" s="20">
        <v>6</v>
      </c>
      <c r="AD295" s="20">
        <v>-0.14100000000000001</v>
      </c>
      <c r="AE295" s="20">
        <v>0.10000000000000142</v>
      </c>
      <c r="AF295" s="20">
        <v>-4.7000000000000028</v>
      </c>
      <c r="AG295" s="20">
        <v>-2.2000000000000028</v>
      </c>
      <c r="AH295" s="20">
        <v>2.2000000000000028</v>
      </c>
      <c r="AI295" s="20">
        <v>-3.7000000000000028</v>
      </c>
      <c r="AJ295" s="20">
        <v>1</v>
      </c>
      <c r="AK295" s="20">
        <v>4.8000000000000007</v>
      </c>
      <c r="AL295" s="20">
        <v>-2.5999999999999943</v>
      </c>
      <c r="AM295" s="20">
        <v>-1.3999999999999986</v>
      </c>
      <c r="AN295" s="20">
        <v>-1.3000000000000007</v>
      </c>
      <c r="AO295" s="20">
        <v>-2.7000000000000028</v>
      </c>
      <c r="AP295" s="20">
        <v>0.20000000000000107</v>
      </c>
      <c r="AQ295" s="20">
        <v>3.1000000000000014</v>
      </c>
      <c r="AR295" s="20">
        <v>3.2999999999999972</v>
      </c>
      <c r="AS295" s="20">
        <v>1</v>
      </c>
      <c r="AT295" s="20">
        <v>9.9999999999999645E-2</v>
      </c>
      <c r="AU295" s="20">
        <v>-0.79999999999999982</v>
      </c>
      <c r="AV295" s="20">
        <v>-0.99999999999999956</v>
      </c>
      <c r="AW295" s="20">
        <v>-0.59999999999999964</v>
      </c>
      <c r="AX295" s="20">
        <v>0.69999999999999929</v>
      </c>
      <c r="AY295" s="20">
        <v>-1.4000000000000021</v>
      </c>
      <c r="AZ295" s="20">
        <v>-4.8000000000000007</v>
      </c>
      <c r="BA295" s="20">
        <v>0</v>
      </c>
      <c r="BB295" s="20">
        <v>1</v>
      </c>
      <c r="BC295" s="20">
        <v>-1</v>
      </c>
      <c r="BD295" s="20">
        <v>1</v>
      </c>
      <c r="BE295" s="20">
        <v>0</v>
      </c>
      <c r="BF295" s="20">
        <v>26</v>
      </c>
      <c r="BG295" s="20">
        <v>3</v>
      </c>
      <c r="BH295" s="20">
        <v>-6</v>
      </c>
      <c r="BI295" s="20">
        <v>7.6000000000000014</v>
      </c>
      <c r="BJ295" s="22">
        <v>11</v>
      </c>
      <c r="BK295" s="22">
        <v>13</v>
      </c>
      <c r="BL295" s="22">
        <v>30</v>
      </c>
      <c r="BM295" s="22">
        <v>9</v>
      </c>
      <c r="BN295" s="22">
        <v>13</v>
      </c>
      <c r="BO295" s="22">
        <v>-6.1000000000000085</v>
      </c>
      <c r="BP295" s="22">
        <v>0</v>
      </c>
      <c r="BQ295" s="22">
        <v>12</v>
      </c>
      <c r="BR295" s="22">
        <v>12</v>
      </c>
      <c r="BS295" s="22">
        <v>1</v>
      </c>
      <c r="BT295" s="22">
        <v>4</v>
      </c>
      <c r="BU295" s="22">
        <v>2</v>
      </c>
      <c r="BV295" s="22">
        <v>1</v>
      </c>
      <c r="BW295" s="22">
        <v>-3</v>
      </c>
      <c r="BX295" s="22">
        <v>-1</v>
      </c>
      <c r="BY295" s="20">
        <v>1</v>
      </c>
      <c r="BZ295" s="22">
        <v>24</v>
      </c>
      <c r="CA295" s="21" t="str">
        <f>IF(Table1[[#This Row],[Score1]]&gt;Table1[[#This Row],[Score2]],Table1[[#This Row],[Team1]],Table1[[#This Row],[Team2]])</f>
        <v>IND</v>
      </c>
      <c r="CB295" s="21" t="str">
        <f>IF(Raw!$CA295=Raw!$B295,"Team1", "Team2")</f>
        <v>Team2</v>
      </c>
      <c r="CC295" s="21">
        <v>86</v>
      </c>
      <c r="CD295" s="21">
        <v>125</v>
      </c>
      <c r="CE295" s="21">
        <f>Raw!$CC295-Raw!$CD295</f>
        <v>-39</v>
      </c>
      <c r="CF295" s="21" t="str">
        <f>INDEX(Pred!O:O, MATCH(Table1[[#This Row],[Index]],Pred!E:E,0))</f>
        <v>do not bet</v>
      </c>
      <c r="CG295" s="21">
        <f>INDEX(Pred!P:P,MATCH(Table1[[#This Row],[Index]],Pred!E:E,0))</f>
        <v>-3</v>
      </c>
      <c r="CH295" s="21">
        <f>IF(OR(SIGN(Table1[[#This Row],[Runline.forecast]])&lt;&gt;SIGN(Table1[[#This Row],[Scorediff]]), ABS(Table1[[#This Row],[Runline.forecast]])&gt;ABS(Table1[[#This Row],[Scorediff]])),1,0)</f>
        <v>0</v>
      </c>
      <c r="CI295" s="21">
        <f>IF(Table1[[#This Row],[GamewinTeam]]=Table1[[#This Row],[Bet.forecast]],0,1)</f>
        <v>1</v>
      </c>
      <c r="CJ295" s="32">
        <f>IF(AND(Table1[[#This Row],[Runline.error]]=0,Table1[[#This Row],[Error]]=0),0,1)</f>
        <v>1</v>
      </c>
      <c r="CK295" s="32">
        <f>IF(OR(SIGN(Table1[[#This Row],[Scorepreddiff]])&lt;&gt;SIGN(Table1[[#This Row],[Scorediff]]), ABS(Table1[[#This Row],[Scorepreddiff]])&gt;ABS(Table1[[#This Row],[Scorediff]])),1,0)</f>
        <v>1</v>
      </c>
    </row>
    <row r="296" spans="1:89" x14ac:dyDescent="0.25">
      <c r="A296" t="str">
        <f>IF(ISBLANK(Table1[[#This Row],[Gamewin]]),"Test","Train")</f>
        <v>Train</v>
      </c>
      <c r="B296" s="16" t="s">
        <v>4</v>
      </c>
      <c r="C296" s="18" t="s">
        <v>69</v>
      </c>
      <c r="D296" s="19" t="s">
        <v>288</v>
      </c>
      <c r="E296" s="18" t="str">
        <f>Table1[[#This Row],[Team1]]&amp;""&amp;Table1[[#This Row],[Team2]]&amp;""&amp;Table1[[#This Row],[Date]]</f>
        <v>CLEORL06.01.2018</v>
      </c>
      <c r="F296" s="18" t="str">
        <f>Raw!$C296</f>
        <v>ORL</v>
      </c>
      <c r="G296" s="18" t="str">
        <f>IF(Raw!$F296=Raw!$B296,"Team1","Team2")</f>
        <v>Team2</v>
      </c>
      <c r="H296" s="18" t="str">
        <f>IF(Table1[[#This Row],[Odd1]]&gt;Table1[[#This Row],[Odd2]],Table1[[#This Row],[Team2]],Table1[[#This Row],[Team1]])</f>
        <v>CLE</v>
      </c>
      <c r="I296" s="18" t="str">
        <f>IF(Raw!$H296=Raw!$B296,"Team1","Team2")</f>
        <v>Team1</v>
      </c>
      <c r="J296" s="18">
        <v>1.24</v>
      </c>
      <c r="K296" s="18">
        <v>4.58</v>
      </c>
      <c r="L296" s="18">
        <f>Raw!$J296-Raw!$K296</f>
        <v>-3.34</v>
      </c>
      <c r="M296" s="18" t="s">
        <v>69</v>
      </c>
      <c r="N296" s="18" t="str">
        <f>IF(Raw!$M296=Raw!$B296,"Team1", "Team2")</f>
        <v>Team2</v>
      </c>
      <c r="O296" s="18">
        <v>2</v>
      </c>
      <c r="P296" s="18">
        <f>0</f>
        <v>0</v>
      </c>
      <c r="Q296" s="18">
        <v>1</v>
      </c>
      <c r="R296" s="18">
        <v>1</v>
      </c>
      <c r="S296" s="18" t="str">
        <f>IF(Table1[[#This Row],[Scorepred1]]&gt;Table1[[#This Row],[Scorepred2]],Table1[[#This Row],[Team1]],Table1[[#This Row],[Team2]])</f>
        <v>CLE</v>
      </c>
      <c r="T296" s="18" t="str">
        <f>IF(Raw!$S296=Raw!$B296,"Team1","Team2")</f>
        <v>Team1</v>
      </c>
      <c r="U296" s="18">
        <v>95</v>
      </c>
      <c r="V296" s="18">
        <v>86</v>
      </c>
      <c r="W296" s="18">
        <f>Raw!$U296-Raw!$V296</f>
        <v>9</v>
      </c>
      <c r="X296" s="18">
        <v>0.89870000000000005</v>
      </c>
      <c r="Y296" s="18">
        <v>0.59</v>
      </c>
      <c r="Z296" s="18">
        <f>1-Table1[[#This Row],[Pred1]]</f>
        <v>0.41000000000000003</v>
      </c>
      <c r="AA296" s="20">
        <v>-1</v>
      </c>
      <c r="AB296" s="20">
        <v>12</v>
      </c>
      <c r="AC296" s="20">
        <v>-13</v>
      </c>
      <c r="AD296" s="20">
        <v>0.33300000000000002</v>
      </c>
      <c r="AE296" s="20">
        <v>-0.10000000000000142</v>
      </c>
      <c r="AF296" s="20">
        <v>4.9000000000000057</v>
      </c>
      <c r="AG296" s="20">
        <v>0</v>
      </c>
      <c r="AH296" s="20">
        <v>-3.6000000000000085</v>
      </c>
      <c r="AI296" s="20">
        <v>2</v>
      </c>
      <c r="AJ296" s="20">
        <v>2.0999999999999996</v>
      </c>
      <c r="AK296" s="20">
        <v>3.4999999999999964</v>
      </c>
      <c r="AL296" s="20">
        <v>2.6000000000000014</v>
      </c>
      <c r="AM296" s="20">
        <v>2.8000000000000007</v>
      </c>
      <c r="AN296" s="20">
        <v>2</v>
      </c>
      <c r="AO296" s="20">
        <v>5.7999999999999972</v>
      </c>
      <c r="AP296" s="20">
        <v>-0.39999999999999858</v>
      </c>
      <c r="AQ296" s="20">
        <v>0.29999999999999716</v>
      </c>
      <c r="AR296" s="20">
        <v>-0.19999999999999574</v>
      </c>
      <c r="AS296" s="20">
        <v>0.59999999999999787</v>
      </c>
      <c r="AT296" s="20">
        <v>-0.5</v>
      </c>
      <c r="AU296" s="20">
        <v>0</v>
      </c>
      <c r="AV296" s="20">
        <v>-1</v>
      </c>
      <c r="AW296" s="20">
        <v>-1.0000000000000004</v>
      </c>
      <c r="AX296" s="20">
        <v>-1.4000000000000021</v>
      </c>
      <c r="AY296" s="20">
        <v>1.5999999999999979</v>
      </c>
      <c r="AZ296" s="20">
        <v>8.1</v>
      </c>
      <c r="BA296" s="20">
        <v>0</v>
      </c>
      <c r="BB296" s="20">
        <v>0</v>
      </c>
      <c r="BC296" s="20">
        <v>0</v>
      </c>
      <c r="BD296" s="20">
        <v>0</v>
      </c>
      <c r="BE296" s="20">
        <v>0</v>
      </c>
      <c r="BF296" s="20">
        <v>-10</v>
      </c>
      <c r="BG296" s="20">
        <v>-4</v>
      </c>
      <c r="BH296" s="20">
        <v>-2</v>
      </c>
      <c r="BI296" s="20">
        <v>-3.7000000000000028</v>
      </c>
      <c r="BJ296" s="22">
        <v>2</v>
      </c>
      <c r="BK296" s="22">
        <v>1</v>
      </c>
      <c r="BL296" s="22">
        <v>5.6000000000000014</v>
      </c>
      <c r="BM296" s="22">
        <v>-4</v>
      </c>
      <c r="BN296" s="22">
        <v>-7</v>
      </c>
      <c r="BO296" s="22">
        <v>12</v>
      </c>
      <c r="BP296" s="22">
        <v>0</v>
      </c>
      <c r="BQ296" s="22">
        <v>0</v>
      </c>
      <c r="BR296" s="22">
        <v>0</v>
      </c>
      <c r="BS296" s="22">
        <v>0</v>
      </c>
      <c r="BT296" s="22">
        <v>3</v>
      </c>
      <c r="BU296" s="22">
        <v>-1</v>
      </c>
      <c r="BV296" s="22">
        <v>4</v>
      </c>
      <c r="BW296" s="22">
        <v>-1</v>
      </c>
      <c r="BX296" s="22">
        <v>-2</v>
      </c>
      <c r="BY296" s="20">
        <v>1</v>
      </c>
      <c r="BZ296" s="22">
        <v>4</v>
      </c>
      <c r="CA296" s="21" t="str">
        <f>IF(Table1[[#This Row],[Score1]]&gt;Table1[[#This Row],[Score2]],Table1[[#This Row],[Team1]],Table1[[#This Row],[Team2]])</f>
        <v>CLE</v>
      </c>
      <c r="CB296" s="21" t="str">
        <f>IF(Raw!$CA296=Raw!$B296,"Team1", "Team2")</f>
        <v>Team1</v>
      </c>
      <c r="CC296" s="21">
        <v>131</v>
      </c>
      <c r="CD296" s="21">
        <v>127</v>
      </c>
      <c r="CE296" s="21">
        <f>Raw!$CC296-Raw!$CD296</f>
        <v>4</v>
      </c>
      <c r="CF296" s="21" t="str">
        <f>INDEX(Pred!O:O, MATCH(Table1[[#This Row],[Index]],Pred!E:E,0))</f>
        <v>Team1</v>
      </c>
      <c r="CG296" s="21">
        <f>INDEX(Pred!P:P,MATCH(Table1[[#This Row],[Index]],Pred!E:E,0))</f>
        <v>6</v>
      </c>
      <c r="CH296" s="21">
        <f>IF(OR(SIGN(Table1[[#This Row],[Runline.forecast]])&lt;&gt;SIGN(Table1[[#This Row],[Scorediff]]), ABS(Table1[[#This Row],[Runline.forecast]])&gt;ABS(Table1[[#This Row],[Scorediff]])),1,0)</f>
        <v>1</v>
      </c>
      <c r="CI296" s="21">
        <f>IF(Table1[[#This Row],[GamewinTeam]]=Table1[[#This Row],[Bet.forecast]],0,1)</f>
        <v>0</v>
      </c>
      <c r="CJ296" s="32">
        <f>IF(AND(Table1[[#This Row],[Runline.error]]=0,Table1[[#This Row],[Error]]=0),0,1)</f>
        <v>1</v>
      </c>
      <c r="CK296" s="32">
        <f>IF(OR(SIGN(Table1[[#This Row],[Scorepreddiff]])&lt;&gt;SIGN(Table1[[#This Row],[Scorediff]]), ABS(Table1[[#This Row],[Scorepreddiff]])&gt;ABS(Table1[[#This Row],[Scorediff]])),1,0)</f>
        <v>1</v>
      </c>
    </row>
    <row r="297" spans="1:89" x14ac:dyDescent="0.25">
      <c r="A297" t="str">
        <f>IF(ISBLANK(Table1[[#This Row],[Gamewin]]),"Test","Train")</f>
        <v>Train</v>
      </c>
      <c r="B297" s="16" t="s">
        <v>6</v>
      </c>
      <c r="C297" s="18" t="s">
        <v>5</v>
      </c>
      <c r="D297" s="19" t="s">
        <v>288</v>
      </c>
      <c r="E297" s="18" t="str">
        <f>Table1[[#This Row],[Team1]]&amp;""&amp;Table1[[#This Row],[Team2]]&amp;""&amp;Table1[[#This Row],[Date]]</f>
        <v>HOUDET06.01.2018</v>
      </c>
      <c r="F297" s="18" t="str">
        <f>Raw!$C297</f>
        <v>DET</v>
      </c>
      <c r="G297" s="18" t="str">
        <f>IF(Raw!$F297=Raw!$B297,"Team1","Team2")</f>
        <v>Team2</v>
      </c>
      <c r="H297" s="18" t="str">
        <f>IF(Table1[[#This Row],[Odd1]]&gt;Table1[[#This Row],[Odd2]],Table1[[#This Row],[Team2]],Table1[[#This Row],[Team1]])</f>
        <v>HOU</v>
      </c>
      <c r="I297" s="18" t="str">
        <f>IF(Raw!$H297=Raw!$B297,"Team1","Team2")</f>
        <v>Team1</v>
      </c>
      <c r="J297" s="18">
        <v>1.46</v>
      </c>
      <c r="K297" s="18">
        <v>2.95</v>
      </c>
      <c r="L297" s="18">
        <f>Raw!$J297-Raw!$K297</f>
        <v>-1.4900000000000002</v>
      </c>
      <c r="M297" s="18" t="s">
        <v>5</v>
      </c>
      <c r="N297" s="18" t="str">
        <f>IF(Raw!$M297=Raw!$B297,"Team1", "Team2")</f>
        <v>Team2</v>
      </c>
      <c r="O297" s="18">
        <v>1</v>
      </c>
      <c r="P297" s="18">
        <f>0</f>
        <v>0</v>
      </c>
      <c r="Q297" s="18">
        <f>0</f>
        <v>0</v>
      </c>
      <c r="R297" s="18">
        <f>0</f>
        <v>0</v>
      </c>
      <c r="S297" s="18" t="str">
        <f>IF(Table1[[#This Row],[Scorepred1]]&gt;Table1[[#This Row],[Scorepred2]],Table1[[#This Row],[Team1]],Table1[[#This Row],[Team2]])</f>
        <v>DET</v>
      </c>
      <c r="T297" s="18" t="str">
        <f>IF(Raw!$S297=Raw!$B297,"Team1","Team2")</f>
        <v>Team2</v>
      </c>
      <c r="U297" s="18">
        <v>80</v>
      </c>
      <c r="V297" s="18">
        <v>110</v>
      </c>
      <c r="W297" s="18">
        <f>Raw!$U297-Raw!$V297</f>
        <v>-30</v>
      </c>
      <c r="X297" s="18">
        <v>0.73780000000000001</v>
      </c>
      <c r="Y297" s="18">
        <v>0.2</v>
      </c>
      <c r="Z297" s="18">
        <f>1-Table1[[#This Row],[Pred1]]</f>
        <v>0.8</v>
      </c>
      <c r="AA297" s="20">
        <v>0</v>
      </c>
      <c r="AB297" s="20">
        <v>8</v>
      </c>
      <c r="AC297" s="20">
        <v>-8</v>
      </c>
      <c r="AD297" s="20">
        <v>0.22199999999999998</v>
      </c>
      <c r="AE297" s="20">
        <v>0.29999999999999716</v>
      </c>
      <c r="AF297" s="20">
        <v>13.399999999999991</v>
      </c>
      <c r="AG297" s="20">
        <v>1.1000000000000014</v>
      </c>
      <c r="AH297" s="20">
        <v>-0.90000000000000568</v>
      </c>
      <c r="AI297" s="20">
        <v>1.6999999999999957</v>
      </c>
      <c r="AJ297" s="20">
        <v>5</v>
      </c>
      <c r="AK297" s="20">
        <v>14.699999999999996</v>
      </c>
      <c r="AL297" s="20">
        <v>-1.3999999999999986</v>
      </c>
      <c r="AM297" s="20">
        <v>6.4000000000000021</v>
      </c>
      <c r="AN297" s="20">
        <v>7.1000000000000014</v>
      </c>
      <c r="AO297" s="20">
        <v>4</v>
      </c>
      <c r="AP297" s="20">
        <v>-0.90000000000000036</v>
      </c>
      <c r="AQ297" s="20">
        <v>2.8000000000000007</v>
      </c>
      <c r="AR297" s="20">
        <v>1.8999999999999986</v>
      </c>
      <c r="AS297" s="20">
        <v>0.39999999999999858</v>
      </c>
      <c r="AT297" s="20">
        <v>1</v>
      </c>
      <c r="AU297" s="20">
        <v>1.5</v>
      </c>
      <c r="AV297" s="20">
        <v>1.5</v>
      </c>
      <c r="AW297" s="20">
        <v>-0.40000000000000036</v>
      </c>
      <c r="AX297" s="20">
        <v>1.8999999999999986</v>
      </c>
      <c r="AY297" s="20">
        <v>2.6999999999999993</v>
      </c>
      <c r="AZ297" s="20">
        <v>8.9</v>
      </c>
      <c r="BA297" s="20">
        <v>0</v>
      </c>
      <c r="BB297" s="20">
        <v>0</v>
      </c>
      <c r="BC297" s="20">
        <v>0</v>
      </c>
      <c r="BD297" s="20">
        <v>0</v>
      </c>
      <c r="BE297" s="20">
        <v>0</v>
      </c>
      <c r="BF297" s="20">
        <v>36</v>
      </c>
      <c r="BG297" s="20">
        <v>12</v>
      </c>
      <c r="BH297" s="20">
        <v>10</v>
      </c>
      <c r="BI297" s="20">
        <v>9.2000000000000028</v>
      </c>
      <c r="BJ297" s="22">
        <v>10</v>
      </c>
      <c r="BK297" s="22">
        <v>28</v>
      </c>
      <c r="BL297" s="22">
        <v>2.1999999999999993</v>
      </c>
      <c r="BM297" s="22">
        <v>2</v>
      </c>
      <c r="BN297" s="22">
        <v>3</v>
      </c>
      <c r="BO297" s="22">
        <v>1.2000000000000028</v>
      </c>
      <c r="BP297" s="22">
        <v>0</v>
      </c>
      <c r="BQ297" s="22">
        <v>4</v>
      </c>
      <c r="BR297" s="22">
        <v>4</v>
      </c>
      <c r="BS297" s="22">
        <v>0</v>
      </c>
      <c r="BT297" s="22">
        <v>-2</v>
      </c>
      <c r="BU297" s="22">
        <v>-2</v>
      </c>
      <c r="BV297" s="22">
        <v>-1</v>
      </c>
      <c r="BW297" s="22">
        <v>2</v>
      </c>
      <c r="BX297" s="22">
        <v>3</v>
      </c>
      <c r="BY297" s="20">
        <v>1</v>
      </c>
      <c r="BZ297" s="22">
        <v>26</v>
      </c>
      <c r="CA297" s="21" t="str">
        <f>IF(Table1[[#This Row],[Score1]]&gt;Table1[[#This Row],[Score2]],Table1[[#This Row],[Team1]],Table1[[#This Row],[Team2]])</f>
        <v>DET</v>
      </c>
      <c r="CB297" s="21" t="str">
        <f>IF(Raw!$CA297=Raw!$B297,"Team1", "Team2")</f>
        <v>Team2</v>
      </c>
      <c r="CC297" s="21">
        <v>101</v>
      </c>
      <c r="CD297" s="21">
        <v>108</v>
      </c>
      <c r="CE297" s="21">
        <f>Raw!$CC297-Raw!$CD297</f>
        <v>-7</v>
      </c>
      <c r="CF297" s="21" t="str">
        <f>INDEX(Pred!O:O, MATCH(Table1[[#This Row],[Index]],Pred!E:E,0))</f>
        <v>Team1</v>
      </c>
      <c r="CG297" s="21">
        <f>INDEX(Pred!P:P,MATCH(Table1[[#This Row],[Index]],Pred!E:E,0))</f>
        <v>3</v>
      </c>
      <c r="CH297" s="21">
        <f>IF(OR(SIGN(Table1[[#This Row],[Runline.forecast]])&lt;&gt;SIGN(Table1[[#This Row],[Scorediff]]), ABS(Table1[[#This Row],[Runline.forecast]])&gt;ABS(Table1[[#This Row],[Scorediff]])),1,0)</f>
        <v>1</v>
      </c>
      <c r="CI297" s="21">
        <f>IF(Table1[[#This Row],[GamewinTeam]]=Table1[[#This Row],[Bet.forecast]],0,1)</f>
        <v>1</v>
      </c>
      <c r="CJ297" s="32">
        <f>IF(AND(Table1[[#This Row],[Runline.error]]=0,Table1[[#This Row],[Error]]=0),0,1)</f>
        <v>1</v>
      </c>
      <c r="CK297" s="32">
        <f>IF(OR(SIGN(Table1[[#This Row],[Scorepreddiff]])&lt;&gt;SIGN(Table1[[#This Row],[Scorediff]]), ABS(Table1[[#This Row],[Scorepreddiff]])&gt;ABS(Table1[[#This Row],[Scorediff]])),1,0)</f>
        <v>1</v>
      </c>
    </row>
    <row r="298" spans="1:89" x14ac:dyDescent="0.25">
      <c r="A298" t="str">
        <f>IF(ISBLANK(Table1[[#This Row],[Gamewin]]),"Test","Train")</f>
        <v>Train</v>
      </c>
      <c r="B298" s="16" t="s">
        <v>8</v>
      </c>
      <c r="C298" s="18" t="s">
        <v>83</v>
      </c>
      <c r="D298" s="19" t="s">
        <v>288</v>
      </c>
      <c r="E298" s="18" t="str">
        <f>Table1[[#This Row],[Team1]]&amp;""&amp;Table1[[#This Row],[Team2]]&amp;""&amp;Table1[[#This Row],[Date]]</f>
        <v>MILWAS06.01.2018</v>
      </c>
      <c r="F298" s="18" t="str">
        <f>Raw!$C298</f>
        <v>WAS</v>
      </c>
      <c r="G298" s="18" t="str">
        <f>IF(Raw!$F298=Raw!$B298,"Team1","Team2")</f>
        <v>Team2</v>
      </c>
      <c r="H298" s="18" t="str">
        <f>IF(Table1[[#This Row],[Odd1]]&gt;Table1[[#This Row],[Odd2]],Table1[[#This Row],[Team2]],Table1[[#This Row],[Team1]])</f>
        <v>WAS</v>
      </c>
      <c r="I298" s="18" t="str">
        <f>IF(Raw!$H298=Raw!$B298,"Team1","Team2")</f>
        <v>Team2</v>
      </c>
      <c r="J298" s="18">
        <v>2.4900000000000002</v>
      </c>
      <c r="K298" s="18">
        <v>1.61</v>
      </c>
      <c r="L298" s="18">
        <f>Raw!$J298-Raw!$K298</f>
        <v>0.88000000000000012</v>
      </c>
      <c r="M298" s="18" t="s">
        <v>8</v>
      </c>
      <c r="N298" s="18" t="str">
        <f>IF(Raw!$M298=Raw!$B298,"Team1", "Team2")</f>
        <v>Team1</v>
      </c>
      <c r="O298" s="18">
        <f>0</f>
        <v>0</v>
      </c>
      <c r="P298" s="18">
        <f>0</f>
        <v>0</v>
      </c>
      <c r="Q298" s="18">
        <f>0</f>
        <v>0</v>
      </c>
      <c r="R298" s="18">
        <f>0</f>
        <v>0</v>
      </c>
      <c r="S298" s="18" t="str">
        <f>IF(Table1[[#This Row],[Scorepred1]]&gt;Table1[[#This Row],[Scorepred2]],Table1[[#This Row],[Team1]],Table1[[#This Row],[Team2]])</f>
        <v>WAS</v>
      </c>
      <c r="T298" s="18" t="str">
        <f>IF(Raw!$S298=Raw!$B298,"Team1","Team2")</f>
        <v>Team2</v>
      </c>
      <c r="U298" s="18">
        <v>84</v>
      </c>
      <c r="V298" s="18">
        <v>116</v>
      </c>
      <c r="W298" s="18">
        <f>Raw!$U298-Raw!$V298</f>
        <v>-32</v>
      </c>
      <c r="X298" s="18">
        <v>0.67279999999999995</v>
      </c>
      <c r="Y298" s="18">
        <v>0.18</v>
      </c>
      <c r="Z298" s="18">
        <f>1-Table1[[#This Row],[Pred1]]</f>
        <v>0.82000000000000006</v>
      </c>
      <c r="AA298" s="20">
        <v>0</v>
      </c>
      <c r="AB298" s="20">
        <v>-2</v>
      </c>
      <c r="AC298" s="20">
        <v>2</v>
      </c>
      <c r="AD298" s="20">
        <v>-5.3999999999999937E-2</v>
      </c>
      <c r="AE298" s="20">
        <v>0</v>
      </c>
      <c r="AF298" s="20">
        <v>-0.59999999999999432</v>
      </c>
      <c r="AG298" s="20">
        <v>0.10000000000000142</v>
      </c>
      <c r="AH298" s="20">
        <v>-4.3999999999999915</v>
      </c>
      <c r="AI298" s="20">
        <v>2.6000000000000014</v>
      </c>
      <c r="AJ298" s="20">
        <v>-1</v>
      </c>
      <c r="AK298" s="20">
        <v>-1.6999999999999993</v>
      </c>
      <c r="AL298" s="20">
        <v>-1.5</v>
      </c>
      <c r="AM298" s="20">
        <v>0.19999999999999929</v>
      </c>
      <c r="AN298" s="20">
        <v>0.10000000000000142</v>
      </c>
      <c r="AO298" s="20">
        <v>0.29999999999999716</v>
      </c>
      <c r="AP298" s="20">
        <v>-2.3000000000000007</v>
      </c>
      <c r="AQ298" s="20">
        <v>-2.5999999999999979</v>
      </c>
      <c r="AR298" s="20">
        <v>-4.8999999999999986</v>
      </c>
      <c r="AS298" s="20">
        <v>0.60000000000000142</v>
      </c>
      <c r="AT298" s="20">
        <v>-0.19999999999999929</v>
      </c>
      <c r="AU298" s="20">
        <v>0.60000000000000053</v>
      </c>
      <c r="AV298" s="20">
        <v>0.59999999999999964</v>
      </c>
      <c r="AW298" s="20">
        <v>-1</v>
      </c>
      <c r="AX298" s="20">
        <v>0.69999999999999929</v>
      </c>
      <c r="AY298" s="20">
        <v>-1.2000000000000028</v>
      </c>
      <c r="AZ298" s="20">
        <v>-3</v>
      </c>
      <c r="BA298" s="20">
        <v>0</v>
      </c>
      <c r="BB298" s="20">
        <v>-1</v>
      </c>
      <c r="BC298" s="20">
        <v>1</v>
      </c>
      <c r="BD298" s="20">
        <v>-1</v>
      </c>
      <c r="BE298" s="20">
        <v>0</v>
      </c>
      <c r="BF298" s="20">
        <v>8</v>
      </c>
      <c r="BG298" s="20">
        <v>8</v>
      </c>
      <c r="BH298" s="20">
        <v>-7</v>
      </c>
      <c r="BI298" s="20">
        <v>13.900000000000006</v>
      </c>
      <c r="BJ298" s="22">
        <v>-3</v>
      </c>
      <c r="BK298" s="22">
        <v>-10</v>
      </c>
      <c r="BL298" s="22">
        <v>4.2000000000000028</v>
      </c>
      <c r="BM298" s="22">
        <v>-5</v>
      </c>
      <c r="BN298" s="22">
        <v>-5</v>
      </c>
      <c r="BO298" s="22">
        <v>-4.0999999999999943</v>
      </c>
      <c r="BP298" s="22">
        <v>-7</v>
      </c>
      <c r="BQ298" s="22">
        <v>-13</v>
      </c>
      <c r="BR298" s="22">
        <v>-20</v>
      </c>
      <c r="BS298" s="22">
        <v>5</v>
      </c>
      <c r="BT298" s="22">
        <v>-3</v>
      </c>
      <c r="BU298" s="22">
        <v>-3</v>
      </c>
      <c r="BV298" s="22">
        <v>-3</v>
      </c>
      <c r="BW298" s="22">
        <v>-4</v>
      </c>
      <c r="BX298" s="22">
        <v>0</v>
      </c>
      <c r="BY298" s="20">
        <v>-3</v>
      </c>
      <c r="BZ298" s="22">
        <v>-21</v>
      </c>
      <c r="CA298" s="21" t="str">
        <f>IF(Table1[[#This Row],[Score1]]&gt;Table1[[#This Row],[Score2]],Table1[[#This Row],[Team1]],Table1[[#This Row],[Team2]])</f>
        <v>MIL</v>
      </c>
      <c r="CB298" s="21" t="str">
        <f>IF(Raw!$CA298=Raw!$B298,"Team1", "Team2")</f>
        <v>Team1</v>
      </c>
      <c r="CC298" s="21">
        <v>110</v>
      </c>
      <c r="CD298" s="21">
        <v>103</v>
      </c>
      <c r="CE298" s="21">
        <f>Raw!$CC298-Raw!$CD298</f>
        <v>7</v>
      </c>
      <c r="CF298" s="21" t="str">
        <f>INDEX(Pred!O:O, MATCH(Table1[[#This Row],[Index]],Pred!E:E,0))</f>
        <v>Team2</v>
      </c>
      <c r="CG298" s="21">
        <f>INDEX(Pred!P:P,MATCH(Table1[[#This Row],[Index]],Pred!E:E,0))</f>
        <v>-1</v>
      </c>
      <c r="CH298" s="21">
        <f>IF(OR(SIGN(Table1[[#This Row],[Runline.forecast]])&lt;&gt;SIGN(Table1[[#This Row],[Scorediff]]), ABS(Table1[[#This Row],[Runline.forecast]])&gt;ABS(Table1[[#This Row],[Scorediff]])),1,0)</f>
        <v>1</v>
      </c>
      <c r="CI298" s="21">
        <f>IF(Table1[[#This Row],[GamewinTeam]]=Table1[[#This Row],[Bet.forecast]],0,1)</f>
        <v>1</v>
      </c>
      <c r="CJ298" s="32">
        <f>IF(AND(Table1[[#This Row],[Runline.error]]=0,Table1[[#This Row],[Error]]=0),0,1)</f>
        <v>1</v>
      </c>
      <c r="CK298" s="32">
        <f>IF(OR(SIGN(Table1[[#This Row],[Scorepreddiff]])&lt;&gt;SIGN(Table1[[#This Row],[Scorediff]]), ABS(Table1[[#This Row],[Scorepreddiff]])&gt;ABS(Table1[[#This Row],[Scorediff]])),1,0)</f>
        <v>1</v>
      </c>
    </row>
    <row r="299" spans="1:89" x14ac:dyDescent="0.25">
      <c r="A299" t="str">
        <f>IF(ISBLANK(Table1[[#This Row],[Gamewin]]),"Test","Train")</f>
        <v>Train</v>
      </c>
      <c r="B299" s="16" t="s">
        <v>63</v>
      </c>
      <c r="C299" s="18" t="s">
        <v>9</v>
      </c>
      <c r="D299" s="19" t="s">
        <v>288</v>
      </c>
      <c r="E299" s="18" t="str">
        <f>Table1[[#This Row],[Team1]]&amp;""&amp;Table1[[#This Row],[Team2]]&amp;""&amp;Table1[[#This Row],[Date]]</f>
        <v>NOPMIN06.01.2018</v>
      </c>
      <c r="F299" s="18" t="str">
        <f>Raw!$C299</f>
        <v>MIN</v>
      </c>
      <c r="G299" s="18" t="str">
        <f>IF(Raw!$F299=Raw!$B299,"Team1","Team2")</f>
        <v>Team2</v>
      </c>
      <c r="H299" s="18" t="str">
        <f>IF(Table1[[#This Row],[Odd1]]&gt;Table1[[#This Row],[Odd2]],Table1[[#This Row],[Team2]],Table1[[#This Row],[Team1]])</f>
        <v>MIN</v>
      </c>
      <c r="I299" s="18" t="str">
        <f>IF(Raw!$H299=Raw!$B299,"Team1","Team2")</f>
        <v>Team2</v>
      </c>
      <c r="J299" s="18">
        <v>2.0499999999999998</v>
      </c>
      <c r="K299" s="18">
        <v>1.86</v>
      </c>
      <c r="L299" s="18">
        <f>Raw!$J299-Raw!$K299</f>
        <v>0.18999999999999972</v>
      </c>
      <c r="M299" s="18" t="s">
        <v>63</v>
      </c>
      <c r="N299" s="18" t="str">
        <f>IF(Raw!$M299=Raw!$B299,"Team1", "Team2")</f>
        <v>Team1</v>
      </c>
      <c r="O299" s="18">
        <f>0</f>
        <v>0</v>
      </c>
      <c r="P299" s="18">
        <f>0</f>
        <v>0</v>
      </c>
      <c r="Q299" s="18">
        <f>0</f>
        <v>0</v>
      </c>
      <c r="R299" s="18">
        <f>0</f>
        <v>0</v>
      </c>
      <c r="S299" s="18" t="str">
        <f>IF(Table1[[#This Row],[Scorepred1]]&gt;Table1[[#This Row],[Scorepred2]],Table1[[#This Row],[Team1]],Table1[[#This Row],[Team2]])</f>
        <v>MIN</v>
      </c>
      <c r="T299" s="18" t="str">
        <f>IF(Raw!$S299=Raw!$B299,"Team1","Team2")</f>
        <v>Team2</v>
      </c>
      <c r="U299" s="18">
        <v>87</v>
      </c>
      <c r="V299" s="18">
        <v>104</v>
      </c>
      <c r="W299" s="18">
        <f>Raw!$U299-Raw!$V299</f>
        <v>-17</v>
      </c>
      <c r="X299" s="18">
        <v>0.80740000000000001</v>
      </c>
      <c r="Y299" s="18">
        <v>0.33</v>
      </c>
      <c r="Z299" s="18">
        <f>1-Table1[[#This Row],[Pred1]]</f>
        <v>0.66999999999999993</v>
      </c>
      <c r="AA299" s="20">
        <v>-2</v>
      </c>
      <c r="AB299" s="20">
        <v>-4</v>
      </c>
      <c r="AC299" s="20">
        <v>2</v>
      </c>
      <c r="AD299" s="20">
        <v>-7.8999999999999959E-2</v>
      </c>
      <c r="AE299" s="20">
        <v>0</v>
      </c>
      <c r="AF299" s="20">
        <v>3.5999999999999943</v>
      </c>
      <c r="AG299" s="20">
        <v>1.6000000000000014</v>
      </c>
      <c r="AH299" s="20">
        <v>0.5</v>
      </c>
      <c r="AI299" s="20">
        <v>1.6999999999999957</v>
      </c>
      <c r="AJ299" s="20">
        <v>3.5999999999999996</v>
      </c>
      <c r="AK299" s="20">
        <v>7.1999999999999993</v>
      </c>
      <c r="AL299" s="20">
        <v>3.2999999999999972</v>
      </c>
      <c r="AM299" s="20">
        <v>-3.2000000000000028</v>
      </c>
      <c r="AN299" s="20">
        <v>-3</v>
      </c>
      <c r="AO299" s="20">
        <v>-3.5</v>
      </c>
      <c r="AP299" s="20">
        <v>-2.0999999999999996</v>
      </c>
      <c r="AQ299" s="20">
        <v>3.3999999999999986</v>
      </c>
      <c r="AR299" s="20">
        <v>1.2999999999999972</v>
      </c>
      <c r="AS299" s="20">
        <v>4.4000000000000021</v>
      </c>
      <c r="AT299" s="20">
        <v>2.3999999999999986</v>
      </c>
      <c r="AU299" s="20">
        <v>-1.6999999999999993</v>
      </c>
      <c r="AV299" s="20">
        <v>0.70000000000000018</v>
      </c>
      <c r="AW299" s="20">
        <v>-0.20000000000000018</v>
      </c>
      <c r="AX299" s="20">
        <v>1.6000000000000014</v>
      </c>
      <c r="AY299" s="20">
        <v>-1</v>
      </c>
      <c r="AZ299" s="20">
        <v>-2.2000000000000002</v>
      </c>
      <c r="BA299" s="20">
        <v>0</v>
      </c>
      <c r="BB299" s="20">
        <v>1</v>
      </c>
      <c r="BC299" s="20">
        <v>-1</v>
      </c>
      <c r="BD299" s="20">
        <v>1</v>
      </c>
      <c r="BE299" s="20">
        <v>0</v>
      </c>
      <c r="BF299" s="20">
        <v>24</v>
      </c>
      <c r="BG299" s="20">
        <v>13</v>
      </c>
      <c r="BH299" s="20">
        <v>6</v>
      </c>
      <c r="BI299" s="20">
        <v>13.200000000000003</v>
      </c>
      <c r="BJ299" s="22">
        <v>7</v>
      </c>
      <c r="BK299" s="22">
        <v>7</v>
      </c>
      <c r="BL299" s="22">
        <v>16.300000000000004</v>
      </c>
      <c r="BM299" s="22">
        <v>-9</v>
      </c>
      <c r="BN299" s="22">
        <v>-16</v>
      </c>
      <c r="BO299" s="22">
        <v>25</v>
      </c>
      <c r="BP299" s="22">
        <v>-2</v>
      </c>
      <c r="BQ299" s="22">
        <v>1</v>
      </c>
      <c r="BR299" s="22">
        <v>-1</v>
      </c>
      <c r="BS299" s="22">
        <v>8</v>
      </c>
      <c r="BT299" s="22">
        <v>8</v>
      </c>
      <c r="BU299" s="22">
        <v>2</v>
      </c>
      <c r="BV299" s="22">
        <v>-3</v>
      </c>
      <c r="BW299" s="22">
        <v>-3</v>
      </c>
      <c r="BX299" s="22">
        <v>3</v>
      </c>
      <c r="BY299" s="20">
        <v>-1</v>
      </c>
      <c r="BZ299" s="22">
        <v>17</v>
      </c>
      <c r="CA299" s="21" t="str">
        <f>IF(Table1[[#This Row],[Score1]]&gt;Table1[[#This Row],[Score2]],Table1[[#This Row],[Team1]],Table1[[#This Row],[Team2]])</f>
        <v>MIN</v>
      </c>
      <c r="CB299" s="21" t="str">
        <f>IF(Raw!$CA299=Raw!$B299,"Team1", "Team2")</f>
        <v>Team2</v>
      </c>
      <c r="CC299" s="21">
        <v>98</v>
      </c>
      <c r="CD299" s="21">
        <v>116</v>
      </c>
      <c r="CE299" s="21">
        <f>Raw!$CC299-Raw!$CD299</f>
        <v>-18</v>
      </c>
      <c r="CF299" s="21" t="str">
        <f>INDEX(Pred!O:O, MATCH(Table1[[#This Row],[Index]],Pred!E:E,0))</f>
        <v>do not bet</v>
      </c>
      <c r="CG299" s="21">
        <f>INDEX(Pred!P:P,MATCH(Table1[[#This Row],[Index]],Pred!E:E,0))</f>
        <v>-7</v>
      </c>
      <c r="CH299" s="21">
        <f>IF(OR(SIGN(Table1[[#This Row],[Runline.forecast]])&lt;&gt;SIGN(Table1[[#This Row],[Scorediff]]), ABS(Table1[[#This Row],[Runline.forecast]])&gt;ABS(Table1[[#This Row],[Scorediff]])),1,0)</f>
        <v>0</v>
      </c>
      <c r="CI299" s="21">
        <f>IF(Table1[[#This Row],[GamewinTeam]]=Table1[[#This Row],[Bet.forecast]],0,1)</f>
        <v>1</v>
      </c>
      <c r="CJ299" s="32">
        <f>IF(AND(Table1[[#This Row],[Runline.error]]=0,Table1[[#This Row],[Error]]=0),0,1)</f>
        <v>1</v>
      </c>
      <c r="CK299" s="32">
        <f>IF(OR(SIGN(Table1[[#This Row],[Scorepreddiff]])&lt;&gt;SIGN(Table1[[#This Row],[Scorediff]]), ABS(Table1[[#This Row],[Scorepreddiff]])&gt;ABS(Table1[[#This Row],[Scorediff]])),1,0)</f>
        <v>0</v>
      </c>
    </row>
    <row r="300" spans="1:89" x14ac:dyDescent="0.25">
      <c r="A300" t="str">
        <f>IF(ISBLANK(Table1[[#This Row],[Gamewin]]),"Test","Train")</f>
        <v>Train</v>
      </c>
      <c r="B300" s="16" t="s">
        <v>47</v>
      </c>
      <c r="C300" s="18" t="s">
        <v>76</v>
      </c>
      <c r="D300" s="19" t="s">
        <v>288</v>
      </c>
      <c r="E300" s="18" t="str">
        <f>Table1[[#This Row],[Team1]]&amp;""&amp;Table1[[#This Row],[Team2]]&amp;""&amp;Table1[[#This Row],[Date]]</f>
        <v>DENSAC06.01.2018</v>
      </c>
      <c r="F300" s="18" t="str">
        <f>Raw!$C300</f>
        <v>SAC</v>
      </c>
      <c r="G300" s="18" t="str">
        <f>IF(Raw!$F300=Raw!$B300,"Team1","Team2")</f>
        <v>Team2</v>
      </c>
      <c r="H300" s="18" t="str">
        <f>IF(Table1[[#This Row],[Odd1]]&gt;Table1[[#This Row],[Odd2]],Table1[[#This Row],[Team2]],Table1[[#This Row],[Team1]])</f>
        <v>DEN</v>
      </c>
      <c r="I300" s="18" t="str">
        <f>IF(Raw!$H300=Raw!$B300,"Team1","Team2")</f>
        <v>Team1</v>
      </c>
      <c r="J300" s="18">
        <v>1.39</v>
      </c>
      <c r="K300" s="18">
        <v>3.27</v>
      </c>
      <c r="L300" s="18">
        <f>Raw!$J300-Raw!$K300</f>
        <v>-1.8800000000000001</v>
      </c>
      <c r="M300" s="18" t="s">
        <v>76</v>
      </c>
      <c r="N300" s="18" t="str">
        <f>IF(Raw!$M300=Raw!$B300,"Team1", "Team2")</f>
        <v>Team2</v>
      </c>
      <c r="O300" s="18">
        <v>4</v>
      </c>
      <c r="P300" s="18">
        <f>0</f>
        <v>0</v>
      </c>
      <c r="Q300" s="18">
        <f>0</f>
        <v>0</v>
      </c>
      <c r="R300" s="18">
        <f>0</f>
        <v>0</v>
      </c>
      <c r="S300" s="18" t="str">
        <f>IF(Table1[[#This Row],[Scorepred1]]&gt;Table1[[#This Row],[Scorepred2]],Table1[[#This Row],[Team1]],Table1[[#This Row],[Team2]])</f>
        <v>DEN</v>
      </c>
      <c r="T300" s="18" t="str">
        <f>IF(Raw!$S300=Raw!$B300,"Team1","Team2")</f>
        <v>Team1</v>
      </c>
      <c r="U300" s="18">
        <v>107</v>
      </c>
      <c r="V300" s="18">
        <v>89</v>
      </c>
      <c r="W300" s="18">
        <f>Raw!$U300-Raw!$V300</f>
        <v>18</v>
      </c>
      <c r="X300" s="18">
        <v>0.83320000000000005</v>
      </c>
      <c r="Y300" s="18">
        <v>0.68</v>
      </c>
      <c r="Z300" s="18">
        <f>1-Table1[[#This Row],[Pred1]]</f>
        <v>0.31999999999999995</v>
      </c>
      <c r="AA300" s="20">
        <v>3</v>
      </c>
      <c r="AB300" s="20">
        <v>9</v>
      </c>
      <c r="AC300" s="20">
        <v>-6</v>
      </c>
      <c r="AD300" s="20">
        <v>0.21000000000000002</v>
      </c>
      <c r="AE300" s="20">
        <v>0.29999999999999716</v>
      </c>
      <c r="AF300" s="20">
        <v>10.200000000000003</v>
      </c>
      <c r="AG300" s="20">
        <v>2</v>
      </c>
      <c r="AH300" s="20">
        <v>1.5999999999999943</v>
      </c>
      <c r="AI300" s="20">
        <v>1.3999999999999986</v>
      </c>
      <c r="AJ300" s="20">
        <v>2.5999999999999996</v>
      </c>
      <c r="AK300" s="20">
        <v>8.1000000000000014</v>
      </c>
      <c r="AL300" s="20">
        <v>-1.6000000000000014</v>
      </c>
      <c r="AM300" s="20">
        <v>3.6000000000000014</v>
      </c>
      <c r="AN300" s="20">
        <v>4.3999999999999986</v>
      </c>
      <c r="AO300" s="20">
        <v>2.2000000000000028</v>
      </c>
      <c r="AP300" s="20">
        <v>2</v>
      </c>
      <c r="AQ300" s="20">
        <v>3.0999999999999979</v>
      </c>
      <c r="AR300" s="20">
        <v>5</v>
      </c>
      <c r="AS300" s="20">
        <v>2.9000000000000021</v>
      </c>
      <c r="AT300" s="20">
        <v>1</v>
      </c>
      <c r="AU300" s="20">
        <v>0.10000000000000053</v>
      </c>
      <c r="AV300" s="20">
        <v>0.59999999999999964</v>
      </c>
      <c r="AW300" s="20">
        <v>0.19999999999999929</v>
      </c>
      <c r="AX300" s="20">
        <v>-2.3000000000000007</v>
      </c>
      <c r="AY300" s="20">
        <v>2.0999999999999979</v>
      </c>
      <c r="AZ300" s="20">
        <v>10.799999999999999</v>
      </c>
      <c r="BA300" s="20">
        <v>0</v>
      </c>
      <c r="BB300" s="20">
        <v>1</v>
      </c>
      <c r="BC300" s="20">
        <v>-1</v>
      </c>
      <c r="BD300" s="20">
        <v>1</v>
      </c>
      <c r="BE300" s="20">
        <v>0</v>
      </c>
      <c r="BF300" s="20">
        <v>-12</v>
      </c>
      <c r="BG300" s="20">
        <v>-7</v>
      </c>
      <c r="BH300" s="20">
        <v>-1</v>
      </c>
      <c r="BI300" s="20">
        <v>-7.5</v>
      </c>
      <c r="BJ300" s="22">
        <v>7</v>
      </c>
      <c r="BK300" s="22">
        <v>18</v>
      </c>
      <c r="BL300" s="22">
        <v>-1.2000000000000028</v>
      </c>
      <c r="BM300" s="22">
        <v>-5</v>
      </c>
      <c r="BN300" s="22">
        <v>-2</v>
      </c>
      <c r="BO300" s="22">
        <v>-21.5</v>
      </c>
      <c r="BP300" s="22">
        <v>-12</v>
      </c>
      <c r="BQ300" s="22">
        <v>2</v>
      </c>
      <c r="BR300" s="22">
        <v>-10</v>
      </c>
      <c r="BS300" s="22">
        <v>2</v>
      </c>
      <c r="BT300" s="22">
        <v>-5</v>
      </c>
      <c r="BU300" s="22">
        <v>8</v>
      </c>
      <c r="BV300" s="22">
        <v>-1</v>
      </c>
      <c r="BW300" s="22">
        <v>2</v>
      </c>
      <c r="BX300" s="22">
        <v>-8</v>
      </c>
      <c r="BY300" s="20">
        <v>2</v>
      </c>
      <c r="BZ300" s="22">
        <v>28</v>
      </c>
      <c r="CA300" s="21" t="str">
        <f>IF(Table1[[#This Row],[Score1]]&gt;Table1[[#This Row],[Score2]],Table1[[#This Row],[Team1]],Table1[[#This Row],[Team2]])</f>
        <v>SAC</v>
      </c>
      <c r="CB300" s="21" t="str">
        <f>IF(Raw!$CA300=Raw!$B300,"Team1", "Team2")</f>
        <v>Team2</v>
      </c>
      <c r="CC300" s="21">
        <v>98</v>
      </c>
      <c r="CD300" s="21">
        <v>106</v>
      </c>
      <c r="CE300" s="21">
        <f>Raw!$CC300-Raw!$CD300</f>
        <v>-8</v>
      </c>
      <c r="CF300" s="21" t="str">
        <f>INDEX(Pred!O:O, MATCH(Table1[[#This Row],[Index]],Pred!E:E,0))</f>
        <v>Team1</v>
      </c>
      <c r="CG300" s="21">
        <f>INDEX(Pred!P:P,MATCH(Table1[[#This Row],[Index]],Pred!E:E,0))</f>
        <v>2</v>
      </c>
      <c r="CH300" s="21">
        <f>IF(OR(SIGN(Table1[[#This Row],[Runline.forecast]])&lt;&gt;SIGN(Table1[[#This Row],[Scorediff]]), ABS(Table1[[#This Row],[Runline.forecast]])&gt;ABS(Table1[[#This Row],[Scorediff]])),1,0)</f>
        <v>1</v>
      </c>
      <c r="CI300" s="21">
        <f>IF(Table1[[#This Row],[GamewinTeam]]=Table1[[#This Row],[Bet.forecast]],0,1)</f>
        <v>1</v>
      </c>
      <c r="CJ300" s="32">
        <f>IF(AND(Table1[[#This Row],[Runline.error]]=0,Table1[[#This Row],[Error]]=0),0,1)</f>
        <v>1</v>
      </c>
      <c r="CK300" s="32">
        <f>IF(OR(SIGN(Table1[[#This Row],[Scorepreddiff]])&lt;&gt;SIGN(Table1[[#This Row],[Scorediff]]), ABS(Table1[[#This Row],[Scorepreddiff]])&gt;ABS(Table1[[#This Row],[Scorediff]])),1,0)</f>
        <v>1</v>
      </c>
    </row>
    <row r="301" spans="1:89" x14ac:dyDescent="0.25">
      <c r="A301" s="3" t="str">
        <f>IF(ISBLANK(Table1[[#This Row],[Gamewin]]),"Test","Train")</f>
        <v>Train</v>
      </c>
      <c r="B301" s="16" t="s">
        <v>81</v>
      </c>
      <c r="C301" s="18" t="s">
        <v>7</v>
      </c>
      <c r="D301" s="19" t="s">
        <v>289</v>
      </c>
      <c r="E301" s="18" t="str">
        <f>Table1[[#This Row],[Team1]]&amp;""&amp;Table1[[#This Row],[Team2]]&amp;""&amp;Table1[[#This Row],[Date]]</f>
        <v>UTAMIA07.01.2018</v>
      </c>
      <c r="F301" s="18" t="str">
        <f>Raw!$C301</f>
        <v>MIA</v>
      </c>
      <c r="G301" s="18" t="str">
        <f>IF(Raw!$F301=Raw!$B301,"Team1","Team2")</f>
        <v>Team2</v>
      </c>
      <c r="H301" s="18" t="str">
        <f>IF(Table1[[#This Row],[Odd1]]&gt;Table1[[#This Row],[Odd2]],Table1[[#This Row],[Team2]],Table1[[#This Row],[Team1]])</f>
        <v>MIA</v>
      </c>
      <c r="I301" s="18" t="str">
        <f>IF(Raw!$H301=Raw!$B301,"Team1","Team2")</f>
        <v>Team2</v>
      </c>
      <c r="J301" s="18">
        <v>2.4900000000000002</v>
      </c>
      <c r="K301" s="18">
        <v>1.61</v>
      </c>
      <c r="L301" s="18">
        <f>Raw!$J301-Raw!$K301</f>
        <v>0.88000000000000012</v>
      </c>
      <c r="M301" s="18" t="s">
        <v>81</v>
      </c>
      <c r="N301" s="18" t="str">
        <f>IF(Raw!$M301=Raw!$B301,"Team1", "Team2")</f>
        <v>Team1</v>
      </c>
      <c r="O301" s="18">
        <f>0</f>
        <v>0</v>
      </c>
      <c r="P301" s="18">
        <v>1</v>
      </c>
      <c r="Q301" s="18">
        <f>0</f>
        <v>0</v>
      </c>
      <c r="R301" s="18">
        <f>0</f>
        <v>0</v>
      </c>
      <c r="S301" s="18" t="str">
        <f>IF(Table1[[#This Row],[Scorepred1]]&gt;Table1[[#This Row],[Scorepred2]],Table1[[#This Row],[Team1]],Table1[[#This Row],[Team2]])</f>
        <v>MIA</v>
      </c>
      <c r="T301" s="18" t="str">
        <f>IF(Raw!$S301=Raw!$B301,"Team1","Team2")</f>
        <v>Team2</v>
      </c>
      <c r="U301" s="18">
        <v>76</v>
      </c>
      <c r="V301" s="18">
        <v>113</v>
      </c>
      <c r="W301" s="18">
        <f>Raw!$U301-Raw!$V301</f>
        <v>-37</v>
      </c>
      <c r="X301" s="18">
        <v>0.76280000000000003</v>
      </c>
      <c r="Y301" s="18">
        <v>0.13</v>
      </c>
      <c r="Z301" s="18">
        <f>1-Table1[[#This Row],[Pred1]]</f>
        <v>0.87</v>
      </c>
      <c r="AA301" s="20">
        <v>1</v>
      </c>
      <c r="AB301" s="20">
        <v>-5</v>
      </c>
      <c r="AC301" s="20">
        <v>6</v>
      </c>
      <c r="AD301" s="20">
        <v>-0.14300000000000007</v>
      </c>
      <c r="AE301" s="20">
        <v>-0.19999999999999574</v>
      </c>
      <c r="AF301" s="20">
        <v>0.10000000000000853</v>
      </c>
      <c r="AG301" s="20">
        <v>-0.39999999999999858</v>
      </c>
      <c r="AH301" s="20">
        <v>0.10000000000000853</v>
      </c>
      <c r="AI301" s="20">
        <v>-0.5</v>
      </c>
      <c r="AJ301" s="20">
        <v>-0.59999999999999964</v>
      </c>
      <c r="AK301" s="20">
        <v>-1.6000000000000014</v>
      </c>
      <c r="AL301" s="20">
        <v>0.10000000000000142</v>
      </c>
      <c r="AM301" s="20">
        <v>1.4000000000000004</v>
      </c>
      <c r="AN301" s="20">
        <v>1</v>
      </c>
      <c r="AO301" s="20">
        <v>3.6999999999999886</v>
      </c>
      <c r="AP301" s="20">
        <v>9.9999999999999645E-2</v>
      </c>
      <c r="AQ301" s="20">
        <v>-0.70000000000000284</v>
      </c>
      <c r="AR301" s="20">
        <v>-0.59999999999999432</v>
      </c>
      <c r="AS301" s="20">
        <v>0</v>
      </c>
      <c r="AT301" s="20">
        <v>-0.69999999999999929</v>
      </c>
      <c r="AU301" s="20">
        <v>1.7999999999999989</v>
      </c>
      <c r="AV301" s="20">
        <v>-0.20000000000000018</v>
      </c>
      <c r="AW301" s="20">
        <v>-0.19999999999999929</v>
      </c>
      <c r="AX301" s="20">
        <v>-0.10000000000000142</v>
      </c>
      <c r="AY301" s="20">
        <v>0.60000000000000142</v>
      </c>
      <c r="AZ301" s="20">
        <v>0.59999999999999987</v>
      </c>
      <c r="BA301" s="20">
        <v>0</v>
      </c>
      <c r="BB301" s="20">
        <v>-1</v>
      </c>
      <c r="BC301" s="20">
        <v>1</v>
      </c>
      <c r="BD301" s="20">
        <v>-1</v>
      </c>
      <c r="BE301" s="20">
        <v>-5</v>
      </c>
      <c r="BF301" s="20">
        <v>-16</v>
      </c>
      <c r="BG301" s="20">
        <v>0</v>
      </c>
      <c r="BH301" s="20">
        <v>-10</v>
      </c>
      <c r="BI301" s="20">
        <v>4.8000000000000043</v>
      </c>
      <c r="BJ301" s="22">
        <v>0</v>
      </c>
      <c r="BK301" s="22">
        <v>-9</v>
      </c>
      <c r="BL301" s="22">
        <v>7.7999999999999972</v>
      </c>
      <c r="BM301" s="22">
        <v>-16</v>
      </c>
      <c r="BN301" s="22">
        <v>-14</v>
      </c>
      <c r="BO301" s="22">
        <v>-45</v>
      </c>
      <c r="BP301" s="22">
        <v>-7</v>
      </c>
      <c r="BQ301" s="22">
        <v>16</v>
      </c>
      <c r="BR301" s="22">
        <v>9</v>
      </c>
      <c r="BS301" s="22">
        <v>2</v>
      </c>
      <c r="BT301" s="22">
        <v>2</v>
      </c>
      <c r="BU301" s="22">
        <v>-3</v>
      </c>
      <c r="BV301" s="22">
        <v>0</v>
      </c>
      <c r="BW301" s="22">
        <v>-6</v>
      </c>
      <c r="BX301" s="22">
        <v>-3</v>
      </c>
      <c r="BY301" s="20">
        <v>-15</v>
      </c>
      <c r="BZ301" s="22">
        <v>-12</v>
      </c>
      <c r="CA301" s="21" t="str">
        <f>IF(Table1[[#This Row],[Score1]]&gt;Table1[[#This Row],[Score2]],Table1[[#This Row],[Team1]],Table1[[#This Row],[Team2]])</f>
        <v>MIA</v>
      </c>
      <c r="CB301" s="21" t="str">
        <f>IF(Raw!$CA301=Raw!$B301,"Team1", "Team2")</f>
        <v>Team2</v>
      </c>
      <c r="CC301" s="21">
        <v>102</v>
      </c>
      <c r="CD301" s="21">
        <v>103</v>
      </c>
      <c r="CE301" s="21">
        <f>Raw!$CC301-Raw!$CD301</f>
        <v>-1</v>
      </c>
      <c r="CF301" s="21" t="str">
        <f>INDEX(Pred!O:O, MATCH(Table1[[#This Row],[Index]],Pred!E:E,0))</f>
        <v>Team2</v>
      </c>
      <c r="CG301" s="21">
        <f>INDEX(Pred!P:P,MATCH(Table1[[#This Row],[Index]],Pred!E:E,0))</f>
        <v>-10</v>
      </c>
      <c r="CH301" s="21">
        <f>IF(OR(SIGN(Table1[[#This Row],[Runline.forecast]])&lt;&gt;SIGN(Table1[[#This Row],[Scorediff]]), ABS(Table1[[#This Row],[Runline.forecast]])&gt;ABS(Table1[[#This Row],[Scorediff]])),1,0)</f>
        <v>1</v>
      </c>
      <c r="CI301" s="21">
        <f>IF(Table1[[#This Row],[GamewinTeam]]=Table1[[#This Row],[Bet.forecast]],0,1)</f>
        <v>0</v>
      </c>
      <c r="CJ301" s="32">
        <f>IF(AND(Table1[[#This Row],[Runline.error]]=0,Table1[[#This Row],[Error]]=0),0,1)</f>
        <v>1</v>
      </c>
      <c r="CK301" s="32">
        <f>IF(OR(SIGN(Table1[[#This Row],[Scorepreddiff]])&lt;&gt;SIGN(Table1[[#This Row],[Scorediff]]), ABS(Table1[[#This Row],[Scorepreddiff]])&gt;ABS(Table1[[#This Row],[Scorediff]])),1,0)</f>
        <v>1</v>
      </c>
    </row>
    <row r="302" spans="1:89" x14ac:dyDescent="0.25">
      <c r="A302" t="str">
        <f>IF(ISBLANK(Table1[[#This Row],[Gamewin]]),"Test","Train")</f>
        <v>Train</v>
      </c>
      <c r="B302" s="16" t="s">
        <v>65</v>
      </c>
      <c r="C302" s="18" t="s">
        <v>45</v>
      </c>
      <c r="D302" s="19" t="s">
        <v>289</v>
      </c>
      <c r="E302" s="18" t="str">
        <f>Table1[[#This Row],[Team1]]&amp;""&amp;Table1[[#This Row],[Team2]]&amp;""&amp;Table1[[#This Row],[Date]]</f>
        <v>NYKDAL07.01.2018</v>
      </c>
      <c r="F302" s="18" t="str">
        <f>Raw!$C302</f>
        <v>DAL</v>
      </c>
      <c r="G302" s="18" t="str">
        <f>IF(Raw!$F302=Raw!$B302,"Team1","Team2")</f>
        <v>Team2</v>
      </c>
      <c r="H302" s="18" t="str">
        <f>IF(Table1[[#This Row],[Odd1]]&gt;Table1[[#This Row],[Odd2]],Table1[[#This Row],[Team2]],Table1[[#This Row],[Team1]])</f>
        <v>DAL</v>
      </c>
      <c r="I302" s="18" t="str">
        <f>IF(Raw!$H302=Raw!$B302,"Team1","Team2")</f>
        <v>Team2</v>
      </c>
      <c r="J302" s="18">
        <v>2.77</v>
      </c>
      <c r="K302" s="18">
        <v>1.51</v>
      </c>
      <c r="L302" s="18">
        <f>Raw!$J302-Raw!$K302</f>
        <v>1.26</v>
      </c>
      <c r="M302" s="18" t="s">
        <v>65</v>
      </c>
      <c r="N302" s="18" t="str">
        <f>IF(Raw!$M302=Raw!$B302,"Team1", "Team2")</f>
        <v>Team1</v>
      </c>
      <c r="O302" s="18">
        <v>1</v>
      </c>
      <c r="P302" s="18">
        <f>0</f>
        <v>0</v>
      </c>
      <c r="Q302" s="18">
        <f>0</f>
        <v>0</v>
      </c>
      <c r="R302" s="18">
        <f>0</f>
        <v>0</v>
      </c>
      <c r="S302" s="18" t="str">
        <f>IF(Table1[[#This Row],[Scorepred1]]&gt;Table1[[#This Row],[Scorepred2]],Table1[[#This Row],[Team1]],Table1[[#This Row],[Team2]])</f>
        <v>DAL</v>
      </c>
      <c r="T302" s="18" t="str">
        <f>IF(Raw!$S302=Raw!$B302,"Team1","Team2")</f>
        <v>Team2</v>
      </c>
      <c r="U302" s="18">
        <v>84</v>
      </c>
      <c r="V302" s="18">
        <v>112</v>
      </c>
      <c r="W302" s="18">
        <f>Raw!$U302-Raw!$V302</f>
        <v>-28</v>
      </c>
      <c r="X302" s="18">
        <v>0.85550000000000004</v>
      </c>
      <c r="Y302" s="18">
        <v>0.22</v>
      </c>
      <c r="Z302" s="18">
        <f>1-Table1[[#This Row],[Pred1]]</f>
        <v>0.78</v>
      </c>
      <c r="AA302" s="20">
        <v>-1</v>
      </c>
      <c r="AB302" s="20">
        <v>5</v>
      </c>
      <c r="AC302" s="20">
        <v>-6</v>
      </c>
      <c r="AD302" s="20">
        <v>0.13700000000000001</v>
      </c>
      <c r="AE302" s="20">
        <v>0.19999999999999574</v>
      </c>
      <c r="AF302" s="20">
        <v>1.2000000000000028</v>
      </c>
      <c r="AG302" s="20">
        <v>1.5999999999999943</v>
      </c>
      <c r="AH302" s="20">
        <v>1.3999999999999915</v>
      </c>
      <c r="AI302" s="20">
        <v>1.1999999999999957</v>
      </c>
      <c r="AJ302" s="20">
        <v>-4.4000000000000004</v>
      </c>
      <c r="AK302" s="20">
        <v>-10.800000000000004</v>
      </c>
      <c r="AL302" s="20">
        <v>-1.7000000000000028</v>
      </c>
      <c r="AM302" s="20">
        <v>2.0999999999999996</v>
      </c>
      <c r="AN302" s="20">
        <v>1.8999999999999986</v>
      </c>
      <c r="AO302" s="20">
        <v>3</v>
      </c>
      <c r="AP302" s="20">
        <v>3.1000000000000005</v>
      </c>
      <c r="AQ302" s="20">
        <v>0.70000000000000284</v>
      </c>
      <c r="AR302" s="20">
        <v>3.7999999999999972</v>
      </c>
      <c r="AS302" s="20">
        <v>-0.20000000000000284</v>
      </c>
      <c r="AT302" s="20">
        <v>2.4000000000000004</v>
      </c>
      <c r="AU302" s="20">
        <v>0.39999999999999947</v>
      </c>
      <c r="AV302" s="20">
        <v>1.1000000000000005</v>
      </c>
      <c r="AW302" s="20">
        <v>0.40000000000000036</v>
      </c>
      <c r="AX302" s="20">
        <v>1.5999999999999979</v>
      </c>
      <c r="AY302" s="20">
        <v>9.9999999999997868E-2</v>
      </c>
      <c r="AZ302" s="20">
        <v>1.5999999999999999</v>
      </c>
      <c r="BA302" s="20">
        <v>0</v>
      </c>
      <c r="BB302" s="20">
        <v>0</v>
      </c>
      <c r="BC302" s="20">
        <v>0</v>
      </c>
      <c r="BD302" s="20">
        <v>0</v>
      </c>
      <c r="BE302" s="20">
        <v>5</v>
      </c>
      <c r="BF302" s="20">
        <v>-21</v>
      </c>
      <c r="BG302" s="20">
        <v>-10</v>
      </c>
      <c r="BH302" s="20">
        <v>-12</v>
      </c>
      <c r="BI302" s="20">
        <v>-4.5</v>
      </c>
      <c r="BJ302" s="22">
        <v>-9</v>
      </c>
      <c r="BK302" s="22">
        <v>-19</v>
      </c>
      <c r="BL302" s="22">
        <v>-5.2999999999999972</v>
      </c>
      <c r="BM302" s="22">
        <v>8</v>
      </c>
      <c r="BN302" s="22">
        <v>6</v>
      </c>
      <c r="BO302" s="22">
        <v>16.400000000000006</v>
      </c>
      <c r="BP302" s="22">
        <v>1</v>
      </c>
      <c r="BQ302" s="22">
        <v>4</v>
      </c>
      <c r="BR302" s="22">
        <v>5</v>
      </c>
      <c r="BS302" s="22">
        <v>-19</v>
      </c>
      <c r="BT302" s="22">
        <v>6</v>
      </c>
      <c r="BU302" s="22">
        <v>0</v>
      </c>
      <c r="BV302" s="22">
        <v>5</v>
      </c>
      <c r="BW302" s="22">
        <v>2</v>
      </c>
      <c r="BX302" s="22">
        <v>2</v>
      </c>
      <c r="BY302" s="20">
        <v>0</v>
      </c>
      <c r="BZ302" s="22">
        <v>-1</v>
      </c>
      <c r="CA302" s="21" t="str">
        <f>IF(Table1[[#This Row],[Score1]]&gt;Table1[[#This Row],[Score2]],Table1[[#This Row],[Team1]],Table1[[#This Row],[Team2]])</f>
        <v>NYK</v>
      </c>
      <c r="CB302" s="21" t="str">
        <f>IF(Raw!$CA302=Raw!$B302,"Team1", "Team2")</f>
        <v>Team1</v>
      </c>
      <c r="CC302" s="21">
        <v>100</v>
      </c>
      <c r="CD302" s="21">
        <v>96</v>
      </c>
      <c r="CE302" s="21">
        <f>Raw!$CC302-Raw!$CD302</f>
        <v>4</v>
      </c>
      <c r="CF302" s="21" t="str">
        <f>INDEX(Pred!O:O, MATCH(Table1[[#This Row],[Index]],Pred!E:E,0))</f>
        <v>do not bet</v>
      </c>
      <c r="CG302" s="21">
        <f>INDEX(Pred!P:P,MATCH(Table1[[#This Row],[Index]],Pred!E:E,0))</f>
        <v>-5</v>
      </c>
      <c r="CH302" s="21">
        <f>IF(OR(SIGN(Table1[[#This Row],[Runline.forecast]])&lt;&gt;SIGN(Table1[[#This Row],[Scorediff]]), ABS(Table1[[#This Row],[Runline.forecast]])&gt;ABS(Table1[[#This Row],[Scorediff]])),1,0)</f>
        <v>1</v>
      </c>
      <c r="CI302" s="21">
        <f>IF(Table1[[#This Row],[GamewinTeam]]=Table1[[#This Row],[Bet.forecast]],0,1)</f>
        <v>1</v>
      </c>
      <c r="CJ302" s="32">
        <f>IF(AND(Table1[[#This Row],[Runline.error]]=0,Table1[[#This Row],[Error]]=0),0,1)</f>
        <v>1</v>
      </c>
      <c r="CK302" s="32">
        <f>IF(OR(SIGN(Table1[[#This Row],[Scorepreddiff]])&lt;&gt;SIGN(Table1[[#This Row],[Scorediff]]), ABS(Table1[[#This Row],[Scorepreddiff]])&gt;ABS(Table1[[#This Row],[Scorediff]])),1,0)</f>
        <v>1</v>
      </c>
    </row>
    <row r="303" spans="1:89" x14ac:dyDescent="0.25">
      <c r="A303" t="str">
        <f>IF(ISBLANK(Table1[[#This Row],[Gamewin]]),"Test","Train")</f>
        <v>Train</v>
      </c>
      <c r="B303" s="16" t="s">
        <v>67</v>
      </c>
      <c r="C303" s="18" t="s">
        <v>72</v>
      </c>
      <c r="D303" s="19" t="s">
        <v>289</v>
      </c>
      <c r="E303" s="18" t="str">
        <f>Table1[[#This Row],[Team1]]&amp;""&amp;Table1[[#This Row],[Team2]]&amp;""&amp;Table1[[#This Row],[Date]]</f>
        <v>OKCPHX07.01.2018</v>
      </c>
      <c r="F303" s="18" t="str">
        <f>Raw!$C303</f>
        <v>PHX</v>
      </c>
      <c r="G303" s="18" t="str">
        <f>IF(Raw!$F303=Raw!$B303,"Team1","Team2")</f>
        <v>Team2</v>
      </c>
      <c r="H303" s="18" t="str">
        <f>IF(Table1[[#This Row],[Odd1]]&gt;Table1[[#This Row],[Odd2]],Table1[[#This Row],[Team2]],Table1[[#This Row],[Team1]])</f>
        <v>OKC</v>
      </c>
      <c r="I303" s="18" t="str">
        <f>IF(Raw!$H303=Raw!$B303,"Team1","Team2")</f>
        <v>Team1</v>
      </c>
      <c r="J303" s="18">
        <v>1.27</v>
      </c>
      <c r="K303" s="18">
        <v>4.18</v>
      </c>
      <c r="L303" s="18">
        <f>Raw!$J303-Raw!$K303</f>
        <v>-2.9099999999999997</v>
      </c>
      <c r="M303" s="18" t="s">
        <v>72</v>
      </c>
      <c r="N303" s="18" t="str">
        <f>IF(Raw!$M303=Raw!$B303,"Team1", "Team2")</f>
        <v>Team2</v>
      </c>
      <c r="O303" s="18">
        <f>0</f>
        <v>0</v>
      </c>
      <c r="P303" s="18">
        <f>0</f>
        <v>0</v>
      </c>
      <c r="Q303" s="18">
        <f>0</f>
        <v>0</v>
      </c>
      <c r="R303" s="18">
        <f>0</f>
        <v>0</v>
      </c>
      <c r="S303" s="18" t="str">
        <f>IF(Table1[[#This Row],[Scorepred1]]&gt;Table1[[#This Row],[Scorepred2]],Table1[[#This Row],[Team1]],Table1[[#This Row],[Team2]])</f>
        <v>OKC</v>
      </c>
      <c r="T303" s="18" t="str">
        <f>IF(Raw!$S303=Raw!$B303,"Team1","Team2")</f>
        <v>Team1</v>
      </c>
      <c r="U303" s="18">
        <v>110</v>
      </c>
      <c r="V303" s="18">
        <v>89</v>
      </c>
      <c r="W303" s="18">
        <f>Raw!$U303-Raw!$V303</f>
        <v>21</v>
      </c>
      <c r="X303" s="18">
        <v>0.53590000000000004</v>
      </c>
      <c r="Y303" s="18">
        <v>0.71</v>
      </c>
      <c r="Z303" s="18">
        <f>1-Table1[[#This Row],[Pred1]]</f>
        <v>0.29000000000000004</v>
      </c>
      <c r="AA303" s="20">
        <v>-2</v>
      </c>
      <c r="AB303" s="20">
        <v>7</v>
      </c>
      <c r="AC303" s="20">
        <v>-9</v>
      </c>
      <c r="AD303" s="20">
        <v>0.19799999999999995</v>
      </c>
      <c r="AE303" s="20">
        <v>0.39999999999999858</v>
      </c>
      <c r="AF303" s="20">
        <v>-0.59999999999999432</v>
      </c>
      <c r="AG303" s="20">
        <v>0.79999999999999716</v>
      </c>
      <c r="AH303" s="20">
        <v>-0.20000000000000284</v>
      </c>
      <c r="AI303" s="20">
        <v>1</v>
      </c>
      <c r="AJ303" s="20">
        <v>1.5999999999999996</v>
      </c>
      <c r="AK303" s="20">
        <v>2.6999999999999993</v>
      </c>
      <c r="AL303" s="20">
        <v>2.2999999999999972</v>
      </c>
      <c r="AM303" s="20">
        <v>-3.8000000000000007</v>
      </c>
      <c r="AN303" s="20">
        <v>-3.7999999999999972</v>
      </c>
      <c r="AO303" s="20">
        <v>-4.2999999999999972</v>
      </c>
      <c r="AP303" s="20">
        <v>0.70000000000000107</v>
      </c>
      <c r="AQ303" s="20">
        <v>-1.6999999999999957</v>
      </c>
      <c r="AR303" s="20">
        <v>-1</v>
      </c>
      <c r="AS303" s="20">
        <v>0.40000000000000213</v>
      </c>
      <c r="AT303" s="20">
        <v>-1.5999999999999996</v>
      </c>
      <c r="AU303" s="20">
        <v>2.8</v>
      </c>
      <c r="AV303" s="20">
        <v>0.39999999999999947</v>
      </c>
      <c r="AW303" s="20">
        <v>-0.90000000000000036</v>
      </c>
      <c r="AX303" s="20">
        <v>-1.6999999999999993</v>
      </c>
      <c r="AY303" s="20">
        <v>-2</v>
      </c>
      <c r="AZ303" s="20">
        <v>11</v>
      </c>
      <c r="BA303" s="20">
        <v>0</v>
      </c>
      <c r="BB303" s="20">
        <v>1</v>
      </c>
      <c r="BC303" s="20">
        <v>-1</v>
      </c>
      <c r="BD303" s="20">
        <v>1</v>
      </c>
      <c r="BE303" s="20">
        <v>0</v>
      </c>
      <c r="BF303" s="20">
        <v>38</v>
      </c>
      <c r="BG303" s="20">
        <v>16</v>
      </c>
      <c r="BH303" s="20">
        <v>12</v>
      </c>
      <c r="BI303" s="20">
        <v>11.5</v>
      </c>
      <c r="BJ303" s="22">
        <v>8</v>
      </c>
      <c r="BK303" s="22">
        <v>4</v>
      </c>
      <c r="BL303" s="22">
        <v>20.8</v>
      </c>
      <c r="BM303" s="22">
        <v>-2</v>
      </c>
      <c r="BN303" s="22">
        <v>-4</v>
      </c>
      <c r="BO303" s="22">
        <v>4.7000000000000028</v>
      </c>
      <c r="BP303" s="22">
        <v>2</v>
      </c>
      <c r="BQ303" s="22">
        <v>-2</v>
      </c>
      <c r="BR303" s="22">
        <v>0</v>
      </c>
      <c r="BS303" s="22">
        <v>1</v>
      </c>
      <c r="BT303" s="22">
        <v>-9</v>
      </c>
      <c r="BU303" s="22">
        <v>-7</v>
      </c>
      <c r="BV303" s="22">
        <v>4</v>
      </c>
      <c r="BW303" s="22">
        <v>-4</v>
      </c>
      <c r="BX303" s="22">
        <v>0</v>
      </c>
      <c r="BY303" s="20">
        <v>-1</v>
      </c>
      <c r="BZ303" s="22">
        <v>24</v>
      </c>
      <c r="CA303" s="21" t="str">
        <f>IF(Table1[[#This Row],[Score1]]&gt;Table1[[#This Row],[Score2]],Table1[[#This Row],[Team1]],Table1[[#This Row],[Team2]])</f>
        <v>PHX</v>
      </c>
      <c r="CB303" s="21" t="str">
        <f>IF(Raw!$CA303=Raw!$B303,"Team1", "Team2")</f>
        <v>Team2</v>
      </c>
      <c r="CC303" s="21">
        <v>100</v>
      </c>
      <c r="CD303" s="21">
        <v>114</v>
      </c>
      <c r="CE303" s="21">
        <f>Raw!$CC303-Raw!$CD303</f>
        <v>-14</v>
      </c>
      <c r="CF303" s="21" t="str">
        <f>INDEX(Pred!O:O, MATCH(Table1[[#This Row],[Index]],Pred!E:E,0))</f>
        <v>Team1</v>
      </c>
      <c r="CG303" s="21">
        <f>INDEX(Pred!P:P,MATCH(Table1[[#This Row],[Index]],Pred!E:E,0))</f>
        <v>5</v>
      </c>
      <c r="CH303" s="21">
        <f>IF(OR(SIGN(Table1[[#This Row],[Runline.forecast]])&lt;&gt;SIGN(Table1[[#This Row],[Scorediff]]), ABS(Table1[[#This Row],[Runline.forecast]])&gt;ABS(Table1[[#This Row],[Scorediff]])),1,0)</f>
        <v>1</v>
      </c>
      <c r="CI303" s="21">
        <f>IF(Table1[[#This Row],[GamewinTeam]]=Table1[[#This Row],[Bet.forecast]],0,1)</f>
        <v>1</v>
      </c>
      <c r="CJ303" s="32">
        <f>IF(AND(Table1[[#This Row],[Runline.error]]=0,Table1[[#This Row],[Error]]=0),0,1)</f>
        <v>1</v>
      </c>
      <c r="CK303" s="32">
        <f>IF(OR(SIGN(Table1[[#This Row],[Scorepreddiff]])&lt;&gt;SIGN(Table1[[#This Row],[Scorediff]]), ABS(Table1[[#This Row],[Scorepreddiff]])&gt;ABS(Table1[[#This Row],[Scorediff]])),1,0)</f>
        <v>1</v>
      </c>
    </row>
    <row r="304" spans="1:89" x14ac:dyDescent="0.25">
      <c r="A304" t="str">
        <f>IF(ISBLANK(Table1[[#This Row],[Gamewin]]),"Test","Train")</f>
        <v>Train</v>
      </c>
      <c r="B304" s="16" t="s">
        <v>78</v>
      </c>
      <c r="C304" s="18" t="s">
        <v>74</v>
      </c>
      <c r="D304" s="19" t="s">
        <v>289</v>
      </c>
      <c r="E304" s="18" t="str">
        <f>Table1[[#This Row],[Team1]]&amp;""&amp;Table1[[#This Row],[Team2]]&amp;""&amp;Table1[[#This Row],[Date]]</f>
        <v>SASPOR07.01.2018</v>
      </c>
      <c r="F304" s="18" t="str">
        <f>Raw!$C304</f>
        <v>POR</v>
      </c>
      <c r="G304" s="18" t="str">
        <f>IF(Raw!$F304=Raw!$B304,"Team1","Team2")</f>
        <v>Team2</v>
      </c>
      <c r="H304" s="18" t="str">
        <f>IF(Table1[[#This Row],[Odd1]]&gt;Table1[[#This Row],[Odd2]],Table1[[#This Row],[Team2]],Table1[[#This Row],[Team1]])</f>
        <v>POR</v>
      </c>
      <c r="I304" s="18" t="str">
        <f>IF(Raw!$H304=Raw!$B304,"Team1","Team2")</f>
        <v>Team2</v>
      </c>
      <c r="J304" s="18">
        <v>2.2400000000000002</v>
      </c>
      <c r="K304" s="18">
        <v>1.73</v>
      </c>
      <c r="L304" s="18">
        <f>Raw!$J304-Raw!$K304</f>
        <v>0.51000000000000023</v>
      </c>
      <c r="M304" s="18" t="s">
        <v>74</v>
      </c>
      <c r="N304" s="18" t="str">
        <f>IF(Raw!$M304=Raw!$B304,"Team1", "Team2")</f>
        <v>Team2</v>
      </c>
      <c r="O304" s="18">
        <f>0</f>
        <v>0</v>
      </c>
      <c r="P304" s="18">
        <f>0</f>
        <v>0</v>
      </c>
      <c r="Q304" s="18">
        <f>0</f>
        <v>0</v>
      </c>
      <c r="R304" s="18">
        <v>1</v>
      </c>
      <c r="S304" s="18" t="str">
        <f>IF(Table1[[#This Row],[Scorepred1]]&gt;Table1[[#This Row],[Scorepred2]],Table1[[#This Row],[Team1]],Table1[[#This Row],[Team2]])</f>
        <v>SAS</v>
      </c>
      <c r="T304" s="18" t="str">
        <f>IF(Raw!$S304=Raw!$B304,"Team1","Team2")</f>
        <v>Team1</v>
      </c>
      <c r="U304" s="18">
        <v>97</v>
      </c>
      <c r="V304" s="18">
        <v>90</v>
      </c>
      <c r="W304" s="18">
        <f>Raw!$U304-Raw!$V304</f>
        <v>7</v>
      </c>
      <c r="X304" s="18">
        <v>0.59340000000000004</v>
      </c>
      <c r="Y304" s="18">
        <v>0.56999999999999995</v>
      </c>
      <c r="Z304" s="18">
        <f>1-Table1[[#This Row],[Pred1]]</f>
        <v>0.43000000000000005</v>
      </c>
      <c r="AA304" s="20">
        <v>2</v>
      </c>
      <c r="AB304" s="20">
        <v>7</v>
      </c>
      <c r="AC304" s="20">
        <v>-5</v>
      </c>
      <c r="AD304" s="20">
        <v>0.14900000000000002</v>
      </c>
      <c r="AE304" s="20">
        <v>-0.29999999999999716</v>
      </c>
      <c r="AF304" s="20">
        <v>-1.4000000000000057</v>
      </c>
      <c r="AG304" s="20">
        <v>9.9999999999994316E-2</v>
      </c>
      <c r="AH304" s="20">
        <v>-2.0999999999999943</v>
      </c>
      <c r="AI304" s="20">
        <v>1.1000000000000014</v>
      </c>
      <c r="AJ304" s="20">
        <v>-0.59999999999999964</v>
      </c>
      <c r="AK304" s="20">
        <v>-0.80000000000000071</v>
      </c>
      <c r="AL304" s="20">
        <v>-1.1999999999999957</v>
      </c>
      <c r="AM304" s="20">
        <v>-0.90000000000000036</v>
      </c>
      <c r="AN304" s="20">
        <v>-0.80000000000000071</v>
      </c>
      <c r="AO304" s="20">
        <v>-1.3000000000000114</v>
      </c>
      <c r="AP304" s="20">
        <v>0.29999999999999893</v>
      </c>
      <c r="AQ304" s="20">
        <v>-0.70000000000000284</v>
      </c>
      <c r="AR304" s="20">
        <v>-0.39999999999999858</v>
      </c>
      <c r="AS304" s="20">
        <v>3</v>
      </c>
      <c r="AT304" s="20">
        <v>-0.69999999999999929</v>
      </c>
      <c r="AU304" s="20">
        <v>0.5</v>
      </c>
      <c r="AV304" s="20">
        <v>0.29999999999999982</v>
      </c>
      <c r="AW304" s="20">
        <v>-1.5999999999999996</v>
      </c>
      <c r="AX304" s="20">
        <v>-2.3999999999999986</v>
      </c>
      <c r="AY304" s="20">
        <v>0</v>
      </c>
      <c r="AZ304" s="20">
        <v>2.1999999999999997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-7</v>
      </c>
      <c r="BG304" s="20">
        <v>-2</v>
      </c>
      <c r="BH304" s="20">
        <v>7</v>
      </c>
      <c r="BI304" s="20">
        <v>-6.6999999999999957</v>
      </c>
      <c r="BJ304" s="22">
        <v>-2</v>
      </c>
      <c r="BK304" s="22">
        <v>0</v>
      </c>
      <c r="BL304" s="22">
        <v>-6.5999999999999943</v>
      </c>
      <c r="BM304" s="22">
        <v>-1</v>
      </c>
      <c r="BN304" s="22">
        <v>4</v>
      </c>
      <c r="BO304" s="22">
        <v>-22.999999999999993</v>
      </c>
      <c r="BP304" s="22">
        <v>1</v>
      </c>
      <c r="BQ304" s="22">
        <v>-1</v>
      </c>
      <c r="BR304" s="22">
        <v>0</v>
      </c>
      <c r="BS304" s="22">
        <v>-9</v>
      </c>
      <c r="BT304" s="22">
        <v>-1</v>
      </c>
      <c r="BU304" s="22">
        <v>4</v>
      </c>
      <c r="BV304" s="22">
        <v>1</v>
      </c>
      <c r="BW304" s="22">
        <v>-3</v>
      </c>
      <c r="BX304" s="22">
        <v>-4</v>
      </c>
      <c r="BY304" s="20">
        <v>7</v>
      </c>
      <c r="BZ304" s="22">
        <v>-7</v>
      </c>
      <c r="CA304" s="21" t="str">
        <f>IF(Table1[[#This Row],[Score1]]&gt;Table1[[#This Row],[Score2]],Table1[[#This Row],[Team1]],Table1[[#This Row],[Team2]])</f>
        <v>POR</v>
      </c>
      <c r="CB304" s="21" t="str">
        <f>IF(Raw!$CA304=Raw!$B304,"Team1", "Team2")</f>
        <v>Team2</v>
      </c>
      <c r="CC304" s="21">
        <v>110</v>
      </c>
      <c r="CD304" s="21">
        <v>111</v>
      </c>
      <c r="CE304" s="21">
        <f>Raw!$CC304-Raw!$CD304</f>
        <v>-1</v>
      </c>
      <c r="CF304" s="21" t="str">
        <f>INDEX(Pred!O:O, MATCH(Table1[[#This Row],[Index]],Pred!E:E,0))</f>
        <v>do not bet</v>
      </c>
      <c r="CG304" s="21">
        <f>INDEX(Pred!P:P,MATCH(Table1[[#This Row],[Index]],Pred!E:E,0))</f>
        <v>0</v>
      </c>
      <c r="CH304" s="21">
        <f>IF(OR(SIGN(Table1[[#This Row],[Runline.forecast]])&lt;&gt;SIGN(Table1[[#This Row],[Scorediff]]), ABS(Table1[[#This Row],[Runline.forecast]])&gt;ABS(Table1[[#This Row],[Scorediff]])),1,0)</f>
        <v>1</v>
      </c>
      <c r="CI304" s="21">
        <f>IF(Table1[[#This Row],[GamewinTeam]]=Table1[[#This Row],[Bet.forecast]],0,1)</f>
        <v>1</v>
      </c>
      <c r="CJ304" s="32">
        <f>IF(AND(Table1[[#This Row],[Runline.error]]=0,Table1[[#This Row],[Error]]=0),0,1)</f>
        <v>1</v>
      </c>
      <c r="CK304" s="32">
        <f>IF(OR(SIGN(Table1[[#This Row],[Scorepreddiff]])&lt;&gt;SIGN(Table1[[#This Row],[Scorediff]]), ABS(Table1[[#This Row],[Scorepreddiff]])&gt;ABS(Table1[[#This Row],[Scorediff]])),1,0)</f>
        <v>1</v>
      </c>
    </row>
    <row r="305" spans="1:89" x14ac:dyDescent="0.25">
      <c r="A305" t="str">
        <f>IF(ISBLANK(Table1[[#This Row],[Gamewin]]),"Test","Train")</f>
        <v>Train</v>
      </c>
      <c r="B305" s="16" t="s">
        <v>2</v>
      </c>
      <c r="C305" s="18" t="s">
        <v>56</v>
      </c>
      <c r="D305" s="19" t="s">
        <v>289</v>
      </c>
      <c r="E305" s="18" t="str">
        <f>Table1[[#This Row],[Team1]]&amp;""&amp;Table1[[#This Row],[Team2]]&amp;""&amp;Table1[[#This Row],[Date]]</f>
        <v>ATLLAL07.01.2018</v>
      </c>
      <c r="F305" s="18" t="str">
        <f>Raw!$C305</f>
        <v>LAL</v>
      </c>
      <c r="G305" s="18" t="str">
        <f>IF(Raw!$F305=Raw!$B305,"Team1","Team2")</f>
        <v>Team2</v>
      </c>
      <c r="H305" s="18" t="str">
        <f>IF(Table1[[#This Row],[Odd1]]&gt;Table1[[#This Row],[Odd2]],Table1[[#This Row],[Team2]],Table1[[#This Row],[Team1]])</f>
        <v>LAL</v>
      </c>
      <c r="I305" s="18" t="str">
        <f>IF(Raw!$H305=Raw!$B305,"Team1","Team2")</f>
        <v>Team2</v>
      </c>
      <c r="J305" s="18">
        <v>2.36</v>
      </c>
      <c r="K305" s="18">
        <v>1.67</v>
      </c>
      <c r="L305" s="18">
        <f>Raw!$J305-Raw!$K305</f>
        <v>0.69</v>
      </c>
      <c r="M305" s="18" t="s">
        <v>2</v>
      </c>
      <c r="N305" s="18" t="str">
        <f>IF(Raw!$M305=Raw!$B305,"Team1", "Team2")</f>
        <v>Team1</v>
      </c>
      <c r="O305" s="18">
        <f>0</f>
        <v>0</v>
      </c>
      <c r="P305" s="18">
        <f>0</f>
        <v>0</v>
      </c>
      <c r="Q305" s="18">
        <f>0</f>
        <v>0</v>
      </c>
      <c r="R305" s="18">
        <f>0</f>
        <v>0</v>
      </c>
      <c r="S305" s="18" t="str">
        <f>IF(Table1[[#This Row],[Scorepred1]]&gt;Table1[[#This Row],[Scorepred2]],Table1[[#This Row],[Team1]],Table1[[#This Row],[Team2]])</f>
        <v>ATL</v>
      </c>
      <c r="T305" s="18" t="str">
        <f>IF(Raw!$S305=Raw!$B305,"Team1","Team2")</f>
        <v>Team1</v>
      </c>
      <c r="U305" s="18">
        <v>109</v>
      </c>
      <c r="V305" s="18">
        <v>80</v>
      </c>
      <c r="W305" s="18">
        <f>Raw!$U305-Raw!$V305</f>
        <v>29</v>
      </c>
      <c r="X305" s="18">
        <v>0.62970000000000004</v>
      </c>
      <c r="Y305" s="18">
        <v>0.79</v>
      </c>
      <c r="Z305" s="18">
        <f>1-Table1[[#This Row],[Pred1]]</f>
        <v>0.20999999999999996</v>
      </c>
      <c r="AA305" s="20">
        <v>0</v>
      </c>
      <c r="AB305" s="20">
        <v>-1</v>
      </c>
      <c r="AC305" s="20">
        <v>1</v>
      </c>
      <c r="AD305" s="20">
        <v>-2.5999999999999968E-2</v>
      </c>
      <c r="AE305" s="20">
        <v>-0.69999999999999574</v>
      </c>
      <c r="AF305" s="20">
        <v>-2.9000000000000057</v>
      </c>
      <c r="AG305" s="20">
        <v>-2.2000000000000028</v>
      </c>
      <c r="AH305" s="20">
        <v>-5.2000000000000028</v>
      </c>
      <c r="AI305" s="20">
        <v>0.29999999999999716</v>
      </c>
      <c r="AJ305" s="20">
        <v>2</v>
      </c>
      <c r="AK305" s="20">
        <v>1.4000000000000021</v>
      </c>
      <c r="AL305" s="20">
        <v>5.5</v>
      </c>
      <c r="AM305" s="20">
        <v>-0.69999999999999929</v>
      </c>
      <c r="AN305" s="20">
        <v>-3.6999999999999993</v>
      </c>
      <c r="AO305" s="20">
        <v>9.5</v>
      </c>
      <c r="AP305" s="20">
        <v>-1.8000000000000007</v>
      </c>
      <c r="AQ305" s="20">
        <v>-4.2000000000000028</v>
      </c>
      <c r="AR305" s="20">
        <v>-6.1000000000000014</v>
      </c>
      <c r="AS305" s="20">
        <v>0.69999999999999929</v>
      </c>
      <c r="AT305" s="20">
        <v>-1</v>
      </c>
      <c r="AU305" s="20">
        <v>0.40000000000000036</v>
      </c>
      <c r="AV305" s="20">
        <v>-1.1000000000000005</v>
      </c>
      <c r="AW305" s="20">
        <v>-0.70000000000000018</v>
      </c>
      <c r="AX305" s="20">
        <v>-2.5999999999999979</v>
      </c>
      <c r="AY305" s="20">
        <v>0</v>
      </c>
      <c r="AZ305" s="20">
        <v>1</v>
      </c>
      <c r="BA305" s="20">
        <v>0</v>
      </c>
      <c r="BB305" s="20">
        <v>0</v>
      </c>
      <c r="BC305" s="20">
        <v>0</v>
      </c>
      <c r="BD305" s="20">
        <v>0</v>
      </c>
      <c r="BE305" s="20">
        <v>0</v>
      </c>
      <c r="BF305" s="20">
        <v>-5</v>
      </c>
      <c r="BG305" s="20">
        <v>-8</v>
      </c>
      <c r="BH305" s="20">
        <v>-11</v>
      </c>
      <c r="BI305" s="20">
        <v>-4.2999999999999972</v>
      </c>
      <c r="BJ305" s="22">
        <v>-1</v>
      </c>
      <c r="BK305" s="22">
        <v>-10</v>
      </c>
      <c r="BL305" s="22">
        <v>5.8000000000000007</v>
      </c>
      <c r="BM305" s="22">
        <v>12</v>
      </c>
      <c r="BN305" s="22">
        <v>13</v>
      </c>
      <c r="BO305" s="22">
        <v>9</v>
      </c>
      <c r="BP305" s="22">
        <v>-1</v>
      </c>
      <c r="BQ305" s="22">
        <v>-6</v>
      </c>
      <c r="BR305" s="22">
        <v>-7</v>
      </c>
      <c r="BS305" s="22">
        <v>-10</v>
      </c>
      <c r="BT305" s="22">
        <v>0</v>
      </c>
      <c r="BU305" s="22">
        <v>0</v>
      </c>
      <c r="BV305" s="22">
        <v>2</v>
      </c>
      <c r="BW305" s="22">
        <v>2</v>
      </c>
      <c r="BX305" s="22">
        <v>-4</v>
      </c>
      <c r="BY305" s="20">
        <v>2</v>
      </c>
      <c r="BZ305" s="22">
        <v>-7</v>
      </c>
      <c r="CA305" s="21" t="str">
        <f>IF(Table1[[#This Row],[Score1]]&gt;Table1[[#This Row],[Score2]],Table1[[#This Row],[Team1]],Table1[[#This Row],[Team2]])</f>
        <v>LAL</v>
      </c>
      <c r="CB305" s="21" t="str">
        <f>IF(Raw!$CA305=Raw!$B305,"Team1", "Team2")</f>
        <v>Team2</v>
      </c>
      <c r="CC305" s="21">
        <v>113</v>
      </c>
      <c r="CD305" s="21">
        <v>132</v>
      </c>
      <c r="CE305" s="21">
        <f>Raw!$CC305-Raw!$CD305</f>
        <v>-19</v>
      </c>
      <c r="CF305" s="21" t="str">
        <f>INDEX(Pred!O:O, MATCH(Table1[[#This Row],[Index]],Pred!E:E,0))</f>
        <v>do not bet</v>
      </c>
      <c r="CG305" s="21">
        <f>INDEX(Pred!P:P,MATCH(Table1[[#This Row],[Index]],Pred!E:E,0))</f>
        <v>-1</v>
      </c>
      <c r="CH305" s="21">
        <f>IF(OR(SIGN(Table1[[#This Row],[Runline.forecast]])&lt;&gt;SIGN(Table1[[#This Row],[Scorediff]]), ABS(Table1[[#This Row],[Runline.forecast]])&gt;ABS(Table1[[#This Row],[Scorediff]])),1,0)</f>
        <v>0</v>
      </c>
      <c r="CI305" s="21">
        <f>IF(Table1[[#This Row],[GamewinTeam]]=Table1[[#This Row],[Bet.forecast]],0,1)</f>
        <v>1</v>
      </c>
      <c r="CJ305" s="32">
        <f>IF(AND(Table1[[#This Row],[Runline.error]]=0,Table1[[#This Row],[Error]]=0),0,1)</f>
        <v>1</v>
      </c>
      <c r="CK305" s="32">
        <f>IF(OR(SIGN(Table1[[#This Row],[Scorepreddiff]])&lt;&gt;SIGN(Table1[[#This Row],[Scorediff]]), ABS(Table1[[#This Row],[Scorepreddiff]])&gt;ABS(Table1[[#This Row],[Scorediff]])),1,0)</f>
        <v>1</v>
      </c>
    </row>
    <row r="306" spans="1:89" x14ac:dyDescent="0.25">
      <c r="A306" t="str">
        <f>IF(ISBLANK(Table1[[#This Row],[Gamewin]]),"Test","Train")</f>
        <v>Train</v>
      </c>
      <c r="B306" s="16" t="s">
        <v>8</v>
      </c>
      <c r="C306" s="18" t="s">
        <v>53</v>
      </c>
      <c r="D306" s="19" t="s">
        <v>290</v>
      </c>
      <c r="E306" s="18" t="str">
        <f>Table1[[#This Row],[Team1]]&amp;""&amp;Table1[[#This Row],[Team2]]&amp;""&amp;Table1[[#This Row],[Date]]</f>
        <v>MILIND08.01.2018</v>
      </c>
      <c r="F306" s="18" t="str">
        <f>Raw!$C306</f>
        <v>IND</v>
      </c>
      <c r="G306" s="18" t="str">
        <f>IF(Raw!$F306=Raw!$B306,"Team1","Team2")</f>
        <v>Team2</v>
      </c>
      <c r="H306" s="18" t="str">
        <f>IF(Table1[[#This Row],[Odd1]]&gt;Table1[[#This Row],[Odd2]],Table1[[#This Row],[Team2]],Table1[[#This Row],[Team1]])</f>
        <v>IND</v>
      </c>
      <c r="I306" s="18" t="str">
        <f>IF(Raw!$H306=Raw!$B306,"Team1","Team2")</f>
        <v>Team2</v>
      </c>
      <c r="J306" s="18">
        <v>2.04</v>
      </c>
      <c r="K306" s="18">
        <v>1.87</v>
      </c>
      <c r="L306" s="18">
        <f>Raw!$J306-Raw!$K306</f>
        <v>0.16999999999999993</v>
      </c>
      <c r="M306" s="18" t="s">
        <v>8</v>
      </c>
      <c r="N306" s="18" t="str">
        <f>IF(Raw!$M306=Raw!$B306,"Team1", "Team2")</f>
        <v>Team1</v>
      </c>
      <c r="O306" s="18">
        <v>0</v>
      </c>
      <c r="P306" s="18">
        <v>0</v>
      </c>
      <c r="Q306" s="18">
        <v>0</v>
      </c>
      <c r="R306" s="18">
        <v>0</v>
      </c>
      <c r="S306" s="18" t="str">
        <f>IF(Table1[[#This Row],[Scorepred1]]&gt;Table1[[#This Row],[Scorepred2]],Table1[[#This Row],[Team1]],Table1[[#This Row],[Team2]])</f>
        <v>IND</v>
      </c>
      <c r="T306" s="18" t="str">
        <f>IF(Raw!$S306=Raw!$B306,"Team1","Team2")</f>
        <v>Team2</v>
      </c>
      <c r="U306" s="18">
        <v>95</v>
      </c>
      <c r="V306" s="18">
        <v>103</v>
      </c>
      <c r="W306" s="18">
        <f>Raw!$U306-Raw!$V306</f>
        <v>-8</v>
      </c>
      <c r="X306" s="18">
        <v>0.84530000000000005</v>
      </c>
      <c r="Y306" s="18">
        <v>0.42</v>
      </c>
      <c r="Z306" s="18">
        <f>1-Table1[[#This Row],[Pred1]]</f>
        <v>0.58000000000000007</v>
      </c>
      <c r="AA306" s="20">
        <v>-1</v>
      </c>
      <c r="AB306" s="20">
        <v>1</v>
      </c>
      <c r="AC306" s="20">
        <v>-2</v>
      </c>
      <c r="AD306" s="20">
        <v>4.0000000000000036E-2</v>
      </c>
      <c r="AE306" s="20">
        <v>0</v>
      </c>
      <c r="AF306" s="20">
        <v>-1.2000000000000028</v>
      </c>
      <c r="AG306" s="20">
        <v>-1.5</v>
      </c>
      <c r="AH306" s="20">
        <v>-4.3999999999999915</v>
      </c>
      <c r="AI306" s="20">
        <v>0.70000000000000284</v>
      </c>
      <c r="AJ306" s="20">
        <v>-1</v>
      </c>
      <c r="AK306" s="20">
        <v>-0.80000000000000071</v>
      </c>
      <c r="AL306" s="20">
        <v>-3</v>
      </c>
      <c r="AM306" s="20">
        <v>2.9000000000000021</v>
      </c>
      <c r="AN306" s="20">
        <v>3.8999999999999986</v>
      </c>
      <c r="AO306" s="20">
        <v>-0.60000000000000853</v>
      </c>
      <c r="AP306" s="20">
        <v>-1.5999999999999996</v>
      </c>
      <c r="AQ306" s="20">
        <v>-1.8000000000000043</v>
      </c>
      <c r="AR306" s="20">
        <v>-3.2999999999999972</v>
      </c>
      <c r="AS306" s="20">
        <v>0.30000000000000071</v>
      </c>
      <c r="AT306" s="20">
        <v>-0.40000000000000036</v>
      </c>
      <c r="AU306" s="20">
        <v>0.60000000000000053</v>
      </c>
      <c r="AV306" s="20">
        <v>0.60000000000000053</v>
      </c>
      <c r="AW306" s="20">
        <v>-1.5</v>
      </c>
      <c r="AX306" s="20">
        <v>4</v>
      </c>
      <c r="AY306" s="20">
        <v>1.3999999999999986</v>
      </c>
      <c r="AZ306" s="20">
        <v>-0.60000000000000009</v>
      </c>
      <c r="BA306" s="20">
        <v>0</v>
      </c>
      <c r="BB306" s="20">
        <v>0</v>
      </c>
      <c r="BC306" s="20">
        <v>0</v>
      </c>
      <c r="BD306" s="20">
        <v>0</v>
      </c>
      <c r="BE306" s="20">
        <v>0</v>
      </c>
      <c r="BF306" s="20">
        <v>-15</v>
      </c>
      <c r="BG306" s="20">
        <v>-9</v>
      </c>
      <c r="BH306" s="20">
        <v>-6</v>
      </c>
      <c r="BI306" s="20">
        <v>-7</v>
      </c>
      <c r="BJ306" s="22">
        <v>-8</v>
      </c>
      <c r="BK306" s="22">
        <v>-9</v>
      </c>
      <c r="BL306" s="22">
        <v>-16.599999999999998</v>
      </c>
      <c r="BM306" s="22">
        <v>11</v>
      </c>
      <c r="BN306" s="22">
        <v>12</v>
      </c>
      <c r="BO306" s="22">
        <v>5.5</v>
      </c>
      <c r="BP306" s="22">
        <v>0</v>
      </c>
      <c r="BQ306" s="22">
        <v>-4</v>
      </c>
      <c r="BR306" s="22">
        <v>-4</v>
      </c>
      <c r="BS306" s="22">
        <v>-4</v>
      </c>
      <c r="BT306" s="22">
        <v>3</v>
      </c>
      <c r="BU306" s="22">
        <v>2</v>
      </c>
      <c r="BV306" s="22">
        <v>2</v>
      </c>
      <c r="BW306" s="22">
        <v>0</v>
      </c>
      <c r="BX306" s="22">
        <v>7</v>
      </c>
      <c r="BY306" s="20">
        <v>7</v>
      </c>
      <c r="BZ306" s="22">
        <v>-32</v>
      </c>
      <c r="CA306" s="21" t="str">
        <f>IF(Table1[[#This Row],[Score1]]&gt;Table1[[#This Row],[Score2]],Table1[[#This Row],[Team1]],Table1[[#This Row],[Team2]])</f>
        <v>IND</v>
      </c>
      <c r="CB306" s="21" t="str">
        <f>IF(Raw!$CA306=Raw!$B306,"Team1", "Team2")</f>
        <v>Team2</v>
      </c>
      <c r="CC306" s="21">
        <v>96</v>
      </c>
      <c r="CD306" s="21">
        <v>109</v>
      </c>
      <c r="CE306" s="21">
        <f>Raw!$CC306-Raw!$CD306</f>
        <v>-13</v>
      </c>
      <c r="CF306" s="21" t="str">
        <f>INDEX(Pred!O:O, MATCH(Table1[[#This Row],[Index]],Pred!E:E,0))</f>
        <v>do not bet</v>
      </c>
      <c r="CG306" s="21">
        <f>INDEX(Pred!P:P,MATCH(Table1[[#This Row],[Index]],Pred!E:E,0))</f>
        <v>-3</v>
      </c>
      <c r="CH306" s="21">
        <f>IF(OR(SIGN(Table1[[#This Row],[Runline.forecast]])&lt;&gt;SIGN(Table1[[#This Row],[Scorediff]]), ABS(Table1[[#This Row],[Runline.forecast]])&gt;ABS(Table1[[#This Row],[Scorediff]])),1,0)</f>
        <v>0</v>
      </c>
      <c r="CI306" s="21">
        <f>IF(Table1[[#This Row],[GamewinTeam]]=Table1[[#This Row],[Bet.forecast]],0,1)</f>
        <v>1</v>
      </c>
      <c r="CJ306" s="32">
        <f>IF(AND(Table1[[#This Row],[Runline.error]]=0,Table1[[#This Row],[Error]]=0),0,1)</f>
        <v>1</v>
      </c>
      <c r="CK306" s="32">
        <f>IF(OR(SIGN(Table1[[#This Row],[Scorepreddiff]])&lt;&gt;SIGN(Table1[[#This Row],[Scorediff]]), ABS(Table1[[#This Row],[Scorepreddiff]])&gt;ABS(Table1[[#This Row],[Scorediff]])),1,0)</f>
        <v>0</v>
      </c>
    </row>
    <row r="307" spans="1:89" x14ac:dyDescent="0.25">
      <c r="A307" t="str">
        <f>IF(ISBLANK(Table1[[#This Row],[Gamewin]]),"Test","Train")</f>
        <v>Train</v>
      </c>
      <c r="B307" s="16" t="s">
        <v>11</v>
      </c>
      <c r="C307" s="18" t="s">
        <v>37</v>
      </c>
      <c r="D307" s="19" t="s">
        <v>290</v>
      </c>
      <c r="E307" s="18" t="str">
        <f>Table1[[#This Row],[Team1]]&amp;""&amp;Table1[[#This Row],[Team2]]&amp;""&amp;Table1[[#This Row],[Date]]</f>
        <v>TORBKN08.01.2018</v>
      </c>
      <c r="F307" s="18" t="str">
        <f>Raw!$C307</f>
        <v>BKN</v>
      </c>
      <c r="G307" s="18" t="str">
        <f>IF(Raw!$F307=Raw!$B307,"Team1","Team2")</f>
        <v>Team2</v>
      </c>
      <c r="H307" s="18" t="str">
        <f>IF(Table1[[#This Row],[Odd1]]&gt;Table1[[#This Row],[Odd2]],Table1[[#This Row],[Team2]],Table1[[#This Row],[Team1]])</f>
        <v>TOR</v>
      </c>
      <c r="I307" s="18" t="str">
        <f>IF(Raw!$H307=Raw!$B307,"Team1","Team2")</f>
        <v>Team1</v>
      </c>
      <c r="J307" s="18">
        <v>1.32</v>
      </c>
      <c r="K307" s="18">
        <v>3.73</v>
      </c>
      <c r="L307" s="18">
        <f>Raw!$J307-Raw!$K307</f>
        <v>-2.41</v>
      </c>
      <c r="M307" s="18" t="s">
        <v>37</v>
      </c>
      <c r="N307" s="18" t="str">
        <f>IF(Raw!$M307=Raw!$B307,"Team1", "Team2")</f>
        <v>Team2</v>
      </c>
      <c r="O307" s="18">
        <v>2</v>
      </c>
      <c r="P307" s="18">
        <v>0</v>
      </c>
      <c r="Q307" s="18">
        <v>0</v>
      </c>
      <c r="R307" s="18">
        <v>0</v>
      </c>
      <c r="S307" s="18" t="str">
        <f>IF(Table1[[#This Row],[Scorepred1]]&gt;Table1[[#This Row],[Scorepred2]],Table1[[#This Row],[Team1]],Table1[[#This Row],[Team2]])</f>
        <v>TOR</v>
      </c>
      <c r="T307" s="18" t="str">
        <f>IF(Raw!$S307=Raw!$B307,"Team1","Team2")</f>
        <v>Team1</v>
      </c>
      <c r="U307" s="18">
        <v>108</v>
      </c>
      <c r="V307" s="18">
        <v>85</v>
      </c>
      <c r="W307" s="18">
        <f>Raw!$U307-Raw!$V307</f>
        <v>23</v>
      </c>
      <c r="X307" s="18">
        <v>0.76390000000000002</v>
      </c>
      <c r="Y307" s="18">
        <v>0.73</v>
      </c>
      <c r="Z307" s="18">
        <f>1-Table1[[#This Row],[Pred1]]</f>
        <v>0.27</v>
      </c>
      <c r="AA307" s="20">
        <v>-2</v>
      </c>
      <c r="AB307" s="20">
        <v>12</v>
      </c>
      <c r="AC307" s="20">
        <v>-14</v>
      </c>
      <c r="AD307" s="20">
        <v>0.34499999999999997</v>
      </c>
      <c r="AE307" s="20">
        <v>0</v>
      </c>
      <c r="AF307" s="20">
        <v>5.6999999999999886</v>
      </c>
      <c r="AG307" s="20">
        <v>2.8999999999999986</v>
      </c>
      <c r="AH307" s="20">
        <v>-0.40000000000000568</v>
      </c>
      <c r="AI307" s="20">
        <v>3.6000000000000014</v>
      </c>
      <c r="AJ307" s="20">
        <v>-0.5</v>
      </c>
      <c r="AK307" s="20">
        <v>-1.7999999999999972</v>
      </c>
      <c r="AL307" s="20">
        <v>0.30000000000000426</v>
      </c>
      <c r="AM307" s="20">
        <v>0.40000000000000213</v>
      </c>
      <c r="AN307" s="20">
        <v>-0.80000000000000071</v>
      </c>
      <c r="AO307" s="20">
        <v>4.6000000000000085</v>
      </c>
      <c r="AP307" s="20">
        <v>-0.80000000000000071</v>
      </c>
      <c r="AQ307" s="20">
        <v>-2.2999999999999972</v>
      </c>
      <c r="AR307" s="20">
        <v>-3.1000000000000014</v>
      </c>
      <c r="AS307" s="20">
        <v>0.59999999999999787</v>
      </c>
      <c r="AT307" s="20">
        <v>-2</v>
      </c>
      <c r="AU307" s="20">
        <v>2.5000000000000009</v>
      </c>
      <c r="AV307" s="20">
        <v>1.5</v>
      </c>
      <c r="AW307" s="20">
        <v>-0.69999999999999929</v>
      </c>
      <c r="AX307" s="20">
        <v>1.5</v>
      </c>
      <c r="AY307" s="20">
        <v>-0.40000000000000213</v>
      </c>
      <c r="AZ307" s="20">
        <v>10.399999999999999</v>
      </c>
      <c r="BA307" s="20">
        <v>0</v>
      </c>
      <c r="BB307" s="20">
        <v>1</v>
      </c>
      <c r="BC307" s="20">
        <v>-1</v>
      </c>
      <c r="BD307" s="20">
        <v>1</v>
      </c>
      <c r="BE307" s="20">
        <v>0</v>
      </c>
      <c r="BF307" s="20">
        <v>44</v>
      </c>
      <c r="BG307" s="20">
        <v>18</v>
      </c>
      <c r="BH307" s="20">
        <v>-5</v>
      </c>
      <c r="BI307" s="20">
        <v>22.799999999999997</v>
      </c>
      <c r="BJ307" s="22">
        <v>4</v>
      </c>
      <c r="BK307" s="22">
        <v>2</v>
      </c>
      <c r="BL307" s="22">
        <v>10.900000000000002</v>
      </c>
      <c r="BM307" s="22">
        <v>4</v>
      </c>
      <c r="BN307" s="22">
        <v>6</v>
      </c>
      <c r="BO307" s="22">
        <v>-4.3000000000000114</v>
      </c>
      <c r="BP307" s="22">
        <v>0</v>
      </c>
      <c r="BQ307" s="22">
        <v>-12</v>
      </c>
      <c r="BR307" s="22">
        <v>-12</v>
      </c>
      <c r="BS307" s="22">
        <v>14</v>
      </c>
      <c r="BT307" s="22">
        <v>-7</v>
      </c>
      <c r="BU307" s="22">
        <v>7</v>
      </c>
      <c r="BV307" s="22">
        <v>-6</v>
      </c>
      <c r="BW307" s="22">
        <v>-9</v>
      </c>
      <c r="BX307" s="22">
        <v>8</v>
      </c>
      <c r="BY307" s="20">
        <v>6</v>
      </c>
      <c r="BZ307" s="22">
        <v>21</v>
      </c>
      <c r="CA307" s="21" t="str">
        <f>IF(Table1[[#This Row],[Score1]]&gt;Table1[[#This Row],[Score2]],Table1[[#This Row],[Team1]],Table1[[#This Row],[Team2]])</f>
        <v>TOR</v>
      </c>
      <c r="CB307" s="21" t="str">
        <f>IF(Raw!$CA307=Raw!$B307,"Team1", "Team2")</f>
        <v>Team1</v>
      </c>
      <c r="CC307" s="21">
        <v>114</v>
      </c>
      <c r="CD307" s="21">
        <v>113</v>
      </c>
      <c r="CE307" s="21">
        <f>Raw!$CC307-Raw!$CD307</f>
        <v>1</v>
      </c>
      <c r="CF307" s="21" t="str">
        <f>INDEX(Pred!O:O, MATCH(Table1[[#This Row],[Index]],Pred!E:E,0))</f>
        <v>Team1</v>
      </c>
      <c r="CG307" s="21">
        <f>INDEX(Pred!P:P,MATCH(Table1[[#This Row],[Index]],Pred!E:E,0))</f>
        <v>3</v>
      </c>
      <c r="CH307" s="21">
        <f>IF(OR(SIGN(Table1[[#This Row],[Runline.forecast]])&lt;&gt;SIGN(Table1[[#This Row],[Scorediff]]), ABS(Table1[[#This Row],[Runline.forecast]])&gt;ABS(Table1[[#This Row],[Scorediff]])),1,0)</f>
        <v>1</v>
      </c>
      <c r="CI307" s="21">
        <f>IF(Table1[[#This Row],[GamewinTeam]]=Table1[[#This Row],[Bet.forecast]],0,1)</f>
        <v>0</v>
      </c>
      <c r="CJ307" s="32">
        <f>IF(AND(Table1[[#This Row],[Runline.error]]=0,Table1[[#This Row],[Error]]=0),0,1)</f>
        <v>1</v>
      </c>
      <c r="CK307" s="32">
        <f>IF(OR(SIGN(Table1[[#This Row],[Scorepreddiff]])&lt;&gt;SIGN(Table1[[#This Row],[Scorediff]]), ABS(Table1[[#This Row],[Scorepreddiff]])&gt;ABS(Table1[[#This Row],[Scorediff]])),1,0)</f>
        <v>1</v>
      </c>
    </row>
    <row r="308" spans="1:89" x14ac:dyDescent="0.25">
      <c r="A308" t="str">
        <f>IF(ISBLANK(Table1[[#This Row],[Gamewin]]),"Test","Train")</f>
        <v>Train</v>
      </c>
      <c r="B308" s="16" t="s">
        <v>4</v>
      </c>
      <c r="C308" s="18" t="s">
        <v>9</v>
      </c>
      <c r="D308" s="19" t="s">
        <v>290</v>
      </c>
      <c r="E308" s="18" t="str">
        <f>Table1[[#This Row],[Team1]]&amp;""&amp;Table1[[#This Row],[Team2]]&amp;""&amp;Table1[[#This Row],[Date]]</f>
        <v>CLEMIN08.01.2018</v>
      </c>
      <c r="F308" s="18" t="str">
        <f>Raw!$C308</f>
        <v>MIN</v>
      </c>
      <c r="G308" s="18" t="str">
        <f>IF(Raw!$F308=Raw!$B308,"Team1","Team2")</f>
        <v>Team2</v>
      </c>
      <c r="H308" s="18" t="str">
        <f>IF(Table1[[#This Row],[Odd1]]&gt;Table1[[#This Row],[Odd2]],Table1[[#This Row],[Team2]],Table1[[#This Row],[Team1]])</f>
        <v>CLE</v>
      </c>
      <c r="I308" s="18" t="str">
        <f>IF(Raw!$H308=Raw!$B308,"Team1","Team2")</f>
        <v>Team1</v>
      </c>
      <c r="J308" s="18">
        <v>1.91</v>
      </c>
      <c r="K308" s="18">
        <v>2</v>
      </c>
      <c r="L308" s="18">
        <f>Raw!$J308-Raw!$K308</f>
        <v>-9.000000000000008E-2</v>
      </c>
      <c r="M308" s="18" t="s">
        <v>9</v>
      </c>
      <c r="N308" s="18" t="str">
        <f>IF(Raw!$M308=Raw!$B308,"Team1", "Team2")</f>
        <v>Team2</v>
      </c>
      <c r="O308" s="18">
        <f>0</f>
        <v>0</v>
      </c>
      <c r="P308" s="18">
        <f>0</f>
        <v>0</v>
      </c>
      <c r="Q308" s="18">
        <f>0</f>
        <v>0</v>
      </c>
      <c r="R308" s="18">
        <v>1</v>
      </c>
      <c r="S308" s="18" t="str">
        <f>IF(Table1[[#This Row],[Scorepred1]]&gt;Table1[[#This Row],[Scorepred2]],Table1[[#This Row],[Team1]],Table1[[#This Row],[Team2]])</f>
        <v>MIN</v>
      </c>
      <c r="T308" s="18" t="str">
        <f>IF(Raw!$S308=Raw!$B308,"Team1","Team2")</f>
        <v>Team2</v>
      </c>
      <c r="U308" s="18">
        <v>79</v>
      </c>
      <c r="V308" s="18">
        <v>112</v>
      </c>
      <c r="W308" s="18">
        <f>Raw!$U308-Raw!$V308</f>
        <v>-33</v>
      </c>
      <c r="X308" s="18">
        <v>0.74890000000000001</v>
      </c>
      <c r="Y308" s="18">
        <v>0.17</v>
      </c>
      <c r="Z308" s="18">
        <f>1-Table1[[#This Row],[Pred1]]</f>
        <v>0.83</v>
      </c>
      <c r="AA308" s="20">
        <v>-2</v>
      </c>
      <c r="AB308" s="20">
        <v>1</v>
      </c>
      <c r="AC308" s="20">
        <v>-3</v>
      </c>
      <c r="AD308" s="20">
        <v>5.7000000000000051E-2</v>
      </c>
      <c r="AE308" s="20">
        <v>-0.29999999999999716</v>
      </c>
      <c r="AF308" s="20">
        <v>2.5</v>
      </c>
      <c r="AG308" s="20">
        <v>-0.5</v>
      </c>
      <c r="AH308" s="20">
        <v>-1.5</v>
      </c>
      <c r="AI308" s="20">
        <v>0.20000000000000284</v>
      </c>
      <c r="AJ308" s="20">
        <v>4.5</v>
      </c>
      <c r="AK308" s="20">
        <v>10.199999999999996</v>
      </c>
      <c r="AL308" s="20">
        <v>2.7999999999999972</v>
      </c>
      <c r="AM308" s="20">
        <v>-1</v>
      </c>
      <c r="AN308" s="20">
        <v>-1.5</v>
      </c>
      <c r="AO308" s="20">
        <v>0.89999999999999147</v>
      </c>
      <c r="AP308" s="20">
        <v>-1.9000000000000004</v>
      </c>
      <c r="AQ308" s="20">
        <v>2.3000000000000007</v>
      </c>
      <c r="AR308" s="20">
        <v>0.5</v>
      </c>
      <c r="AS308" s="20">
        <v>0.89999999999999858</v>
      </c>
      <c r="AT308" s="20">
        <v>1.3000000000000007</v>
      </c>
      <c r="AU308" s="20">
        <v>-1.5999999999999996</v>
      </c>
      <c r="AV308" s="20">
        <v>-0.39999999999999947</v>
      </c>
      <c r="AW308" s="20">
        <v>-0.59999999999999964</v>
      </c>
      <c r="AX308" s="20">
        <v>0.69999999999999929</v>
      </c>
      <c r="AY308" s="20">
        <v>-0.19999999999999929</v>
      </c>
      <c r="AZ308" s="20">
        <v>-9.9999999999999645E-2</v>
      </c>
      <c r="BA308" s="20">
        <v>0</v>
      </c>
      <c r="BB308" s="20">
        <v>0</v>
      </c>
      <c r="BC308" s="20">
        <v>0</v>
      </c>
      <c r="BD308" s="20">
        <v>0</v>
      </c>
      <c r="BE308" s="20">
        <v>0</v>
      </c>
      <c r="BF308" s="20">
        <v>15</v>
      </c>
      <c r="BG308" s="20">
        <v>3</v>
      </c>
      <c r="BH308" s="20">
        <v>4</v>
      </c>
      <c r="BI308" s="20">
        <v>1.1000000000000014</v>
      </c>
      <c r="BJ308" s="22">
        <v>6</v>
      </c>
      <c r="BK308" s="22">
        <v>16</v>
      </c>
      <c r="BL308" s="22">
        <v>-5.8999999999999986</v>
      </c>
      <c r="BM308" s="22">
        <v>3</v>
      </c>
      <c r="BN308" s="22">
        <v>10</v>
      </c>
      <c r="BO308" s="22">
        <v>-19.5</v>
      </c>
      <c r="BP308" s="22">
        <v>1</v>
      </c>
      <c r="BQ308" s="22">
        <v>-3</v>
      </c>
      <c r="BR308" s="22">
        <v>-2</v>
      </c>
      <c r="BS308" s="22">
        <v>-1</v>
      </c>
      <c r="BT308" s="22">
        <v>8</v>
      </c>
      <c r="BU308" s="22">
        <v>1</v>
      </c>
      <c r="BV308" s="22">
        <v>-3</v>
      </c>
      <c r="BW308" s="22">
        <v>-4</v>
      </c>
      <c r="BX308" s="22">
        <v>6</v>
      </c>
      <c r="BY308" s="20">
        <v>9</v>
      </c>
      <c r="BZ308" s="22">
        <v>-14</v>
      </c>
      <c r="CA308" s="21" t="str">
        <f>IF(Table1[[#This Row],[Score1]]&gt;Table1[[#This Row],[Score2]],Table1[[#This Row],[Team1]],Table1[[#This Row],[Team2]])</f>
        <v>MIN</v>
      </c>
      <c r="CB308" s="21" t="str">
        <f>IF(Raw!$CA308=Raw!$B308,"Team1", "Team2")</f>
        <v>Team2</v>
      </c>
      <c r="CC308" s="21">
        <v>99</v>
      </c>
      <c r="CD308" s="21">
        <v>127</v>
      </c>
      <c r="CE308" s="21">
        <f>Raw!$CC308-Raw!$CD308</f>
        <v>-28</v>
      </c>
      <c r="CF308" s="21" t="str">
        <f>INDEX(Pred!O:O, MATCH(Table1[[#This Row],[Index]],Pred!E:E,0))</f>
        <v>do not bet</v>
      </c>
      <c r="CG308" s="21">
        <f>INDEX(Pred!P:P,MATCH(Table1[[#This Row],[Index]],Pred!E:E,0))</f>
        <v>-3</v>
      </c>
      <c r="CH308" s="21">
        <f>IF(OR(SIGN(Table1[[#This Row],[Runline.forecast]])&lt;&gt;SIGN(Table1[[#This Row],[Scorediff]]), ABS(Table1[[#This Row],[Runline.forecast]])&gt;ABS(Table1[[#This Row],[Scorediff]])),1,0)</f>
        <v>0</v>
      </c>
      <c r="CI308" s="21">
        <f>IF(Table1[[#This Row],[GamewinTeam]]=Table1[[#This Row],[Bet.forecast]],0,1)</f>
        <v>1</v>
      </c>
      <c r="CJ308" s="32">
        <f>IF(AND(Table1[[#This Row],[Runline.error]]=0,Table1[[#This Row],[Error]]=0),0,1)</f>
        <v>1</v>
      </c>
      <c r="CK308" s="32">
        <f>IF(OR(SIGN(Table1[[#This Row],[Scorepreddiff]])&lt;&gt;SIGN(Table1[[#This Row],[Scorediff]]), ABS(Table1[[#This Row],[Scorepreddiff]])&gt;ABS(Table1[[#This Row],[Scorediff]])),1,0)</f>
        <v>1</v>
      </c>
    </row>
    <row r="309" spans="1:89" x14ac:dyDescent="0.25">
      <c r="A309" t="str">
        <f>IF(ISBLANK(Table1[[#This Row],[Gamewin]]),"Test","Train")</f>
        <v>Train</v>
      </c>
      <c r="B309" s="16" t="s">
        <v>5</v>
      </c>
      <c r="C309" s="18" t="s">
        <v>63</v>
      </c>
      <c r="D309" s="19" t="s">
        <v>290</v>
      </c>
      <c r="E309" s="18" t="str">
        <f>Table1[[#This Row],[Team1]]&amp;""&amp;Table1[[#This Row],[Team2]]&amp;""&amp;Table1[[#This Row],[Date]]</f>
        <v>DETNOP08.01.2018</v>
      </c>
      <c r="F309" s="18" t="str">
        <f>Raw!$C309</f>
        <v>NOP</v>
      </c>
      <c r="G309" s="18" t="str">
        <f>IF(Raw!$F309=Raw!$B309,"Team1","Team2")</f>
        <v>Team2</v>
      </c>
      <c r="H309" s="18" t="str">
        <f>IF(Table1[[#This Row],[Odd1]]&gt;Table1[[#This Row],[Odd2]],Table1[[#This Row],[Team2]],Table1[[#This Row],[Team1]])</f>
        <v>NOP</v>
      </c>
      <c r="I309" s="18" t="str">
        <f>IF(Raw!$H309=Raw!$B309,"Team1","Team2")</f>
        <v>Team2</v>
      </c>
      <c r="J309" s="18">
        <v>3.14</v>
      </c>
      <c r="K309" s="18">
        <v>1.42</v>
      </c>
      <c r="L309" s="18">
        <f>Raw!$J309-Raw!$K309</f>
        <v>1.7200000000000002</v>
      </c>
      <c r="M309" s="18" t="s">
        <v>5</v>
      </c>
      <c r="N309" s="18" t="str">
        <f>IF(Raw!$M309=Raw!$B309,"Team1", "Team2")</f>
        <v>Team1</v>
      </c>
      <c r="O309" s="18">
        <v>2</v>
      </c>
      <c r="P309" s="18">
        <v>1</v>
      </c>
      <c r="Q309" s="18">
        <v>1</v>
      </c>
      <c r="R309" s="18">
        <f>0</f>
        <v>0</v>
      </c>
      <c r="S309" s="18" t="str">
        <f>IF(Table1[[#This Row],[Scorepred1]]&gt;Table1[[#This Row],[Scorepred2]],Table1[[#This Row],[Team1]],Table1[[#This Row],[Team2]])</f>
        <v>NOP</v>
      </c>
      <c r="T309" s="18" t="str">
        <f>IF(Raw!$S309=Raw!$B309,"Team1","Team2")</f>
        <v>Team2</v>
      </c>
      <c r="U309" s="18">
        <v>81</v>
      </c>
      <c r="V309" s="18">
        <v>110</v>
      </c>
      <c r="W309" s="18">
        <f>Raw!$U309-Raw!$V309</f>
        <v>-29</v>
      </c>
      <c r="X309" s="18">
        <v>0.8538</v>
      </c>
      <c r="Y309" s="18">
        <v>0.21</v>
      </c>
      <c r="Z309" s="18">
        <f>1-Table1[[#This Row],[Pred1]]</f>
        <v>0.79</v>
      </c>
      <c r="AA309" s="20">
        <v>0</v>
      </c>
      <c r="AB309" s="20">
        <v>2</v>
      </c>
      <c r="AC309" s="20">
        <v>-2</v>
      </c>
      <c r="AD309" s="20">
        <v>5.3000000000000047E-2</v>
      </c>
      <c r="AE309" s="20">
        <v>-0.39999999999999858</v>
      </c>
      <c r="AF309" s="20">
        <v>-9</v>
      </c>
      <c r="AG309" s="20">
        <v>-3.1000000000000014</v>
      </c>
      <c r="AH309" s="20">
        <v>0.70000000000000284</v>
      </c>
      <c r="AI309" s="20">
        <v>-4</v>
      </c>
      <c r="AJ309" s="20">
        <v>-0.39999999999999858</v>
      </c>
      <c r="AK309" s="20">
        <v>-1.2000000000000028</v>
      </c>
      <c r="AL309" s="20">
        <v>0.20000000000000284</v>
      </c>
      <c r="AM309" s="20">
        <v>-2.4000000000000004</v>
      </c>
      <c r="AN309" s="20">
        <v>-2.7999999999999972</v>
      </c>
      <c r="AO309" s="20">
        <v>-1.5</v>
      </c>
      <c r="AP309" s="20">
        <v>1.9000000000000004</v>
      </c>
      <c r="AQ309" s="20">
        <v>-2.6000000000000014</v>
      </c>
      <c r="AR309" s="20">
        <v>-0.70000000000000284</v>
      </c>
      <c r="AS309" s="20">
        <v>-4.5999999999999979</v>
      </c>
      <c r="AT309" s="20">
        <v>-1.9000000000000004</v>
      </c>
      <c r="AU309" s="20">
        <v>0.40000000000000036</v>
      </c>
      <c r="AV309" s="20">
        <v>-1.5</v>
      </c>
      <c r="AW309" s="20">
        <v>1</v>
      </c>
      <c r="AX309" s="20">
        <v>-1.1000000000000014</v>
      </c>
      <c r="AY309" s="20">
        <v>-2.3000000000000007</v>
      </c>
      <c r="AZ309" s="20">
        <v>0.4</v>
      </c>
      <c r="BA309" s="20">
        <v>0</v>
      </c>
      <c r="BB309" s="20">
        <v>1</v>
      </c>
      <c r="BC309" s="20">
        <v>-1</v>
      </c>
      <c r="BD309" s="20">
        <v>1</v>
      </c>
      <c r="BE309" s="20">
        <v>0</v>
      </c>
      <c r="BF309" s="20">
        <v>10</v>
      </c>
      <c r="BG309" s="20">
        <v>5</v>
      </c>
      <c r="BH309" s="20">
        <v>-3</v>
      </c>
      <c r="BI309" s="20">
        <v>8.4000000000000057</v>
      </c>
      <c r="BJ309" s="22">
        <v>6</v>
      </c>
      <c r="BK309" s="22">
        <v>-4</v>
      </c>
      <c r="BL309" s="22">
        <v>27.3</v>
      </c>
      <c r="BM309" s="22">
        <v>-6</v>
      </c>
      <c r="BN309" s="22">
        <v>-1</v>
      </c>
      <c r="BO309" s="22">
        <v>-18.800000000000011</v>
      </c>
      <c r="BP309" s="22">
        <v>-2</v>
      </c>
      <c r="BQ309" s="22">
        <v>-1</v>
      </c>
      <c r="BR309" s="22">
        <v>-3</v>
      </c>
      <c r="BS309" s="22">
        <v>1</v>
      </c>
      <c r="BT309" s="22">
        <v>-3</v>
      </c>
      <c r="BU309" s="22">
        <v>3</v>
      </c>
      <c r="BV309" s="22">
        <v>-2</v>
      </c>
      <c r="BW309" s="22">
        <v>-1</v>
      </c>
      <c r="BX309" s="22">
        <v>-4</v>
      </c>
      <c r="BY309" s="20">
        <v>0</v>
      </c>
      <c r="BZ309" s="22">
        <v>25</v>
      </c>
      <c r="CA309" s="21" t="str">
        <f>IF(Table1[[#This Row],[Score1]]&gt;Table1[[#This Row],[Score2]],Table1[[#This Row],[Team1]],Table1[[#This Row],[Team2]])</f>
        <v>NOP</v>
      </c>
      <c r="CB309" s="21" t="str">
        <f>IF(Raw!$CA309=Raw!$B309,"Team1", "Team2")</f>
        <v>Team2</v>
      </c>
      <c r="CC309" s="21">
        <v>109</v>
      </c>
      <c r="CD309" s="21">
        <v>112</v>
      </c>
      <c r="CE309" s="21">
        <f>Raw!$CC309-Raw!$CD309</f>
        <v>-3</v>
      </c>
      <c r="CF309" s="21" t="str">
        <f>INDEX(Pred!O:O, MATCH(Table1[[#This Row],[Index]],Pred!E:E,0))</f>
        <v>Team2</v>
      </c>
      <c r="CG309" s="21">
        <f>INDEX(Pred!P:P,MATCH(Table1[[#This Row],[Index]],Pred!E:E,0))</f>
        <v>-9</v>
      </c>
      <c r="CH309" s="21">
        <f>IF(OR(SIGN(Table1[[#This Row],[Runline.forecast]])&lt;&gt;SIGN(Table1[[#This Row],[Scorediff]]), ABS(Table1[[#This Row],[Runline.forecast]])&gt;ABS(Table1[[#This Row],[Scorediff]])),1,0)</f>
        <v>1</v>
      </c>
      <c r="CI309" s="21">
        <f>IF(Table1[[#This Row],[GamewinTeam]]=Table1[[#This Row],[Bet.forecast]],0,1)</f>
        <v>0</v>
      </c>
      <c r="CJ309" s="32">
        <f>IF(AND(Table1[[#This Row],[Runline.error]]=0,Table1[[#This Row],[Error]]=0),0,1)</f>
        <v>1</v>
      </c>
      <c r="CK309" s="32">
        <f>IF(OR(SIGN(Table1[[#This Row],[Scorepreddiff]])&lt;&gt;SIGN(Table1[[#This Row],[Scorediff]]), ABS(Table1[[#This Row],[Scorepreddiff]])&gt;ABS(Table1[[#This Row],[Scorediff]])),1,0)</f>
        <v>1</v>
      </c>
    </row>
    <row r="310" spans="1:89" x14ac:dyDescent="0.25">
      <c r="A310" t="str">
        <f>IF(ISBLANK(Table1[[#This Row],[Gamewin]]),"Test","Train")</f>
        <v>Train</v>
      </c>
      <c r="B310" s="16" t="s">
        <v>6</v>
      </c>
      <c r="C310" s="18" t="s">
        <v>42</v>
      </c>
      <c r="D310" s="19" t="s">
        <v>290</v>
      </c>
      <c r="E310" s="18" t="str">
        <f>Table1[[#This Row],[Team1]]&amp;""&amp;Table1[[#This Row],[Team2]]&amp;""&amp;Table1[[#This Row],[Date]]</f>
        <v>HOUCHI08.01.2018</v>
      </c>
      <c r="F310" s="18" t="str">
        <f>Raw!$C310</f>
        <v>CHI</v>
      </c>
      <c r="G310" s="18" t="str">
        <f>IF(Raw!$F310=Raw!$B310,"Team1","Team2")</f>
        <v>Team2</v>
      </c>
      <c r="H310" s="18" t="str">
        <f>IF(Table1[[#This Row],[Odd1]]&gt;Table1[[#This Row],[Odd2]],Table1[[#This Row],[Team2]],Table1[[#This Row],[Team1]])</f>
        <v>HOU</v>
      </c>
      <c r="I310" s="18" t="str">
        <f>IF(Raw!$H310=Raw!$B310,"Team1","Team2")</f>
        <v>Team1</v>
      </c>
      <c r="J310" s="18">
        <v>1.43</v>
      </c>
      <c r="K310" s="18">
        <v>3.1</v>
      </c>
      <c r="L310" s="18">
        <f>Raw!$J310-Raw!$K310</f>
        <v>-1.6700000000000002</v>
      </c>
      <c r="M310" s="18" t="s">
        <v>42</v>
      </c>
      <c r="N310" s="18" t="str">
        <f>IF(Raw!$M310=Raw!$B310,"Team1", "Team2")</f>
        <v>Team2</v>
      </c>
      <c r="O310" s="18">
        <v>3</v>
      </c>
      <c r="P310" s="18">
        <f>0</f>
        <v>0</v>
      </c>
      <c r="Q310" s="18">
        <f>0</f>
        <v>0</v>
      </c>
      <c r="R310" s="18">
        <v>1</v>
      </c>
      <c r="S310" s="18" t="str">
        <f>IF(Table1[[#This Row],[Scorepred1]]&gt;Table1[[#This Row],[Scorepred2]],Table1[[#This Row],[Team1]],Table1[[#This Row],[Team2]])</f>
        <v>CHI</v>
      </c>
      <c r="T310" s="18" t="str">
        <f>IF(Raw!$S310=Raw!$B310,"Team1","Team2")</f>
        <v>Team2</v>
      </c>
      <c r="U310" s="18">
        <v>78</v>
      </c>
      <c r="V310" s="18">
        <v>113</v>
      </c>
      <c r="W310" s="18">
        <f>Raw!$U310-Raw!$V310</f>
        <v>-35</v>
      </c>
      <c r="X310" s="18">
        <v>0.751</v>
      </c>
      <c r="Y310" s="18">
        <v>0.15</v>
      </c>
      <c r="Z310" s="18">
        <f>1-Table1[[#This Row],[Pred1]]</f>
        <v>0.85</v>
      </c>
      <c r="AA310" s="20">
        <v>-2</v>
      </c>
      <c r="AB310" s="20">
        <v>13</v>
      </c>
      <c r="AC310" s="20">
        <v>-15</v>
      </c>
      <c r="AD310" s="20">
        <v>0.36099999999999999</v>
      </c>
      <c r="AE310" s="20">
        <v>-0.10000000000000142</v>
      </c>
      <c r="AF310" s="20">
        <v>13.099999999999994</v>
      </c>
      <c r="AG310" s="20">
        <v>0.60000000000000142</v>
      </c>
      <c r="AH310" s="20">
        <v>-3.3999999999999915</v>
      </c>
      <c r="AI310" s="20">
        <v>2.5</v>
      </c>
      <c r="AJ310" s="20">
        <v>5.2000000000000011</v>
      </c>
      <c r="AK310" s="20">
        <v>13.399999999999999</v>
      </c>
      <c r="AL310" s="20">
        <v>1</v>
      </c>
      <c r="AM310" s="20">
        <v>6.8000000000000007</v>
      </c>
      <c r="AN310" s="20">
        <v>7.3000000000000007</v>
      </c>
      <c r="AO310" s="20">
        <v>4.7999999999999972</v>
      </c>
      <c r="AP310" s="20">
        <v>-9.9999999999999645E-2</v>
      </c>
      <c r="AQ310" s="20">
        <v>-0.89999999999999858</v>
      </c>
      <c r="AR310" s="20">
        <v>-1.0999999999999943</v>
      </c>
      <c r="AS310" s="20">
        <v>-1.1000000000000014</v>
      </c>
      <c r="AT310" s="20">
        <v>1.0999999999999996</v>
      </c>
      <c r="AU310" s="20">
        <v>2</v>
      </c>
      <c r="AV310" s="20">
        <v>1.1000000000000001</v>
      </c>
      <c r="AW310" s="20">
        <v>9.9999999999999645E-2</v>
      </c>
      <c r="AX310" s="20">
        <v>1.5</v>
      </c>
      <c r="AY310" s="20">
        <v>3.5999999999999979</v>
      </c>
      <c r="AZ310" s="20">
        <v>14</v>
      </c>
      <c r="BA310" s="20">
        <v>0</v>
      </c>
      <c r="BB310" s="20">
        <v>0</v>
      </c>
      <c r="BC310" s="20">
        <v>0</v>
      </c>
      <c r="BD310" s="20">
        <v>0</v>
      </c>
      <c r="BE310" s="20">
        <v>0</v>
      </c>
      <c r="BF310" s="20">
        <v>15</v>
      </c>
      <c r="BG310" s="20">
        <v>8</v>
      </c>
      <c r="BH310" s="20">
        <v>10</v>
      </c>
      <c r="BI310" s="20">
        <v>4.7000000000000028</v>
      </c>
      <c r="BJ310" s="22">
        <v>5</v>
      </c>
      <c r="BK310" s="22">
        <v>15</v>
      </c>
      <c r="BL310" s="22">
        <v>0.59999999999999787</v>
      </c>
      <c r="BM310" s="22">
        <v>-6</v>
      </c>
      <c r="BN310" s="22">
        <v>-9</v>
      </c>
      <c r="BO310" s="22">
        <v>10.900000000000006</v>
      </c>
      <c r="BP310" s="22">
        <v>3</v>
      </c>
      <c r="BQ310" s="22">
        <v>4</v>
      </c>
      <c r="BR310" s="22">
        <v>7</v>
      </c>
      <c r="BS310" s="22">
        <v>14</v>
      </c>
      <c r="BT310" s="22">
        <v>-1</v>
      </c>
      <c r="BU310" s="22">
        <v>1</v>
      </c>
      <c r="BV310" s="22">
        <v>-2</v>
      </c>
      <c r="BW310" s="22">
        <v>0</v>
      </c>
      <c r="BX310" s="22">
        <v>5</v>
      </c>
      <c r="BY310" s="20">
        <v>-4</v>
      </c>
      <c r="BZ310" s="22">
        <v>32</v>
      </c>
      <c r="CA310" s="21" t="str">
        <f>IF(Table1[[#This Row],[Score1]]&gt;Table1[[#This Row],[Score2]],Table1[[#This Row],[Team1]],Table1[[#This Row],[Team2]])</f>
        <v>HOU</v>
      </c>
      <c r="CB310" s="21" t="str">
        <f>IF(Raw!$CA310=Raw!$B310,"Team1", "Team2")</f>
        <v>Team1</v>
      </c>
      <c r="CC310" s="21">
        <v>116</v>
      </c>
      <c r="CD310" s="21">
        <v>107</v>
      </c>
      <c r="CE310" s="21">
        <f>Raw!$CC310-Raw!$CD310</f>
        <v>9</v>
      </c>
      <c r="CF310" s="21" t="str">
        <f>INDEX(Pred!O:O, MATCH(Table1[[#This Row],[Index]],Pred!E:E,0))</f>
        <v>Team1</v>
      </c>
      <c r="CG310" s="21">
        <f>INDEX(Pred!P:P,MATCH(Table1[[#This Row],[Index]],Pred!E:E,0))</f>
        <v>6</v>
      </c>
      <c r="CH310" s="21">
        <f>IF(OR(SIGN(Table1[[#This Row],[Runline.forecast]])&lt;&gt;SIGN(Table1[[#This Row],[Scorediff]]), ABS(Table1[[#This Row],[Runline.forecast]])&gt;ABS(Table1[[#This Row],[Scorediff]])),1,0)</f>
        <v>0</v>
      </c>
      <c r="CI310" s="21">
        <f>IF(Table1[[#This Row],[GamewinTeam]]=Table1[[#This Row],[Bet.forecast]],0,1)</f>
        <v>0</v>
      </c>
      <c r="CJ310" s="32">
        <f>IF(AND(Table1[[#This Row],[Runline.error]]=0,Table1[[#This Row],[Error]]=0),0,1)</f>
        <v>0</v>
      </c>
      <c r="CK310" s="32">
        <f>IF(OR(SIGN(Table1[[#This Row],[Scorepreddiff]])&lt;&gt;SIGN(Table1[[#This Row],[Scorediff]]), ABS(Table1[[#This Row],[Scorepreddiff]])&gt;ABS(Table1[[#This Row],[Scorediff]])),1,0)</f>
        <v>1</v>
      </c>
    </row>
    <row r="311" spans="1:89" x14ac:dyDescent="0.25">
      <c r="A311" t="str">
        <f>IF(ISBLANK(Table1[[#This Row],[Gamewin]]),"Test","Train")</f>
        <v>Train</v>
      </c>
      <c r="B311" s="16" t="s">
        <v>78</v>
      </c>
      <c r="C311" s="18" t="s">
        <v>76</v>
      </c>
      <c r="D311" s="19" t="s">
        <v>290</v>
      </c>
      <c r="E311" s="18" t="str">
        <f>Table1[[#This Row],[Team1]]&amp;""&amp;Table1[[#This Row],[Team2]]&amp;""&amp;Table1[[#This Row],[Date]]</f>
        <v>SASSAC08.01.2018</v>
      </c>
      <c r="F311" s="18" t="str">
        <f>Raw!$C311</f>
        <v>SAC</v>
      </c>
      <c r="G311" s="18" t="str">
        <f>IF(Raw!$F311=Raw!$B311,"Team1","Team2")</f>
        <v>Team2</v>
      </c>
      <c r="H311" s="18" t="str">
        <f>IF(Table1[[#This Row],[Odd1]]&gt;Table1[[#This Row],[Odd2]],Table1[[#This Row],[Team2]],Table1[[#This Row],[Team1]])</f>
        <v>SAS</v>
      </c>
      <c r="I311" s="18" t="str">
        <f>IF(Raw!$H311=Raw!$B311,"Team1","Team2")</f>
        <v>Team1</v>
      </c>
      <c r="J311" s="18">
        <v>1.48</v>
      </c>
      <c r="K311" s="18">
        <v>2.88</v>
      </c>
      <c r="L311" s="18">
        <f>Raw!$J311-Raw!$K311</f>
        <v>-1.4</v>
      </c>
      <c r="M311" s="18" t="s">
        <v>76</v>
      </c>
      <c r="N311" s="18" t="str">
        <f>IF(Raw!$M311=Raw!$B311,"Team1", "Team2")</f>
        <v>Team2</v>
      </c>
      <c r="O311" s="18">
        <f>0</f>
        <v>0</v>
      </c>
      <c r="P311" s="18">
        <f>0</f>
        <v>0</v>
      </c>
      <c r="Q311" s="18">
        <v>2</v>
      </c>
      <c r="R311" s="18">
        <v>1</v>
      </c>
      <c r="S311" s="18" t="str">
        <f>IF(Table1[[#This Row],[Scorepred1]]&gt;Table1[[#This Row],[Scorepred2]],Table1[[#This Row],[Team1]],Table1[[#This Row],[Team2]])</f>
        <v>SAS</v>
      </c>
      <c r="T311" s="18" t="str">
        <f>IF(Raw!$S311=Raw!$B311,"Team1","Team2")</f>
        <v>Team1</v>
      </c>
      <c r="U311" s="18">
        <v>102</v>
      </c>
      <c r="V311" s="18">
        <v>89</v>
      </c>
      <c r="W311" s="18">
        <f>Raw!$U311-Raw!$V311</f>
        <v>13</v>
      </c>
      <c r="X311" s="18">
        <v>0.62570000000000003</v>
      </c>
      <c r="Y311" s="18">
        <v>0.63</v>
      </c>
      <c r="Z311" s="18">
        <f>1-Table1[[#This Row],[Pred1]]</f>
        <v>0.37</v>
      </c>
      <c r="AA311" s="20">
        <v>3</v>
      </c>
      <c r="AB311" s="20">
        <v>14</v>
      </c>
      <c r="AC311" s="20">
        <v>-11</v>
      </c>
      <c r="AD311" s="20">
        <v>0.317</v>
      </c>
      <c r="AE311" s="20">
        <v>-0.10000000000000142</v>
      </c>
      <c r="AF311" s="20">
        <v>3.9000000000000057</v>
      </c>
      <c r="AG311" s="20">
        <v>0</v>
      </c>
      <c r="AH311" s="20">
        <v>-1.4000000000000057</v>
      </c>
      <c r="AI311" s="20">
        <v>0.79999999999999716</v>
      </c>
      <c r="AJ311" s="20">
        <v>0.30000000000000071</v>
      </c>
      <c r="AK311" s="20">
        <v>1.8999999999999986</v>
      </c>
      <c r="AL311" s="20">
        <v>-1.9000000000000057</v>
      </c>
      <c r="AM311" s="20">
        <v>3.5999999999999996</v>
      </c>
      <c r="AN311" s="20">
        <v>3.3000000000000007</v>
      </c>
      <c r="AO311" s="20">
        <v>5.5</v>
      </c>
      <c r="AP311" s="20">
        <v>0.69999999999999929</v>
      </c>
      <c r="AQ311" s="20">
        <v>3.7999999999999972</v>
      </c>
      <c r="AR311" s="20">
        <v>4.3999999999999986</v>
      </c>
      <c r="AS311" s="20">
        <v>1.0999999999999979</v>
      </c>
      <c r="AT311" s="20">
        <v>-0.19999999999999929</v>
      </c>
      <c r="AU311" s="20">
        <v>-0.79999999999999982</v>
      </c>
      <c r="AV311" s="20">
        <v>1.2999999999999998</v>
      </c>
      <c r="AW311" s="20">
        <v>-0.89999999999999947</v>
      </c>
      <c r="AX311" s="20">
        <v>-2.6000000000000014</v>
      </c>
      <c r="AY311" s="20">
        <v>1.8000000000000007</v>
      </c>
      <c r="AZ311" s="20">
        <v>11.8</v>
      </c>
      <c r="BA311" s="20">
        <v>0</v>
      </c>
      <c r="BB311" s="20">
        <v>-1</v>
      </c>
      <c r="BC311" s="20">
        <v>1</v>
      </c>
      <c r="BD311" s="20">
        <v>-1</v>
      </c>
      <c r="BE311" s="20">
        <v>0</v>
      </c>
      <c r="BF311" s="20">
        <v>4</v>
      </c>
      <c r="BG311" s="20">
        <v>-2</v>
      </c>
      <c r="BH311" s="20">
        <v>-13</v>
      </c>
      <c r="BI311" s="20">
        <v>4.6999999999999957</v>
      </c>
      <c r="BJ311" s="22">
        <v>2</v>
      </c>
      <c r="BK311" s="22">
        <v>-2</v>
      </c>
      <c r="BL311" s="22">
        <v>11.799999999999997</v>
      </c>
      <c r="BM311" s="22">
        <v>6</v>
      </c>
      <c r="BN311" s="22">
        <v>9</v>
      </c>
      <c r="BO311" s="22">
        <v>-3.4000000000000057</v>
      </c>
      <c r="BP311" s="22">
        <v>0</v>
      </c>
      <c r="BQ311" s="22">
        <v>3</v>
      </c>
      <c r="BR311" s="22">
        <v>3</v>
      </c>
      <c r="BS311" s="22">
        <v>5</v>
      </c>
      <c r="BT311" s="22">
        <v>5</v>
      </c>
      <c r="BU311" s="22">
        <v>-12</v>
      </c>
      <c r="BV311" s="22">
        <v>1</v>
      </c>
      <c r="BW311" s="22">
        <v>-1</v>
      </c>
      <c r="BX311" s="22">
        <v>-6</v>
      </c>
      <c r="BY311" s="20">
        <v>7</v>
      </c>
      <c r="BZ311" s="22">
        <v>-9</v>
      </c>
      <c r="CA311" s="21" t="str">
        <f>IF(Table1[[#This Row],[Score1]]&gt;Table1[[#This Row],[Score2]],Table1[[#This Row],[Team1]],Table1[[#This Row],[Team2]])</f>
        <v>SAS</v>
      </c>
      <c r="CB311" s="21" t="str">
        <f>IF(Raw!$CA311=Raw!$B311,"Team1", "Team2")</f>
        <v>Team1</v>
      </c>
      <c r="CC311" s="21">
        <v>107</v>
      </c>
      <c r="CD311" s="21">
        <v>100</v>
      </c>
      <c r="CE311" s="21">
        <f>Raw!$CC311-Raw!$CD311</f>
        <v>7</v>
      </c>
      <c r="CF311" s="21" t="str">
        <f>INDEX(Pred!O:O, MATCH(Table1[[#This Row],[Index]],Pred!E:E,0))</f>
        <v>Team1</v>
      </c>
      <c r="CG311" s="21">
        <f>INDEX(Pred!P:P,MATCH(Table1[[#This Row],[Index]],Pred!E:E,0))</f>
        <v>6</v>
      </c>
      <c r="CH311" s="21">
        <f>IF(OR(SIGN(Table1[[#This Row],[Runline.forecast]])&lt;&gt;SIGN(Table1[[#This Row],[Scorediff]]), ABS(Table1[[#This Row],[Runline.forecast]])&gt;ABS(Table1[[#This Row],[Scorediff]])),1,0)</f>
        <v>0</v>
      </c>
      <c r="CI311" s="21">
        <f>IF(Table1[[#This Row],[GamewinTeam]]=Table1[[#This Row],[Bet.forecast]],0,1)</f>
        <v>0</v>
      </c>
      <c r="CJ311" s="32">
        <f>IF(AND(Table1[[#This Row],[Runline.error]]=0,Table1[[#This Row],[Error]]=0),0,1)</f>
        <v>0</v>
      </c>
      <c r="CK311" s="32">
        <f>IF(OR(SIGN(Table1[[#This Row],[Scorepreddiff]])&lt;&gt;SIGN(Table1[[#This Row],[Scorediff]]), ABS(Table1[[#This Row],[Scorepreddiff]])&gt;ABS(Table1[[#This Row],[Scorediff]])),1,0)</f>
        <v>1</v>
      </c>
    </row>
    <row r="312" spans="1:89" x14ac:dyDescent="0.25">
      <c r="A312" t="str">
        <f>IF(ISBLANK(Table1[[#This Row],[Gamewin]]),"Test","Train")</f>
        <v>Train</v>
      </c>
      <c r="B312" s="16" t="s">
        <v>2</v>
      </c>
      <c r="C312" s="18" t="s">
        <v>55</v>
      </c>
      <c r="D312" s="19" t="s">
        <v>290</v>
      </c>
      <c r="E312" s="18" t="str">
        <f>Table1[[#This Row],[Team1]]&amp;""&amp;Table1[[#This Row],[Team2]]&amp;""&amp;Table1[[#This Row],[Date]]</f>
        <v>ATLLAC08.01.2018</v>
      </c>
      <c r="F312" s="18" t="str">
        <f>Raw!$C312</f>
        <v>LAC</v>
      </c>
      <c r="G312" s="18" t="str">
        <f>IF(Raw!$F312=Raw!$B312,"Team1","Team2")</f>
        <v>Team2</v>
      </c>
      <c r="H312" s="18" t="str">
        <f>IF(Table1[[#This Row],[Odd1]]&gt;Table1[[#This Row],[Odd2]],Table1[[#This Row],[Team2]],Table1[[#This Row],[Team1]])</f>
        <v>LAC</v>
      </c>
      <c r="I312" s="18" t="str">
        <f>IF(Raw!$H312=Raw!$B312,"Team1","Team2")</f>
        <v>Team2</v>
      </c>
      <c r="J312" s="18">
        <v>2.71</v>
      </c>
      <c r="K312" s="18">
        <v>1.53</v>
      </c>
      <c r="L312" s="18">
        <f>Raw!$J312-Raw!$K312</f>
        <v>1.18</v>
      </c>
      <c r="M312" s="18" t="s">
        <v>2</v>
      </c>
      <c r="N312" s="18" t="str">
        <f>IF(Raw!$M312=Raw!$B312,"Team1", "Team2")</f>
        <v>Team1</v>
      </c>
      <c r="O312" s="18">
        <f>0</f>
        <v>0</v>
      </c>
      <c r="P312" s="18">
        <f>0</f>
        <v>0</v>
      </c>
      <c r="Q312" s="18">
        <f>0</f>
        <v>0</v>
      </c>
      <c r="R312" s="18">
        <f>0</f>
        <v>0</v>
      </c>
      <c r="S312" s="18" t="str">
        <f>IF(Table1[[#This Row],[Scorepred1]]&gt;Table1[[#This Row],[Scorepred2]],Table1[[#This Row],[Team1]],Table1[[#This Row],[Team2]])</f>
        <v>LAC</v>
      </c>
      <c r="T312" s="18" t="str">
        <f>IF(Raw!$S312=Raw!$B312,"Team1","Team2")</f>
        <v>Team2</v>
      </c>
      <c r="U312" s="18">
        <v>85</v>
      </c>
      <c r="V312" s="18">
        <v>110</v>
      </c>
      <c r="W312" s="18">
        <f>Raw!$U312-Raw!$V312</f>
        <v>-25</v>
      </c>
      <c r="X312" s="18">
        <v>0.84199999999999997</v>
      </c>
      <c r="Y312" s="18">
        <v>0.25</v>
      </c>
      <c r="Z312" s="18">
        <f>1-Table1[[#This Row],[Pred1]]</f>
        <v>0.75</v>
      </c>
      <c r="AA312" s="20">
        <v>1</v>
      </c>
      <c r="AB312" s="20">
        <v>-7</v>
      </c>
      <c r="AC312" s="20">
        <v>8</v>
      </c>
      <c r="AD312" s="20">
        <v>-0.191</v>
      </c>
      <c r="AE312" s="20">
        <v>0</v>
      </c>
      <c r="AF312" s="20">
        <v>-2.2999999999999972</v>
      </c>
      <c r="AG312" s="20">
        <v>0</v>
      </c>
      <c r="AH312" s="20">
        <v>0.40000000000000568</v>
      </c>
      <c r="AI312" s="20">
        <v>-0.20000000000000284</v>
      </c>
      <c r="AJ312" s="20">
        <v>0.5</v>
      </c>
      <c r="AK312" s="20">
        <v>-0.69999999999999929</v>
      </c>
      <c r="AL312" s="20">
        <v>2.5</v>
      </c>
      <c r="AM312" s="20">
        <v>-2.8000000000000007</v>
      </c>
      <c r="AN312" s="20">
        <v>-4.4000000000000021</v>
      </c>
      <c r="AO312" s="20">
        <v>2.9000000000000057</v>
      </c>
      <c r="AP312" s="20">
        <v>-0.80000000000000071</v>
      </c>
      <c r="AQ312" s="20">
        <v>-2.7000000000000028</v>
      </c>
      <c r="AR312" s="20">
        <v>-3.5</v>
      </c>
      <c r="AS312" s="20">
        <v>2.6999999999999993</v>
      </c>
      <c r="AT312" s="20">
        <v>0.69999999999999929</v>
      </c>
      <c r="AU312" s="20">
        <v>0.90000000000000036</v>
      </c>
      <c r="AV312" s="20">
        <v>-0.70000000000000018</v>
      </c>
      <c r="AW312" s="20">
        <v>0.10000000000000053</v>
      </c>
      <c r="AX312" s="20">
        <v>-1.3999999999999986</v>
      </c>
      <c r="AY312" s="20">
        <v>-1.1000000000000014</v>
      </c>
      <c r="AZ312" s="20">
        <v>-4.0999999999999996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8</v>
      </c>
      <c r="BG312" s="20">
        <v>2</v>
      </c>
      <c r="BH312" s="20">
        <v>3</v>
      </c>
      <c r="BI312" s="20">
        <v>0.70000000000000284</v>
      </c>
      <c r="BJ312" s="22">
        <v>9</v>
      </c>
      <c r="BK312" s="22">
        <v>23</v>
      </c>
      <c r="BL312" s="22">
        <v>7.9999999999999964</v>
      </c>
      <c r="BM312" s="22">
        <v>-5</v>
      </c>
      <c r="BN312" s="22">
        <v>-7</v>
      </c>
      <c r="BO312" s="22">
        <v>2.5999999999999943</v>
      </c>
      <c r="BP312" s="22">
        <v>0</v>
      </c>
      <c r="BQ312" s="22">
        <v>-8</v>
      </c>
      <c r="BR312" s="22">
        <v>-8</v>
      </c>
      <c r="BS312" s="22">
        <v>3</v>
      </c>
      <c r="BT312" s="22">
        <v>-3</v>
      </c>
      <c r="BU312" s="22">
        <v>-5</v>
      </c>
      <c r="BV312" s="22">
        <v>-3</v>
      </c>
      <c r="BW312" s="22">
        <v>-4</v>
      </c>
      <c r="BX312" s="22">
        <v>-9</v>
      </c>
      <c r="BY312" s="20">
        <v>0</v>
      </c>
      <c r="BZ312" s="22">
        <v>-3</v>
      </c>
      <c r="CA312" s="21" t="str">
        <f>IF(Table1[[#This Row],[Score1]]&gt;Table1[[#This Row],[Score2]],Table1[[#This Row],[Team1]],Table1[[#This Row],[Team2]])</f>
        <v>LAC</v>
      </c>
      <c r="CB312" s="21" t="str">
        <f>IF(Raw!$CA312=Raw!$B312,"Team1", "Team2")</f>
        <v>Team2</v>
      </c>
      <c r="CC312" s="21">
        <v>107</v>
      </c>
      <c r="CD312" s="21">
        <v>108</v>
      </c>
      <c r="CE312" s="21">
        <f>Raw!$CC312-Raw!$CD312</f>
        <v>-1</v>
      </c>
      <c r="CF312" s="21" t="str">
        <f>INDEX(Pred!O:O, MATCH(Table1[[#This Row],[Index]],Pred!E:E,0))</f>
        <v>Team2</v>
      </c>
      <c r="CG312" s="21">
        <f>INDEX(Pred!P:P,MATCH(Table1[[#This Row],[Index]],Pred!E:E,0))</f>
        <v>-5</v>
      </c>
      <c r="CH312" s="21">
        <f>IF(OR(SIGN(Table1[[#This Row],[Runline.forecast]])&lt;&gt;SIGN(Table1[[#This Row],[Scorediff]]), ABS(Table1[[#This Row],[Runline.forecast]])&gt;ABS(Table1[[#This Row],[Scorediff]])),1,0)</f>
        <v>1</v>
      </c>
      <c r="CI312" s="21">
        <f>IF(Table1[[#This Row],[GamewinTeam]]=Table1[[#This Row],[Bet.forecast]],0,1)</f>
        <v>0</v>
      </c>
      <c r="CJ312" s="32">
        <f>IF(AND(Table1[[#This Row],[Runline.error]]=0,Table1[[#This Row],[Error]]=0),0,1)</f>
        <v>1</v>
      </c>
      <c r="CK312" s="32">
        <f>IF(OR(SIGN(Table1[[#This Row],[Scorepreddiff]])&lt;&gt;SIGN(Table1[[#This Row],[Scorediff]]), ABS(Table1[[#This Row],[Scorepreddiff]])&gt;ABS(Table1[[#This Row],[Scorediff]])),1,0)</f>
        <v>1</v>
      </c>
    </row>
    <row r="313" spans="1:89" x14ac:dyDescent="0.25">
      <c r="A313" t="str">
        <f>IF(ISBLANK(Table1[[#This Row],[Gamewin]]),"Test","Train")</f>
        <v>Train</v>
      </c>
      <c r="B313" s="16" t="s">
        <v>47</v>
      </c>
      <c r="C313" s="18" t="s">
        <v>50</v>
      </c>
      <c r="D313" s="19" t="s">
        <v>290</v>
      </c>
      <c r="E313" s="18" t="str">
        <f>Table1[[#This Row],[Team1]]&amp;""&amp;Table1[[#This Row],[Team2]]&amp;""&amp;Table1[[#This Row],[Date]]</f>
        <v>DENGSW08.01.2018</v>
      </c>
      <c r="F313" s="18" t="str">
        <f>Raw!$C313</f>
        <v>GSW</v>
      </c>
      <c r="G313" s="18" t="str">
        <f>IF(Raw!$F313=Raw!$B313,"Team1","Team2")</f>
        <v>Team2</v>
      </c>
      <c r="H313" s="18" t="str">
        <f>IF(Table1[[#This Row],[Odd1]]&gt;Table1[[#This Row],[Odd2]],Table1[[#This Row],[Team2]],Table1[[#This Row],[Team1]])</f>
        <v>GSW</v>
      </c>
      <c r="I313" s="18" t="str">
        <f>IF(Raw!$H313=Raw!$B313,"Team1","Team2")</f>
        <v>Team2</v>
      </c>
      <c r="J313" s="18">
        <v>5.23</v>
      </c>
      <c r="K313" s="18">
        <v>1.2</v>
      </c>
      <c r="L313" s="18">
        <f>Raw!$J313-Raw!$K313</f>
        <v>4.03</v>
      </c>
      <c r="M313" s="18" t="s">
        <v>47</v>
      </c>
      <c r="N313" s="18" t="str">
        <f>IF(Raw!$M313=Raw!$B313,"Team1", "Team2")</f>
        <v>Team1</v>
      </c>
      <c r="O313" s="18">
        <v>1</v>
      </c>
      <c r="P313" s="18">
        <f>0</f>
        <v>0</v>
      </c>
      <c r="Q313" s="18">
        <f>0</f>
        <v>0</v>
      </c>
      <c r="R313" s="18">
        <f>0</f>
        <v>0</v>
      </c>
      <c r="S313" s="18" t="str">
        <f>IF(Table1[[#This Row],[Scorepred1]]&gt;Table1[[#This Row],[Scorepred2]],Table1[[#This Row],[Team1]],Table1[[#This Row],[Team2]])</f>
        <v>GSW</v>
      </c>
      <c r="T313" s="18" t="str">
        <f>IF(Raw!$S313=Raw!$B313,"Team1","Team2")</f>
        <v>Team2</v>
      </c>
      <c r="U313" s="18">
        <v>83</v>
      </c>
      <c r="V313" s="18">
        <v>106</v>
      </c>
      <c r="W313" s="18">
        <f>Raw!$U313-Raw!$V313</f>
        <v>-23</v>
      </c>
      <c r="X313" s="18">
        <v>0.60940000000000005</v>
      </c>
      <c r="Y313" s="18">
        <v>0.27</v>
      </c>
      <c r="Z313" s="18">
        <f>1-Table1[[#This Row],[Pred1]]</f>
        <v>0.73</v>
      </c>
      <c r="AA313" s="20">
        <v>-1</v>
      </c>
      <c r="AB313" s="20">
        <v>-11</v>
      </c>
      <c r="AC313" s="20">
        <v>10</v>
      </c>
      <c r="AD313" s="20">
        <v>-0.26200000000000001</v>
      </c>
      <c r="AE313" s="20">
        <v>0.19999999999999574</v>
      </c>
      <c r="AF313" s="20">
        <v>-8.3999999999999915</v>
      </c>
      <c r="AG313" s="20">
        <v>-3.7000000000000028</v>
      </c>
      <c r="AH313" s="20">
        <v>-9.9999999999994316E-2</v>
      </c>
      <c r="AI313" s="20">
        <v>-4.2000000000000028</v>
      </c>
      <c r="AJ313" s="20">
        <v>-0.60000000000000142</v>
      </c>
      <c r="AK313" s="20">
        <v>0.40000000000000213</v>
      </c>
      <c r="AL313" s="20">
        <v>-2.3999999999999986</v>
      </c>
      <c r="AM313" s="20">
        <v>-0.5</v>
      </c>
      <c r="AN313" s="20">
        <v>1.1999999999999993</v>
      </c>
      <c r="AO313" s="20">
        <v>-7.2000000000000028</v>
      </c>
      <c r="AP313" s="20">
        <v>2.7000000000000011</v>
      </c>
      <c r="AQ313" s="20">
        <v>-2.6000000000000014</v>
      </c>
      <c r="AR313" s="20">
        <v>0.19999999999999574</v>
      </c>
      <c r="AS313" s="20">
        <v>-7.1999999999999993</v>
      </c>
      <c r="AT313" s="20">
        <v>-0.30000000000000071</v>
      </c>
      <c r="AU313" s="20">
        <v>-0.80000000000000071</v>
      </c>
      <c r="AV313" s="20">
        <v>-3.7</v>
      </c>
      <c r="AW313" s="20">
        <v>0.60000000000000009</v>
      </c>
      <c r="AX313" s="20">
        <v>-2.6999999999999993</v>
      </c>
      <c r="AY313" s="20">
        <v>1.6999999999999993</v>
      </c>
      <c r="AZ313" s="20">
        <v>-8</v>
      </c>
      <c r="BA313" s="20">
        <v>0</v>
      </c>
      <c r="BB313" s="20">
        <v>-1</v>
      </c>
      <c r="BC313" s="20">
        <v>1</v>
      </c>
      <c r="BD313" s="20">
        <v>-1</v>
      </c>
      <c r="BE313" s="20">
        <v>0</v>
      </c>
      <c r="BF313" s="20">
        <v>-23</v>
      </c>
      <c r="BG313" s="20">
        <v>-4</v>
      </c>
      <c r="BH313" s="20">
        <v>-18</v>
      </c>
      <c r="BI313" s="20">
        <v>4.6000000000000014</v>
      </c>
      <c r="BJ313" s="22">
        <v>0</v>
      </c>
      <c r="BK313" s="22">
        <v>-5</v>
      </c>
      <c r="BL313" s="22">
        <v>4.9000000000000057</v>
      </c>
      <c r="BM313" s="22">
        <v>-15</v>
      </c>
      <c r="BN313" s="22">
        <v>-16</v>
      </c>
      <c r="BO313" s="22">
        <v>-9.6999999999999886</v>
      </c>
      <c r="BP313" s="22">
        <v>-8</v>
      </c>
      <c r="BQ313" s="22">
        <v>-2</v>
      </c>
      <c r="BR313" s="22">
        <v>-10</v>
      </c>
      <c r="BS313" s="22">
        <v>-11</v>
      </c>
      <c r="BT313" s="22">
        <v>9</v>
      </c>
      <c r="BU313" s="22">
        <v>-11</v>
      </c>
      <c r="BV313" s="22">
        <v>-4</v>
      </c>
      <c r="BW313" s="22">
        <v>-3</v>
      </c>
      <c r="BX313" s="22">
        <v>-8</v>
      </c>
      <c r="BY313" s="20">
        <v>-3</v>
      </c>
      <c r="BZ313" s="22">
        <v>-24</v>
      </c>
      <c r="CA313" s="21" t="str">
        <f>IF(Table1[[#This Row],[Score1]]&gt;Table1[[#This Row],[Score2]],Table1[[#This Row],[Team1]],Table1[[#This Row],[Team2]])</f>
        <v>GSW</v>
      </c>
      <c r="CB313" s="21" t="str">
        <f>IF(Raw!$CA313=Raw!$B313,"Team1", "Team2")</f>
        <v>Team2</v>
      </c>
      <c r="CC313" s="21">
        <v>114</v>
      </c>
      <c r="CD313" s="21">
        <v>124</v>
      </c>
      <c r="CE313" s="21">
        <f>Raw!$CC313-Raw!$CD313</f>
        <v>-10</v>
      </c>
      <c r="CF313" s="21" t="str">
        <f>INDEX(Pred!O:O, MATCH(Table1[[#This Row],[Index]],Pred!E:E,0))</f>
        <v>Team2</v>
      </c>
      <c r="CG313" s="21">
        <f>INDEX(Pred!P:P,MATCH(Table1[[#This Row],[Index]],Pred!E:E,0))</f>
        <v>-9</v>
      </c>
      <c r="CH313" s="21">
        <f>IF(OR(SIGN(Table1[[#This Row],[Runline.forecast]])&lt;&gt;SIGN(Table1[[#This Row],[Scorediff]]), ABS(Table1[[#This Row],[Runline.forecast]])&gt;ABS(Table1[[#This Row],[Scorediff]])),1,0)</f>
        <v>0</v>
      </c>
      <c r="CI313" s="21">
        <f>IF(Table1[[#This Row],[GamewinTeam]]=Table1[[#This Row],[Bet.forecast]],0,1)</f>
        <v>0</v>
      </c>
      <c r="CJ313" s="32">
        <f>IF(AND(Table1[[#This Row],[Runline.error]]=0,Table1[[#This Row],[Error]]=0),0,1)</f>
        <v>0</v>
      </c>
      <c r="CK313" s="32">
        <f>IF(OR(SIGN(Table1[[#This Row],[Scorepreddiff]])&lt;&gt;SIGN(Table1[[#This Row],[Scorediff]]), ABS(Table1[[#This Row],[Scorepreddiff]])&gt;ABS(Table1[[#This Row],[Scorediff]])),1,0)</f>
        <v>1</v>
      </c>
    </row>
    <row r="314" spans="1:89" x14ac:dyDescent="0.25">
      <c r="A314" s="3" t="str">
        <f>IF(ISBLANK(Table1[[#This Row],[Gamewin]]),"Test","Train")</f>
        <v>Train</v>
      </c>
      <c r="B314" s="16" t="s">
        <v>7</v>
      </c>
      <c r="C314" s="18" t="s">
        <v>11</v>
      </c>
      <c r="D314" s="19" t="s">
        <v>292</v>
      </c>
      <c r="E314" s="18" t="str">
        <f>Table1[[#This Row],[Team1]]&amp;""&amp;Table1[[#This Row],[Team2]]&amp;""&amp;Table1[[#This Row],[Date]]</f>
        <v>MIATOR09.01.2018</v>
      </c>
      <c r="F314" s="18" t="str">
        <f>Raw!$C314</f>
        <v>TOR</v>
      </c>
      <c r="G314" s="18" t="str">
        <f>IF(Raw!$F314=Raw!$B314,"Team1","Team2")</f>
        <v>Team2</v>
      </c>
      <c r="H314" s="18" t="str">
        <f>IF(Table1[[#This Row],[Odd1]]&gt;Table1[[#This Row],[Odd2]],Table1[[#This Row],[Team2]],Table1[[#This Row],[Team1]])</f>
        <v>TOR</v>
      </c>
      <c r="I314" s="18" t="str">
        <f>IF(Raw!$H314=Raw!$B314,"Team1","Team2")</f>
        <v>Team2</v>
      </c>
      <c r="J314" s="18">
        <v>2.52</v>
      </c>
      <c r="K314" s="18">
        <v>1.59</v>
      </c>
      <c r="L314" s="18">
        <f>Raw!$J314-Raw!$K314</f>
        <v>0.92999999999999994</v>
      </c>
      <c r="M314" s="18" t="s">
        <v>7</v>
      </c>
      <c r="N314" s="18" t="str">
        <f>IF(Raw!$M314=Raw!$B314,"Team1", "Team2")</f>
        <v>Team1</v>
      </c>
      <c r="O314" s="18">
        <v>2</v>
      </c>
      <c r="P314" s="18">
        <v>1</v>
      </c>
      <c r="Q314" s="18">
        <v>0</v>
      </c>
      <c r="R314" s="18">
        <v>0</v>
      </c>
      <c r="S314" s="18" t="str">
        <f>IF(Table1[[#This Row],[Scorepred1]]&gt;Table1[[#This Row],[Scorepred2]],Table1[[#This Row],[Team1]],Table1[[#This Row],[Team2]])</f>
        <v>TOR</v>
      </c>
      <c r="T314" s="18" t="str">
        <f>IF(Raw!$S314=Raw!$B314,"Team1","Team2")</f>
        <v>Team2</v>
      </c>
      <c r="U314" s="18">
        <v>90</v>
      </c>
      <c r="V314" s="18">
        <v>104</v>
      </c>
      <c r="W314" s="18">
        <f>Raw!$U314-Raw!$V314</f>
        <v>-14</v>
      </c>
      <c r="X314" s="18">
        <v>0.53080000000000005</v>
      </c>
      <c r="Y314" s="18">
        <v>0.36</v>
      </c>
      <c r="Z314" s="18">
        <f>1-Table1[[#This Row],[Pred1]]</f>
        <v>0.64</v>
      </c>
      <c r="AA314" s="20">
        <v>1</v>
      </c>
      <c r="AB314" s="20">
        <v>-6</v>
      </c>
      <c r="AC314" s="20">
        <v>7</v>
      </c>
      <c r="AD314" s="20">
        <v>-0.17300000000000004</v>
      </c>
      <c r="AE314" s="20">
        <v>0</v>
      </c>
      <c r="AF314" s="20">
        <v>-11.199999999999989</v>
      </c>
      <c r="AG314" s="20">
        <v>-3.6000000000000014</v>
      </c>
      <c r="AH314" s="20">
        <v>-4.5</v>
      </c>
      <c r="AI314" s="20">
        <v>-1.7999999999999972</v>
      </c>
      <c r="AJ314" s="20">
        <v>0.29999999999999893</v>
      </c>
      <c r="AK314" s="20">
        <v>-0.60000000000000142</v>
      </c>
      <c r="AL314" s="20">
        <v>1.7000000000000028</v>
      </c>
      <c r="AM314" s="20">
        <v>-4.2000000000000011</v>
      </c>
      <c r="AN314" s="20">
        <v>-4.5</v>
      </c>
      <c r="AO314" s="20">
        <v>-3.7000000000000028</v>
      </c>
      <c r="AP314" s="20">
        <v>-1.0999999999999996</v>
      </c>
      <c r="AQ314" s="20">
        <v>-0.5</v>
      </c>
      <c r="AR314" s="20">
        <v>-1.5999999999999943</v>
      </c>
      <c r="AS314" s="20">
        <v>-1.5</v>
      </c>
      <c r="AT314" s="20">
        <v>1.2999999999999989</v>
      </c>
      <c r="AU314" s="20">
        <v>-1.2999999999999989</v>
      </c>
      <c r="AV314" s="20">
        <v>-1.2000000000000002</v>
      </c>
      <c r="AW314" s="20">
        <v>-0.20000000000000018</v>
      </c>
      <c r="AX314" s="20">
        <v>-2.3000000000000007</v>
      </c>
      <c r="AY314" s="20">
        <v>-1.6000000000000014</v>
      </c>
      <c r="AZ314" s="20">
        <v>-9.2000000000000011</v>
      </c>
      <c r="BA314" s="20">
        <v>0</v>
      </c>
      <c r="BB314" s="20">
        <v>0</v>
      </c>
      <c r="BC314" s="20">
        <v>0</v>
      </c>
      <c r="BD314" s="20">
        <v>0</v>
      </c>
      <c r="BE314" s="20">
        <v>-5</v>
      </c>
      <c r="BF314" s="20">
        <v>-11</v>
      </c>
      <c r="BG314" s="20">
        <v>-3</v>
      </c>
      <c r="BH314" s="20">
        <v>-18</v>
      </c>
      <c r="BI314" s="20">
        <v>5.6000000000000014</v>
      </c>
      <c r="BJ314" s="22">
        <v>-1</v>
      </c>
      <c r="BK314" s="22">
        <v>-5</v>
      </c>
      <c r="BL314" s="22">
        <v>1.6000000000000014</v>
      </c>
      <c r="BM314" s="22">
        <v>-4</v>
      </c>
      <c r="BN314" s="22">
        <v>-3</v>
      </c>
      <c r="BO314" s="22">
        <v>-8.2999999999999972</v>
      </c>
      <c r="BP314" s="22">
        <v>0</v>
      </c>
      <c r="BQ314" s="22">
        <v>-14</v>
      </c>
      <c r="BR314" s="22">
        <v>-14</v>
      </c>
      <c r="BS314" s="22">
        <v>2</v>
      </c>
      <c r="BT314" s="22">
        <v>-7</v>
      </c>
      <c r="BU314" s="22">
        <v>-1</v>
      </c>
      <c r="BV314" s="22">
        <v>-6</v>
      </c>
      <c r="BW314" s="22">
        <v>3</v>
      </c>
      <c r="BX314" s="22">
        <v>-11</v>
      </c>
      <c r="BY314" s="20">
        <v>-9</v>
      </c>
      <c r="BZ314" s="22">
        <v>0</v>
      </c>
      <c r="CA314" s="21" t="str">
        <f>IF(Table1[[#This Row],[Score1]]&gt;Table1[[#This Row],[Score2]],Table1[[#This Row],[Team1]],Table1[[#This Row],[Team2]])</f>
        <v>MIA</v>
      </c>
      <c r="CB314" s="21" t="str">
        <f>IF(Raw!$CA314=Raw!$B314,"Team1", "Team2")</f>
        <v>Team1</v>
      </c>
      <c r="CC314" s="21">
        <v>90</v>
      </c>
      <c r="CD314" s="21">
        <v>89</v>
      </c>
      <c r="CE314" s="21">
        <f>Raw!$CC314-Raw!$CD314</f>
        <v>1</v>
      </c>
      <c r="CF314" s="21" t="str">
        <f>INDEX(Pred!O:O, MATCH(Table1[[#This Row],[Index]],Pred!E:E,0))</f>
        <v>Team2</v>
      </c>
      <c r="CG314" s="21">
        <f>INDEX(Pred!P:P,MATCH(Table1[[#This Row],[Index]],Pred!E:E,0))</f>
        <v>-4</v>
      </c>
      <c r="CH314" s="21">
        <f>IF(OR(SIGN(Table1[[#This Row],[Runline.forecast]])&lt;&gt;SIGN(Table1[[#This Row],[Scorediff]]), ABS(Table1[[#This Row],[Runline.forecast]])&gt;ABS(Table1[[#This Row],[Scorediff]])),1,0)</f>
        <v>1</v>
      </c>
      <c r="CI314" s="21">
        <f>IF(Table1[[#This Row],[GamewinTeam]]=Table1[[#This Row],[Bet.forecast]],0,1)</f>
        <v>1</v>
      </c>
      <c r="CJ314" s="32">
        <f>IF(AND(Table1[[#This Row],[Runline.error]]=0,Table1[[#This Row],[Error]]=0),0,1)</f>
        <v>1</v>
      </c>
      <c r="CK314" s="32">
        <f>IF(OR(SIGN(Table1[[#This Row],[Scorepreddiff]])&lt;&gt;SIGN(Table1[[#This Row],[Scorediff]]), ABS(Table1[[#This Row],[Scorepreddiff]])&gt;ABS(Table1[[#This Row],[Scorediff]])),1,0)</f>
        <v>1</v>
      </c>
    </row>
    <row r="315" spans="1:89" x14ac:dyDescent="0.25">
      <c r="A315" t="str">
        <f>IF(ISBLANK(Table1[[#This Row],[Gamewin]]),"Test","Train")</f>
        <v>Train</v>
      </c>
      <c r="B315" s="16" t="s">
        <v>74</v>
      </c>
      <c r="C315" s="18" t="s">
        <v>67</v>
      </c>
      <c r="D315" s="19" t="s">
        <v>292</v>
      </c>
      <c r="E315" s="18" t="str">
        <f>Table1[[#This Row],[Team1]]&amp;""&amp;Table1[[#This Row],[Team2]]&amp;""&amp;Table1[[#This Row],[Date]]</f>
        <v>POROKC09.01.2018</v>
      </c>
      <c r="F315" s="18" t="str">
        <f>Raw!$C315</f>
        <v>OKC</v>
      </c>
      <c r="G315" s="18" t="str">
        <f>IF(Raw!$F315=Raw!$B315,"Team1","Team2")</f>
        <v>Team2</v>
      </c>
      <c r="H315" s="18" t="str">
        <f>IF(Table1[[#This Row],[Odd1]]&gt;Table1[[#This Row],[Odd2]],Table1[[#This Row],[Team2]],Table1[[#This Row],[Team1]])</f>
        <v>OKC</v>
      </c>
      <c r="I315" s="18" t="str">
        <f>IF(Raw!$H315=Raw!$B315,"Team1","Team2")</f>
        <v>Team2</v>
      </c>
      <c r="J315" s="18">
        <v>3.89</v>
      </c>
      <c r="K315" s="18">
        <v>1.3</v>
      </c>
      <c r="L315" s="18">
        <f>Raw!$J315-Raw!$K315</f>
        <v>2.59</v>
      </c>
      <c r="M315" s="18" t="s">
        <v>74</v>
      </c>
      <c r="N315" s="18" t="str">
        <f>IF(Raw!$M315=Raw!$B315,"Team1", "Team2")</f>
        <v>Team1</v>
      </c>
      <c r="O315" s="18">
        <v>0</v>
      </c>
      <c r="P315" s="18">
        <v>0</v>
      </c>
      <c r="Q315" s="18">
        <v>4</v>
      </c>
      <c r="R315" s="18">
        <v>0</v>
      </c>
      <c r="S315" s="18" t="str">
        <f>IF(Table1[[#This Row],[Scorepred1]]&gt;Table1[[#This Row],[Scorepred2]],Table1[[#This Row],[Team1]],Table1[[#This Row],[Team2]])</f>
        <v>OKC</v>
      </c>
      <c r="T315" s="18" t="str">
        <f>IF(Raw!$S315=Raw!$B315,"Team1","Team2")</f>
        <v>Team2</v>
      </c>
      <c r="U315" s="18">
        <v>91</v>
      </c>
      <c r="V315" s="18">
        <v>100</v>
      </c>
      <c r="W315" s="18">
        <f>Raw!$U315-Raw!$V315</f>
        <v>-9</v>
      </c>
      <c r="X315" s="18">
        <v>0.79810000000000003</v>
      </c>
      <c r="Y315" s="18">
        <v>0.41</v>
      </c>
      <c r="Z315" s="18">
        <f>1-Table1[[#This Row],[Pred1]]</f>
        <v>0.59000000000000008</v>
      </c>
      <c r="AA315" s="20">
        <v>-1</v>
      </c>
      <c r="AB315" s="20">
        <v>-1</v>
      </c>
      <c r="AC315" s="20">
        <v>0</v>
      </c>
      <c r="AD315" s="20">
        <v>-1.2000000000000011E-2</v>
      </c>
      <c r="AE315" s="20">
        <v>-0.20000000000000284</v>
      </c>
      <c r="AF315" s="20">
        <v>-1.8999999999999915</v>
      </c>
      <c r="AG315" s="20">
        <v>-0.89999999999999858</v>
      </c>
      <c r="AH315" s="20">
        <v>-0.79999999999999716</v>
      </c>
      <c r="AI315" s="20">
        <v>-0.60000000000000142</v>
      </c>
      <c r="AJ315" s="20">
        <v>-0.90000000000000036</v>
      </c>
      <c r="AK315" s="20">
        <v>-3.6999999999999993</v>
      </c>
      <c r="AL315" s="20">
        <v>1.5</v>
      </c>
      <c r="AM315" s="20">
        <v>0.90000000000000036</v>
      </c>
      <c r="AN315" s="20">
        <v>-1.1000000000000014</v>
      </c>
      <c r="AO315" s="20">
        <v>8.4000000000000057</v>
      </c>
      <c r="AP315" s="20">
        <v>-2</v>
      </c>
      <c r="AQ315" s="20">
        <v>2.6999999999999957</v>
      </c>
      <c r="AR315" s="20">
        <v>0.69999999999999574</v>
      </c>
      <c r="AS315" s="20">
        <v>-2.3999999999999986</v>
      </c>
      <c r="AT315" s="20">
        <v>9.9999999999999645E-2</v>
      </c>
      <c r="AU315" s="20">
        <v>-2.7</v>
      </c>
      <c r="AV315" s="20">
        <v>0.20000000000000018</v>
      </c>
      <c r="AW315" s="20">
        <v>0.70000000000000018</v>
      </c>
      <c r="AX315" s="20">
        <v>-0.69999999999999929</v>
      </c>
      <c r="AY315" s="20">
        <v>-0.90000000000000213</v>
      </c>
      <c r="AZ315" s="20">
        <v>-2.5</v>
      </c>
      <c r="BA315" s="20">
        <v>0</v>
      </c>
      <c r="BB315" s="20">
        <v>1</v>
      </c>
      <c r="BC315" s="20">
        <v>-1</v>
      </c>
      <c r="BD315" s="20">
        <v>1</v>
      </c>
      <c r="BE315" s="20">
        <v>0</v>
      </c>
      <c r="BF315" s="20">
        <v>11</v>
      </c>
      <c r="BG315" s="20">
        <v>8</v>
      </c>
      <c r="BH315" s="20">
        <v>6</v>
      </c>
      <c r="BI315" s="20">
        <v>5.7000000000000028</v>
      </c>
      <c r="BJ315" s="22">
        <v>0</v>
      </c>
      <c r="BK315" s="22">
        <v>-4</v>
      </c>
      <c r="BL315" s="22">
        <v>5.1999999999999957</v>
      </c>
      <c r="BM315" s="22">
        <v>-5</v>
      </c>
      <c r="BN315" s="22">
        <v>-11</v>
      </c>
      <c r="BO315" s="22">
        <v>12.899999999999999</v>
      </c>
      <c r="BP315" s="22">
        <v>1</v>
      </c>
      <c r="BQ315" s="22">
        <v>-5</v>
      </c>
      <c r="BR315" s="22">
        <v>-4</v>
      </c>
      <c r="BS315" s="22">
        <v>-4</v>
      </c>
      <c r="BT315" s="22">
        <v>-3</v>
      </c>
      <c r="BU315" s="22">
        <v>0</v>
      </c>
      <c r="BV315" s="22">
        <v>-2</v>
      </c>
      <c r="BW315" s="22">
        <v>-1</v>
      </c>
      <c r="BX315" s="22">
        <v>7</v>
      </c>
      <c r="BY315" s="20">
        <v>-3</v>
      </c>
      <c r="BZ315" s="22">
        <v>15</v>
      </c>
      <c r="CA315" s="21" t="str">
        <f>IF(Table1[[#This Row],[Score1]]&gt;Table1[[#This Row],[Score2]],Table1[[#This Row],[Team1]],Table1[[#This Row],[Team2]])</f>
        <v>POR</v>
      </c>
      <c r="CB315" s="21" t="str">
        <f>IF(Raw!$CA315=Raw!$B315,"Team1", "Team2")</f>
        <v>Team1</v>
      </c>
      <c r="CC315" s="21">
        <v>117</v>
      </c>
      <c r="CD315" s="21">
        <v>106</v>
      </c>
      <c r="CE315" s="21">
        <f>Raw!$CC315-Raw!$CD315</f>
        <v>11</v>
      </c>
      <c r="CF315" s="21" t="str">
        <f>INDEX(Pred!O:O, MATCH(Table1[[#This Row],[Index]],Pred!E:E,0))</f>
        <v>Team2</v>
      </c>
      <c r="CG315" s="21">
        <f>INDEX(Pred!P:P,MATCH(Table1[[#This Row],[Index]],Pred!E:E,0))</f>
        <v>-6</v>
      </c>
      <c r="CH315" s="21">
        <f>IF(OR(SIGN(Table1[[#This Row],[Runline.forecast]])&lt;&gt;SIGN(Table1[[#This Row],[Scorediff]]), ABS(Table1[[#This Row],[Runline.forecast]])&gt;ABS(Table1[[#This Row],[Scorediff]])),1,0)</f>
        <v>1</v>
      </c>
      <c r="CI315" s="21">
        <f>IF(Table1[[#This Row],[GamewinTeam]]=Table1[[#This Row],[Bet.forecast]],0,1)</f>
        <v>1</v>
      </c>
      <c r="CJ315" s="32">
        <f>IF(AND(Table1[[#This Row],[Runline.error]]=0,Table1[[#This Row],[Error]]=0),0,1)</f>
        <v>1</v>
      </c>
      <c r="CK315" s="32">
        <f>IF(OR(SIGN(Table1[[#This Row],[Scorepreddiff]])&lt;&gt;SIGN(Table1[[#This Row],[Scorediff]]), ABS(Table1[[#This Row],[Scorepreddiff]])&gt;ABS(Table1[[#This Row],[Scorediff]])),1,0)</f>
        <v>1</v>
      </c>
    </row>
    <row r="316" spans="1:89" x14ac:dyDescent="0.25">
      <c r="A316" t="str">
        <f>IF(ISBLANK(Table1[[#This Row],[Gamewin]]),"Test","Train")</f>
        <v>Train</v>
      </c>
      <c r="B316" s="16" t="s">
        <v>69</v>
      </c>
      <c r="C316" s="18" t="s">
        <v>45</v>
      </c>
      <c r="D316" s="19" t="s">
        <v>292</v>
      </c>
      <c r="E316" s="18" t="str">
        <f>Table1[[#This Row],[Team1]]&amp;""&amp;Table1[[#This Row],[Team2]]&amp;""&amp;Table1[[#This Row],[Date]]</f>
        <v>ORLDAL09.01.2018</v>
      </c>
      <c r="F316" s="18" t="str">
        <f>Raw!$C316</f>
        <v>DAL</v>
      </c>
      <c r="G316" s="18" t="str">
        <f>IF(Raw!$F316=Raw!$B316,"Team1","Team2")</f>
        <v>Team2</v>
      </c>
      <c r="H316" s="18" t="str">
        <f>IF(Table1[[#This Row],[Odd1]]&gt;Table1[[#This Row],[Odd2]],Table1[[#This Row],[Team2]],Table1[[#This Row],[Team1]])</f>
        <v>DAL</v>
      </c>
      <c r="I316" s="18" t="str">
        <f>IF(Raw!$H316=Raw!$B316,"Team1","Team2")</f>
        <v>Team2</v>
      </c>
      <c r="J316" s="18">
        <v>3.33</v>
      </c>
      <c r="K316" s="18">
        <v>1.38</v>
      </c>
      <c r="L316" s="18">
        <f>Raw!$J316-Raw!$K316</f>
        <v>1.9500000000000002</v>
      </c>
      <c r="M316" s="18" t="s">
        <v>69</v>
      </c>
      <c r="N316" s="18" t="str">
        <f>IF(Raw!$M316=Raw!$B316,"Team1", "Team2")</f>
        <v>Team1</v>
      </c>
      <c r="O316" s="18">
        <v>0</v>
      </c>
      <c r="P316" s="18">
        <v>0</v>
      </c>
      <c r="Q316" s="18">
        <v>2</v>
      </c>
      <c r="R316" s="18">
        <v>1</v>
      </c>
      <c r="S316" s="18" t="str">
        <f>IF(Table1[[#This Row],[Scorepred1]]&gt;Table1[[#This Row],[Scorepred2]],Table1[[#This Row],[Team1]],Table1[[#This Row],[Team2]])</f>
        <v>DAL</v>
      </c>
      <c r="T316" s="18" t="str">
        <f>IF(Raw!$S316=Raw!$B316,"Team1","Team2")</f>
        <v>Team2</v>
      </c>
      <c r="U316" s="18">
        <v>84</v>
      </c>
      <c r="V316" s="18">
        <v>112</v>
      </c>
      <c r="W316" s="18">
        <f>Raw!$U316-Raw!$V316</f>
        <v>-28</v>
      </c>
      <c r="X316" s="18">
        <v>0.72040000000000004</v>
      </c>
      <c r="Y316" s="18">
        <v>0.22</v>
      </c>
      <c r="Z316" s="18">
        <f>1-Table1[[#This Row],[Pred1]]</f>
        <v>0.78</v>
      </c>
      <c r="AA316" s="20">
        <v>-1</v>
      </c>
      <c r="AB316" s="20">
        <v>-1</v>
      </c>
      <c r="AC316" s="20">
        <v>0</v>
      </c>
      <c r="AD316" s="20">
        <v>-1.7000000000000015E-2</v>
      </c>
      <c r="AE316" s="20">
        <v>0</v>
      </c>
      <c r="AF316" s="20">
        <v>3.0999999999999943</v>
      </c>
      <c r="AG316" s="20">
        <v>1.5</v>
      </c>
      <c r="AH316" s="20">
        <v>2.2000000000000028</v>
      </c>
      <c r="AI316" s="20">
        <v>0.60000000000000142</v>
      </c>
      <c r="AJ316" s="20">
        <v>-1.4000000000000004</v>
      </c>
      <c r="AK316" s="20">
        <v>-2.5</v>
      </c>
      <c r="AL316" s="20">
        <v>-1.5</v>
      </c>
      <c r="AM316" s="20">
        <v>1.5999999999999996</v>
      </c>
      <c r="AN316" s="20">
        <v>2.6000000000000014</v>
      </c>
      <c r="AO316" s="20">
        <v>-2.2999999999999972</v>
      </c>
      <c r="AP316" s="20">
        <v>1.1000000000000005</v>
      </c>
      <c r="AQ316" s="20">
        <v>0.40000000000000568</v>
      </c>
      <c r="AR316" s="20">
        <v>1.5</v>
      </c>
      <c r="AS316" s="20">
        <v>0.39999999999999858</v>
      </c>
      <c r="AT316" s="20">
        <v>2</v>
      </c>
      <c r="AU316" s="20">
        <v>0.59999999999999964</v>
      </c>
      <c r="AV316" s="20">
        <v>1</v>
      </c>
      <c r="AW316" s="20">
        <v>0.29999999999999982</v>
      </c>
      <c r="AX316" s="20">
        <v>0.59999999999999787</v>
      </c>
      <c r="AY316" s="20">
        <v>-0.30000000000000071</v>
      </c>
      <c r="AZ316" s="20">
        <v>-3.1999999999999997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31</v>
      </c>
      <c r="BG316" s="20">
        <v>14</v>
      </c>
      <c r="BH316" s="20">
        <v>6</v>
      </c>
      <c r="BI316" s="20">
        <v>12</v>
      </c>
      <c r="BJ316" s="22">
        <v>8</v>
      </c>
      <c r="BK316" s="22">
        <v>13</v>
      </c>
      <c r="BL316" s="22">
        <v>12.799999999999997</v>
      </c>
      <c r="BM316" s="22">
        <v>-5</v>
      </c>
      <c r="BN316" s="22">
        <v>-2</v>
      </c>
      <c r="BO316" s="22">
        <v>-15.099999999999994</v>
      </c>
      <c r="BP316" s="22">
        <v>5</v>
      </c>
      <c r="BQ316" s="22">
        <v>1</v>
      </c>
      <c r="BR316" s="22">
        <v>6</v>
      </c>
      <c r="BS316" s="22">
        <v>7</v>
      </c>
      <c r="BT316" s="22">
        <v>13</v>
      </c>
      <c r="BU316" s="22">
        <v>-2</v>
      </c>
      <c r="BV316" s="22">
        <v>-1</v>
      </c>
      <c r="BW316" s="22">
        <v>-4</v>
      </c>
      <c r="BX316" s="22">
        <v>8</v>
      </c>
      <c r="BY316" s="20">
        <v>3</v>
      </c>
      <c r="BZ316" s="22">
        <v>0</v>
      </c>
      <c r="CA316" s="21" t="str">
        <f>IF(Table1[[#This Row],[Score1]]&gt;Table1[[#This Row],[Score2]],Table1[[#This Row],[Team1]],Table1[[#This Row],[Team2]])</f>
        <v>DAL</v>
      </c>
      <c r="CB316" s="21" t="str">
        <f>IF(Raw!$CA316=Raw!$B316,"Team1", "Team2")</f>
        <v>Team2</v>
      </c>
      <c r="CC316" s="21">
        <v>99</v>
      </c>
      <c r="CD316" s="21">
        <v>114</v>
      </c>
      <c r="CE316" s="21">
        <f>Raw!$CC316-Raw!$CD316</f>
        <v>-15</v>
      </c>
      <c r="CF316" s="21" t="str">
        <f>INDEX(Pred!O:O, MATCH(Table1[[#This Row],[Index]],Pred!E:E,0))</f>
        <v>do not bet</v>
      </c>
      <c r="CG316" s="21">
        <f>INDEX(Pred!P:P,MATCH(Table1[[#This Row],[Index]],Pred!E:E,0))</f>
        <v>-4</v>
      </c>
      <c r="CH316" s="21">
        <f>IF(OR(SIGN(Table1[[#This Row],[Runline.forecast]])&lt;&gt;SIGN(Table1[[#This Row],[Scorediff]]), ABS(Table1[[#This Row],[Runline.forecast]])&gt;ABS(Table1[[#This Row],[Scorediff]])),1,0)</f>
        <v>0</v>
      </c>
      <c r="CI316" s="21">
        <f>IF(Table1[[#This Row],[GamewinTeam]]=Table1[[#This Row],[Bet.forecast]],0,1)</f>
        <v>1</v>
      </c>
      <c r="CJ316" s="32">
        <f>IF(AND(Table1[[#This Row],[Runline.error]]=0,Table1[[#This Row],[Error]]=0),0,1)</f>
        <v>1</v>
      </c>
      <c r="CK316" s="32">
        <f>IF(OR(SIGN(Table1[[#This Row],[Scorepreddiff]])&lt;&gt;SIGN(Table1[[#This Row],[Scorediff]]), ABS(Table1[[#This Row],[Scorepreddiff]])&gt;ABS(Table1[[#This Row],[Scorediff]])),1,0)</f>
        <v>1</v>
      </c>
    </row>
    <row r="317" spans="1:89" x14ac:dyDescent="0.25">
      <c r="A317" t="str">
        <f>IF(ISBLANK(Table1[[#This Row],[Gamewin]]),"Test","Train")</f>
        <v>Train</v>
      </c>
      <c r="B317" s="16" t="s">
        <v>76</v>
      </c>
      <c r="C317" s="18" t="s">
        <v>56</v>
      </c>
      <c r="D317" s="19" t="s">
        <v>292</v>
      </c>
      <c r="E317" s="18" t="str">
        <f>Table1[[#This Row],[Team1]]&amp;""&amp;Table1[[#This Row],[Team2]]&amp;""&amp;Table1[[#This Row],[Date]]</f>
        <v>SACLAL09.01.2018</v>
      </c>
      <c r="F317" s="18" t="str">
        <f>Raw!$C317</f>
        <v>LAL</v>
      </c>
      <c r="G317" s="18" t="str">
        <f>IF(Raw!$F317=Raw!$B317,"Team1","Team2")</f>
        <v>Team2</v>
      </c>
      <c r="H317" s="18" t="str">
        <f>IF(Table1[[#This Row],[Odd1]]&gt;Table1[[#This Row],[Odd2]],Table1[[#This Row],[Team2]],Table1[[#This Row],[Team1]])</f>
        <v>LAL</v>
      </c>
      <c r="I317" s="18" t="str">
        <f>IF(Raw!$H317=Raw!$B317,"Team1","Team2")</f>
        <v>Team2</v>
      </c>
      <c r="J317" s="18">
        <v>3.35</v>
      </c>
      <c r="K317" s="18">
        <v>1.38</v>
      </c>
      <c r="L317" s="18">
        <f>Raw!$J317-Raw!$K317</f>
        <v>1.9700000000000002</v>
      </c>
      <c r="M317" s="18" t="s">
        <v>76</v>
      </c>
      <c r="N317" s="18" t="str">
        <f>IF(Raw!$M317=Raw!$B317,"Team1", "Team2")</f>
        <v>Team1</v>
      </c>
      <c r="O317" s="18">
        <v>0</v>
      </c>
      <c r="P317" s="18">
        <v>0</v>
      </c>
      <c r="Q317" s="18">
        <v>0</v>
      </c>
      <c r="R317" s="18">
        <v>0</v>
      </c>
      <c r="S317" s="18" t="str">
        <f>IF(Table1[[#This Row],[Scorepred1]]&gt;Table1[[#This Row],[Scorepred2]],Table1[[#This Row],[Team1]],Table1[[#This Row],[Team2]])</f>
        <v>SAC</v>
      </c>
      <c r="T317" s="18" t="str">
        <f>IF(Raw!$S317=Raw!$B317,"Team1","Team2")</f>
        <v>Team1</v>
      </c>
      <c r="U317" s="18">
        <v>105</v>
      </c>
      <c r="V317" s="18">
        <v>83</v>
      </c>
      <c r="W317" s="18">
        <f>Raw!$U317-Raw!$V317</f>
        <v>22</v>
      </c>
      <c r="X317" s="18">
        <v>0.78110000000000002</v>
      </c>
      <c r="Y317" s="18">
        <v>0.72</v>
      </c>
      <c r="Z317" s="18">
        <f>1-Table1[[#This Row],[Pred1]]</f>
        <v>0.28000000000000003</v>
      </c>
      <c r="AA317" s="20">
        <v>0</v>
      </c>
      <c r="AB317" s="20">
        <v>1</v>
      </c>
      <c r="AC317" s="20">
        <v>-1</v>
      </c>
      <c r="AD317" s="20">
        <v>2.5000000000000022E-2</v>
      </c>
      <c r="AE317" s="20">
        <v>-0.69999999999999574</v>
      </c>
      <c r="AF317" s="20">
        <v>-9.4000000000000057</v>
      </c>
      <c r="AG317" s="20">
        <v>-2.5</v>
      </c>
      <c r="AH317" s="20">
        <v>-4.8999999999999915</v>
      </c>
      <c r="AI317" s="20">
        <v>-0.29999999999999716</v>
      </c>
      <c r="AJ317" s="20">
        <v>-0.40000000000000036</v>
      </c>
      <c r="AK317" s="20">
        <v>-5</v>
      </c>
      <c r="AL317" s="20">
        <v>5.4000000000000057</v>
      </c>
      <c r="AM317" s="20">
        <v>-4.0999999999999996</v>
      </c>
      <c r="AN317" s="20">
        <v>-6.6000000000000014</v>
      </c>
      <c r="AO317" s="20">
        <v>3.2999999999999972</v>
      </c>
      <c r="AP317" s="20">
        <v>-1.8000000000000007</v>
      </c>
      <c r="AQ317" s="20">
        <v>-4.1999999999999993</v>
      </c>
      <c r="AR317" s="20">
        <v>-6</v>
      </c>
      <c r="AS317" s="20">
        <v>-2.5</v>
      </c>
      <c r="AT317" s="20">
        <v>-2.3000000000000007</v>
      </c>
      <c r="AU317" s="20">
        <v>-0.40000000000000036</v>
      </c>
      <c r="AV317" s="20">
        <v>-1.1000000000000005</v>
      </c>
      <c r="AW317" s="20">
        <v>-1.3000000000000007</v>
      </c>
      <c r="AX317" s="20">
        <v>-2.5999999999999979</v>
      </c>
      <c r="AY317" s="20">
        <v>-3.0999999999999979</v>
      </c>
      <c r="AZ317" s="20">
        <v>-3.8</v>
      </c>
      <c r="BA317" s="20">
        <v>0</v>
      </c>
      <c r="BB317" s="20">
        <v>-1</v>
      </c>
      <c r="BC317" s="20">
        <v>1</v>
      </c>
      <c r="BD317" s="20">
        <v>-1</v>
      </c>
      <c r="BE317" s="20">
        <v>0</v>
      </c>
      <c r="BF317" s="20">
        <v>-32</v>
      </c>
      <c r="BG317" s="20">
        <v>-8</v>
      </c>
      <c r="BH317" s="20">
        <v>-4</v>
      </c>
      <c r="BI317" s="20">
        <v>-7</v>
      </c>
      <c r="BJ317" s="22">
        <v>-8</v>
      </c>
      <c r="BK317" s="22">
        <v>-13</v>
      </c>
      <c r="BL317" s="22">
        <v>-9.6000000000000014</v>
      </c>
      <c r="BM317" s="22">
        <v>-8</v>
      </c>
      <c r="BN317" s="22">
        <v>-9</v>
      </c>
      <c r="BO317" s="22">
        <v>-5</v>
      </c>
      <c r="BP317" s="22">
        <v>2</v>
      </c>
      <c r="BQ317" s="22">
        <v>-6</v>
      </c>
      <c r="BR317" s="22">
        <v>-4</v>
      </c>
      <c r="BS317" s="22">
        <v>-13</v>
      </c>
      <c r="BT317" s="22">
        <v>0</v>
      </c>
      <c r="BU317" s="22">
        <v>-7</v>
      </c>
      <c r="BV317" s="22">
        <v>-5</v>
      </c>
      <c r="BW317" s="22">
        <v>0</v>
      </c>
      <c r="BX317" s="22">
        <v>-11</v>
      </c>
      <c r="BY317" s="20">
        <v>-4</v>
      </c>
      <c r="BZ317" s="22">
        <v>-26</v>
      </c>
      <c r="CA317" s="21" t="str">
        <f>IF(Table1[[#This Row],[Score1]]&gt;Table1[[#This Row],[Score2]],Table1[[#This Row],[Team1]],Table1[[#This Row],[Team2]])</f>
        <v>LAL</v>
      </c>
      <c r="CB317" s="21" t="str">
        <f>IF(Raw!$CA317=Raw!$B317,"Team1", "Team2")</f>
        <v>Team2</v>
      </c>
      <c r="CC317" s="21">
        <v>86</v>
      </c>
      <c r="CD317" s="21">
        <v>99</v>
      </c>
      <c r="CE317" s="21">
        <f>Raw!$CC317-Raw!$CD317</f>
        <v>-13</v>
      </c>
      <c r="CF317" s="21" t="str">
        <f>INDEX(Pred!O:O, MATCH(Table1[[#This Row],[Index]],Pred!E:E,0))</f>
        <v>do not bet</v>
      </c>
      <c r="CG317" s="21">
        <f>INDEX(Pred!P:P,MATCH(Table1[[#This Row],[Index]],Pred!E:E,0))</f>
        <v>-4</v>
      </c>
      <c r="CH317" s="21">
        <f>IF(OR(SIGN(Table1[[#This Row],[Runline.forecast]])&lt;&gt;SIGN(Table1[[#This Row],[Scorediff]]), ABS(Table1[[#This Row],[Runline.forecast]])&gt;ABS(Table1[[#This Row],[Scorediff]])),1,0)</f>
        <v>0</v>
      </c>
      <c r="CI317" s="21">
        <f>IF(Table1[[#This Row],[GamewinTeam]]=Table1[[#This Row],[Bet.forecast]],0,1)</f>
        <v>1</v>
      </c>
      <c r="CJ317" s="32">
        <f>IF(AND(Table1[[#This Row],[Runline.error]]=0,Table1[[#This Row],[Error]]=0),0,1)</f>
        <v>1</v>
      </c>
      <c r="CK317" s="32">
        <f>IF(OR(SIGN(Table1[[#This Row],[Scorepreddiff]])&lt;&gt;SIGN(Table1[[#This Row],[Scorediff]]), ABS(Table1[[#This Row],[Scorepreddiff]])&gt;ABS(Table1[[#This Row],[Scorediff]])),1,0)</f>
        <v>1</v>
      </c>
    </row>
    <row r="318" spans="1:89" x14ac:dyDescent="0.25">
      <c r="A318" t="str">
        <f>IF(ISBLANK(Table1[[#This Row],[Gamewin]]),"Test","Train")</f>
        <v>Train</v>
      </c>
      <c r="B318" s="16" t="s">
        <v>45</v>
      </c>
      <c r="C318" s="18" t="s">
        <v>40</v>
      </c>
      <c r="D318" s="19" t="s">
        <v>293</v>
      </c>
      <c r="E318" s="18" t="str">
        <f>Table1[[#This Row],[Team1]]&amp;""&amp;Table1[[#This Row],[Team2]]&amp;""&amp;Table1[[#This Row],[Date]]</f>
        <v>DALCHA10.01.2018</v>
      </c>
      <c r="F318" s="18" t="str">
        <f>Raw!$C318</f>
        <v>CHA</v>
      </c>
      <c r="G318" s="18" t="str">
        <f>IF(Raw!$F318=Raw!$B318,"Team1","Team2")</f>
        <v>Team2</v>
      </c>
      <c r="H318" s="18" t="str">
        <f>IF(Table1[[#This Row],[Odd1]]&gt;Table1[[#This Row],[Odd2]],Table1[[#This Row],[Team2]],Table1[[#This Row],[Team1]])</f>
        <v>CHA</v>
      </c>
      <c r="I318" s="18" t="str">
        <f>IF(Raw!$H318=Raw!$B318,"Team1","Team2")</f>
        <v>Team2</v>
      </c>
      <c r="J318" s="18">
        <v>3.31</v>
      </c>
      <c r="K318" s="18">
        <v>1.38</v>
      </c>
      <c r="L318" s="18">
        <f>Raw!$J318-Raw!$K318</f>
        <v>1.9300000000000002</v>
      </c>
      <c r="M318" s="18" t="s">
        <v>45</v>
      </c>
      <c r="N318" s="18" t="str">
        <f>IF(Raw!$M318=Raw!$B318,"Team1", "Team2")</f>
        <v>Team1</v>
      </c>
      <c r="O318" s="18">
        <v>2</v>
      </c>
      <c r="P318" s="18">
        <v>0</v>
      </c>
      <c r="Q318" s="18">
        <v>1</v>
      </c>
      <c r="R318" s="18">
        <v>0</v>
      </c>
      <c r="S318" s="18" t="str">
        <f>IF(Table1[[#This Row],[Scorepred1]]&gt;Table1[[#This Row],[Scorepred2]],Table1[[#This Row],[Team1]],Table1[[#This Row],[Team2]])</f>
        <v>DAL</v>
      </c>
      <c r="T318" s="18" t="str">
        <f>IF(Raw!$S318=Raw!$B318,"Team1","Team2")</f>
        <v>Team1</v>
      </c>
      <c r="U318" s="18">
        <v>100</v>
      </c>
      <c r="V318" s="18">
        <v>99</v>
      </c>
      <c r="W318" s="18">
        <f>Raw!$U318-Raw!$V318</f>
        <v>1</v>
      </c>
      <c r="X318" s="18">
        <v>0.78120000000000001</v>
      </c>
      <c r="Y318" s="18">
        <v>0.51</v>
      </c>
      <c r="Z318" s="18">
        <f>1-Table1[[#This Row],[Pred1]]</f>
        <v>0.49</v>
      </c>
      <c r="AA318" s="20">
        <v>4</v>
      </c>
      <c r="AB318" s="20">
        <v>-1</v>
      </c>
      <c r="AC318" s="20">
        <v>5</v>
      </c>
      <c r="AD318" s="20">
        <v>-6.2E-2</v>
      </c>
      <c r="AE318" s="20">
        <v>-0.19999999999999574</v>
      </c>
      <c r="AF318" s="20">
        <v>-2.7000000000000028</v>
      </c>
      <c r="AG318" s="20">
        <v>0.10000000000000142</v>
      </c>
      <c r="AH318" s="20">
        <v>-2.1000000000000085</v>
      </c>
      <c r="AI318" s="20">
        <v>1.3000000000000043</v>
      </c>
      <c r="AJ318" s="20">
        <v>2.6999999999999993</v>
      </c>
      <c r="AK318" s="20">
        <v>6.3000000000000007</v>
      </c>
      <c r="AL318" s="20">
        <v>1.6000000000000014</v>
      </c>
      <c r="AM318" s="20">
        <v>-5.7999999999999989</v>
      </c>
      <c r="AN318" s="20">
        <v>-9</v>
      </c>
      <c r="AO318" s="20">
        <v>4.2000000000000028</v>
      </c>
      <c r="AP318" s="20">
        <v>-3.0999999999999996</v>
      </c>
      <c r="AQ318" s="20">
        <v>-3.1000000000000014</v>
      </c>
      <c r="AR318" s="20">
        <v>-6.1000000000000014</v>
      </c>
      <c r="AS318" s="20">
        <v>1.8000000000000007</v>
      </c>
      <c r="AT318" s="20">
        <v>-0.59999999999999964</v>
      </c>
      <c r="AU318" s="20">
        <v>0.10000000000000053</v>
      </c>
      <c r="AV318" s="20">
        <v>-0.89999999999999947</v>
      </c>
      <c r="AW318" s="20">
        <v>-0.40000000000000036</v>
      </c>
      <c r="AX318" s="20">
        <v>1.1999999999999993</v>
      </c>
      <c r="AY318" s="20">
        <v>-2.9000000000000021</v>
      </c>
      <c r="AZ318" s="20">
        <v>-1.1000000000000001</v>
      </c>
      <c r="BA318" s="20">
        <v>0</v>
      </c>
      <c r="BB318" s="20">
        <v>0</v>
      </c>
      <c r="BC318" s="20">
        <v>0</v>
      </c>
      <c r="BD318" s="20">
        <v>0</v>
      </c>
      <c r="BE318" s="20">
        <v>0</v>
      </c>
      <c r="BF318" s="20">
        <v>6</v>
      </c>
      <c r="BG318" s="20">
        <v>1</v>
      </c>
      <c r="BH318" s="20">
        <v>-16</v>
      </c>
      <c r="BI318" s="20">
        <v>9.3999999999999986</v>
      </c>
      <c r="BJ318" s="22">
        <v>-3</v>
      </c>
      <c r="BK318" s="22">
        <v>-7</v>
      </c>
      <c r="BL318" s="22">
        <v>-1.7999999999999972</v>
      </c>
      <c r="BM318" s="22">
        <v>7</v>
      </c>
      <c r="BN318" s="22">
        <v>6</v>
      </c>
      <c r="BO318" s="22">
        <v>11.400000000000006</v>
      </c>
      <c r="BP318" s="22">
        <v>-11</v>
      </c>
      <c r="BQ318" s="22">
        <v>-7</v>
      </c>
      <c r="BR318" s="22">
        <v>-18</v>
      </c>
      <c r="BS318" s="22">
        <v>1</v>
      </c>
      <c r="BT318" s="22">
        <v>-11</v>
      </c>
      <c r="BU318" s="22">
        <v>-4</v>
      </c>
      <c r="BV318" s="22">
        <v>-1</v>
      </c>
      <c r="BW318" s="22">
        <v>1</v>
      </c>
      <c r="BX318" s="22">
        <v>4</v>
      </c>
      <c r="BY318" s="20">
        <v>3</v>
      </c>
      <c r="BZ318" s="22">
        <v>1</v>
      </c>
      <c r="CA318" s="21" t="str">
        <f>IF(Table1[[#This Row],[Score1]]&gt;Table1[[#This Row],[Score2]],Table1[[#This Row],[Team1]],Table1[[#This Row],[Team2]])</f>
        <v>DAL</v>
      </c>
      <c r="CB318" s="21" t="str">
        <f>IF(Raw!$CA318=Raw!$B318,"Team1", "Team2")</f>
        <v>Team1</v>
      </c>
      <c r="CC318" s="21">
        <v>115</v>
      </c>
      <c r="CD318" s="21">
        <v>111</v>
      </c>
      <c r="CE318" s="21">
        <f>Raw!$CC318-Raw!$CD318</f>
        <v>4</v>
      </c>
      <c r="CF318" s="21" t="str">
        <f>INDEX(Pred!O:O, MATCH(Table1[[#This Row],[Index]],Pred!E:E,0))</f>
        <v>do not bet</v>
      </c>
      <c r="CG318" s="21">
        <f>INDEX(Pred!P:P,MATCH(Table1[[#This Row],[Index]],Pred!E:E,0))</f>
        <v>-7</v>
      </c>
      <c r="CH318" s="21">
        <f>IF(OR(SIGN(Table1[[#This Row],[Runline.forecast]])&lt;&gt;SIGN(Table1[[#This Row],[Scorediff]]), ABS(Table1[[#This Row],[Runline.forecast]])&gt;ABS(Table1[[#This Row],[Scorediff]])),1,0)</f>
        <v>1</v>
      </c>
      <c r="CI318" s="21">
        <f>IF(Table1[[#This Row],[GamewinTeam]]=Table1[[#This Row],[Bet.forecast]],0,1)</f>
        <v>1</v>
      </c>
      <c r="CJ318" s="32">
        <f>IF(AND(Table1[[#This Row],[Runline.error]]=0,Table1[[#This Row],[Error]]=0),0,1)</f>
        <v>1</v>
      </c>
      <c r="CK318" s="32">
        <f>IF(OR(SIGN(Table1[[#This Row],[Scorepreddiff]])&lt;&gt;SIGN(Table1[[#This Row],[Scorediff]]), ABS(Table1[[#This Row],[Scorepreddiff]])&gt;ABS(Table1[[#This Row],[Scorediff]])),1,0)</f>
        <v>0</v>
      </c>
    </row>
    <row r="319" spans="1:89" x14ac:dyDescent="0.25">
      <c r="A319" t="str">
        <f>IF(ISBLANK(Table1[[#This Row],[Gamewin]]),"Test","Train")</f>
        <v>Train</v>
      </c>
      <c r="B319" s="16" t="s">
        <v>81</v>
      </c>
      <c r="C319" s="18" t="s">
        <v>83</v>
      </c>
      <c r="D319" s="19" t="s">
        <v>293</v>
      </c>
      <c r="E319" s="18" t="str">
        <f>Table1[[#This Row],[Team1]]&amp;""&amp;Table1[[#This Row],[Team2]]&amp;""&amp;Table1[[#This Row],[Date]]</f>
        <v>UTAWAS10.01.2018</v>
      </c>
      <c r="F319" s="18" t="str">
        <f>Raw!$C319</f>
        <v>WAS</v>
      </c>
      <c r="G319" s="18" t="str">
        <f>IF(Raw!$F319=Raw!$B319,"Team1","Team2")</f>
        <v>Team2</v>
      </c>
      <c r="H319" s="18" t="str">
        <f>IF(Table1[[#This Row],[Odd1]]&gt;Table1[[#This Row],[Odd2]],Table1[[#This Row],[Team2]],Table1[[#This Row],[Team1]])</f>
        <v>WAS</v>
      </c>
      <c r="I319" s="18" t="str">
        <f>IF(Raw!$H319=Raw!$B319,"Team1","Team2")</f>
        <v>Team2</v>
      </c>
      <c r="J319" s="18">
        <v>3.85</v>
      </c>
      <c r="K319" s="18">
        <v>1.31</v>
      </c>
      <c r="L319" s="18">
        <f>Raw!$J319-Raw!$K319</f>
        <v>2.54</v>
      </c>
      <c r="M319" s="18" t="s">
        <v>81</v>
      </c>
      <c r="N319" s="18" t="str">
        <f>IF(Raw!$M319=Raw!$B319,"Team1", "Team2")</f>
        <v>Team1</v>
      </c>
      <c r="O319" s="18">
        <v>1</v>
      </c>
      <c r="P319" s="18">
        <v>0</v>
      </c>
      <c r="Q319" s="18">
        <v>2</v>
      </c>
      <c r="R319" s="18">
        <v>0</v>
      </c>
      <c r="S319" s="18" t="str">
        <f>IF(Table1[[#This Row],[Scorepred1]]&gt;Table1[[#This Row],[Scorepred2]],Table1[[#This Row],[Team1]],Table1[[#This Row],[Team2]])</f>
        <v>WAS</v>
      </c>
      <c r="T319" s="18" t="str">
        <f>IF(Raw!$S319=Raw!$B319,"Team1","Team2")</f>
        <v>Team2</v>
      </c>
      <c r="U319" s="18">
        <v>81</v>
      </c>
      <c r="V319" s="18">
        <v>121</v>
      </c>
      <c r="W319" s="18">
        <f>Raw!$U319-Raw!$V319</f>
        <v>-40</v>
      </c>
      <c r="X319" s="18">
        <v>0.5786</v>
      </c>
      <c r="Y319" s="18">
        <v>0.1</v>
      </c>
      <c r="Z319" s="18">
        <f>1-Table1[[#This Row],[Pred1]]</f>
        <v>0.9</v>
      </c>
      <c r="AA319" s="20">
        <v>0</v>
      </c>
      <c r="AB319" s="20">
        <v>-7</v>
      </c>
      <c r="AC319" s="20">
        <v>7</v>
      </c>
      <c r="AD319" s="20">
        <v>-0.17499999999999993</v>
      </c>
      <c r="AE319" s="20">
        <v>-0.19999999999999574</v>
      </c>
      <c r="AF319" s="20">
        <v>-5.5999999999999943</v>
      </c>
      <c r="AG319" s="20">
        <v>-2.6000000000000014</v>
      </c>
      <c r="AH319" s="20">
        <v>-3.5</v>
      </c>
      <c r="AI319" s="20">
        <v>-1.2000000000000028</v>
      </c>
      <c r="AJ319" s="20">
        <v>1.4000000000000004</v>
      </c>
      <c r="AK319" s="20">
        <v>3.6000000000000014</v>
      </c>
      <c r="AL319" s="20">
        <v>-0.10000000000000142</v>
      </c>
      <c r="AM319" s="20">
        <v>-1.7000000000000011</v>
      </c>
      <c r="AN319" s="20">
        <v>-3.6000000000000014</v>
      </c>
      <c r="AO319" s="20">
        <v>5.2000000000000028</v>
      </c>
      <c r="AP319" s="20">
        <v>-1.4000000000000004</v>
      </c>
      <c r="AQ319" s="20">
        <v>-1.1000000000000014</v>
      </c>
      <c r="AR319" s="20">
        <v>-2.5</v>
      </c>
      <c r="AS319" s="20">
        <v>-1.6000000000000014</v>
      </c>
      <c r="AT319" s="20">
        <v>0.70000000000000107</v>
      </c>
      <c r="AU319" s="20">
        <v>1.3999999999999995</v>
      </c>
      <c r="AV319" s="20">
        <v>9.9999999999999645E-2</v>
      </c>
      <c r="AW319" s="20">
        <v>-0.20000000000000018</v>
      </c>
      <c r="AX319" s="20">
        <v>-1.9000000000000021</v>
      </c>
      <c r="AY319" s="20">
        <v>-1.6999999999999993</v>
      </c>
      <c r="AZ319" s="20">
        <v>-3.2</v>
      </c>
      <c r="BA319" s="20">
        <v>0</v>
      </c>
      <c r="BB319" s="20">
        <v>0</v>
      </c>
      <c r="BC319" s="20">
        <v>0</v>
      </c>
      <c r="BD319" s="20">
        <v>0</v>
      </c>
      <c r="BE319" s="20">
        <v>0</v>
      </c>
      <c r="BF319" s="20">
        <v>-1</v>
      </c>
      <c r="BG319" s="20">
        <v>0</v>
      </c>
      <c r="BH319" s="20">
        <v>4</v>
      </c>
      <c r="BI319" s="20">
        <v>-2.2999999999999972</v>
      </c>
      <c r="BJ319" s="22">
        <v>2</v>
      </c>
      <c r="BK319" s="22">
        <v>11</v>
      </c>
      <c r="BL319" s="22">
        <v>-6.8000000000000007</v>
      </c>
      <c r="BM319" s="22">
        <v>-3</v>
      </c>
      <c r="BN319" s="22">
        <v>-9</v>
      </c>
      <c r="BO319" s="22">
        <v>17.599999999999994</v>
      </c>
      <c r="BP319" s="22">
        <v>4</v>
      </c>
      <c r="BQ319" s="22">
        <v>6</v>
      </c>
      <c r="BR319" s="22">
        <v>10</v>
      </c>
      <c r="BS319" s="22">
        <v>-10</v>
      </c>
      <c r="BT319" s="22">
        <v>-3</v>
      </c>
      <c r="BU319" s="22">
        <v>0</v>
      </c>
      <c r="BV319" s="22">
        <v>-1</v>
      </c>
      <c r="BW319" s="22">
        <v>0</v>
      </c>
      <c r="BX319" s="22">
        <v>-4</v>
      </c>
      <c r="BY319" s="20">
        <v>-10</v>
      </c>
      <c r="BZ319" s="22">
        <v>6</v>
      </c>
      <c r="CA319" s="21" t="str">
        <f>IF(Table1[[#This Row],[Score1]]&gt;Table1[[#This Row],[Score2]],Table1[[#This Row],[Team1]],Table1[[#This Row],[Team2]])</f>
        <v>UTA</v>
      </c>
      <c r="CB319" s="21" t="str">
        <f>IF(Raw!$CA319=Raw!$B319,"Team1", "Team2")</f>
        <v>Team1</v>
      </c>
      <c r="CC319" s="21">
        <v>107</v>
      </c>
      <c r="CD319" s="21">
        <v>104</v>
      </c>
      <c r="CE319" s="21">
        <f>Raw!$CC319-Raw!$CD319</f>
        <v>3</v>
      </c>
      <c r="CF319" s="21" t="str">
        <f>INDEX(Pred!O:O, MATCH(Table1[[#This Row],[Index]],Pred!E:E,0))</f>
        <v>Team2</v>
      </c>
      <c r="CG319" s="21">
        <f>INDEX(Pred!P:P,MATCH(Table1[[#This Row],[Index]],Pred!E:E,0))</f>
        <v>-9</v>
      </c>
      <c r="CH319" s="21">
        <f>IF(OR(SIGN(Table1[[#This Row],[Runline.forecast]])&lt;&gt;SIGN(Table1[[#This Row],[Scorediff]]), ABS(Table1[[#This Row],[Runline.forecast]])&gt;ABS(Table1[[#This Row],[Scorediff]])),1,0)</f>
        <v>1</v>
      </c>
      <c r="CI319" s="21">
        <f>IF(Table1[[#This Row],[GamewinTeam]]=Table1[[#This Row],[Bet.forecast]],0,1)</f>
        <v>1</v>
      </c>
      <c r="CJ319" s="32">
        <f>IF(AND(Table1[[#This Row],[Runline.error]]=0,Table1[[#This Row],[Error]]=0),0,1)</f>
        <v>1</v>
      </c>
      <c r="CK319" s="32">
        <f>IF(OR(SIGN(Table1[[#This Row],[Scorepreddiff]])&lt;&gt;SIGN(Table1[[#This Row],[Scorediff]]), ABS(Table1[[#This Row],[Scorepreddiff]])&gt;ABS(Table1[[#This Row],[Scorediff]])),1,0)</f>
        <v>1</v>
      </c>
    </row>
    <row r="320" spans="1:89" x14ac:dyDescent="0.25">
      <c r="A320" t="str">
        <f>IF(ISBLANK(Table1[[#This Row],[Gamewin]]),"Test","Train")</f>
        <v>Train</v>
      </c>
      <c r="B320" s="16" t="s">
        <v>7</v>
      </c>
      <c r="C320" s="18" t="s">
        <v>53</v>
      </c>
      <c r="D320" s="19" t="s">
        <v>293</v>
      </c>
      <c r="E320" s="18" t="str">
        <f>Table1[[#This Row],[Team1]]&amp;""&amp;Table1[[#This Row],[Team2]]&amp;""&amp;Table1[[#This Row],[Date]]</f>
        <v>MIAIND10.01.2018</v>
      </c>
      <c r="F320" s="18" t="str">
        <f>Raw!$C320</f>
        <v>IND</v>
      </c>
      <c r="G320" s="18" t="str">
        <f>IF(Raw!$F320=Raw!$B320,"Team1","Team2")</f>
        <v>Team2</v>
      </c>
      <c r="H320" s="18" t="str">
        <f>IF(Table1[[#This Row],[Odd1]]&gt;Table1[[#This Row],[Odd2]],Table1[[#This Row],[Team2]],Table1[[#This Row],[Team1]])</f>
        <v>IND</v>
      </c>
      <c r="I320" s="18" t="str">
        <f>IF(Raw!$H320=Raw!$B320,"Team1","Team2")</f>
        <v>Team2</v>
      </c>
      <c r="J320" s="18">
        <v>2.61</v>
      </c>
      <c r="K320" s="18">
        <v>1.56</v>
      </c>
      <c r="L320" s="18">
        <f>Raw!$J320-Raw!$K320</f>
        <v>1.0499999999999998</v>
      </c>
      <c r="M320" s="18" t="s">
        <v>7</v>
      </c>
      <c r="N320" s="18" t="str">
        <f>IF(Raw!$M320=Raw!$B320,"Team1", "Team2")</f>
        <v>Team1</v>
      </c>
      <c r="O320" s="18">
        <v>0</v>
      </c>
      <c r="P320" s="18">
        <v>0</v>
      </c>
      <c r="Q320" s="18">
        <v>0</v>
      </c>
      <c r="R320" s="18">
        <v>0</v>
      </c>
      <c r="S320" s="18" t="str">
        <f>IF(Table1[[#This Row],[Scorepred1]]&gt;Table1[[#This Row],[Scorepred2]],Table1[[#This Row],[Team1]],Table1[[#This Row],[Team2]])</f>
        <v>MIA</v>
      </c>
      <c r="T320" s="18" t="str">
        <f>IF(Raw!$S320=Raw!$B320,"Team1","Team2")</f>
        <v>Team1</v>
      </c>
      <c r="U320" s="18">
        <v>111</v>
      </c>
      <c r="V320" s="18">
        <v>91</v>
      </c>
      <c r="W320" s="18">
        <f>Raw!$U320-Raw!$V320</f>
        <v>20</v>
      </c>
      <c r="X320" s="18">
        <v>0.51639999999999997</v>
      </c>
      <c r="Y320" s="18">
        <v>0.7</v>
      </c>
      <c r="Z320" s="18">
        <f>1-Table1[[#This Row],[Pred1]]</f>
        <v>0.30000000000000004</v>
      </c>
      <c r="AA320" s="20">
        <v>0</v>
      </c>
      <c r="AB320" s="20">
        <v>2</v>
      </c>
      <c r="AC320" s="20">
        <v>-2</v>
      </c>
      <c r="AD320" s="20">
        <v>4.9999999999999933E-2</v>
      </c>
      <c r="AE320" s="20">
        <v>0</v>
      </c>
      <c r="AF320" s="20">
        <v>-6.7000000000000028</v>
      </c>
      <c r="AG320" s="20">
        <v>-3.7999999999999972</v>
      </c>
      <c r="AH320" s="20">
        <v>-3.2000000000000028</v>
      </c>
      <c r="AI320" s="20">
        <v>-2.6000000000000014</v>
      </c>
      <c r="AJ320" s="20">
        <v>1.7000000000000011</v>
      </c>
      <c r="AK320" s="20">
        <v>6.1999999999999993</v>
      </c>
      <c r="AL320" s="20">
        <v>-2</v>
      </c>
      <c r="AM320" s="20">
        <v>-1</v>
      </c>
      <c r="AN320" s="20">
        <v>-1.1999999999999993</v>
      </c>
      <c r="AO320" s="20">
        <v>-0.40000000000000568</v>
      </c>
      <c r="AP320" s="20">
        <v>-0.59999999999999964</v>
      </c>
      <c r="AQ320" s="20">
        <v>0.5</v>
      </c>
      <c r="AR320" s="20">
        <v>0</v>
      </c>
      <c r="AS320" s="20">
        <v>-1.6999999999999993</v>
      </c>
      <c r="AT320" s="20">
        <v>1.1999999999999993</v>
      </c>
      <c r="AU320" s="20">
        <v>-0.60000000000000053</v>
      </c>
      <c r="AV320" s="20">
        <v>0.5</v>
      </c>
      <c r="AW320" s="20">
        <v>-0.5</v>
      </c>
      <c r="AX320" s="20">
        <v>1.2999999999999972</v>
      </c>
      <c r="AY320" s="20">
        <v>0.19999999999999929</v>
      </c>
      <c r="AZ320" s="20">
        <v>-2</v>
      </c>
      <c r="BA320" s="20">
        <v>0</v>
      </c>
      <c r="BB320" s="20">
        <v>0</v>
      </c>
      <c r="BC320" s="20">
        <v>0</v>
      </c>
      <c r="BD320" s="20">
        <v>0</v>
      </c>
      <c r="BE320" s="20">
        <v>0</v>
      </c>
      <c r="BF320" s="20">
        <v>-19</v>
      </c>
      <c r="BG320" s="20">
        <v>-5</v>
      </c>
      <c r="BH320" s="20">
        <v>18</v>
      </c>
      <c r="BI320" s="20">
        <v>-15.5</v>
      </c>
      <c r="BJ320" s="22">
        <v>-3</v>
      </c>
      <c r="BK320" s="22">
        <v>0</v>
      </c>
      <c r="BL320" s="22">
        <v>-13.600000000000001</v>
      </c>
      <c r="BM320" s="22">
        <v>-6</v>
      </c>
      <c r="BN320" s="22">
        <v>-10</v>
      </c>
      <c r="BO320" s="22">
        <v>10</v>
      </c>
      <c r="BP320" s="22">
        <v>12</v>
      </c>
      <c r="BQ320" s="22">
        <v>12</v>
      </c>
      <c r="BR320" s="22">
        <v>24</v>
      </c>
      <c r="BS320" s="22">
        <v>-12</v>
      </c>
      <c r="BT320" s="22">
        <v>-2</v>
      </c>
      <c r="BU320" s="22">
        <v>-7</v>
      </c>
      <c r="BV320" s="22">
        <v>9</v>
      </c>
      <c r="BW320" s="22">
        <v>8</v>
      </c>
      <c r="BX320" s="22">
        <v>-4</v>
      </c>
      <c r="BY320" s="20">
        <v>-8</v>
      </c>
      <c r="BZ320" s="22">
        <v>-12</v>
      </c>
      <c r="CA320" s="21" t="str">
        <f>IF(Table1[[#This Row],[Score1]]&gt;Table1[[#This Row],[Score2]],Table1[[#This Row],[Team1]],Table1[[#This Row],[Team2]])</f>
        <v>MIA</v>
      </c>
      <c r="CB320" s="21" t="str">
        <f>IF(Raw!$CA320=Raw!$B320,"Team1", "Team2")</f>
        <v>Team1</v>
      </c>
      <c r="CC320" s="21">
        <v>114</v>
      </c>
      <c r="CD320" s="21">
        <v>106</v>
      </c>
      <c r="CE320" s="21">
        <f>Raw!$CC320-Raw!$CD320</f>
        <v>8</v>
      </c>
      <c r="CF320" s="21" t="str">
        <f>INDEX(Pred!O:O, MATCH(Table1[[#This Row],[Index]],Pred!E:E,0))</f>
        <v>Team2</v>
      </c>
      <c r="CG320" s="21">
        <f>INDEX(Pred!P:P,MATCH(Table1[[#This Row],[Index]],Pred!E:E,0))</f>
        <v>-6</v>
      </c>
      <c r="CH320" s="21">
        <f>IF(OR(SIGN(Table1[[#This Row],[Runline.forecast]])&lt;&gt;SIGN(Table1[[#This Row],[Scorediff]]), ABS(Table1[[#This Row],[Runline.forecast]])&gt;ABS(Table1[[#This Row],[Scorediff]])),1,0)</f>
        <v>1</v>
      </c>
      <c r="CI320" s="21">
        <f>IF(Table1[[#This Row],[GamewinTeam]]=Table1[[#This Row],[Bet.forecast]],0,1)</f>
        <v>1</v>
      </c>
      <c r="CJ320" s="32">
        <f>IF(AND(Table1[[#This Row],[Runline.error]]=0,Table1[[#This Row],[Error]]=0),0,1)</f>
        <v>1</v>
      </c>
      <c r="CK320" s="32">
        <f>IF(OR(SIGN(Table1[[#This Row],[Scorepreddiff]])&lt;&gt;SIGN(Table1[[#This Row],[Scorediff]]), ABS(Table1[[#This Row],[Scorepreddiff]])&gt;ABS(Table1[[#This Row],[Scorediff]])),1,0)</f>
        <v>1</v>
      </c>
    </row>
    <row r="321" spans="1:89" x14ac:dyDescent="0.25">
      <c r="A321" t="str">
        <f>IF(ISBLANK(Table1[[#This Row],[Gamewin]]),"Test","Train")</f>
        <v>Train</v>
      </c>
      <c r="B321" s="16" t="s">
        <v>42</v>
      </c>
      <c r="C321" s="18" t="s">
        <v>65</v>
      </c>
      <c r="D321" s="19" t="s">
        <v>293</v>
      </c>
      <c r="E321" s="18" t="str">
        <f>Table1[[#This Row],[Team1]]&amp;""&amp;Table1[[#This Row],[Team2]]&amp;""&amp;Table1[[#This Row],[Date]]</f>
        <v>CHINYK10.01.2018</v>
      </c>
      <c r="F321" s="18" t="str">
        <f>Raw!$C321</f>
        <v>NYK</v>
      </c>
      <c r="G321" s="18" t="str">
        <f>IF(Raw!$F321=Raw!$B321,"Team1","Team2")</f>
        <v>Team2</v>
      </c>
      <c r="H321" s="18" t="str">
        <f>IF(Table1[[#This Row],[Odd1]]&gt;Table1[[#This Row],[Odd2]],Table1[[#This Row],[Team2]],Table1[[#This Row],[Team1]])</f>
        <v>NYK</v>
      </c>
      <c r="I321" s="18" t="str">
        <f>IF(Raw!$H321=Raw!$B321,"Team1","Team2")</f>
        <v>Team2</v>
      </c>
      <c r="J321" s="18">
        <v>2.71</v>
      </c>
      <c r="K321" s="18">
        <v>1.53</v>
      </c>
      <c r="L321" s="18">
        <f>Raw!$J321-Raw!$K321</f>
        <v>1.18</v>
      </c>
      <c r="M321" s="18" t="s">
        <v>42</v>
      </c>
      <c r="N321" s="18" t="str">
        <f>IF(Raw!$M321=Raw!$B321,"Team1", "Team2")</f>
        <v>Team1</v>
      </c>
      <c r="O321" s="18">
        <v>0</v>
      </c>
      <c r="P321" s="18">
        <v>0</v>
      </c>
      <c r="Q321" s="18">
        <v>0</v>
      </c>
      <c r="R321" s="18">
        <v>0</v>
      </c>
      <c r="S321" s="18" t="str">
        <f>IF(Table1[[#This Row],[Scorepred1]]&gt;Table1[[#This Row],[Scorepred2]],Table1[[#This Row],[Team1]],Table1[[#This Row],[Team2]])</f>
        <v>NYK</v>
      </c>
      <c r="T321" s="18" t="str">
        <f>IF(Raw!$S321=Raw!$B321,"Team1","Team2")</f>
        <v>Team2</v>
      </c>
      <c r="U321" s="18">
        <v>84</v>
      </c>
      <c r="V321" s="18">
        <v>110</v>
      </c>
      <c r="W321" s="18">
        <f>Raw!$U321-Raw!$V321</f>
        <v>-26</v>
      </c>
      <c r="X321" s="18">
        <v>0.76749999999999996</v>
      </c>
      <c r="Y321" s="18">
        <v>0.24</v>
      </c>
      <c r="Z321" s="18">
        <f>1-Table1[[#This Row],[Pred1]]</f>
        <v>0.76</v>
      </c>
      <c r="AA321" s="20">
        <v>1</v>
      </c>
      <c r="AB321" s="20">
        <v>-5</v>
      </c>
      <c r="AC321" s="20">
        <v>6</v>
      </c>
      <c r="AD321" s="20">
        <v>-0.13399999999999995</v>
      </c>
      <c r="AE321" s="20">
        <v>0.10000000000000142</v>
      </c>
      <c r="AF321" s="20">
        <v>-1.4000000000000057</v>
      </c>
      <c r="AG321" s="20">
        <v>-1.1999999999999957</v>
      </c>
      <c r="AH321" s="20">
        <v>2.2999999999999972</v>
      </c>
      <c r="AI321" s="20">
        <v>-2.5</v>
      </c>
      <c r="AJ321" s="20">
        <v>3.0999999999999996</v>
      </c>
      <c r="AK321" s="20">
        <v>8.6999999999999993</v>
      </c>
      <c r="AL321" s="20">
        <v>0.10000000000000142</v>
      </c>
      <c r="AM321" s="20">
        <v>-2.0999999999999996</v>
      </c>
      <c r="AN321" s="20">
        <v>-1.5</v>
      </c>
      <c r="AO321" s="20">
        <v>-5.0999999999999943</v>
      </c>
      <c r="AP321" s="20">
        <v>-1.6000000000000014</v>
      </c>
      <c r="AQ321" s="20">
        <v>1.3999999999999986</v>
      </c>
      <c r="AR321" s="20">
        <v>-0.20000000000000284</v>
      </c>
      <c r="AS321" s="20">
        <v>1.2000000000000028</v>
      </c>
      <c r="AT321" s="20">
        <v>-1.5</v>
      </c>
      <c r="AU321" s="20">
        <v>-9.9999999999999645E-2</v>
      </c>
      <c r="AV321" s="20">
        <v>-1.2999999999999998</v>
      </c>
      <c r="AW321" s="20">
        <v>-0.20000000000000018</v>
      </c>
      <c r="AX321" s="20">
        <v>-2</v>
      </c>
      <c r="AY321" s="20">
        <v>-2.6999999999999993</v>
      </c>
      <c r="AZ321" s="20">
        <v>-5.6</v>
      </c>
      <c r="BA321" s="20">
        <v>0</v>
      </c>
      <c r="BB321" s="20">
        <v>-1</v>
      </c>
      <c r="BC321" s="20">
        <v>1</v>
      </c>
      <c r="BD321" s="20">
        <v>-1</v>
      </c>
      <c r="BE321" s="20">
        <v>0</v>
      </c>
      <c r="BF321" s="20">
        <v>7</v>
      </c>
      <c r="BG321" s="20">
        <v>2</v>
      </c>
      <c r="BH321" s="20">
        <v>3</v>
      </c>
      <c r="BI321" s="20">
        <v>0.70000000000000284</v>
      </c>
      <c r="BJ321" s="22">
        <v>6</v>
      </c>
      <c r="BK321" s="22">
        <v>12</v>
      </c>
      <c r="BL321" s="22">
        <v>5.3999999999999986</v>
      </c>
      <c r="BM321" s="22">
        <v>-3</v>
      </c>
      <c r="BN321" s="22">
        <v>-2</v>
      </c>
      <c r="BO321" s="22">
        <v>-6.7000000000000028</v>
      </c>
      <c r="BP321" s="22">
        <v>-7</v>
      </c>
      <c r="BQ321" s="22">
        <v>-15</v>
      </c>
      <c r="BR321" s="22">
        <v>-22</v>
      </c>
      <c r="BS321" s="22">
        <v>4</v>
      </c>
      <c r="BT321" s="22">
        <v>-3</v>
      </c>
      <c r="BU321" s="22">
        <v>2</v>
      </c>
      <c r="BV321" s="22">
        <v>-1</v>
      </c>
      <c r="BW321" s="22">
        <v>3</v>
      </c>
      <c r="BX321" s="22">
        <v>-6</v>
      </c>
      <c r="BY321" s="20">
        <v>-6</v>
      </c>
      <c r="BZ321" s="22">
        <v>-13</v>
      </c>
      <c r="CA321" s="21" t="str">
        <f>IF(Table1[[#This Row],[Score1]]&gt;Table1[[#This Row],[Score2]],Table1[[#This Row],[Team1]],Table1[[#This Row],[Team2]])</f>
        <v>CHI</v>
      </c>
      <c r="CB321" s="21" t="str">
        <f>IF(Raw!$CA321=Raw!$B321,"Team1", "Team2")</f>
        <v>Team1</v>
      </c>
      <c r="CC321" s="21">
        <v>122</v>
      </c>
      <c r="CD321" s="21">
        <v>119</v>
      </c>
      <c r="CE321" s="21">
        <f>Raw!$CC321-Raw!$CD321</f>
        <v>3</v>
      </c>
      <c r="CF321" s="21" t="str">
        <f>INDEX(Pred!O:O, MATCH(Table1[[#This Row],[Index]],Pred!E:E,0))</f>
        <v>Team2</v>
      </c>
      <c r="CG321" s="21">
        <f>INDEX(Pred!P:P,MATCH(Table1[[#This Row],[Index]],Pred!E:E,0))</f>
        <v>-10</v>
      </c>
      <c r="CH321" s="21">
        <f>IF(OR(SIGN(Table1[[#This Row],[Runline.forecast]])&lt;&gt;SIGN(Table1[[#This Row],[Scorediff]]), ABS(Table1[[#This Row],[Runline.forecast]])&gt;ABS(Table1[[#This Row],[Scorediff]])),1,0)</f>
        <v>1</v>
      </c>
      <c r="CI321" s="21">
        <f>IF(Table1[[#This Row],[GamewinTeam]]=Table1[[#This Row],[Bet.forecast]],0,1)</f>
        <v>1</v>
      </c>
      <c r="CJ321" s="32">
        <f>IF(AND(Table1[[#This Row],[Runline.error]]=0,Table1[[#This Row],[Error]]=0),0,1)</f>
        <v>1</v>
      </c>
      <c r="CK321" s="32">
        <f>IF(OR(SIGN(Table1[[#This Row],[Scorepreddiff]])&lt;&gt;SIGN(Table1[[#This Row],[Scorediff]]), ABS(Table1[[#This Row],[Scorepreddiff]])&gt;ABS(Table1[[#This Row],[Scorediff]])),1,0)</f>
        <v>1</v>
      </c>
    </row>
    <row r="322" spans="1:89" x14ac:dyDescent="0.25">
      <c r="A322" t="str">
        <f>IF(ISBLANK(Table1[[#This Row],[Gamewin]]),"Test","Train")</f>
        <v>Train</v>
      </c>
      <c r="B322" s="16" t="s">
        <v>5</v>
      </c>
      <c r="C322" s="18" t="s">
        <v>37</v>
      </c>
      <c r="D322" s="19" t="s">
        <v>293</v>
      </c>
      <c r="E322" s="18" t="str">
        <f>Table1[[#This Row],[Team1]]&amp;""&amp;Table1[[#This Row],[Team2]]&amp;""&amp;Table1[[#This Row],[Date]]</f>
        <v>DETBKN10.01.2018</v>
      </c>
      <c r="F322" s="18" t="str">
        <f>Raw!$C322</f>
        <v>BKN</v>
      </c>
      <c r="G322" s="18" t="str">
        <f>IF(Raw!$F322=Raw!$B322,"Team1","Team2")</f>
        <v>Team2</v>
      </c>
      <c r="H322" s="18" t="str">
        <f>IF(Table1[[#This Row],[Odd1]]&gt;Table1[[#This Row],[Odd2]],Table1[[#This Row],[Team2]],Table1[[#This Row],[Team1]])</f>
        <v>DET</v>
      </c>
      <c r="I322" s="18" t="str">
        <f>IF(Raw!$H322=Raw!$B322,"Team1","Team2")</f>
        <v>Team1</v>
      </c>
      <c r="J322" s="18">
        <v>1.78</v>
      </c>
      <c r="K322" s="18">
        <v>2.04</v>
      </c>
      <c r="L322" s="18">
        <f>Raw!$J322-Raw!$K322</f>
        <v>-0.26</v>
      </c>
      <c r="M322" s="18" t="s">
        <v>58</v>
      </c>
      <c r="N322" s="18" t="str">
        <f>IF(Raw!$M322=Raw!$B322,"Team1", "Team2")</f>
        <v>Team2</v>
      </c>
      <c r="O322" s="18">
        <v>0</v>
      </c>
      <c r="P322" s="18">
        <v>0</v>
      </c>
      <c r="Q322" s="18">
        <v>0</v>
      </c>
      <c r="R322" s="18">
        <v>0</v>
      </c>
      <c r="S322" s="18" t="str">
        <f>IF(Table1[[#This Row],[Scorepred1]]&gt;Table1[[#This Row],[Scorepred2]],Table1[[#This Row],[Team1]],Table1[[#This Row],[Team2]])</f>
        <v>BKN</v>
      </c>
      <c r="T322" s="18" t="str">
        <f>IF(Raw!$S322=Raw!$B322,"Team1","Team2")</f>
        <v>Team2</v>
      </c>
      <c r="U322" s="18">
        <v>78</v>
      </c>
      <c r="V322" s="18">
        <v>102</v>
      </c>
      <c r="W322" s="18">
        <f>Raw!$U322-Raw!$V322</f>
        <v>-24</v>
      </c>
      <c r="X322" s="18">
        <v>0.85350000000000004</v>
      </c>
      <c r="Y322" s="18">
        <v>0.26</v>
      </c>
      <c r="Z322" s="18">
        <f>1-Table1[[#This Row],[Pred1]]</f>
        <v>0.74</v>
      </c>
      <c r="AA322" s="20">
        <v>-1</v>
      </c>
      <c r="AB322" s="20">
        <v>6</v>
      </c>
      <c r="AC322" s="20">
        <v>-7</v>
      </c>
      <c r="AD322" s="20">
        <v>0.16300000000000003</v>
      </c>
      <c r="AE322" s="20">
        <v>-0.20000000000000284</v>
      </c>
      <c r="AF322" s="20">
        <v>-4.6999999999999886</v>
      </c>
      <c r="AG322" s="20">
        <v>9.9999999999994316E-2</v>
      </c>
      <c r="AH322" s="20">
        <v>-1.6000000000000085</v>
      </c>
      <c r="AI322" s="20">
        <v>1</v>
      </c>
      <c r="AJ322" s="20">
        <v>-1.2000000000000011</v>
      </c>
      <c r="AK322" s="20">
        <v>-5.5</v>
      </c>
      <c r="AL322" s="20">
        <v>2.7999999999999972</v>
      </c>
      <c r="AM322" s="20">
        <v>-3.8000000000000007</v>
      </c>
      <c r="AN322" s="20">
        <v>-4.9000000000000021</v>
      </c>
      <c r="AO322" s="20">
        <v>-0.59999999999999432</v>
      </c>
      <c r="AP322" s="20">
        <v>-0.30000000000000071</v>
      </c>
      <c r="AQ322" s="20">
        <v>-3.8000000000000007</v>
      </c>
      <c r="AR322" s="20">
        <v>-4.2000000000000028</v>
      </c>
      <c r="AS322" s="20">
        <v>-0.5</v>
      </c>
      <c r="AT322" s="20">
        <v>-1.9000000000000004</v>
      </c>
      <c r="AU322" s="20">
        <v>1.1999999999999993</v>
      </c>
      <c r="AV322" s="20">
        <v>-0.90000000000000036</v>
      </c>
      <c r="AW322" s="20">
        <v>-0.5</v>
      </c>
      <c r="AX322" s="20">
        <v>-2.1999999999999993</v>
      </c>
      <c r="AY322" s="20">
        <v>-2.6999999999999993</v>
      </c>
      <c r="AZ322" s="20">
        <v>2.2999999999999998</v>
      </c>
      <c r="BA322" s="20">
        <v>0</v>
      </c>
      <c r="BB322" s="20">
        <v>0</v>
      </c>
      <c r="BC322" s="20">
        <v>0</v>
      </c>
      <c r="BD322" s="20">
        <v>0</v>
      </c>
      <c r="BE322" s="20">
        <v>-5</v>
      </c>
      <c r="BF322" s="20">
        <v>-4</v>
      </c>
      <c r="BG322" s="20">
        <v>2</v>
      </c>
      <c r="BH322" s="20">
        <v>-7</v>
      </c>
      <c r="BI322" s="20">
        <v>5.1000000000000014</v>
      </c>
      <c r="BJ322" s="22">
        <v>-4</v>
      </c>
      <c r="BK322" s="22">
        <v>-6</v>
      </c>
      <c r="BL322" s="22">
        <v>-6.7999999999999972</v>
      </c>
      <c r="BM322" s="22">
        <v>-4</v>
      </c>
      <c r="BN322" s="22">
        <v>-6</v>
      </c>
      <c r="BO322" s="22">
        <v>4.3000000000000114</v>
      </c>
      <c r="BP322" s="22">
        <v>1</v>
      </c>
      <c r="BQ322" s="22">
        <v>-17</v>
      </c>
      <c r="BR322" s="22">
        <v>-16</v>
      </c>
      <c r="BS322" s="22">
        <v>0</v>
      </c>
      <c r="BT322" s="22">
        <v>-4</v>
      </c>
      <c r="BU322" s="22">
        <v>-3</v>
      </c>
      <c r="BV322" s="22">
        <v>2</v>
      </c>
      <c r="BW322" s="22">
        <v>-3</v>
      </c>
      <c r="BX322" s="22">
        <v>-9</v>
      </c>
      <c r="BY322" s="20">
        <v>-9</v>
      </c>
      <c r="BZ322" s="22">
        <v>-2</v>
      </c>
      <c r="CA322" s="21" t="str">
        <f>IF(Table1[[#This Row],[Score1]]&gt;Table1[[#This Row],[Score2]],Table1[[#This Row],[Team1]],Table1[[#This Row],[Team2]])</f>
        <v>DET</v>
      </c>
      <c r="CB322" s="21" t="str">
        <f>IF(Raw!$CA322=Raw!$B322,"Team1", "Team2")</f>
        <v>Team1</v>
      </c>
      <c r="CC322" s="21">
        <v>114</v>
      </c>
      <c r="CD322" s="21">
        <v>80</v>
      </c>
      <c r="CE322" s="21">
        <f>Raw!$CC322-Raw!$CD322</f>
        <v>34</v>
      </c>
      <c r="CF322" s="21" t="str">
        <f>INDEX(Pred!O:O, MATCH(Table1[[#This Row],[Index]],Pred!E:E,0))</f>
        <v>do not bet</v>
      </c>
      <c r="CG322" s="21">
        <f>INDEX(Pred!P:P,MATCH(Table1[[#This Row],[Index]],Pred!E:E,0))</f>
        <v>-3</v>
      </c>
      <c r="CH322" s="21">
        <f>IF(OR(SIGN(Table1[[#This Row],[Runline.forecast]])&lt;&gt;SIGN(Table1[[#This Row],[Scorediff]]), ABS(Table1[[#This Row],[Runline.forecast]])&gt;ABS(Table1[[#This Row],[Scorediff]])),1,0)</f>
        <v>1</v>
      </c>
      <c r="CI322" s="21">
        <f>IF(Table1[[#This Row],[GamewinTeam]]=Table1[[#This Row],[Bet.forecast]],0,1)</f>
        <v>1</v>
      </c>
      <c r="CJ322" s="32">
        <f>IF(AND(Table1[[#This Row],[Runline.error]]=0,Table1[[#This Row],[Error]]=0),0,1)</f>
        <v>1</v>
      </c>
      <c r="CK322" s="32">
        <f>IF(OR(SIGN(Table1[[#This Row],[Scorepreddiff]])&lt;&gt;SIGN(Table1[[#This Row],[Scorediff]]), ABS(Table1[[#This Row],[Scorepreddiff]])&gt;ABS(Table1[[#This Row],[Scorediff]])),1,0)</f>
        <v>1</v>
      </c>
    </row>
    <row r="323" spans="1:89" x14ac:dyDescent="0.25">
      <c r="A323" t="str">
        <f>IF(ISBLANK(Table1[[#This Row],[Gamewin]]),"Test","Train")</f>
        <v>Train</v>
      </c>
      <c r="B323" s="16" t="s">
        <v>63</v>
      </c>
      <c r="C323" s="18" t="s">
        <v>58</v>
      </c>
      <c r="D323" s="19" t="s">
        <v>293</v>
      </c>
      <c r="E323" s="18" t="str">
        <f>Table1[[#This Row],[Team1]]&amp;""&amp;Table1[[#This Row],[Team2]]&amp;""&amp;Table1[[#This Row],[Date]]</f>
        <v>NOPMEM10.01.2018</v>
      </c>
      <c r="F323" s="18" t="str">
        <f>Raw!$C323</f>
        <v>MEM</v>
      </c>
      <c r="G323" s="18" t="str">
        <f>IF(Raw!$F323=Raw!$B323,"Team1","Team2")</f>
        <v>Team2</v>
      </c>
      <c r="H323" s="18" t="str">
        <f>IF(Table1[[#This Row],[Odd1]]&gt;Table1[[#This Row],[Odd2]],Table1[[#This Row],[Team2]],Table1[[#This Row],[Team1]])</f>
        <v>MEM</v>
      </c>
      <c r="I323" s="18" t="str">
        <f>IF(Raw!$H323=Raw!$B323,"Team1","Team2")</f>
        <v>Team2</v>
      </c>
      <c r="J323" s="18">
        <v>1.97</v>
      </c>
      <c r="K323" s="18">
        <v>1.93</v>
      </c>
      <c r="L323" s="18">
        <f>Raw!$J323-Raw!$K323</f>
        <v>4.0000000000000036E-2</v>
      </c>
      <c r="M323" s="18" t="s">
        <v>58</v>
      </c>
      <c r="N323" s="18" t="str">
        <f>IF(Raw!$M323=Raw!$B323,"Team1", "Team2")</f>
        <v>Team2</v>
      </c>
      <c r="O323" s="18">
        <v>0</v>
      </c>
      <c r="P323" s="18">
        <v>0</v>
      </c>
      <c r="Q323" s="18">
        <v>0</v>
      </c>
      <c r="R323" s="18">
        <v>0</v>
      </c>
      <c r="S323" s="18" t="str">
        <f>IF(Table1[[#This Row],[Scorepred1]]&gt;Table1[[#This Row],[Scorepred2]],Table1[[#This Row],[Team1]],Table1[[#This Row],[Team2]])</f>
        <v>NOP</v>
      </c>
      <c r="T323" s="18" t="str">
        <f>IF(Raw!$S323=Raw!$B323,"Team1","Team2")</f>
        <v>Team1</v>
      </c>
      <c r="U323" s="18">
        <v>103</v>
      </c>
      <c r="V323" s="18">
        <v>83</v>
      </c>
      <c r="W323" s="18">
        <f>Raw!$U323-Raw!$V323</f>
        <v>20</v>
      </c>
      <c r="X323" s="18">
        <v>0.60419999999999996</v>
      </c>
      <c r="Y323" s="18">
        <v>0.7</v>
      </c>
      <c r="Z323" s="18">
        <f>1-Table1[[#This Row],[Pred1]]</f>
        <v>0.30000000000000004</v>
      </c>
      <c r="AA323" s="20">
        <v>0</v>
      </c>
      <c r="AB323" s="20">
        <v>8</v>
      </c>
      <c r="AC323" s="20">
        <v>-8</v>
      </c>
      <c r="AD323" s="20">
        <v>0.20500000000000002</v>
      </c>
      <c r="AE323" s="20">
        <v>0.29999999999999716</v>
      </c>
      <c r="AF323" s="20">
        <v>11.899999999999991</v>
      </c>
      <c r="AG323" s="20">
        <v>5.6000000000000014</v>
      </c>
      <c r="AH323" s="20">
        <v>4</v>
      </c>
      <c r="AI323" s="20">
        <v>4.5</v>
      </c>
      <c r="AJ323" s="20">
        <v>1.5999999999999996</v>
      </c>
      <c r="AK323" s="20">
        <v>2.2999999999999972</v>
      </c>
      <c r="AL323" s="20">
        <v>2.3999999999999986</v>
      </c>
      <c r="AM323" s="20">
        <v>-0.90000000000000213</v>
      </c>
      <c r="AN323" s="20">
        <v>-0.5</v>
      </c>
      <c r="AO323" s="20">
        <v>-2.4000000000000057</v>
      </c>
      <c r="AP323" s="20">
        <v>-0.59999999999999964</v>
      </c>
      <c r="AQ323" s="20">
        <v>3.3999999999999986</v>
      </c>
      <c r="AR323" s="20">
        <v>2.8000000000000043</v>
      </c>
      <c r="AS323" s="20">
        <v>5.9000000000000021</v>
      </c>
      <c r="AT323" s="20">
        <v>1.8000000000000007</v>
      </c>
      <c r="AU323" s="20">
        <v>0</v>
      </c>
      <c r="AV323" s="20">
        <v>-0.39999999999999947</v>
      </c>
      <c r="AW323" s="20">
        <v>-1</v>
      </c>
      <c r="AX323" s="20">
        <v>-3.5</v>
      </c>
      <c r="AY323" s="20">
        <v>-0.60000000000000142</v>
      </c>
      <c r="AZ323" s="20">
        <v>3.3</v>
      </c>
      <c r="BA323" s="20">
        <v>0</v>
      </c>
      <c r="BB323" s="20">
        <v>1</v>
      </c>
      <c r="BC323" s="20">
        <v>-1</v>
      </c>
      <c r="BD323" s="20">
        <v>1</v>
      </c>
      <c r="BE323" s="20">
        <v>0</v>
      </c>
      <c r="BF323" s="20">
        <v>12</v>
      </c>
      <c r="BG323" s="20">
        <v>11</v>
      </c>
      <c r="BH323" s="20">
        <v>-4</v>
      </c>
      <c r="BI323" s="20">
        <v>15.399999999999999</v>
      </c>
      <c r="BJ323" s="22">
        <v>-4</v>
      </c>
      <c r="BK323" s="22">
        <v>-8</v>
      </c>
      <c r="BL323" s="22">
        <v>-5.9999999999999964</v>
      </c>
      <c r="BM323" s="22">
        <v>-6</v>
      </c>
      <c r="BN323" s="22">
        <v>-5</v>
      </c>
      <c r="BO323" s="22">
        <v>-10.200000000000003</v>
      </c>
      <c r="BP323" s="22">
        <v>-2</v>
      </c>
      <c r="BQ323" s="22">
        <v>-3</v>
      </c>
      <c r="BR323" s="22">
        <v>-5</v>
      </c>
      <c r="BS323" s="22">
        <v>11</v>
      </c>
      <c r="BT323" s="22">
        <v>2</v>
      </c>
      <c r="BU323" s="22">
        <v>1</v>
      </c>
      <c r="BV323" s="22">
        <v>0</v>
      </c>
      <c r="BW323" s="22">
        <v>-3</v>
      </c>
      <c r="BX323" s="22">
        <v>-7</v>
      </c>
      <c r="BY323" s="20">
        <v>-5</v>
      </c>
      <c r="BZ323" s="22">
        <v>5</v>
      </c>
      <c r="CA323" s="21" t="str">
        <f>IF(Table1[[#This Row],[Score1]]&gt;Table1[[#This Row],[Score2]],Table1[[#This Row],[Team1]],Table1[[#This Row],[Team2]])</f>
        <v>MEM</v>
      </c>
      <c r="CB323" s="21" t="str">
        <f>IF(Raw!$CA323=Raw!$B323,"Team1", "Team2")</f>
        <v>Team2</v>
      </c>
      <c r="CC323" s="21">
        <v>102</v>
      </c>
      <c r="CD323" s="21">
        <v>105</v>
      </c>
      <c r="CE323" s="21">
        <f>Raw!$CC323-Raw!$CD323</f>
        <v>-3</v>
      </c>
      <c r="CF323" s="21" t="str">
        <f>INDEX(Pred!O:O, MATCH(Table1[[#This Row],[Index]],Pred!E:E,0))</f>
        <v>do not bet</v>
      </c>
      <c r="CG323" s="21">
        <f>INDEX(Pred!P:P,MATCH(Table1[[#This Row],[Index]],Pred!E:E,0))</f>
        <v>2</v>
      </c>
      <c r="CH323" s="21">
        <f>IF(OR(SIGN(Table1[[#This Row],[Runline.forecast]])&lt;&gt;SIGN(Table1[[#This Row],[Scorediff]]), ABS(Table1[[#This Row],[Runline.forecast]])&gt;ABS(Table1[[#This Row],[Scorediff]])),1,0)</f>
        <v>1</v>
      </c>
      <c r="CI323" s="21">
        <f>IF(Table1[[#This Row],[GamewinTeam]]=Table1[[#This Row],[Bet.forecast]],0,1)</f>
        <v>1</v>
      </c>
      <c r="CJ323" s="32">
        <f>IF(AND(Table1[[#This Row],[Runline.error]]=0,Table1[[#This Row],[Error]]=0),0,1)</f>
        <v>1</v>
      </c>
      <c r="CK323" s="32">
        <f>IF(OR(SIGN(Table1[[#This Row],[Scorepreddiff]])&lt;&gt;SIGN(Table1[[#This Row],[Scorediff]]), ABS(Table1[[#This Row],[Scorepreddiff]])&gt;ABS(Table1[[#This Row],[Scorediff]])),1,0)</f>
        <v>1</v>
      </c>
    </row>
    <row r="324" spans="1:89" x14ac:dyDescent="0.25">
      <c r="A324" t="str">
        <f>IF(ISBLANK(Table1[[#This Row],[Gamewin]]),"Test","Train")</f>
        <v>Train</v>
      </c>
      <c r="B324" s="16" t="s">
        <v>67</v>
      </c>
      <c r="C324" s="18" t="s">
        <v>9</v>
      </c>
      <c r="D324" s="19" t="s">
        <v>293</v>
      </c>
      <c r="E324" s="18" t="str">
        <f>Table1[[#This Row],[Team1]]&amp;""&amp;Table1[[#This Row],[Team2]]&amp;""&amp;Table1[[#This Row],[Date]]</f>
        <v>OKCMIN10.01.2018</v>
      </c>
      <c r="F324" s="18" t="str">
        <f>Raw!$C324</f>
        <v>MIN</v>
      </c>
      <c r="G324" s="18" t="str">
        <f>IF(Raw!$F324=Raw!$B324,"Team1","Team2")</f>
        <v>Team2</v>
      </c>
      <c r="H324" s="18" t="str">
        <f>IF(Table1[[#This Row],[Odd1]]&gt;Table1[[#This Row],[Odd2]],Table1[[#This Row],[Team2]],Table1[[#This Row],[Team1]])</f>
        <v>MIN</v>
      </c>
      <c r="I324" s="18" t="str">
        <f>IF(Raw!$H324=Raw!$B324,"Team1","Team2")</f>
        <v>Team2</v>
      </c>
      <c r="J324" s="18">
        <v>2.63</v>
      </c>
      <c r="K324" s="18">
        <v>1.55</v>
      </c>
      <c r="L324" s="18">
        <f>Raw!$J324-Raw!$K324</f>
        <v>1.0799999999999998</v>
      </c>
      <c r="M324" s="18" t="s">
        <v>9</v>
      </c>
      <c r="N324" s="18" t="str">
        <f>IF(Raw!$M324=Raw!$B324,"Team1", "Team2")</f>
        <v>Team2</v>
      </c>
      <c r="O324" s="18">
        <v>1</v>
      </c>
      <c r="P324" s="18">
        <v>0</v>
      </c>
      <c r="Q324" s="18">
        <v>0</v>
      </c>
      <c r="R324" s="18">
        <v>0</v>
      </c>
      <c r="S324" s="18" t="str">
        <f>IF(Table1[[#This Row],[Scorepred1]]&gt;Table1[[#This Row],[Scorepred2]],Table1[[#This Row],[Team1]],Table1[[#This Row],[Team2]])</f>
        <v>MIN</v>
      </c>
      <c r="T324" s="18" t="str">
        <f>IF(Raw!$S324=Raw!$B324,"Team1","Team2")</f>
        <v>Team2</v>
      </c>
      <c r="U324" s="18">
        <v>86</v>
      </c>
      <c r="V324" s="18">
        <v>118</v>
      </c>
      <c r="W324" s="18">
        <f>Raw!$U324-Raw!$V324</f>
        <v>-32</v>
      </c>
      <c r="X324" s="18">
        <v>0.72989999999999999</v>
      </c>
      <c r="Y324" s="18">
        <v>0.18</v>
      </c>
      <c r="Z324" s="18">
        <f>1-Table1[[#This Row],[Pred1]]</f>
        <v>0.82000000000000006</v>
      </c>
      <c r="AA324" s="20">
        <v>-1</v>
      </c>
      <c r="AB324" s="20">
        <v>-4</v>
      </c>
      <c r="AC324" s="20">
        <v>3</v>
      </c>
      <c r="AD324" s="20">
        <v>-8.1999999999999962E-2</v>
      </c>
      <c r="AE324" s="20">
        <v>0.10000000000000142</v>
      </c>
      <c r="AF324" s="20">
        <v>-3.6000000000000085</v>
      </c>
      <c r="AG324" s="20">
        <v>-1</v>
      </c>
      <c r="AH324" s="20">
        <v>1.6000000000000085</v>
      </c>
      <c r="AI324" s="20">
        <v>-2.1000000000000014</v>
      </c>
      <c r="AJ324" s="20">
        <v>2.4000000000000004</v>
      </c>
      <c r="AK324" s="20">
        <v>6.1999999999999993</v>
      </c>
      <c r="AL324" s="20">
        <v>0.79999999999999716</v>
      </c>
      <c r="AM324" s="20">
        <v>-3.9000000000000021</v>
      </c>
      <c r="AN324" s="20">
        <v>-2.3999999999999986</v>
      </c>
      <c r="AO324" s="20">
        <v>-8.8999999999999915</v>
      </c>
      <c r="AP324" s="20">
        <v>1.4000000000000004</v>
      </c>
      <c r="AQ324" s="20">
        <v>0.70000000000000284</v>
      </c>
      <c r="AR324" s="20">
        <v>2.1000000000000014</v>
      </c>
      <c r="AS324" s="20">
        <v>-1.5</v>
      </c>
      <c r="AT324" s="20">
        <v>1.5</v>
      </c>
      <c r="AU324" s="20">
        <v>0.5</v>
      </c>
      <c r="AV324" s="20">
        <v>1</v>
      </c>
      <c r="AW324" s="20">
        <v>0</v>
      </c>
      <c r="AX324" s="20">
        <v>2.5</v>
      </c>
      <c r="AY324" s="20">
        <v>-1</v>
      </c>
      <c r="AZ324" s="20">
        <v>-0.10000000000000009</v>
      </c>
      <c r="BA324" s="20">
        <v>0</v>
      </c>
      <c r="BB324" s="20">
        <v>-1</v>
      </c>
      <c r="BC324" s="20">
        <v>1</v>
      </c>
      <c r="BD324" s="20">
        <v>-1</v>
      </c>
      <c r="BE324" s="20">
        <v>0</v>
      </c>
      <c r="BF324" s="20">
        <v>-21</v>
      </c>
      <c r="BG324" s="20">
        <v>-15</v>
      </c>
      <c r="BH324" s="20">
        <v>-16</v>
      </c>
      <c r="BI324" s="20">
        <v>-8</v>
      </c>
      <c r="BJ324" s="22">
        <v>3</v>
      </c>
      <c r="BK324" s="22">
        <v>0</v>
      </c>
      <c r="BL324" s="22">
        <v>9.6000000000000014</v>
      </c>
      <c r="BM324" s="22">
        <v>6</v>
      </c>
      <c r="BN324" s="22">
        <v>9</v>
      </c>
      <c r="BO324" s="22">
        <v>-3.4000000000000057</v>
      </c>
      <c r="BP324" s="22">
        <v>-4</v>
      </c>
      <c r="BQ324" s="22">
        <v>-14</v>
      </c>
      <c r="BR324" s="22">
        <v>-18</v>
      </c>
      <c r="BS324" s="22">
        <v>-10</v>
      </c>
      <c r="BT324" s="22">
        <v>9</v>
      </c>
      <c r="BU324" s="22">
        <v>0</v>
      </c>
      <c r="BV324" s="22">
        <v>2</v>
      </c>
      <c r="BW324" s="22">
        <v>-2</v>
      </c>
      <c r="BX324" s="22">
        <v>0</v>
      </c>
      <c r="BY324" s="20">
        <v>5</v>
      </c>
      <c r="BZ324" s="22">
        <v>-39</v>
      </c>
      <c r="CA324" s="21" t="str">
        <f>IF(Table1[[#This Row],[Score1]]&gt;Table1[[#This Row],[Score2]],Table1[[#This Row],[Team1]],Table1[[#This Row],[Team2]])</f>
        <v>MIN</v>
      </c>
      <c r="CB324" s="21" t="str">
        <f>IF(Raw!$CA324=Raw!$B324,"Team1", "Team2")</f>
        <v>Team2</v>
      </c>
      <c r="CC324" s="21">
        <v>88</v>
      </c>
      <c r="CD324" s="21">
        <v>104</v>
      </c>
      <c r="CE324" s="21">
        <f>Raw!$CC324-Raw!$CD324</f>
        <v>-16</v>
      </c>
      <c r="CF324" s="21" t="str">
        <f>INDEX(Pred!O:O, MATCH(Table1[[#This Row],[Index]],Pred!E:E,0))</f>
        <v>do not bet</v>
      </c>
      <c r="CG324" s="21">
        <f>INDEX(Pred!P:P,MATCH(Table1[[#This Row],[Index]],Pred!E:E,0))</f>
        <v>-7</v>
      </c>
      <c r="CH324" s="21">
        <f>IF(OR(SIGN(Table1[[#This Row],[Runline.forecast]])&lt;&gt;SIGN(Table1[[#This Row],[Scorediff]]), ABS(Table1[[#This Row],[Runline.forecast]])&gt;ABS(Table1[[#This Row],[Scorediff]])),1,0)</f>
        <v>0</v>
      </c>
      <c r="CI324" s="21">
        <f>IF(Table1[[#This Row],[GamewinTeam]]=Table1[[#This Row],[Bet.forecast]],0,1)</f>
        <v>1</v>
      </c>
      <c r="CJ324" s="32">
        <f>IF(AND(Table1[[#This Row],[Runline.error]]=0,Table1[[#This Row],[Error]]=0),0,1)</f>
        <v>1</v>
      </c>
      <c r="CK324" s="32">
        <f>IF(OR(SIGN(Table1[[#This Row],[Scorepreddiff]])&lt;&gt;SIGN(Table1[[#This Row],[Scorediff]]), ABS(Table1[[#This Row],[Scorepreddiff]])&gt;ABS(Table1[[#This Row],[Scorediff]])),1,0)</f>
        <v>1</v>
      </c>
    </row>
    <row r="325" spans="1:89" x14ac:dyDescent="0.25">
      <c r="A325" t="str">
        <f>IF(ISBLANK(Table1[[#This Row],[Gamewin]]),"Test","Train")</f>
        <v>Train</v>
      </c>
      <c r="B325" s="16" t="s">
        <v>69</v>
      </c>
      <c r="C325" s="18" t="s">
        <v>8</v>
      </c>
      <c r="D325" s="19" t="s">
        <v>293</v>
      </c>
      <c r="E325" s="18" t="str">
        <f>Table1[[#This Row],[Team1]]&amp;""&amp;Table1[[#This Row],[Team2]]&amp;""&amp;Table1[[#This Row],[Date]]</f>
        <v>ORLMIL10.01.2018</v>
      </c>
      <c r="F325" s="18" t="str">
        <f>Raw!$C325</f>
        <v>MIL</v>
      </c>
      <c r="G325" s="18" t="str">
        <f>IF(Raw!$F325=Raw!$B325,"Team1","Team2")</f>
        <v>Team2</v>
      </c>
      <c r="H325" s="18" t="str">
        <f>IF(Table1[[#This Row],[Odd1]]&gt;Table1[[#This Row],[Odd2]],Table1[[#This Row],[Team2]],Table1[[#This Row],[Team1]])</f>
        <v>MIL</v>
      </c>
      <c r="I325" s="18" t="str">
        <f>IF(Raw!$H325=Raw!$B325,"Team1","Team2")</f>
        <v>Team2</v>
      </c>
      <c r="J325" s="18">
        <v>5.65</v>
      </c>
      <c r="K325" s="18">
        <v>1.18</v>
      </c>
      <c r="L325" s="18">
        <f>Raw!$J325-Raw!$K325</f>
        <v>4.4700000000000006</v>
      </c>
      <c r="M325" s="18" t="s">
        <v>69</v>
      </c>
      <c r="N325" s="18" t="str">
        <f>IF(Raw!$M325=Raw!$B325,"Team1", "Team2")</f>
        <v>Team1</v>
      </c>
      <c r="O325" s="18">
        <v>1</v>
      </c>
      <c r="P325" s="18">
        <v>0</v>
      </c>
      <c r="Q325" s="18">
        <v>2</v>
      </c>
      <c r="R325" s="18">
        <v>0</v>
      </c>
      <c r="S325" s="18" t="str">
        <f>IF(Table1[[#This Row],[Scorepred1]]&gt;Table1[[#This Row],[Scorepred2]],Table1[[#This Row],[Team1]],Table1[[#This Row],[Team2]])</f>
        <v>MIL</v>
      </c>
      <c r="T325" s="18" t="str">
        <f>IF(Raw!$S325=Raw!$B325,"Team1","Team2")</f>
        <v>Team2</v>
      </c>
      <c r="U325" s="18">
        <v>84</v>
      </c>
      <c r="V325" s="18">
        <v>116</v>
      </c>
      <c r="W325" s="18">
        <f>Raw!$U325-Raw!$V325</f>
        <v>-32</v>
      </c>
      <c r="X325" s="18">
        <v>0.505</v>
      </c>
      <c r="Y325" s="18">
        <v>0.18</v>
      </c>
      <c r="Z325" s="18">
        <f>1-Table1[[#This Row],[Pred1]]</f>
        <v>0.82000000000000006</v>
      </c>
      <c r="AA325" s="20">
        <v>2</v>
      </c>
      <c r="AB325" s="20">
        <v>-9</v>
      </c>
      <c r="AC325" s="20">
        <v>11</v>
      </c>
      <c r="AD325" s="20">
        <v>-0.24500000000000005</v>
      </c>
      <c r="AE325" s="20">
        <v>-0.19999999999999574</v>
      </c>
      <c r="AF325" s="20">
        <v>-0.90000000000000568</v>
      </c>
      <c r="AG325" s="20">
        <v>0</v>
      </c>
      <c r="AH325" s="20">
        <v>5.0999999999999943</v>
      </c>
      <c r="AI325" s="20">
        <v>-2.8999999999999986</v>
      </c>
      <c r="AJ325" s="20">
        <v>1.7000000000000011</v>
      </c>
      <c r="AK325" s="20">
        <v>4.8999999999999986</v>
      </c>
      <c r="AL325" s="20">
        <v>0.10000000000000142</v>
      </c>
      <c r="AM325" s="20">
        <v>-2.5000000000000018</v>
      </c>
      <c r="AN325" s="20">
        <v>-2.7000000000000028</v>
      </c>
      <c r="AO325" s="20">
        <v>-2.0999999999999943</v>
      </c>
      <c r="AP325" s="20">
        <v>1.2000000000000011</v>
      </c>
      <c r="AQ325" s="20">
        <v>2.3000000000000007</v>
      </c>
      <c r="AR325" s="20">
        <v>3.5</v>
      </c>
      <c r="AS325" s="20">
        <v>0.20000000000000284</v>
      </c>
      <c r="AT325" s="20">
        <v>1.4000000000000004</v>
      </c>
      <c r="AU325" s="20">
        <v>-1.3000000000000007</v>
      </c>
      <c r="AV325" s="20">
        <v>-0.39999999999999947</v>
      </c>
      <c r="AW325" s="20">
        <v>1</v>
      </c>
      <c r="AX325" s="20">
        <v>-2.7000000000000028</v>
      </c>
      <c r="AY325" s="20">
        <v>-0.5</v>
      </c>
      <c r="AZ325" s="20">
        <v>-5.3</v>
      </c>
      <c r="BA325" s="20">
        <v>0</v>
      </c>
      <c r="BB325" s="20">
        <v>0</v>
      </c>
      <c r="BC325" s="20">
        <v>0</v>
      </c>
      <c r="BD325" s="20">
        <v>0</v>
      </c>
      <c r="BE325" s="20">
        <v>0</v>
      </c>
      <c r="BF325" s="20">
        <v>3</v>
      </c>
      <c r="BG325" s="20">
        <v>2</v>
      </c>
      <c r="BH325" s="20">
        <v>5</v>
      </c>
      <c r="BI325" s="20">
        <v>-0.29999999999999716</v>
      </c>
      <c r="BJ325" s="22">
        <v>4</v>
      </c>
      <c r="BK325" s="22">
        <v>2</v>
      </c>
      <c r="BL325" s="22">
        <v>12</v>
      </c>
      <c r="BM325" s="22">
        <v>-5</v>
      </c>
      <c r="BN325" s="22">
        <v>-5</v>
      </c>
      <c r="BO325" s="22">
        <v>-5.0999999999999943</v>
      </c>
      <c r="BP325" s="22">
        <v>4</v>
      </c>
      <c r="BQ325" s="22">
        <v>3</v>
      </c>
      <c r="BR325" s="22">
        <v>7</v>
      </c>
      <c r="BS325" s="22">
        <v>9</v>
      </c>
      <c r="BT325" s="22">
        <v>-5</v>
      </c>
      <c r="BU325" s="22">
        <v>-9</v>
      </c>
      <c r="BV325" s="22">
        <v>0</v>
      </c>
      <c r="BW325" s="22">
        <v>-3</v>
      </c>
      <c r="BX325" s="22">
        <v>-1</v>
      </c>
      <c r="BY325" s="20">
        <v>-1</v>
      </c>
      <c r="BZ325" s="22">
        <v>-2</v>
      </c>
      <c r="CA325" s="21" t="str">
        <f>IF(Table1[[#This Row],[Score1]]&gt;Table1[[#This Row],[Score2]],Table1[[#This Row],[Team1]],Table1[[#This Row],[Team2]])</f>
        <v>MIL</v>
      </c>
      <c r="CB325" s="21" t="str">
        <f>IF(Raw!$CA325=Raw!$B325,"Team1", "Team2")</f>
        <v>Team2</v>
      </c>
      <c r="CC325" s="21">
        <v>103</v>
      </c>
      <c r="CD325" s="21">
        <v>110</v>
      </c>
      <c r="CE325" s="21">
        <f>Raw!$CC325-Raw!$CD325</f>
        <v>-7</v>
      </c>
      <c r="CF325" s="21" t="str">
        <f>INDEX(Pred!O:O, MATCH(Table1[[#This Row],[Index]],Pred!E:E,0))</f>
        <v>do not bet</v>
      </c>
      <c r="CG325" s="21">
        <f>INDEX(Pred!P:P,MATCH(Table1[[#This Row],[Index]],Pred!E:E,0))</f>
        <v>-9</v>
      </c>
      <c r="CH325" s="21">
        <f>IF(OR(SIGN(Table1[[#This Row],[Runline.forecast]])&lt;&gt;SIGN(Table1[[#This Row],[Scorediff]]), ABS(Table1[[#This Row],[Runline.forecast]])&gt;ABS(Table1[[#This Row],[Scorediff]])),1,0)</f>
        <v>1</v>
      </c>
      <c r="CI325" s="21">
        <f>IF(Table1[[#This Row],[GamewinTeam]]=Table1[[#This Row],[Bet.forecast]],0,1)</f>
        <v>1</v>
      </c>
      <c r="CJ325" s="32">
        <f>IF(AND(Table1[[#This Row],[Runline.error]]=0,Table1[[#This Row],[Error]]=0),0,1)</f>
        <v>1</v>
      </c>
      <c r="CK325" s="32">
        <f>IF(OR(SIGN(Table1[[#This Row],[Scorepreddiff]])&lt;&gt;SIGN(Table1[[#This Row],[Scorediff]]), ABS(Table1[[#This Row],[Scorepreddiff]])&gt;ABS(Table1[[#This Row],[Scorediff]])),1,0)</f>
        <v>1</v>
      </c>
    </row>
    <row r="326" spans="1:89" x14ac:dyDescent="0.25">
      <c r="A326" t="str">
        <f>IF(ISBLANK(Table1[[#This Row],[Gamewin]]),"Test","Train")</f>
        <v>Train</v>
      </c>
      <c r="B326" s="16" t="s">
        <v>74</v>
      </c>
      <c r="C326" s="18" t="s">
        <v>6</v>
      </c>
      <c r="D326" s="19" t="s">
        <v>293</v>
      </c>
      <c r="E326" s="18" t="str">
        <f>Table1[[#This Row],[Team1]]&amp;""&amp;Table1[[#This Row],[Team2]]&amp;""&amp;Table1[[#This Row],[Date]]</f>
        <v>PORHOU10.01.2018</v>
      </c>
      <c r="F326" s="18" t="str">
        <f>Raw!$C326</f>
        <v>HOU</v>
      </c>
      <c r="G326" s="18" t="str">
        <f>IF(Raw!$F326=Raw!$B326,"Team1","Team2")</f>
        <v>Team2</v>
      </c>
      <c r="H326" s="18" t="str">
        <f>IF(Table1[[#This Row],[Odd1]]&gt;Table1[[#This Row],[Odd2]],Table1[[#This Row],[Team2]],Table1[[#This Row],[Team1]])</f>
        <v>HOU</v>
      </c>
      <c r="I326" s="18" t="str">
        <f>IF(Raw!$H326=Raw!$B326,"Team1","Team2")</f>
        <v>Team2</v>
      </c>
      <c r="J326" s="18">
        <v>3.4</v>
      </c>
      <c r="K326" s="18">
        <v>1.37</v>
      </c>
      <c r="L326" s="18">
        <f>Raw!$J326-Raw!$K326</f>
        <v>2.0299999999999998</v>
      </c>
      <c r="M326" s="18" t="s">
        <v>74</v>
      </c>
      <c r="N326" s="18" t="str">
        <f>IF(Raw!$M326=Raw!$B326,"Team1", "Team2")</f>
        <v>Team1</v>
      </c>
      <c r="O326" s="18">
        <v>8</v>
      </c>
      <c r="P326" s="18">
        <v>1</v>
      </c>
      <c r="Q326" s="18">
        <v>0</v>
      </c>
      <c r="R326" s="18">
        <v>0</v>
      </c>
      <c r="S326" s="18" t="str">
        <f>IF(Table1[[#This Row],[Scorepred1]]&gt;Table1[[#This Row],[Scorepred2]],Table1[[#This Row],[Team1]],Table1[[#This Row],[Team2]])</f>
        <v>HOU</v>
      </c>
      <c r="T326" s="18" t="str">
        <f>IF(Raw!$S326=Raw!$B326,"Team1","Team2")</f>
        <v>Team2</v>
      </c>
      <c r="U326" s="18">
        <v>98</v>
      </c>
      <c r="V326" s="18">
        <v>108</v>
      </c>
      <c r="W326" s="18">
        <f>Raw!$U326-Raw!$V326</f>
        <v>-10</v>
      </c>
      <c r="X326" s="18">
        <v>0.87719999999999998</v>
      </c>
      <c r="Y326" s="18">
        <v>0.4</v>
      </c>
      <c r="Z326" s="18">
        <f>1-Table1[[#This Row],[Pred1]]</f>
        <v>0.6</v>
      </c>
      <c r="AA326" s="20">
        <v>1</v>
      </c>
      <c r="AB326" s="20">
        <v>-6</v>
      </c>
      <c r="AC326" s="20">
        <v>7</v>
      </c>
      <c r="AD326" s="20">
        <v>-0.16799999999999993</v>
      </c>
      <c r="AE326" s="20">
        <v>0</v>
      </c>
      <c r="AF326" s="20">
        <v>-11.600000000000009</v>
      </c>
      <c r="AG326" s="20">
        <v>-0.60000000000000142</v>
      </c>
      <c r="AH326" s="20">
        <v>1.1000000000000085</v>
      </c>
      <c r="AI326" s="20">
        <v>-1.2999999999999972</v>
      </c>
      <c r="AJ326" s="20">
        <v>-6.5</v>
      </c>
      <c r="AK326" s="20">
        <v>-18.400000000000002</v>
      </c>
      <c r="AL326" s="20">
        <v>0.89999999999999858</v>
      </c>
      <c r="AM326" s="20">
        <v>-3.8000000000000007</v>
      </c>
      <c r="AN326" s="20">
        <v>-4.8000000000000007</v>
      </c>
      <c r="AO326" s="20">
        <v>-0.20000000000000284</v>
      </c>
      <c r="AP326" s="20">
        <v>0.59999999999999964</v>
      </c>
      <c r="AQ326" s="20">
        <v>0.29999999999999716</v>
      </c>
      <c r="AR326" s="20">
        <v>0.89999999999999858</v>
      </c>
      <c r="AS326" s="20">
        <v>-3.6999999999999993</v>
      </c>
      <c r="AT326" s="20">
        <v>-0.59999999999999964</v>
      </c>
      <c r="AU326" s="20">
        <v>-1.9000000000000004</v>
      </c>
      <c r="AV326" s="20">
        <v>0.5</v>
      </c>
      <c r="AW326" s="20">
        <v>0.5</v>
      </c>
      <c r="AX326" s="20">
        <v>-0.69999999999999929</v>
      </c>
      <c r="AY326" s="20">
        <v>-1.4000000000000021</v>
      </c>
      <c r="AZ326" s="20">
        <v>-6.4</v>
      </c>
      <c r="BA326" s="20">
        <v>0</v>
      </c>
      <c r="BB326" s="20">
        <v>0</v>
      </c>
      <c r="BC326" s="20">
        <v>0</v>
      </c>
      <c r="BD326" s="20">
        <v>0</v>
      </c>
      <c r="BE326" s="20">
        <v>0</v>
      </c>
      <c r="BF326" s="20">
        <v>1</v>
      </c>
      <c r="BG326" s="20">
        <v>4</v>
      </c>
      <c r="BH326" s="20">
        <v>-5</v>
      </c>
      <c r="BI326" s="20">
        <v>7.8000000000000043</v>
      </c>
      <c r="BJ326" s="22">
        <v>-10</v>
      </c>
      <c r="BK326" s="22">
        <v>-31</v>
      </c>
      <c r="BL326" s="22">
        <v>6.5</v>
      </c>
      <c r="BM326" s="22">
        <v>3</v>
      </c>
      <c r="BN326" s="22">
        <v>2</v>
      </c>
      <c r="BO326" s="22">
        <v>5.7999999999999972</v>
      </c>
      <c r="BP326" s="22">
        <v>-3</v>
      </c>
      <c r="BQ326" s="22">
        <v>-6</v>
      </c>
      <c r="BR326" s="22">
        <v>-9</v>
      </c>
      <c r="BS326" s="22">
        <v>-9</v>
      </c>
      <c r="BT326" s="22">
        <v>-1</v>
      </c>
      <c r="BU326" s="22">
        <v>4</v>
      </c>
      <c r="BV326" s="22">
        <v>-4</v>
      </c>
      <c r="BW326" s="22">
        <v>-1</v>
      </c>
      <c r="BX326" s="22">
        <v>6</v>
      </c>
      <c r="BY326" s="20">
        <v>0</v>
      </c>
      <c r="BZ326" s="22">
        <v>2</v>
      </c>
      <c r="CA326" s="21" t="str">
        <f>IF(Table1[[#This Row],[Score1]]&gt;Table1[[#This Row],[Score2]],Table1[[#This Row],[Team1]],Table1[[#This Row],[Team2]])</f>
        <v>HOU</v>
      </c>
      <c r="CB326" s="21" t="str">
        <f>IF(Raw!$CA326=Raw!$B326,"Team1", "Team2")</f>
        <v>Team2</v>
      </c>
      <c r="CC326" s="21">
        <v>112</v>
      </c>
      <c r="CD326" s="21">
        <v>121</v>
      </c>
      <c r="CE326" s="21">
        <f>Raw!$CC326-Raw!$CD326</f>
        <v>-9</v>
      </c>
      <c r="CF326" s="21" t="str">
        <f>INDEX(Pred!O:O, MATCH(Table1[[#This Row],[Index]],Pred!E:E,0))</f>
        <v>do not bet</v>
      </c>
      <c r="CG326" s="21">
        <f>INDEX(Pred!P:P,MATCH(Table1[[#This Row],[Index]],Pred!E:E,0))</f>
        <v>-1</v>
      </c>
      <c r="CH326" s="21">
        <f>IF(OR(SIGN(Table1[[#This Row],[Runline.forecast]])&lt;&gt;SIGN(Table1[[#This Row],[Scorediff]]), ABS(Table1[[#This Row],[Runline.forecast]])&gt;ABS(Table1[[#This Row],[Scorediff]])),1,0)</f>
        <v>0</v>
      </c>
      <c r="CI326" s="21">
        <f>IF(Table1[[#This Row],[GamewinTeam]]=Table1[[#This Row],[Bet.forecast]],0,1)</f>
        <v>1</v>
      </c>
      <c r="CJ326" s="32">
        <f>IF(AND(Table1[[#This Row],[Runline.error]]=0,Table1[[#This Row],[Error]]=0),0,1)</f>
        <v>1</v>
      </c>
      <c r="CK326" s="32">
        <f>IF(OR(SIGN(Table1[[#This Row],[Scorepreddiff]])&lt;&gt;SIGN(Table1[[#This Row],[Scorediff]]), ABS(Table1[[#This Row],[Scorepreddiff]])&gt;ABS(Table1[[#This Row],[Scorediff]])),1,0)</f>
        <v>1</v>
      </c>
    </row>
    <row r="327" spans="1:89" x14ac:dyDescent="0.25">
      <c r="A327" t="str">
        <f>IF(ISBLANK(Table1[[#This Row],[Gamewin]]),"Test","Train")</f>
        <v>Train</v>
      </c>
      <c r="B327" s="16" t="s">
        <v>2</v>
      </c>
      <c r="C327" s="18" t="s">
        <v>47</v>
      </c>
      <c r="D327" s="19" t="s">
        <v>293</v>
      </c>
      <c r="E327" s="18" t="str">
        <f>Table1[[#This Row],[Team1]]&amp;""&amp;Table1[[#This Row],[Team2]]&amp;""&amp;Table1[[#This Row],[Date]]</f>
        <v>ATLDEN10.01.2018</v>
      </c>
      <c r="F327" s="18" t="str">
        <f>Raw!$C327</f>
        <v>DEN</v>
      </c>
      <c r="G327" s="18" t="str">
        <f>IF(Raw!$F327=Raw!$B327,"Team1","Team2")</f>
        <v>Team2</v>
      </c>
      <c r="H327" s="18" t="str">
        <f>IF(Table1[[#This Row],[Odd1]]&gt;Table1[[#This Row],[Odd2]],Table1[[#This Row],[Team2]],Table1[[#This Row],[Team1]])</f>
        <v>DEN</v>
      </c>
      <c r="I327" s="18" t="str">
        <f>IF(Raw!$H327=Raw!$B327,"Team1","Team2")</f>
        <v>Team2</v>
      </c>
      <c r="J327" s="18">
        <v>4.6100000000000003</v>
      </c>
      <c r="K327" s="18">
        <v>1.24</v>
      </c>
      <c r="L327" s="18">
        <f>Raw!$J327-Raw!$K327</f>
        <v>3.37</v>
      </c>
      <c r="M327" s="18" t="s">
        <v>2</v>
      </c>
      <c r="N327" s="18" t="str">
        <f>IF(Raw!$M327=Raw!$B327,"Team1", "Team2")</f>
        <v>Team1</v>
      </c>
      <c r="O327" s="18">
        <v>0</v>
      </c>
      <c r="P327" s="18">
        <v>0</v>
      </c>
      <c r="Q327" s="18">
        <v>1</v>
      </c>
      <c r="R327" s="18">
        <v>0</v>
      </c>
      <c r="S327" s="18" t="str">
        <f>IF(Table1[[#This Row],[Scorepred1]]&gt;Table1[[#This Row],[Scorepred2]],Table1[[#This Row],[Team1]],Table1[[#This Row],[Team2]])</f>
        <v>DEN</v>
      </c>
      <c r="T327" s="18" t="str">
        <f>IF(Raw!$S327=Raw!$B327,"Team1","Team2")</f>
        <v>Team2</v>
      </c>
      <c r="U327" s="18">
        <v>86</v>
      </c>
      <c r="V327" s="18">
        <v>112</v>
      </c>
      <c r="W327" s="18">
        <f>Raw!$U327-Raw!$V327</f>
        <v>-26</v>
      </c>
      <c r="X327" s="18">
        <v>0.65539999999999998</v>
      </c>
      <c r="Y327" s="18">
        <v>0.24</v>
      </c>
      <c r="Z327" s="18">
        <f>1-Table1[[#This Row],[Pred1]]</f>
        <v>0.76</v>
      </c>
      <c r="AA327" s="20">
        <v>0</v>
      </c>
      <c r="AB327" s="20">
        <v>-11</v>
      </c>
      <c r="AC327" s="20">
        <v>11</v>
      </c>
      <c r="AD327" s="20">
        <v>-0.27500000000000002</v>
      </c>
      <c r="AE327" s="20">
        <v>-0.29999999999999716</v>
      </c>
      <c r="AF327" s="20">
        <v>-3.7999999999999972</v>
      </c>
      <c r="AG327" s="20">
        <v>-1.6000000000000014</v>
      </c>
      <c r="AH327" s="20">
        <v>-0.79999999999999716</v>
      </c>
      <c r="AI327" s="20">
        <v>-1.3999999999999986</v>
      </c>
      <c r="AJ327" s="20">
        <v>-0.19999999999999929</v>
      </c>
      <c r="AK327" s="20">
        <v>-1.3999999999999986</v>
      </c>
      <c r="AL327" s="20">
        <v>0.79999999999999716</v>
      </c>
      <c r="AM327" s="20">
        <v>-0.19999999999999929</v>
      </c>
      <c r="AN327" s="20">
        <v>-1.4000000000000021</v>
      </c>
      <c r="AO327" s="20">
        <v>4</v>
      </c>
      <c r="AP327" s="20">
        <v>-1.5999999999999996</v>
      </c>
      <c r="AQ327" s="20">
        <v>-3.1999999999999957</v>
      </c>
      <c r="AR327" s="20">
        <v>-4.8000000000000043</v>
      </c>
      <c r="AS327" s="20">
        <v>-9.9999999999997868E-2</v>
      </c>
      <c r="AT327" s="20">
        <v>-9.9999999999999645E-2</v>
      </c>
      <c r="AU327" s="20">
        <v>0.90000000000000036</v>
      </c>
      <c r="AV327" s="20">
        <v>-0.39999999999999947</v>
      </c>
      <c r="AW327" s="20">
        <v>0.59999999999999964</v>
      </c>
      <c r="AX327" s="20">
        <v>2.1999999999999993</v>
      </c>
      <c r="AY327" s="20">
        <v>0.89999999999999858</v>
      </c>
      <c r="AZ327" s="20">
        <v>-6.3000000000000007</v>
      </c>
      <c r="BA327" s="20">
        <v>0</v>
      </c>
      <c r="BB327" s="20">
        <v>0</v>
      </c>
      <c r="BC327" s="20">
        <v>0</v>
      </c>
      <c r="BD327" s="20">
        <v>0</v>
      </c>
      <c r="BE327" s="20">
        <v>0</v>
      </c>
      <c r="BF327" s="20">
        <v>-7</v>
      </c>
      <c r="BG327" s="20">
        <v>-9</v>
      </c>
      <c r="BH327" s="20">
        <v>1</v>
      </c>
      <c r="BI327" s="20">
        <v>-9.8999999999999986</v>
      </c>
      <c r="BJ327" s="22">
        <v>2</v>
      </c>
      <c r="BK327" s="22">
        <v>18</v>
      </c>
      <c r="BL327" s="22">
        <v>-15.100000000000001</v>
      </c>
      <c r="BM327" s="22">
        <v>9</v>
      </c>
      <c r="BN327" s="22">
        <v>13</v>
      </c>
      <c r="BO327" s="22">
        <v>-2.5999999999999943</v>
      </c>
      <c r="BP327" s="22">
        <v>6</v>
      </c>
      <c r="BQ327" s="22">
        <v>11</v>
      </c>
      <c r="BR327" s="22">
        <v>17</v>
      </c>
      <c r="BS327" s="22">
        <v>-10</v>
      </c>
      <c r="BT327" s="22">
        <v>3</v>
      </c>
      <c r="BU327" s="22">
        <v>1</v>
      </c>
      <c r="BV327" s="22">
        <v>5</v>
      </c>
      <c r="BW327" s="22">
        <v>-1</v>
      </c>
      <c r="BX327" s="22">
        <v>10</v>
      </c>
      <c r="BY327" s="20">
        <v>10</v>
      </c>
      <c r="BZ327" s="22">
        <v>9</v>
      </c>
      <c r="CA327" s="21" t="str">
        <f>IF(Table1[[#This Row],[Score1]]&gt;Table1[[#This Row],[Score2]],Table1[[#This Row],[Team1]],Table1[[#This Row],[Team2]])</f>
        <v>ATL</v>
      </c>
      <c r="CB327" s="21" t="str">
        <f>IF(Raw!$CA327=Raw!$B327,"Team1", "Team2")</f>
        <v>Team1</v>
      </c>
      <c r="CC327" s="21">
        <v>110</v>
      </c>
      <c r="CD327" s="21">
        <v>97</v>
      </c>
      <c r="CE327" s="21">
        <f>Raw!$CC327-Raw!$CD327</f>
        <v>13</v>
      </c>
      <c r="CF327" s="21" t="str">
        <f>INDEX(Pred!O:O, MATCH(Table1[[#This Row],[Index]],Pred!E:E,0))</f>
        <v>Team2</v>
      </c>
      <c r="CG327" s="21">
        <f>INDEX(Pred!P:P,MATCH(Table1[[#This Row],[Index]],Pred!E:E,0))</f>
        <v>-10</v>
      </c>
      <c r="CH327" s="21">
        <f>IF(OR(SIGN(Table1[[#This Row],[Runline.forecast]])&lt;&gt;SIGN(Table1[[#This Row],[Scorediff]]), ABS(Table1[[#This Row],[Runline.forecast]])&gt;ABS(Table1[[#This Row],[Scorediff]])),1,0)</f>
        <v>1</v>
      </c>
      <c r="CI327" s="21">
        <f>IF(Table1[[#This Row],[GamewinTeam]]=Table1[[#This Row],[Bet.forecast]],0,1)</f>
        <v>1</v>
      </c>
      <c r="CJ327" s="32">
        <f>IF(AND(Table1[[#This Row],[Runline.error]]=0,Table1[[#This Row],[Error]]=0),0,1)</f>
        <v>1</v>
      </c>
      <c r="CK327" s="32">
        <f>IF(OR(SIGN(Table1[[#This Row],[Scorepreddiff]])&lt;&gt;SIGN(Table1[[#This Row],[Scorediff]]), ABS(Table1[[#This Row],[Scorepreddiff]])&gt;ABS(Table1[[#This Row],[Scorediff]])),1,0)</f>
        <v>1</v>
      </c>
    </row>
    <row r="328" spans="1:89" x14ac:dyDescent="0.25">
      <c r="A328" t="str">
        <f>IF(ISBLANK(Table1[[#This Row],[Gamewin]]),"Test","Train")</f>
        <v>Train</v>
      </c>
      <c r="B328" s="16" t="s">
        <v>55</v>
      </c>
      <c r="C328" s="18" t="s">
        <v>50</v>
      </c>
      <c r="D328" s="19" t="s">
        <v>293</v>
      </c>
      <c r="E328" s="18" t="str">
        <f>Table1[[#This Row],[Team1]]&amp;""&amp;Table1[[#This Row],[Team2]]&amp;""&amp;Table1[[#This Row],[Date]]</f>
        <v>LACGSW10.01.2018</v>
      </c>
      <c r="F328" s="18" t="str">
        <f>Raw!$C328</f>
        <v>GSW</v>
      </c>
      <c r="G328" s="18" t="str">
        <f>IF(Raw!$F328=Raw!$B328,"Team1","Team2")</f>
        <v>Team2</v>
      </c>
      <c r="H328" s="18" t="str">
        <f>IF(Table1[[#This Row],[Odd1]]&gt;Table1[[#This Row],[Odd2]],Table1[[#This Row],[Team2]],Table1[[#This Row],[Team1]])</f>
        <v>GSW</v>
      </c>
      <c r="I328" s="18" t="str">
        <f>IF(Raw!$H328=Raw!$B328,"Team1","Team2")</f>
        <v>Team2</v>
      </c>
      <c r="J328" s="18">
        <v>6.94</v>
      </c>
      <c r="K328" s="18">
        <v>1.1399999999999999</v>
      </c>
      <c r="L328" s="18">
        <f>Raw!$J328-Raw!$K328</f>
        <v>5.8000000000000007</v>
      </c>
      <c r="M328" s="18" t="s">
        <v>55</v>
      </c>
      <c r="N328" s="18" t="str">
        <f>IF(Raw!$M328=Raw!$B328,"Team1", "Team2")</f>
        <v>Team1</v>
      </c>
      <c r="O328" s="18">
        <v>6</v>
      </c>
      <c r="P328" s="18">
        <v>1</v>
      </c>
      <c r="Q328" s="18">
        <v>0</v>
      </c>
      <c r="R328" s="18">
        <v>0</v>
      </c>
      <c r="S328" s="18" t="str">
        <f>IF(Table1[[#This Row],[Scorepred1]]&gt;Table1[[#This Row],[Scorepred2]],Table1[[#This Row],[Team1]],Table1[[#This Row],[Team2]])</f>
        <v>GSW</v>
      </c>
      <c r="T328" s="18" t="str">
        <f>IF(Raw!$S328=Raw!$B328,"Team1","Team2")</f>
        <v>Team2</v>
      </c>
      <c r="U328" s="18">
        <v>82</v>
      </c>
      <c r="V328" s="18">
        <v>109</v>
      </c>
      <c r="W328" s="18">
        <f>Raw!$U328-Raw!$V328</f>
        <v>-27</v>
      </c>
      <c r="X328" s="18">
        <v>0.68149999999999999</v>
      </c>
      <c r="Y328" s="18">
        <v>0.23</v>
      </c>
      <c r="Z328" s="18">
        <f>1-Table1[[#This Row],[Pred1]]</f>
        <v>0.77</v>
      </c>
      <c r="AA328" s="20">
        <v>-2</v>
      </c>
      <c r="AB328" s="20">
        <v>-15</v>
      </c>
      <c r="AC328" s="20">
        <v>13</v>
      </c>
      <c r="AD328" s="20">
        <v>-0.34300000000000003</v>
      </c>
      <c r="AE328" s="20">
        <v>-0.10000000000000142</v>
      </c>
      <c r="AF328" s="20">
        <v>-9.9000000000000057</v>
      </c>
      <c r="AG328" s="20">
        <v>-5.2000000000000028</v>
      </c>
      <c r="AH328" s="20">
        <v>-1.4000000000000057</v>
      </c>
      <c r="AI328" s="20">
        <v>-5.2999999999999972</v>
      </c>
      <c r="AJ328" s="20">
        <v>-1.5</v>
      </c>
      <c r="AK328" s="20">
        <v>-1</v>
      </c>
      <c r="AL328" s="20">
        <v>-3.6000000000000014</v>
      </c>
      <c r="AM328" s="20">
        <v>1.8999999999999986</v>
      </c>
      <c r="AN328" s="20">
        <v>4.1999999999999993</v>
      </c>
      <c r="AO328" s="20">
        <v>-5.7999999999999972</v>
      </c>
      <c r="AP328" s="20">
        <v>1.9000000000000004</v>
      </c>
      <c r="AQ328" s="20">
        <v>-3.2999999999999972</v>
      </c>
      <c r="AR328" s="20">
        <v>-1.3999999999999986</v>
      </c>
      <c r="AS328" s="20">
        <v>-9.9000000000000021</v>
      </c>
      <c r="AT328" s="20">
        <v>-1.1999999999999993</v>
      </c>
      <c r="AU328" s="20">
        <v>-0.70000000000000107</v>
      </c>
      <c r="AV328" s="20">
        <v>-3.5</v>
      </c>
      <c r="AW328" s="20">
        <v>1.3000000000000003</v>
      </c>
      <c r="AX328" s="20">
        <v>1.1000000000000014</v>
      </c>
      <c r="AY328" s="20">
        <v>3.6000000000000014</v>
      </c>
      <c r="AZ328" s="20">
        <v>-10.4</v>
      </c>
      <c r="BA328" s="20">
        <v>0</v>
      </c>
      <c r="BB328" s="20">
        <v>0</v>
      </c>
      <c r="BC328" s="20">
        <v>0</v>
      </c>
      <c r="BD328" s="20">
        <v>0</v>
      </c>
      <c r="BE328" s="20">
        <v>0</v>
      </c>
      <c r="BF328" s="20">
        <v>-16</v>
      </c>
      <c r="BG328" s="20">
        <v>-10</v>
      </c>
      <c r="BH328" s="20">
        <v>0</v>
      </c>
      <c r="BI328" s="20">
        <v>-11.799999999999997</v>
      </c>
      <c r="BJ328" s="22">
        <v>-4</v>
      </c>
      <c r="BK328" s="22">
        <v>-12</v>
      </c>
      <c r="BL328" s="22">
        <v>6.7000000000000028</v>
      </c>
      <c r="BM328" s="22">
        <v>8</v>
      </c>
      <c r="BN328" s="22">
        <v>13</v>
      </c>
      <c r="BO328" s="22">
        <v>-3.8000000000000114</v>
      </c>
      <c r="BP328" s="22">
        <v>4</v>
      </c>
      <c r="BQ328" s="22">
        <v>0</v>
      </c>
      <c r="BR328" s="22">
        <v>4</v>
      </c>
      <c r="BS328" s="22">
        <v>-17</v>
      </c>
      <c r="BT328" s="22">
        <v>1</v>
      </c>
      <c r="BU328" s="22">
        <v>3</v>
      </c>
      <c r="BV328" s="22">
        <v>-1</v>
      </c>
      <c r="BW328" s="22">
        <v>5</v>
      </c>
      <c r="BX328" s="22">
        <v>10</v>
      </c>
      <c r="BY328" s="20">
        <v>10</v>
      </c>
      <c r="BZ328" s="22">
        <v>-9</v>
      </c>
      <c r="CA328" s="21" t="str">
        <f>IF(Table1[[#This Row],[Score1]]&gt;Table1[[#This Row],[Score2]],Table1[[#This Row],[Team1]],Table1[[#This Row],[Team2]])</f>
        <v>LAC</v>
      </c>
      <c r="CB328" s="21" t="str">
        <f>IF(Raw!$CA328=Raw!$B328,"Team1", "Team2")</f>
        <v>Team1</v>
      </c>
      <c r="CC328" s="21">
        <v>125</v>
      </c>
      <c r="CD328" s="21">
        <v>106</v>
      </c>
      <c r="CE328" s="21">
        <f>Raw!$CC328-Raw!$CD328</f>
        <v>19</v>
      </c>
      <c r="CF328" s="21" t="str">
        <f>INDEX(Pred!O:O, MATCH(Table1[[#This Row],[Index]],Pred!E:E,0))</f>
        <v>Team2</v>
      </c>
      <c r="CG328" s="21">
        <f>INDEX(Pred!P:P,MATCH(Table1[[#This Row],[Index]],Pred!E:E,0))</f>
        <v>-11</v>
      </c>
      <c r="CH328" s="21">
        <f>IF(OR(SIGN(Table1[[#This Row],[Runline.forecast]])&lt;&gt;SIGN(Table1[[#This Row],[Scorediff]]), ABS(Table1[[#This Row],[Runline.forecast]])&gt;ABS(Table1[[#This Row],[Scorediff]])),1,0)</f>
        <v>1</v>
      </c>
      <c r="CI328" s="21">
        <f>IF(Table1[[#This Row],[GamewinTeam]]=Table1[[#This Row],[Bet.forecast]],0,1)</f>
        <v>1</v>
      </c>
      <c r="CJ328" s="32">
        <f>IF(AND(Table1[[#This Row],[Runline.error]]=0,Table1[[#This Row],[Error]]=0),0,1)</f>
        <v>1</v>
      </c>
      <c r="CK328" s="32">
        <f>IF(OR(SIGN(Table1[[#This Row],[Scorepreddiff]])&lt;&gt;SIGN(Table1[[#This Row],[Scorediff]]), ABS(Table1[[#This Row],[Scorepreddiff]])&gt;ABS(Table1[[#This Row],[Scorediff]])),1,0)</f>
        <v>1</v>
      </c>
    </row>
    <row r="329" spans="1:89" x14ac:dyDescent="0.25">
      <c r="A329" t="str">
        <f>IF(ISBLANK(Table1[[#This Row],[Gamewin]]),"Test","Train")</f>
        <v>Train</v>
      </c>
      <c r="B329" s="16" t="s">
        <v>3</v>
      </c>
      <c r="C329" s="18" t="s">
        <v>10</v>
      </c>
      <c r="D329" s="19" t="s">
        <v>294</v>
      </c>
      <c r="E329" s="18" t="str">
        <f>Table1[[#This Row],[Team1]]&amp;""&amp;Table1[[#This Row],[Team2]]&amp;""&amp;Table1[[#This Row],[Date]]</f>
        <v>BOSPHI11.01.2018</v>
      </c>
      <c r="F329" s="18" t="str">
        <f>Raw!$C329</f>
        <v>PHI</v>
      </c>
      <c r="G329" s="18" t="str">
        <f>IF(Raw!$F329=Raw!$B329,"Team1","Team2")</f>
        <v>Team2</v>
      </c>
      <c r="H329" s="18" t="str">
        <f>IF(Table1[[#This Row],[Odd1]]&gt;Table1[[#This Row],[Odd2]],Table1[[#This Row],[Team2]],Table1[[#This Row],[Team1]])</f>
        <v>BOS</v>
      </c>
      <c r="I329" s="18" t="str">
        <f>IF(Raw!$H329=Raw!$B329,"Team1","Team2")</f>
        <v>Team1</v>
      </c>
      <c r="J329" s="18">
        <v>1.76</v>
      </c>
      <c r="K329" s="18">
        <v>2.1</v>
      </c>
      <c r="L329" s="18">
        <f>Raw!$J329-Raw!$K329</f>
        <v>-0.34000000000000008</v>
      </c>
      <c r="M329" s="18" t="s">
        <v>10</v>
      </c>
      <c r="N329" s="18" t="str">
        <f>IF(Raw!$M329=Raw!$B329,"Team1", "Team2")</f>
        <v>Team2</v>
      </c>
      <c r="O329" s="18">
        <v>0</v>
      </c>
      <c r="P329" s="18">
        <v>0</v>
      </c>
      <c r="Q329" s="18">
        <v>0</v>
      </c>
      <c r="R329" s="18">
        <v>0</v>
      </c>
      <c r="S329" s="18" t="str">
        <f>IF(Table1[[#This Row],[Scorepred1]]&gt;Table1[[#This Row],[Scorepred2]],Table1[[#This Row],[Team1]],Table1[[#This Row],[Team2]])</f>
        <v>BOS</v>
      </c>
      <c r="T329" s="18" t="str">
        <f>IF(Raw!$S329=Raw!$B329,"Team1","Team2")</f>
        <v>Team1</v>
      </c>
      <c r="U329" s="18">
        <v>98</v>
      </c>
      <c r="V329" s="18">
        <v>91</v>
      </c>
      <c r="W329" s="18">
        <f>Raw!$U329-Raw!$V329</f>
        <v>7</v>
      </c>
      <c r="X329" s="18">
        <v>0.89429999999999998</v>
      </c>
      <c r="Y329" s="18">
        <v>0.56999999999999995</v>
      </c>
      <c r="Z329" s="18">
        <f>1-Table1[[#This Row],[Pred1]]</f>
        <v>0.43000000000000005</v>
      </c>
      <c r="AA329" s="20">
        <v>5</v>
      </c>
      <c r="AB329" s="20">
        <v>14</v>
      </c>
      <c r="AC329" s="20">
        <v>-9</v>
      </c>
      <c r="AD329" s="20">
        <v>0.26700000000000002</v>
      </c>
      <c r="AE329" s="20">
        <v>-0.39999999999999858</v>
      </c>
      <c r="AF329" s="20">
        <v>-5.8999999999999915</v>
      </c>
      <c r="AG329" s="20">
        <v>-2.5</v>
      </c>
      <c r="AH329" s="20">
        <v>-3.1999999999999886</v>
      </c>
      <c r="AI329" s="20">
        <v>-1.1000000000000014</v>
      </c>
      <c r="AJ329" s="20">
        <v>0.80000000000000071</v>
      </c>
      <c r="AK329" s="20">
        <v>1.3000000000000007</v>
      </c>
      <c r="AL329" s="20">
        <v>1</v>
      </c>
      <c r="AM329" s="20">
        <v>-1.7000000000000011</v>
      </c>
      <c r="AN329" s="20">
        <v>-2.4000000000000021</v>
      </c>
      <c r="AO329" s="20">
        <v>0.40000000000000568</v>
      </c>
      <c r="AP329" s="20">
        <v>-2.3000000000000007</v>
      </c>
      <c r="AQ329" s="20">
        <v>-1</v>
      </c>
      <c r="AR329" s="20">
        <v>-3.2999999999999972</v>
      </c>
      <c r="AS329" s="20">
        <v>-4.1999999999999993</v>
      </c>
      <c r="AT329" s="20">
        <v>-3.9000000000000004</v>
      </c>
      <c r="AU329" s="20">
        <v>-0.90000000000000036</v>
      </c>
      <c r="AV329" s="20">
        <v>-0.39999999999999947</v>
      </c>
      <c r="AW329" s="20">
        <v>-1.6000000000000005</v>
      </c>
      <c r="AX329" s="20">
        <v>-3.6000000000000014</v>
      </c>
      <c r="AY329" s="20">
        <v>-1.8999999999999986</v>
      </c>
      <c r="AZ329" s="20">
        <v>4.5</v>
      </c>
      <c r="BA329" s="20">
        <v>0</v>
      </c>
      <c r="BB329" s="20">
        <v>0</v>
      </c>
      <c r="BC329" s="20">
        <v>0</v>
      </c>
      <c r="BD329" s="20">
        <v>0</v>
      </c>
      <c r="BE329" s="20">
        <v>0</v>
      </c>
      <c r="BF329" s="20">
        <v>-27</v>
      </c>
      <c r="BG329" s="20">
        <v>-7</v>
      </c>
      <c r="BH329" s="20">
        <v>8</v>
      </c>
      <c r="BI329" s="20">
        <v>-11.100000000000001</v>
      </c>
      <c r="BJ329" s="22">
        <v>-9</v>
      </c>
      <c r="BK329" s="22">
        <v>-12</v>
      </c>
      <c r="BL329" s="22">
        <v>-18.900000000000002</v>
      </c>
      <c r="BM329" s="22">
        <v>-4</v>
      </c>
      <c r="BN329" s="22">
        <v>2</v>
      </c>
      <c r="BO329" s="22">
        <v>-39</v>
      </c>
      <c r="BP329" s="22">
        <v>-1</v>
      </c>
      <c r="BQ329" s="22">
        <v>-10</v>
      </c>
      <c r="BR329" s="22">
        <v>-11</v>
      </c>
      <c r="BS329" s="22">
        <v>-17</v>
      </c>
      <c r="BT329" s="22">
        <v>-9</v>
      </c>
      <c r="BU329" s="22">
        <v>3</v>
      </c>
      <c r="BV329" s="22">
        <v>9</v>
      </c>
      <c r="BW329" s="22">
        <v>7</v>
      </c>
      <c r="BX329" s="22">
        <v>0</v>
      </c>
      <c r="BY329" s="20">
        <v>0</v>
      </c>
      <c r="BZ329" s="22">
        <v>-34</v>
      </c>
      <c r="CA329" s="21" t="str">
        <f>IF(Table1[[#This Row],[Score1]]&gt;Table1[[#This Row],[Score2]],Table1[[#This Row],[Team1]],Table1[[#This Row],[Team2]])</f>
        <v>BOS</v>
      </c>
      <c r="CB329" s="21" t="str">
        <f>IF(Raw!$CA329=Raw!$B329,"Team1", "Team2")</f>
        <v>Team1</v>
      </c>
      <c r="CC329" s="21">
        <v>114</v>
      </c>
      <c r="CD329" s="21">
        <v>103</v>
      </c>
      <c r="CE329" s="21">
        <f>Raw!$CC329-Raw!$CD329</f>
        <v>11</v>
      </c>
      <c r="CF329" s="21" t="str">
        <f>INDEX(Pred!O:O, MATCH(Table1[[#This Row],[Index]],Pred!E:E,0))</f>
        <v>Team1</v>
      </c>
      <c r="CG329" s="21">
        <f>INDEX(Pred!P:P,MATCH(Table1[[#This Row],[Index]],Pred!E:E,0))</f>
        <v>0</v>
      </c>
      <c r="CH329" s="21">
        <f>IF(OR(SIGN(Table1[[#This Row],[Runline.forecast]])&lt;&gt;SIGN(Table1[[#This Row],[Scorediff]]), ABS(Table1[[#This Row],[Runline.forecast]])&gt;ABS(Table1[[#This Row],[Scorediff]])),1,0)</f>
        <v>1</v>
      </c>
      <c r="CI329" s="21">
        <f>IF(Table1[[#This Row],[GamewinTeam]]=Table1[[#This Row],[Bet.forecast]],0,1)</f>
        <v>0</v>
      </c>
      <c r="CJ329" s="32">
        <f>IF(AND(Table1[[#This Row],[Runline.error]]=0,Table1[[#This Row],[Error]]=0),0,1)</f>
        <v>1</v>
      </c>
      <c r="CK329" s="32">
        <f>IF(OR(SIGN(Table1[[#This Row],[Scorepreddiff]])&lt;&gt;SIGN(Table1[[#This Row],[Scorediff]]), ABS(Table1[[#This Row],[Scorepreddiff]])&gt;ABS(Table1[[#This Row],[Scorediff]])),1,0)</f>
        <v>0</v>
      </c>
    </row>
    <row r="330" spans="1:89" x14ac:dyDescent="0.25">
      <c r="A330" t="str">
        <f>IF(ISBLANK(Table1[[#This Row],[Gamewin]]),"Test","Train")</f>
        <v>Train</v>
      </c>
      <c r="B330" s="16" t="s">
        <v>4</v>
      </c>
      <c r="C330" s="18" t="s">
        <v>11</v>
      </c>
      <c r="D330" s="19" t="s">
        <v>294</v>
      </c>
      <c r="E330" s="18" t="str">
        <f>Table1[[#This Row],[Team1]]&amp;""&amp;Table1[[#This Row],[Team2]]&amp;""&amp;Table1[[#This Row],[Date]]</f>
        <v>CLETOR11.01.2018</v>
      </c>
      <c r="F330" s="18" t="str">
        <f>Raw!$C330</f>
        <v>TOR</v>
      </c>
      <c r="G330" s="18" t="str">
        <f>IF(Raw!$F330=Raw!$B330,"Team1","Team2")</f>
        <v>Team2</v>
      </c>
      <c r="H330" s="18" t="str">
        <f>IF(Table1[[#This Row],[Odd1]]&gt;Table1[[#This Row],[Odd2]],Table1[[#This Row],[Team2]],Table1[[#This Row],[Team1]])</f>
        <v>CLE</v>
      </c>
      <c r="I330" s="18" t="str">
        <f>IF(Raw!$H330=Raw!$B330,"Team1","Team2")</f>
        <v>Team1</v>
      </c>
      <c r="J330" s="18">
        <v>1.68</v>
      </c>
      <c r="K330" s="18">
        <v>2.33</v>
      </c>
      <c r="L330" s="18">
        <f>Raw!$J330-Raw!$K330</f>
        <v>-0.65000000000000013</v>
      </c>
      <c r="M330" s="18" t="s">
        <v>11</v>
      </c>
      <c r="N330" s="18" t="str">
        <f>IF(Raw!$M330=Raw!$B330,"Team1", "Team2")</f>
        <v>Team2</v>
      </c>
      <c r="O330" s="18">
        <v>0</v>
      </c>
      <c r="P330" s="18">
        <v>0</v>
      </c>
      <c r="Q330" s="18">
        <v>0</v>
      </c>
      <c r="R330" s="18">
        <v>0</v>
      </c>
      <c r="S330" s="18" t="str">
        <f>IF(Table1[[#This Row],[Scorepred1]]&gt;Table1[[#This Row],[Scorepred2]],Table1[[#This Row],[Team1]],Table1[[#This Row],[Team2]])</f>
        <v>TOR</v>
      </c>
      <c r="T330" s="18" t="str">
        <f>IF(Raw!$S330=Raw!$B330,"Team1","Team2")</f>
        <v>Team2</v>
      </c>
      <c r="U330" s="18">
        <v>78</v>
      </c>
      <c r="V330" s="18">
        <v>110</v>
      </c>
      <c r="W330" s="18">
        <f>Raw!$U330-Raw!$V330</f>
        <v>-32</v>
      </c>
      <c r="X330" s="18">
        <v>0.6381</v>
      </c>
      <c r="Y330" s="18">
        <v>0.18</v>
      </c>
      <c r="Z330" s="18">
        <f>1-Table1[[#This Row],[Pred1]]</f>
        <v>0.82000000000000006</v>
      </c>
      <c r="AA330" s="20">
        <v>1</v>
      </c>
      <c r="AB330" s="20">
        <v>-2</v>
      </c>
      <c r="AC330" s="20">
        <v>3</v>
      </c>
      <c r="AD330" s="20">
        <v>-6.7999999999999949E-2</v>
      </c>
      <c r="AE330" s="20">
        <v>-0.19999999999999574</v>
      </c>
      <c r="AF330" s="20">
        <v>-1.2999999999999972</v>
      </c>
      <c r="AG330" s="20">
        <v>-1.2999999999999972</v>
      </c>
      <c r="AH330" s="20">
        <v>-3.6000000000000085</v>
      </c>
      <c r="AI330" s="20">
        <v>0.39999999999999858</v>
      </c>
      <c r="AJ330" s="20">
        <v>1.3000000000000007</v>
      </c>
      <c r="AK330" s="20">
        <v>1.1000000000000014</v>
      </c>
      <c r="AL330" s="20">
        <v>2.8999999999999986</v>
      </c>
      <c r="AM330" s="20">
        <v>0.10000000000000142</v>
      </c>
      <c r="AN330" s="20">
        <v>0</v>
      </c>
      <c r="AO330" s="20">
        <v>0.29999999999999716</v>
      </c>
      <c r="AP330" s="20">
        <v>-1</v>
      </c>
      <c r="AQ330" s="20">
        <v>0.10000000000000142</v>
      </c>
      <c r="AR330" s="20">
        <v>-0.80000000000000426</v>
      </c>
      <c r="AS330" s="20">
        <v>0.89999999999999858</v>
      </c>
      <c r="AT330" s="20">
        <v>0.80000000000000071</v>
      </c>
      <c r="AU330" s="20">
        <v>-1.4999999999999991</v>
      </c>
      <c r="AV330" s="20">
        <v>-2.2999999999999998</v>
      </c>
      <c r="AW330" s="20">
        <v>-1.0999999999999996</v>
      </c>
      <c r="AX330" s="20">
        <v>-3.3999999999999986</v>
      </c>
      <c r="AY330" s="20">
        <v>0.5</v>
      </c>
      <c r="AZ330" s="20">
        <v>-5.7</v>
      </c>
      <c r="BA330" s="20">
        <v>0</v>
      </c>
      <c r="BB330" s="20">
        <v>0</v>
      </c>
      <c r="BC330" s="20">
        <v>0</v>
      </c>
      <c r="BD330" s="20">
        <v>0</v>
      </c>
      <c r="BE330" s="20">
        <v>0</v>
      </c>
      <c r="BF330" s="20">
        <v>10</v>
      </c>
      <c r="BG330" s="20">
        <v>2</v>
      </c>
      <c r="BH330" s="20">
        <v>-6</v>
      </c>
      <c r="BI330" s="20">
        <v>5.1000000000000014</v>
      </c>
      <c r="BJ330" s="22">
        <v>6</v>
      </c>
      <c r="BK330" s="22">
        <v>17</v>
      </c>
      <c r="BL330" s="22">
        <v>0.90000000000000568</v>
      </c>
      <c r="BM330" s="22">
        <v>0</v>
      </c>
      <c r="BN330" s="22">
        <v>1</v>
      </c>
      <c r="BO330" s="22">
        <v>-5</v>
      </c>
      <c r="BP330" s="22">
        <v>1</v>
      </c>
      <c r="BQ330" s="22">
        <v>-1</v>
      </c>
      <c r="BR330" s="22">
        <v>0</v>
      </c>
      <c r="BS330" s="22">
        <v>11</v>
      </c>
      <c r="BT330" s="22">
        <v>9</v>
      </c>
      <c r="BU330" s="22">
        <v>-7</v>
      </c>
      <c r="BV330" s="22">
        <v>-8</v>
      </c>
      <c r="BW330" s="22">
        <v>-12</v>
      </c>
      <c r="BX330" s="22">
        <v>-1</v>
      </c>
      <c r="BY330" s="20">
        <v>-2</v>
      </c>
      <c r="BZ330" s="22">
        <v>-27</v>
      </c>
      <c r="CA330" s="21" t="str">
        <f>IF(Table1[[#This Row],[Score1]]&gt;Table1[[#This Row],[Score2]],Table1[[#This Row],[Team1]],Table1[[#This Row],[Team2]])</f>
        <v>TOR</v>
      </c>
      <c r="CB330" s="21" t="str">
        <f>IF(Raw!$CA330=Raw!$B330,"Team1", "Team2")</f>
        <v>Team2</v>
      </c>
      <c r="CC330" s="21">
        <v>99</v>
      </c>
      <c r="CD330" s="21">
        <v>133</v>
      </c>
      <c r="CE330" s="21">
        <f>Raw!$CC330-Raw!$CD330</f>
        <v>-34</v>
      </c>
      <c r="CF330" s="21" t="str">
        <f>INDEX(Pred!O:O, MATCH(Table1[[#This Row],[Index]],Pred!E:E,0))</f>
        <v>do not bet</v>
      </c>
      <c r="CG330" s="21">
        <f>INDEX(Pred!P:P,MATCH(Table1[[#This Row],[Index]],Pred!E:E,0))</f>
        <v>-1</v>
      </c>
      <c r="CH330" s="21">
        <f>IF(OR(SIGN(Table1[[#This Row],[Runline.forecast]])&lt;&gt;SIGN(Table1[[#This Row],[Scorediff]]), ABS(Table1[[#This Row],[Runline.forecast]])&gt;ABS(Table1[[#This Row],[Scorediff]])),1,0)</f>
        <v>0</v>
      </c>
      <c r="CI330" s="21">
        <f>IF(Table1[[#This Row],[GamewinTeam]]=Table1[[#This Row],[Bet.forecast]],0,1)</f>
        <v>1</v>
      </c>
      <c r="CJ330" s="32">
        <f>IF(AND(Table1[[#This Row],[Runline.error]]=0,Table1[[#This Row],[Error]]=0),0,1)</f>
        <v>1</v>
      </c>
      <c r="CK330" s="32">
        <f>IF(OR(SIGN(Table1[[#This Row],[Scorepreddiff]])&lt;&gt;SIGN(Table1[[#This Row],[Scorediff]]), ABS(Table1[[#This Row],[Scorepreddiff]])&gt;ABS(Table1[[#This Row],[Scorediff]])),1,0)</f>
        <v>0</v>
      </c>
    </row>
    <row r="331" spans="1:89" x14ac:dyDescent="0.25">
      <c r="A331" t="str">
        <f>IF(ISBLANK(Table1[[#This Row],[Gamewin]]),"Test","Train")</f>
        <v>Train</v>
      </c>
      <c r="B331" s="16" t="s">
        <v>55</v>
      </c>
      <c r="C331" s="18" t="s">
        <v>76</v>
      </c>
      <c r="D331" s="19" t="s">
        <v>294</v>
      </c>
      <c r="E331" s="18" t="str">
        <f>Table1[[#This Row],[Team1]]&amp;""&amp;Table1[[#This Row],[Team2]]&amp;""&amp;Table1[[#This Row],[Date]]</f>
        <v>LACSAC11.01.2018</v>
      </c>
      <c r="F331" s="18" t="str">
        <f>Raw!$C331</f>
        <v>SAC</v>
      </c>
      <c r="G331" s="18" t="str">
        <f>IF(Raw!$F331=Raw!$B331,"Team1","Team2")</f>
        <v>Team2</v>
      </c>
      <c r="H331" s="18" t="str">
        <f>IF(Table1[[#This Row],[Odd1]]&gt;Table1[[#This Row],[Odd2]],Table1[[#This Row],[Team2]],Table1[[#This Row],[Team1]])</f>
        <v>LAC</v>
      </c>
      <c r="I331" s="18" t="str">
        <f>IF(Raw!$H331=Raw!$B331,"Team1","Team2")</f>
        <v>Team1</v>
      </c>
      <c r="J331" s="18">
        <v>1.88</v>
      </c>
      <c r="K331" s="18">
        <v>2.0299999999999998</v>
      </c>
      <c r="L331" s="18">
        <f>Raw!$J331-Raw!$K331</f>
        <v>-0.14999999999999991</v>
      </c>
      <c r="M331" s="18" t="s">
        <v>76</v>
      </c>
      <c r="N331" s="18" t="str">
        <f>IF(Raw!$M331=Raw!$B331,"Team1", "Team2")</f>
        <v>Team2</v>
      </c>
      <c r="O331" s="18">
        <v>1</v>
      </c>
      <c r="P331" s="18">
        <v>0</v>
      </c>
      <c r="Q331" s="18">
        <v>0</v>
      </c>
      <c r="R331" s="18">
        <v>0</v>
      </c>
      <c r="S331" s="18" t="str">
        <f>IF(Table1[[#This Row],[Scorepred1]]&gt;Table1[[#This Row],[Scorepred2]],Table1[[#This Row],[Team1]],Table1[[#This Row],[Team2]])</f>
        <v>LAC</v>
      </c>
      <c r="T331" s="18" t="str">
        <f>IF(Raw!$S331=Raw!$B331,"Team1","Team2")</f>
        <v>Team1</v>
      </c>
      <c r="U331" s="18">
        <v>107</v>
      </c>
      <c r="V331" s="18">
        <v>92</v>
      </c>
      <c r="W331" s="18">
        <f>Raw!$U331-Raw!$V331</f>
        <v>15</v>
      </c>
      <c r="X331" s="18">
        <v>0.58509999999999995</v>
      </c>
      <c r="Y331" s="18">
        <v>0.65</v>
      </c>
      <c r="Z331" s="18">
        <f>1-Table1[[#This Row],[Pred1]]</f>
        <v>0.35</v>
      </c>
      <c r="AA331" s="20">
        <v>0</v>
      </c>
      <c r="AB331" s="20">
        <v>6</v>
      </c>
      <c r="AC331" s="20">
        <v>-6</v>
      </c>
      <c r="AD331" s="20">
        <v>0.14999999999999997</v>
      </c>
      <c r="AE331" s="20">
        <v>0</v>
      </c>
      <c r="AF331" s="20">
        <v>9.0999999999999943</v>
      </c>
      <c r="AG331" s="20">
        <v>0.60000000000000142</v>
      </c>
      <c r="AH331" s="20">
        <v>-0.20000000000000284</v>
      </c>
      <c r="AI331" s="20">
        <v>0.80000000000000426</v>
      </c>
      <c r="AJ331" s="20">
        <v>1.8000000000000007</v>
      </c>
      <c r="AK331" s="20">
        <v>6.5</v>
      </c>
      <c r="AL331" s="20">
        <v>-2.5</v>
      </c>
      <c r="AM331" s="20">
        <v>6.2000000000000011</v>
      </c>
      <c r="AN331" s="20">
        <v>7.6000000000000014</v>
      </c>
      <c r="AO331" s="20">
        <v>3.2000000000000028</v>
      </c>
      <c r="AP331" s="20">
        <v>1</v>
      </c>
      <c r="AQ331" s="20">
        <v>2.3000000000000007</v>
      </c>
      <c r="AR331" s="20">
        <v>3.3000000000000043</v>
      </c>
      <c r="AS331" s="20">
        <v>0.39999999999999858</v>
      </c>
      <c r="AT331" s="20">
        <v>0.40000000000000036</v>
      </c>
      <c r="AU331" s="20">
        <v>-0.39999999999999947</v>
      </c>
      <c r="AV331" s="20">
        <v>0.80000000000000071</v>
      </c>
      <c r="AW331" s="20">
        <v>0.60000000000000053</v>
      </c>
      <c r="AX331" s="20">
        <v>1.3999999999999986</v>
      </c>
      <c r="AY331" s="20">
        <v>4.3000000000000007</v>
      </c>
      <c r="AZ331" s="20">
        <v>8.5</v>
      </c>
      <c r="BA331" s="20">
        <v>0</v>
      </c>
      <c r="BB331" s="20">
        <v>1</v>
      </c>
      <c r="BC331" s="20">
        <v>-1</v>
      </c>
      <c r="BD331" s="20">
        <v>1</v>
      </c>
      <c r="BE331" s="20">
        <v>0</v>
      </c>
      <c r="BF331" s="20">
        <v>39</v>
      </c>
      <c r="BG331" s="20">
        <v>16</v>
      </c>
      <c r="BH331" s="20">
        <v>6</v>
      </c>
      <c r="BI331" s="20">
        <v>15</v>
      </c>
      <c r="BJ331" s="22">
        <v>3</v>
      </c>
      <c r="BK331" s="22">
        <v>3</v>
      </c>
      <c r="BL331" s="22">
        <v>7.6999999999999957</v>
      </c>
      <c r="BM331" s="22">
        <v>4</v>
      </c>
      <c r="BN331" s="22">
        <v>1</v>
      </c>
      <c r="BO331" s="22">
        <v>11.899999999999991</v>
      </c>
      <c r="BP331" s="22">
        <v>1</v>
      </c>
      <c r="BQ331" s="22">
        <v>2</v>
      </c>
      <c r="BR331" s="22">
        <v>3</v>
      </c>
      <c r="BS331" s="22">
        <v>9</v>
      </c>
      <c r="BT331" s="22">
        <v>-1</v>
      </c>
      <c r="BU331" s="22">
        <v>-6</v>
      </c>
      <c r="BV331" s="22">
        <v>-1</v>
      </c>
      <c r="BW331" s="22">
        <v>2</v>
      </c>
      <c r="BX331" s="22">
        <v>0</v>
      </c>
      <c r="BY331" s="20">
        <v>-2</v>
      </c>
      <c r="BZ331" s="22">
        <v>32</v>
      </c>
      <c r="CA331" s="21" t="str">
        <f>IF(Table1[[#This Row],[Score1]]&gt;Table1[[#This Row],[Score2]],Table1[[#This Row],[Team1]],Table1[[#This Row],[Team2]])</f>
        <v>LAC</v>
      </c>
      <c r="CB331" s="21" t="str">
        <f>IF(Raw!$CA331=Raw!$B331,"Team1", "Team2")</f>
        <v>Team1</v>
      </c>
      <c r="CC331" s="21">
        <v>121</v>
      </c>
      <c r="CD331" s="21">
        <v>115</v>
      </c>
      <c r="CE331" s="21">
        <f>Raw!$CC331-Raw!$CD331</f>
        <v>6</v>
      </c>
      <c r="CF331" s="21" t="str">
        <f>INDEX(Pred!O:O, MATCH(Table1[[#This Row],[Index]],Pred!E:E,0))</f>
        <v>Team1</v>
      </c>
      <c r="CG331" s="21">
        <f>INDEX(Pred!P:P,MATCH(Table1[[#This Row],[Index]],Pred!E:E,0))</f>
        <v>1</v>
      </c>
      <c r="CH331" s="21">
        <f>IF(OR(SIGN(Table1[[#This Row],[Runline.forecast]])&lt;&gt;SIGN(Table1[[#This Row],[Scorediff]]), ABS(Table1[[#This Row],[Runline.forecast]])&gt;ABS(Table1[[#This Row],[Scorediff]])),1,0)</f>
        <v>0</v>
      </c>
      <c r="CI331" s="21">
        <f>IF(Table1[[#This Row],[GamewinTeam]]=Table1[[#This Row],[Bet.forecast]],0,1)</f>
        <v>0</v>
      </c>
      <c r="CJ331" s="32">
        <f>IF(AND(Table1[[#This Row],[Runline.error]]=0,Table1[[#This Row],[Error]]=0),0,1)</f>
        <v>0</v>
      </c>
      <c r="CK331" s="32">
        <f>IF(OR(SIGN(Table1[[#This Row],[Scorepreddiff]])&lt;&gt;SIGN(Table1[[#This Row],[Scorediff]]), ABS(Table1[[#This Row],[Scorepreddiff]])&gt;ABS(Table1[[#This Row],[Scorediff]])),1,0)</f>
        <v>1</v>
      </c>
    </row>
    <row r="332" spans="1:89" x14ac:dyDescent="0.25">
      <c r="A332" t="str">
        <f>IF(ISBLANK(Table1[[#This Row],[Gamewin]]),"Test","Train")</f>
        <v>Train</v>
      </c>
      <c r="B332" s="16" t="s">
        <v>78</v>
      </c>
      <c r="C332" s="18" t="s">
        <v>56</v>
      </c>
      <c r="D332" s="19" t="s">
        <v>294</v>
      </c>
      <c r="E332" s="18" t="str">
        <f>Table1[[#This Row],[Team1]]&amp;""&amp;Table1[[#This Row],[Team2]]&amp;""&amp;Table1[[#This Row],[Date]]</f>
        <v>SASLAL11.01.2018</v>
      </c>
      <c r="F332" s="18" t="str">
        <f>Raw!$C332</f>
        <v>LAL</v>
      </c>
      <c r="G332" s="18" t="str">
        <f>IF(Raw!$F332=Raw!$B332,"Team1","Team2")</f>
        <v>Team2</v>
      </c>
      <c r="H332" s="18" t="str">
        <f>IF(Table1[[#This Row],[Odd1]]&gt;Table1[[#This Row],[Odd2]],Table1[[#This Row],[Team2]],Table1[[#This Row],[Team1]])</f>
        <v>SAS</v>
      </c>
      <c r="I332" s="18" t="str">
        <f>IF(Raw!$H332=Raw!$B332,"Team1","Team2")</f>
        <v>Team1</v>
      </c>
      <c r="J332" s="18">
        <v>1.76</v>
      </c>
      <c r="K332" s="18">
        <v>2.2000000000000002</v>
      </c>
      <c r="L332" s="18">
        <f>Raw!$J332-Raw!$K332</f>
        <v>-0.44000000000000017</v>
      </c>
      <c r="M332" s="18" t="s">
        <v>56</v>
      </c>
      <c r="N332" s="18" t="str">
        <f>IF(Raw!$M332=Raw!$B332,"Team1", "Team2")</f>
        <v>Team2</v>
      </c>
      <c r="O332" s="18">
        <v>0</v>
      </c>
      <c r="P332" s="18">
        <v>0</v>
      </c>
      <c r="Q332" s="18">
        <v>0</v>
      </c>
      <c r="R332" s="18">
        <v>0</v>
      </c>
      <c r="S332" s="18" t="str">
        <f>IF(Table1[[#This Row],[Scorepred1]]&gt;Table1[[#This Row],[Scorepred2]],Table1[[#This Row],[Team1]],Table1[[#This Row],[Team2]])</f>
        <v>SAS</v>
      </c>
      <c r="T332" s="18" t="str">
        <f>IF(Raw!$S332=Raw!$B332,"Team1","Team2")</f>
        <v>Team1</v>
      </c>
      <c r="U332" s="18">
        <v>102</v>
      </c>
      <c r="V332" s="18">
        <v>87</v>
      </c>
      <c r="W332" s="18">
        <f>Raw!$U332-Raw!$V332</f>
        <v>15</v>
      </c>
      <c r="X332" s="18">
        <v>0.63560000000000005</v>
      </c>
      <c r="Y332" s="18">
        <v>0.65</v>
      </c>
      <c r="Z332" s="18">
        <f>1-Table1[[#This Row],[Pred1]]</f>
        <v>0.35</v>
      </c>
      <c r="AA332" s="20">
        <v>2</v>
      </c>
      <c r="AB332" s="20">
        <v>15</v>
      </c>
      <c r="AC332" s="20">
        <v>-13</v>
      </c>
      <c r="AD332" s="20">
        <v>0.34200000000000003</v>
      </c>
      <c r="AE332" s="20">
        <v>-0.79999999999999716</v>
      </c>
      <c r="AF332" s="20">
        <v>-5.2000000000000028</v>
      </c>
      <c r="AG332" s="20">
        <v>-2.2000000000000028</v>
      </c>
      <c r="AH332" s="20">
        <v>-5.7000000000000028</v>
      </c>
      <c r="AI332" s="20">
        <v>0.39999999999999858</v>
      </c>
      <c r="AJ332" s="20">
        <v>-0.19999999999999929</v>
      </c>
      <c r="AK332" s="20">
        <v>-3.1999999999999993</v>
      </c>
      <c r="AL332" s="20">
        <v>3.7000000000000028</v>
      </c>
      <c r="AM332" s="20">
        <v>-0.59999999999999787</v>
      </c>
      <c r="AN332" s="20">
        <v>-3.4000000000000021</v>
      </c>
      <c r="AO332" s="20">
        <v>8.6000000000000085</v>
      </c>
      <c r="AP332" s="20">
        <v>-1.0999999999999996</v>
      </c>
      <c r="AQ332" s="20">
        <v>-1</v>
      </c>
      <c r="AR332" s="20">
        <v>-2.1000000000000014</v>
      </c>
      <c r="AS332" s="20">
        <v>-1.5</v>
      </c>
      <c r="AT332" s="20">
        <v>-2.9000000000000004</v>
      </c>
      <c r="AU332" s="20">
        <v>-1.1000000000000005</v>
      </c>
      <c r="AV332" s="20">
        <v>0.29999999999999982</v>
      </c>
      <c r="AW332" s="20">
        <v>-2.3000000000000003</v>
      </c>
      <c r="AX332" s="20">
        <v>-5.1999999999999993</v>
      </c>
      <c r="AY332" s="20">
        <v>-1.3000000000000007</v>
      </c>
      <c r="AZ332" s="20">
        <v>7.6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8</v>
      </c>
      <c r="BG332" s="20">
        <v>7</v>
      </c>
      <c r="BH332" s="20">
        <v>13</v>
      </c>
      <c r="BI332" s="20">
        <v>0.79999999999999716</v>
      </c>
      <c r="BJ332" s="22">
        <v>-1</v>
      </c>
      <c r="BK332" s="22">
        <v>-9</v>
      </c>
      <c r="BL332" s="22">
        <v>8</v>
      </c>
      <c r="BM332" s="22">
        <v>-5</v>
      </c>
      <c r="BN332" s="22">
        <v>-8</v>
      </c>
      <c r="BO332" s="22">
        <v>-0.39999999999999858</v>
      </c>
      <c r="BP332" s="22">
        <v>-1</v>
      </c>
      <c r="BQ332" s="22">
        <v>-17</v>
      </c>
      <c r="BR332" s="22">
        <v>-18</v>
      </c>
      <c r="BS332" s="22">
        <v>-7</v>
      </c>
      <c r="BT332" s="22">
        <v>-16</v>
      </c>
      <c r="BU332" s="22">
        <v>-1</v>
      </c>
      <c r="BV332" s="22">
        <v>0</v>
      </c>
      <c r="BW332" s="22">
        <v>-3</v>
      </c>
      <c r="BX332" s="22">
        <v>-11</v>
      </c>
      <c r="BY332" s="20">
        <v>-5</v>
      </c>
      <c r="BZ332" s="22">
        <v>-6</v>
      </c>
      <c r="CA332" s="21" t="str">
        <f>IF(Table1[[#This Row],[Score1]]&gt;Table1[[#This Row],[Score2]],Table1[[#This Row],[Team1]],Table1[[#This Row],[Team2]])</f>
        <v>LAL</v>
      </c>
      <c r="CB332" s="21" t="str">
        <f>IF(Raw!$CA332=Raw!$B332,"Team1", "Team2")</f>
        <v>Team2</v>
      </c>
      <c r="CC332" s="21">
        <v>81</v>
      </c>
      <c r="CD332" s="21">
        <v>93</v>
      </c>
      <c r="CE332" s="21">
        <f>Raw!$CC332-Raw!$CD332</f>
        <v>-12</v>
      </c>
      <c r="CF332" s="21" t="str">
        <f>INDEX(Pred!O:O, MATCH(Table1[[#This Row],[Index]],Pred!E:E,0))</f>
        <v>Team1</v>
      </c>
      <c r="CG332" s="21">
        <f>INDEX(Pred!P:P,MATCH(Table1[[#This Row],[Index]],Pred!E:E,0))</f>
        <v>9</v>
      </c>
      <c r="CH332" s="21">
        <f>IF(OR(SIGN(Table1[[#This Row],[Runline.forecast]])&lt;&gt;SIGN(Table1[[#This Row],[Scorediff]]), ABS(Table1[[#This Row],[Runline.forecast]])&gt;ABS(Table1[[#This Row],[Scorediff]])),1,0)</f>
        <v>1</v>
      </c>
      <c r="CI332" s="21">
        <f>IF(Table1[[#This Row],[GamewinTeam]]=Table1[[#This Row],[Bet.forecast]],0,1)</f>
        <v>1</v>
      </c>
      <c r="CJ332" s="32">
        <f>IF(AND(Table1[[#This Row],[Runline.error]]=0,Table1[[#This Row],[Error]]=0),0,1)</f>
        <v>1</v>
      </c>
      <c r="CK332" s="32">
        <f>IF(OR(SIGN(Table1[[#This Row],[Scorepreddiff]])&lt;&gt;SIGN(Table1[[#This Row],[Scorediff]]), ABS(Table1[[#This Row],[Scorepreddiff]])&gt;ABS(Table1[[#This Row],[Scorediff]])),1,0)</f>
        <v>1</v>
      </c>
    </row>
    <row r="333" spans="1:89" x14ac:dyDescent="0.25">
      <c r="A333" t="str">
        <f>IF(ISBLANK(Table1[[#This Row],[Gamewin]]),"Test","Train")</f>
        <v>Train</v>
      </c>
      <c r="B333" s="16" t="s">
        <v>4</v>
      </c>
      <c r="C333" s="18" t="s">
        <v>53</v>
      </c>
      <c r="D333" s="19" t="s">
        <v>295</v>
      </c>
      <c r="E333" s="18" t="str">
        <f>Table1[[#This Row],[Team1]]&amp;""&amp;Table1[[#This Row],[Team2]]&amp;""&amp;Table1[[#This Row],[Date]]</f>
        <v>CLEIND12.01.2018</v>
      </c>
      <c r="F333" s="18" t="str">
        <f>Raw!$C333</f>
        <v>IND</v>
      </c>
      <c r="G333" s="18" t="str">
        <f>IF(Raw!$F333=Raw!$B333,"Team1","Team2")</f>
        <v>Team2</v>
      </c>
      <c r="H333" s="18" t="str">
        <f>IF(Table1[[#This Row],[Odd1]]&gt;Table1[[#This Row],[Odd2]],Table1[[#This Row],[Team2]],Table1[[#This Row],[Team1]])</f>
        <v>CLE</v>
      </c>
      <c r="I333" s="18" t="str">
        <f>IF(Raw!$H333=Raw!$B333,"Team1","Team2")</f>
        <v>Team1</v>
      </c>
      <c r="J333" s="18">
        <v>1.78</v>
      </c>
      <c r="K333" s="18">
        <v>2.16</v>
      </c>
      <c r="L333" s="18">
        <f>Raw!$J333-Raw!$K333</f>
        <v>-0.38000000000000012</v>
      </c>
      <c r="M333" s="18" t="s">
        <v>53</v>
      </c>
      <c r="N333" s="18" t="str">
        <f>IF(Raw!$M333=Raw!$B333,"Team1", "Team2")</f>
        <v>Team2</v>
      </c>
      <c r="O333" s="18">
        <f>0</f>
        <v>0</v>
      </c>
      <c r="P333" s="18">
        <f>0</f>
        <v>0</v>
      </c>
      <c r="Q333" s="18">
        <f>0</f>
        <v>0</v>
      </c>
      <c r="R333" s="18">
        <f>0</f>
        <v>0</v>
      </c>
      <c r="S333" s="18" t="str">
        <f>IF(Table1[[#This Row],[Scorepred1]]&gt;Table1[[#This Row],[Scorepred2]],Table1[[#This Row],[Team1]],Table1[[#This Row],[Team2]])</f>
        <v>IND</v>
      </c>
      <c r="T333" s="18" t="str">
        <f>IF(Raw!$S333=Raw!$B333,"Team1","Team2")</f>
        <v>Team2</v>
      </c>
      <c r="U333" s="18">
        <v>81</v>
      </c>
      <c r="V333" s="18">
        <v>113</v>
      </c>
      <c r="W333" s="18">
        <f>Raw!$U333-Raw!$V333</f>
        <v>-32</v>
      </c>
      <c r="X333" s="18">
        <v>0.8004</v>
      </c>
      <c r="Y333" s="18">
        <v>0.18</v>
      </c>
      <c r="Z333" s="18">
        <f>1-Table1[[#This Row],[Pred1]]</f>
        <v>0.82000000000000006</v>
      </c>
      <c r="AA333" s="20">
        <v>0</v>
      </c>
      <c r="AB333" s="20">
        <v>5</v>
      </c>
      <c r="AC333" s="20">
        <v>-5</v>
      </c>
      <c r="AD333" s="20">
        <v>0.122</v>
      </c>
      <c r="AE333" s="20">
        <v>-0.10000000000000142</v>
      </c>
      <c r="AF333" s="20">
        <v>2.6000000000000085</v>
      </c>
      <c r="AG333" s="20">
        <v>-1.8999999999999986</v>
      </c>
      <c r="AH333" s="20">
        <v>-2.5</v>
      </c>
      <c r="AI333" s="20">
        <v>-0.89999999999999858</v>
      </c>
      <c r="AJ333" s="20">
        <v>2.9000000000000004</v>
      </c>
      <c r="AK333" s="20">
        <v>7.8999999999999986</v>
      </c>
      <c r="AL333" s="20">
        <v>-0.29999999999999716</v>
      </c>
      <c r="AM333" s="20">
        <v>3.3999999999999986</v>
      </c>
      <c r="AN333" s="20">
        <v>3.3000000000000007</v>
      </c>
      <c r="AO333" s="20">
        <v>4</v>
      </c>
      <c r="AP333" s="20">
        <v>-0.79999999999999893</v>
      </c>
      <c r="AQ333" s="20">
        <v>0.5</v>
      </c>
      <c r="AR333" s="20">
        <v>-0.19999999999999574</v>
      </c>
      <c r="AS333" s="20">
        <v>0.69999999999999929</v>
      </c>
      <c r="AT333" s="20">
        <v>0.5</v>
      </c>
      <c r="AU333" s="20">
        <v>-0.70000000000000018</v>
      </c>
      <c r="AV333" s="20">
        <v>-0.70000000000000018</v>
      </c>
      <c r="AW333" s="20">
        <v>-1.2999999999999998</v>
      </c>
      <c r="AX333" s="20">
        <v>-0.19999999999999929</v>
      </c>
      <c r="AY333" s="20">
        <v>2.3999999999999986</v>
      </c>
      <c r="AZ333" s="20">
        <v>0.60000000000000009</v>
      </c>
      <c r="BA333" s="20">
        <v>0</v>
      </c>
      <c r="BB333" s="20">
        <v>0</v>
      </c>
      <c r="BC333" s="20">
        <v>0</v>
      </c>
      <c r="BD333" s="20">
        <v>0</v>
      </c>
      <c r="BE333" s="20">
        <v>0</v>
      </c>
      <c r="BF333" s="20">
        <v>-7</v>
      </c>
      <c r="BG333" s="20">
        <v>-9</v>
      </c>
      <c r="BH333" s="20">
        <v>2</v>
      </c>
      <c r="BI333" s="20">
        <v>-11.199999999999996</v>
      </c>
      <c r="BJ333" s="22">
        <v>5</v>
      </c>
      <c r="BK333" s="22">
        <v>8</v>
      </c>
      <c r="BL333" s="22">
        <v>17.5</v>
      </c>
      <c r="BM333" s="22">
        <v>6</v>
      </c>
      <c r="BN333" s="22">
        <v>1</v>
      </c>
      <c r="BO333" s="22">
        <v>17.799999999999997</v>
      </c>
      <c r="BP333" s="22">
        <v>-3</v>
      </c>
      <c r="BQ333" s="22">
        <v>-7</v>
      </c>
      <c r="BR333" s="22">
        <v>-10</v>
      </c>
      <c r="BS333" s="22">
        <v>5</v>
      </c>
      <c r="BT333" s="22">
        <v>-4</v>
      </c>
      <c r="BU333" s="22">
        <v>-4</v>
      </c>
      <c r="BV333" s="22">
        <v>1</v>
      </c>
      <c r="BW333" s="22">
        <v>1</v>
      </c>
      <c r="BX333" s="22">
        <v>-7</v>
      </c>
      <c r="BY333" s="20">
        <v>0</v>
      </c>
      <c r="BZ333" s="22">
        <v>-26</v>
      </c>
      <c r="CA333" s="21" t="str">
        <f>IF(Table1[[#This Row],[Score1]]&gt;Table1[[#This Row],[Score2]],Table1[[#This Row],[Team1]],Table1[[#This Row],[Team2]])</f>
        <v>IND</v>
      </c>
      <c r="CB333" s="21" t="str">
        <f>IF(Raw!$CA333=Raw!$B333,"Team1", "Team2")</f>
        <v>Team2</v>
      </c>
      <c r="CC333" s="21">
        <v>95</v>
      </c>
      <c r="CD333" s="21">
        <v>97</v>
      </c>
      <c r="CE333" s="21">
        <f>Raw!$CC333-Raw!$CD333</f>
        <v>-2</v>
      </c>
      <c r="CF333" s="21" t="str">
        <f>INDEX(Pred!O:O, MATCH(Table1[[#This Row],[Index]],Pred!E:E,0))</f>
        <v>do not bet</v>
      </c>
      <c r="CG333" s="21">
        <f>INDEX(Pred!P:P,MATCH(Table1[[#This Row],[Index]],Pred!E:E,0))</f>
        <v>-4</v>
      </c>
      <c r="CH333" s="21">
        <f>IF(OR(SIGN(Table1[[#This Row],[Runline.forecast]])&lt;&gt;SIGN(Table1[[#This Row],[Scorediff]]), ABS(Table1[[#This Row],[Runline.forecast]])&gt;ABS(Table1[[#This Row],[Scorediff]])),1,0)</f>
        <v>1</v>
      </c>
      <c r="CI333" s="21">
        <f>IF(Table1[[#This Row],[GamewinTeam]]=Table1[[#This Row],[Bet.forecast]],0,1)</f>
        <v>1</v>
      </c>
      <c r="CJ333" s="32">
        <f>IF(AND(Table1[[#This Row],[Runline.error]]=0,Table1[[#This Row],[Error]]=0),0,1)</f>
        <v>1</v>
      </c>
      <c r="CK333" s="32">
        <f>IF(OR(SIGN(Table1[[#This Row],[Scorepreddiff]])&lt;&gt;SIGN(Table1[[#This Row],[Scorediff]]), ABS(Table1[[#This Row],[Scorepreddiff]])&gt;ABS(Table1[[#This Row],[Scorediff]])),1,0)</f>
        <v>1</v>
      </c>
    </row>
    <row r="334" spans="1:89" x14ac:dyDescent="0.25">
      <c r="A334" t="str">
        <f>IF(ISBLANK(Table1[[#This Row],[Gamewin]]),"Test","Train")</f>
        <v>Train</v>
      </c>
      <c r="B334" s="16" t="s">
        <v>69</v>
      </c>
      <c r="C334" s="18" t="s">
        <v>83</v>
      </c>
      <c r="D334" s="19" t="s">
        <v>295</v>
      </c>
      <c r="E334" s="18" t="str">
        <f>Table1[[#This Row],[Team1]]&amp;""&amp;Table1[[#This Row],[Team2]]&amp;""&amp;Table1[[#This Row],[Date]]</f>
        <v>ORLWAS12.01.2018</v>
      </c>
      <c r="F334" s="18" t="str">
        <f>Raw!$C334</f>
        <v>WAS</v>
      </c>
      <c r="G334" s="18" t="str">
        <f>IF(Raw!$F334=Raw!$B334,"Team1","Team2")</f>
        <v>Team2</v>
      </c>
      <c r="H334" s="18" t="str">
        <f>IF(Table1[[#This Row],[Odd1]]&gt;Table1[[#This Row],[Odd2]],Table1[[#This Row],[Team2]],Table1[[#This Row],[Team1]])</f>
        <v>WAS</v>
      </c>
      <c r="I334" s="18" t="str">
        <f>IF(Raw!$H334=Raw!$B334,"Team1","Team2")</f>
        <v>Team2</v>
      </c>
      <c r="J334" s="18">
        <v>5.74</v>
      </c>
      <c r="K334" s="18">
        <v>1.18</v>
      </c>
      <c r="L334" s="18">
        <f>Raw!$J334-Raw!$K334</f>
        <v>4.5600000000000005</v>
      </c>
      <c r="M334" s="18" t="s">
        <v>69</v>
      </c>
      <c r="N334" s="18" t="str">
        <f>IF(Raw!$M334=Raw!$B334,"Team1", "Team2")</f>
        <v>Team1</v>
      </c>
      <c r="O334" s="18">
        <v>2</v>
      </c>
      <c r="P334" s="18">
        <v>1</v>
      </c>
      <c r="Q334" s="18">
        <v>1</v>
      </c>
      <c r="R334" s="18">
        <f>0</f>
        <v>0</v>
      </c>
      <c r="S334" s="18" t="str">
        <f>IF(Table1[[#This Row],[Scorepred1]]&gt;Table1[[#This Row],[Scorepred2]],Table1[[#This Row],[Team1]],Table1[[#This Row],[Team2]])</f>
        <v>WAS</v>
      </c>
      <c r="T334" s="18" t="str">
        <f>IF(Raw!$S334=Raw!$B334,"Team1","Team2")</f>
        <v>Team2</v>
      </c>
      <c r="U334" s="18">
        <v>82</v>
      </c>
      <c r="V334" s="18">
        <v>119</v>
      </c>
      <c r="W334" s="18">
        <f>Raw!$U334-Raw!$V334</f>
        <v>-37</v>
      </c>
      <c r="X334" s="18">
        <v>0.748</v>
      </c>
      <c r="Y334" s="18">
        <v>0.13</v>
      </c>
      <c r="Z334" s="18">
        <f>1-Table1[[#This Row],[Pred1]]</f>
        <v>0.87</v>
      </c>
      <c r="AA334" s="20">
        <v>1</v>
      </c>
      <c r="AB334" s="20">
        <v>-11</v>
      </c>
      <c r="AC334" s="20">
        <v>12</v>
      </c>
      <c r="AD334" s="20">
        <v>-0.27500000000000008</v>
      </c>
      <c r="AE334" s="20">
        <v>-0.10000000000000142</v>
      </c>
      <c r="AF334" s="20">
        <v>-1.5</v>
      </c>
      <c r="AG334" s="20">
        <v>-0.10000000000000142</v>
      </c>
      <c r="AH334" s="20">
        <v>1</v>
      </c>
      <c r="AI334" s="20">
        <v>-0.70000000000000284</v>
      </c>
      <c r="AJ334" s="20">
        <v>0.70000000000000107</v>
      </c>
      <c r="AK334" s="20">
        <v>3.0999999999999979</v>
      </c>
      <c r="AL334" s="20">
        <v>-1.6000000000000014</v>
      </c>
      <c r="AM334" s="20">
        <v>-1.9000000000000004</v>
      </c>
      <c r="AN334" s="20">
        <v>-2.3000000000000007</v>
      </c>
      <c r="AO334" s="20">
        <v>-0.5</v>
      </c>
      <c r="AP334" s="20">
        <v>-1</v>
      </c>
      <c r="AQ334" s="20">
        <v>-0.60000000000000142</v>
      </c>
      <c r="AR334" s="20">
        <v>-1.5999999999999943</v>
      </c>
      <c r="AS334" s="20">
        <v>0.20000000000000284</v>
      </c>
      <c r="AT334" s="20">
        <v>0.69999999999999929</v>
      </c>
      <c r="AU334" s="20">
        <v>-0.60000000000000053</v>
      </c>
      <c r="AV334" s="20">
        <v>0.29999999999999982</v>
      </c>
      <c r="AW334" s="20">
        <v>0.20000000000000018</v>
      </c>
      <c r="AX334" s="20">
        <v>-1.6000000000000014</v>
      </c>
      <c r="AY334" s="20">
        <v>-1.5</v>
      </c>
      <c r="AZ334" s="20">
        <v>-8.1999999999999993</v>
      </c>
      <c r="BA334" s="20">
        <v>0</v>
      </c>
      <c r="BB334" s="20">
        <v>0</v>
      </c>
      <c r="BC334" s="20">
        <v>0</v>
      </c>
      <c r="BD334" s="20">
        <v>0</v>
      </c>
      <c r="BE334" s="20">
        <v>0</v>
      </c>
      <c r="BF334" s="20">
        <v>-1</v>
      </c>
      <c r="BG334" s="20">
        <v>-2</v>
      </c>
      <c r="BH334" s="20">
        <v>12</v>
      </c>
      <c r="BI334" s="20">
        <v>-9.3000000000000043</v>
      </c>
      <c r="BJ334" s="22">
        <v>-2</v>
      </c>
      <c r="BK334" s="22">
        <v>4</v>
      </c>
      <c r="BL334" s="22">
        <v>-12.399999999999999</v>
      </c>
      <c r="BM334" s="22">
        <v>5</v>
      </c>
      <c r="BN334" s="22">
        <v>1</v>
      </c>
      <c r="BO334" s="22">
        <v>23.800000000000011</v>
      </c>
      <c r="BP334" s="22">
        <v>-1</v>
      </c>
      <c r="BQ334" s="22">
        <v>-10</v>
      </c>
      <c r="BR334" s="22">
        <v>-11</v>
      </c>
      <c r="BS334" s="22">
        <v>1</v>
      </c>
      <c r="BT334" s="22">
        <v>-13</v>
      </c>
      <c r="BU334" s="22">
        <v>-2</v>
      </c>
      <c r="BV334" s="22">
        <v>3</v>
      </c>
      <c r="BW334" s="22">
        <v>6</v>
      </c>
      <c r="BX334" s="22">
        <v>4</v>
      </c>
      <c r="BY334" s="20">
        <v>4</v>
      </c>
      <c r="BZ334" s="22">
        <v>-4</v>
      </c>
      <c r="CA334" s="21" t="str">
        <f>IF(Table1[[#This Row],[Score1]]&gt;Table1[[#This Row],[Score2]],Table1[[#This Row],[Team1]],Table1[[#This Row],[Team2]])</f>
        <v>WAS</v>
      </c>
      <c r="CB334" s="21" t="str">
        <f>IF(Raw!$CA334=Raw!$B334,"Team1", "Team2")</f>
        <v>Team2</v>
      </c>
      <c r="CC334" s="21">
        <v>119</v>
      </c>
      <c r="CD334" s="21">
        <v>125</v>
      </c>
      <c r="CE334" s="21">
        <f>Raw!$CC334-Raw!$CD334</f>
        <v>-6</v>
      </c>
      <c r="CF334" s="21" t="str">
        <f>INDEX(Pred!O:O, MATCH(Table1[[#This Row],[Index]],Pred!E:E,0))</f>
        <v>Team2</v>
      </c>
      <c r="CG334" s="21">
        <f>INDEX(Pred!P:P,MATCH(Table1[[#This Row],[Index]],Pred!E:E,0))</f>
        <v>-7</v>
      </c>
      <c r="CH334" s="21">
        <f>IF(OR(SIGN(Table1[[#This Row],[Runline.forecast]])&lt;&gt;SIGN(Table1[[#This Row],[Scorediff]]), ABS(Table1[[#This Row],[Runline.forecast]])&gt;ABS(Table1[[#This Row],[Scorediff]])),1,0)</f>
        <v>1</v>
      </c>
      <c r="CI334" s="21">
        <f>IF(Table1[[#This Row],[GamewinTeam]]=Table1[[#This Row],[Bet.forecast]],0,1)</f>
        <v>0</v>
      </c>
      <c r="CJ334" s="32">
        <f>IF(AND(Table1[[#This Row],[Runline.error]]=0,Table1[[#This Row],[Error]]=0),0,1)</f>
        <v>1</v>
      </c>
      <c r="CK334" s="32">
        <f>IF(OR(SIGN(Table1[[#This Row],[Scorepreddiff]])&lt;&gt;SIGN(Table1[[#This Row],[Scorediff]]), ABS(Table1[[#This Row],[Scorepreddiff]])&gt;ABS(Table1[[#This Row],[Scorediff]])),1,0)</f>
        <v>1</v>
      </c>
    </row>
    <row r="335" spans="1:89" x14ac:dyDescent="0.25">
      <c r="A335" t="str">
        <f>IF(ISBLANK(Table1[[#This Row],[Gamewin]]),"Test","Train")</f>
        <v>Train</v>
      </c>
      <c r="B335" s="16" t="s">
        <v>81</v>
      </c>
      <c r="C335" s="18" t="s">
        <v>40</v>
      </c>
      <c r="D335" s="19" t="s">
        <v>295</v>
      </c>
      <c r="E335" s="18" t="str">
        <f>Table1[[#This Row],[Team1]]&amp;""&amp;Table1[[#This Row],[Team2]]&amp;""&amp;Table1[[#This Row],[Date]]</f>
        <v>UTACHA12.01.2018</v>
      </c>
      <c r="F335" s="18" t="str">
        <f>Raw!$C335</f>
        <v>CHA</v>
      </c>
      <c r="G335" s="18" t="str">
        <f>IF(Raw!$F335=Raw!$B335,"Team1","Team2")</f>
        <v>Team2</v>
      </c>
      <c r="H335" s="18" t="str">
        <f>IF(Table1[[#This Row],[Odd1]]&gt;Table1[[#This Row],[Odd2]],Table1[[#This Row],[Team2]],Table1[[#This Row],[Team1]])</f>
        <v>CHA</v>
      </c>
      <c r="I335" s="18" t="str">
        <f>IF(Raw!$H335=Raw!$B335,"Team1","Team2")</f>
        <v>Team2</v>
      </c>
      <c r="J335" s="18">
        <v>2.65</v>
      </c>
      <c r="K335" s="18">
        <v>1.55</v>
      </c>
      <c r="L335" s="18">
        <f>Raw!$J335-Raw!$K335</f>
        <v>1.0999999999999999</v>
      </c>
      <c r="M335" s="18" t="s">
        <v>81</v>
      </c>
      <c r="N335" s="18" t="str">
        <f>IF(Raw!$M335=Raw!$B335,"Team1", "Team2")</f>
        <v>Team1</v>
      </c>
      <c r="O335" s="18">
        <f>0</f>
        <v>0</v>
      </c>
      <c r="P335" s="18">
        <f>0</f>
        <v>0</v>
      </c>
      <c r="Q335" s="18">
        <f>0</f>
        <v>0</v>
      </c>
      <c r="R335" s="18">
        <f>0</f>
        <v>0</v>
      </c>
      <c r="S335" s="18" t="str">
        <f>IF(Table1[[#This Row],[Scorepred1]]&gt;Table1[[#This Row],[Scorepred2]],Table1[[#This Row],[Team1]],Table1[[#This Row],[Team2]])</f>
        <v>CHA</v>
      </c>
      <c r="T335" s="18" t="str">
        <f>IF(Raw!$S335=Raw!$B335,"Team1","Team2")</f>
        <v>Team2</v>
      </c>
      <c r="U335" s="18">
        <v>82</v>
      </c>
      <c r="V335" s="18">
        <v>110</v>
      </c>
      <c r="W335" s="18">
        <f>Raw!$U335-Raw!$V335</f>
        <v>-28</v>
      </c>
      <c r="X335" s="18">
        <v>0.76880000000000004</v>
      </c>
      <c r="Y335" s="18">
        <v>0.22</v>
      </c>
      <c r="Z335" s="18">
        <f>1-Table1[[#This Row],[Pred1]]</f>
        <v>0.78</v>
      </c>
      <c r="AA335" s="20">
        <v>2</v>
      </c>
      <c r="AB335" s="20">
        <v>2</v>
      </c>
      <c r="AC335" s="20">
        <v>0</v>
      </c>
      <c r="AD335" s="20">
        <v>2.9999999999999971E-2</v>
      </c>
      <c r="AE335" s="20">
        <v>-0.19999999999999574</v>
      </c>
      <c r="AF335" s="20">
        <v>-4.2000000000000028</v>
      </c>
      <c r="AG335" s="20">
        <v>-1.1000000000000014</v>
      </c>
      <c r="AH335" s="20">
        <v>-3.8999999999999915</v>
      </c>
      <c r="AI335" s="20">
        <v>0.79999999999999716</v>
      </c>
      <c r="AJ335" s="20">
        <v>2</v>
      </c>
      <c r="AK335" s="20">
        <v>4.6000000000000014</v>
      </c>
      <c r="AL335" s="20">
        <v>1.3000000000000043</v>
      </c>
      <c r="AM335" s="20">
        <v>-4</v>
      </c>
      <c r="AN335" s="20">
        <v>-7.8000000000000007</v>
      </c>
      <c r="AO335" s="20">
        <v>8.3999999999999915</v>
      </c>
      <c r="AP335" s="20">
        <v>-2.0999999999999996</v>
      </c>
      <c r="AQ335" s="20">
        <v>-3.6000000000000014</v>
      </c>
      <c r="AR335" s="20">
        <v>-5.6999999999999957</v>
      </c>
      <c r="AS335" s="20">
        <v>0.5</v>
      </c>
      <c r="AT335" s="20">
        <v>1.2000000000000011</v>
      </c>
      <c r="AU335" s="20">
        <v>2.5999999999999996</v>
      </c>
      <c r="AV335" s="20">
        <v>0</v>
      </c>
      <c r="AW335" s="20">
        <v>-0.5</v>
      </c>
      <c r="AX335" s="20">
        <v>1.6000000000000014</v>
      </c>
      <c r="AY335" s="20">
        <v>-3.3000000000000007</v>
      </c>
      <c r="AZ335" s="20">
        <v>0.30000000000000004</v>
      </c>
      <c r="BA335" s="20">
        <v>0</v>
      </c>
      <c r="BB335" s="20">
        <v>1</v>
      </c>
      <c r="BC335" s="20">
        <v>-1</v>
      </c>
      <c r="BD335" s="20">
        <v>1</v>
      </c>
      <c r="BE335" s="20">
        <v>0</v>
      </c>
      <c r="BF335" s="20">
        <v>-4</v>
      </c>
      <c r="BG335" s="20">
        <v>0</v>
      </c>
      <c r="BH335" s="20">
        <v>8</v>
      </c>
      <c r="BI335" s="20">
        <v>-4.5</v>
      </c>
      <c r="BJ335" s="22">
        <v>1</v>
      </c>
      <c r="BK335" s="22">
        <v>7</v>
      </c>
      <c r="BL335" s="22">
        <v>-5.2000000000000028</v>
      </c>
      <c r="BM335" s="22">
        <v>-5</v>
      </c>
      <c r="BN335" s="22">
        <v>-17</v>
      </c>
      <c r="BO335" s="22">
        <v>26.900000000000006</v>
      </c>
      <c r="BP335" s="22">
        <v>7</v>
      </c>
      <c r="BQ335" s="22">
        <v>-11</v>
      </c>
      <c r="BR335" s="22">
        <v>-4</v>
      </c>
      <c r="BS335" s="22">
        <v>7</v>
      </c>
      <c r="BT335" s="22">
        <v>2</v>
      </c>
      <c r="BU335" s="22">
        <v>9</v>
      </c>
      <c r="BV335" s="22">
        <v>-2</v>
      </c>
      <c r="BW335" s="22">
        <v>-6</v>
      </c>
      <c r="BX335" s="22">
        <v>-5</v>
      </c>
      <c r="BY335" s="20">
        <v>-5</v>
      </c>
      <c r="BZ335" s="22">
        <v>7</v>
      </c>
      <c r="CA335" s="21" t="str">
        <f>IF(Table1[[#This Row],[Score1]]&gt;Table1[[#This Row],[Score2]],Table1[[#This Row],[Team1]],Table1[[#This Row],[Team2]])</f>
        <v>CHA</v>
      </c>
      <c r="CB335" s="21" t="str">
        <f>IF(Raw!$CA335=Raw!$B335,"Team1", "Team2")</f>
        <v>Team2</v>
      </c>
      <c r="CC335" s="21">
        <v>88</v>
      </c>
      <c r="CD335" s="21">
        <v>99</v>
      </c>
      <c r="CE335" s="21">
        <f>Raw!$CC335-Raw!$CD335</f>
        <v>-11</v>
      </c>
      <c r="CF335" s="21" t="str">
        <f>INDEX(Pred!O:O, MATCH(Table1[[#This Row],[Index]],Pred!E:E,0))</f>
        <v>do not bet</v>
      </c>
      <c r="CG335" s="21">
        <f>INDEX(Pred!P:P,MATCH(Table1[[#This Row],[Index]],Pred!E:E,0))</f>
        <v>-4</v>
      </c>
      <c r="CH335" s="21">
        <f>IF(OR(SIGN(Table1[[#This Row],[Runline.forecast]])&lt;&gt;SIGN(Table1[[#This Row],[Scorediff]]), ABS(Table1[[#This Row],[Runline.forecast]])&gt;ABS(Table1[[#This Row],[Scorediff]])),1,0)</f>
        <v>0</v>
      </c>
      <c r="CI335" s="21">
        <f>IF(Table1[[#This Row],[GamewinTeam]]=Table1[[#This Row],[Bet.forecast]],0,1)</f>
        <v>1</v>
      </c>
      <c r="CJ335" s="32">
        <f>IF(AND(Table1[[#This Row],[Runline.error]]=0,Table1[[#This Row],[Error]]=0),0,1)</f>
        <v>1</v>
      </c>
      <c r="CK335" s="32">
        <f>IF(OR(SIGN(Table1[[#This Row],[Scorepreddiff]])&lt;&gt;SIGN(Table1[[#This Row],[Scorediff]]), ABS(Table1[[#This Row],[Scorepreddiff]])&gt;ABS(Table1[[#This Row],[Scorediff]])),1,0)</f>
        <v>1</v>
      </c>
    </row>
    <row r="336" spans="1:89" x14ac:dyDescent="0.25">
      <c r="A336" t="str">
        <f>IF(ISBLANK(Table1[[#This Row],[Gamewin]]),"Test","Train")</f>
        <v>Train</v>
      </c>
      <c r="B336" s="16" t="s">
        <v>37</v>
      </c>
      <c r="C336" s="18" t="s">
        <v>2</v>
      </c>
      <c r="D336" s="19" t="s">
        <v>295</v>
      </c>
      <c r="E336" s="18" t="str">
        <f>Table1[[#This Row],[Team1]]&amp;""&amp;Table1[[#This Row],[Team2]]&amp;""&amp;Table1[[#This Row],[Date]]</f>
        <v>BKNATL12.01.2018</v>
      </c>
      <c r="F336" s="18" t="str">
        <f>Raw!$C336</f>
        <v>ATL</v>
      </c>
      <c r="G336" s="18" t="str">
        <f>IF(Raw!$F336=Raw!$B336,"Team1","Team2")</f>
        <v>Team2</v>
      </c>
      <c r="H336" s="18" t="str">
        <f>IF(Table1[[#This Row],[Odd1]]&gt;Table1[[#This Row],[Odd2]],Table1[[#This Row],[Team2]],Table1[[#This Row],[Team1]])</f>
        <v>ATL</v>
      </c>
      <c r="I336" s="18" t="str">
        <f>IF(Raw!$H336=Raw!$B336,"Team1","Team2")</f>
        <v>Team2</v>
      </c>
      <c r="J336" s="18">
        <v>2.37</v>
      </c>
      <c r="K336" s="18">
        <v>1.66</v>
      </c>
      <c r="L336" s="18">
        <f>Raw!$J336-Raw!$K336</f>
        <v>0.71000000000000019</v>
      </c>
      <c r="M336" s="18" t="s">
        <v>2</v>
      </c>
      <c r="N336" s="18" t="str">
        <f>IF(Raw!$M336=Raw!$B336,"Team1", "Team2")</f>
        <v>Team2</v>
      </c>
      <c r="O336" s="18">
        <f>0</f>
        <v>0</v>
      </c>
      <c r="P336" s="18">
        <f>0</f>
        <v>0</v>
      </c>
      <c r="Q336" s="18">
        <f>0</f>
        <v>0</v>
      </c>
      <c r="R336" s="18">
        <f>0</f>
        <v>0</v>
      </c>
      <c r="S336" s="18" t="str">
        <f>IF(Table1[[#This Row],[Scorepred1]]&gt;Table1[[#This Row],[Scorepred2]],Table1[[#This Row],[Team1]],Table1[[#This Row],[Team2]])</f>
        <v>ATL</v>
      </c>
      <c r="T336" s="18" t="str">
        <f>IF(Raw!$S336=Raw!$B336,"Team1","Team2")</f>
        <v>Team2</v>
      </c>
      <c r="U336" s="18">
        <v>94</v>
      </c>
      <c r="V336" s="18">
        <v>101</v>
      </c>
      <c r="W336" s="18">
        <f>Raw!$U336-Raw!$V336</f>
        <v>-7</v>
      </c>
      <c r="X336" s="18">
        <v>0.78100000000000003</v>
      </c>
      <c r="Y336" s="18">
        <v>0.43</v>
      </c>
      <c r="Z336" s="18">
        <f>1-Table1[[#This Row],[Pred1]]</f>
        <v>0.57000000000000006</v>
      </c>
      <c r="AA336" s="20">
        <v>0</v>
      </c>
      <c r="AB336" s="20">
        <v>4</v>
      </c>
      <c r="AC336" s="20">
        <v>-4</v>
      </c>
      <c r="AD336" s="20">
        <v>9.7999999999999976E-2</v>
      </c>
      <c r="AE336" s="20">
        <v>0.10000000000000142</v>
      </c>
      <c r="AF336" s="20">
        <v>1.9000000000000057</v>
      </c>
      <c r="AG336" s="20">
        <v>-0.60000000000000142</v>
      </c>
      <c r="AH336" s="20">
        <v>1.8000000000000114</v>
      </c>
      <c r="AI336" s="20">
        <v>-1.6999999999999957</v>
      </c>
      <c r="AJ336" s="20">
        <v>1</v>
      </c>
      <c r="AK336" s="20">
        <v>5.1000000000000014</v>
      </c>
      <c r="AL336" s="20">
        <v>-2.7000000000000028</v>
      </c>
      <c r="AM336" s="20">
        <v>2.1999999999999993</v>
      </c>
      <c r="AN336" s="20">
        <v>3.5999999999999979</v>
      </c>
      <c r="AO336" s="20">
        <v>-2.5</v>
      </c>
      <c r="AP336" s="20">
        <v>0.29999999999999893</v>
      </c>
      <c r="AQ336" s="20">
        <v>4.6999999999999993</v>
      </c>
      <c r="AR336" s="20">
        <v>5.2000000000000028</v>
      </c>
      <c r="AS336" s="20">
        <v>-1.5</v>
      </c>
      <c r="AT336" s="20">
        <v>0.5</v>
      </c>
      <c r="AU336" s="20">
        <v>-2</v>
      </c>
      <c r="AV336" s="20">
        <v>0</v>
      </c>
      <c r="AW336" s="20">
        <v>0.5</v>
      </c>
      <c r="AX336" s="20">
        <v>0.69999999999999929</v>
      </c>
      <c r="AY336" s="20">
        <v>-0.19999999999999929</v>
      </c>
      <c r="AZ336" s="20">
        <v>1.2999999999999998</v>
      </c>
      <c r="BA336" s="20">
        <v>0</v>
      </c>
      <c r="BB336" s="20">
        <v>-1</v>
      </c>
      <c r="BC336" s="20">
        <v>1</v>
      </c>
      <c r="BD336" s="20">
        <v>-1</v>
      </c>
      <c r="BE336" s="20">
        <v>0</v>
      </c>
      <c r="BF336" s="20">
        <v>-30</v>
      </c>
      <c r="BG336" s="20">
        <v>-13</v>
      </c>
      <c r="BH336" s="20">
        <v>-6</v>
      </c>
      <c r="BI336" s="20">
        <v>-13.5</v>
      </c>
      <c r="BJ336" s="22">
        <v>0</v>
      </c>
      <c r="BK336" s="22">
        <v>10</v>
      </c>
      <c r="BL336" s="22">
        <v>-12</v>
      </c>
      <c r="BM336" s="22">
        <v>-4</v>
      </c>
      <c r="BN336" s="22">
        <v>-3</v>
      </c>
      <c r="BO336" s="22">
        <v>-6.7000000000000028</v>
      </c>
      <c r="BP336" s="22">
        <v>-4</v>
      </c>
      <c r="BQ336" s="22">
        <v>-5</v>
      </c>
      <c r="BR336" s="22">
        <v>-9</v>
      </c>
      <c r="BS336" s="22">
        <v>-6</v>
      </c>
      <c r="BT336" s="22">
        <v>4</v>
      </c>
      <c r="BU336" s="22">
        <v>5</v>
      </c>
      <c r="BV336" s="22">
        <v>-2</v>
      </c>
      <c r="BW336" s="22">
        <v>-2</v>
      </c>
      <c r="BX336" s="22">
        <v>-12</v>
      </c>
      <c r="BY336" s="20">
        <v>-4</v>
      </c>
      <c r="BZ336" s="22">
        <v>-47</v>
      </c>
      <c r="CA336" s="21" t="str">
        <f>IF(Table1[[#This Row],[Score1]]&gt;Table1[[#This Row],[Score2]],Table1[[#This Row],[Team1]],Table1[[#This Row],[Team2]])</f>
        <v>BKN</v>
      </c>
      <c r="CB336" s="21" t="str">
        <f>IF(Raw!$CA336=Raw!$B336,"Team1", "Team2")</f>
        <v>Team1</v>
      </c>
      <c r="CC336" s="21">
        <v>110</v>
      </c>
      <c r="CD336" s="21">
        <v>105</v>
      </c>
      <c r="CE336" s="21">
        <f>Raw!$CC336-Raw!$CD336</f>
        <v>5</v>
      </c>
      <c r="CF336" s="21" t="str">
        <f>INDEX(Pred!O:O, MATCH(Table1[[#This Row],[Index]],Pred!E:E,0))</f>
        <v>Team2</v>
      </c>
      <c r="CG336" s="21">
        <f>INDEX(Pred!P:P,MATCH(Table1[[#This Row],[Index]],Pred!E:E,0))</f>
        <v>-9</v>
      </c>
      <c r="CH336" s="21">
        <f>IF(OR(SIGN(Table1[[#This Row],[Runline.forecast]])&lt;&gt;SIGN(Table1[[#This Row],[Scorediff]]), ABS(Table1[[#This Row],[Runline.forecast]])&gt;ABS(Table1[[#This Row],[Scorediff]])),1,0)</f>
        <v>1</v>
      </c>
      <c r="CI336" s="21">
        <f>IF(Table1[[#This Row],[GamewinTeam]]=Table1[[#This Row],[Bet.forecast]],0,1)</f>
        <v>1</v>
      </c>
      <c r="CJ336" s="32">
        <f>IF(AND(Table1[[#This Row],[Runline.error]]=0,Table1[[#This Row],[Error]]=0),0,1)</f>
        <v>1</v>
      </c>
      <c r="CK336" s="32">
        <f>IF(OR(SIGN(Table1[[#This Row],[Scorepreddiff]])&lt;&gt;SIGN(Table1[[#This Row],[Scorediff]]), ABS(Table1[[#This Row],[Scorepreddiff]])&gt;ABS(Table1[[#This Row],[Scorediff]])),1,0)</f>
        <v>1</v>
      </c>
    </row>
    <row r="337" spans="1:89" x14ac:dyDescent="0.25">
      <c r="A337" t="str">
        <f>IF(ISBLANK(Table1[[#This Row],[Gamewin]]),"Test","Train")</f>
        <v>Train</v>
      </c>
      <c r="B337" s="16" t="s">
        <v>50</v>
      </c>
      <c r="C337" s="18" t="s">
        <v>8</v>
      </c>
      <c r="D337" s="19" t="s">
        <v>295</v>
      </c>
      <c r="E337" s="18" t="str">
        <f>Table1[[#This Row],[Team1]]&amp;""&amp;Table1[[#This Row],[Team2]]&amp;""&amp;Table1[[#This Row],[Date]]</f>
        <v>GSWMIL12.01.2018</v>
      </c>
      <c r="F337" s="18" t="str">
        <f>Raw!$C337</f>
        <v>MIL</v>
      </c>
      <c r="G337" s="18" t="str">
        <f>IF(Raw!$F337=Raw!$B337,"Team1","Team2")</f>
        <v>Team2</v>
      </c>
      <c r="H337" s="18" t="str">
        <f>IF(Table1[[#This Row],[Odd1]]&gt;Table1[[#This Row],[Odd2]],Table1[[#This Row],[Team2]],Table1[[#This Row],[Team1]])</f>
        <v>GSW</v>
      </c>
      <c r="I337" s="18" t="str">
        <f>IF(Raw!$H337=Raw!$B337,"Team1","Team2")</f>
        <v>Team1</v>
      </c>
      <c r="J337" s="18">
        <v>1.52</v>
      </c>
      <c r="K337" s="18">
        <v>2.73</v>
      </c>
      <c r="L337" s="18">
        <f>Raw!$J337-Raw!$K337</f>
        <v>-1.21</v>
      </c>
      <c r="M337" s="18" t="s">
        <v>8</v>
      </c>
      <c r="N337" s="18" t="str">
        <f>IF(Raw!$M337=Raw!$B337,"Team1", "Team2")</f>
        <v>Team2</v>
      </c>
      <c r="O337" s="18">
        <f>0</f>
        <v>0</v>
      </c>
      <c r="P337" s="18">
        <v>1</v>
      </c>
      <c r="Q337" s="18">
        <v>2</v>
      </c>
      <c r="R337" s="18">
        <f>0</f>
        <v>0</v>
      </c>
      <c r="S337" s="18" t="str">
        <f>IF(Table1[[#This Row],[Scorepred1]]&gt;Table1[[#This Row],[Scorepred2]],Table1[[#This Row],[Team1]],Table1[[#This Row],[Team2]])</f>
        <v>GSW</v>
      </c>
      <c r="T337" s="18" t="str">
        <f>IF(Raw!$S337=Raw!$B337,"Team1","Team2")</f>
        <v>Team1</v>
      </c>
      <c r="U337" s="18">
        <v>108</v>
      </c>
      <c r="V337" s="18">
        <v>89</v>
      </c>
      <c r="W337" s="18">
        <f>Raw!$U337-Raw!$V337</f>
        <v>19</v>
      </c>
      <c r="X337" s="18">
        <v>0.625</v>
      </c>
      <c r="Y337" s="18">
        <v>0.69</v>
      </c>
      <c r="Z337" s="18">
        <f>1-Table1[[#This Row],[Pred1]]</f>
        <v>0.31000000000000005</v>
      </c>
      <c r="AA337" s="20">
        <v>2</v>
      </c>
      <c r="AB337" s="20">
        <v>11</v>
      </c>
      <c r="AC337" s="20">
        <v>-9</v>
      </c>
      <c r="AD337" s="20">
        <v>0.23599999999999999</v>
      </c>
      <c r="AE337" s="20">
        <v>-9.9999999999994316E-2</v>
      </c>
      <c r="AF337" s="20">
        <v>9.7000000000000028</v>
      </c>
      <c r="AG337" s="20">
        <v>3.8999999999999986</v>
      </c>
      <c r="AH337" s="20">
        <v>4.2999999999999972</v>
      </c>
      <c r="AI337" s="20">
        <v>2.0999999999999943</v>
      </c>
      <c r="AJ337" s="20">
        <v>3.0999999999999996</v>
      </c>
      <c r="AK337" s="20">
        <v>5.6000000000000014</v>
      </c>
      <c r="AL337" s="20">
        <v>3.8999999999999986</v>
      </c>
      <c r="AM337" s="20">
        <v>-1.2000000000000028</v>
      </c>
      <c r="AN337" s="20">
        <v>-2.8000000000000007</v>
      </c>
      <c r="AO337" s="20">
        <v>4.7999999999999972</v>
      </c>
      <c r="AP337" s="20">
        <v>0.79999999999999982</v>
      </c>
      <c r="AQ337" s="20">
        <v>5.2000000000000028</v>
      </c>
      <c r="AR337" s="20">
        <v>6.1999999999999957</v>
      </c>
      <c r="AS337" s="20">
        <v>7.8999999999999986</v>
      </c>
      <c r="AT337" s="20">
        <v>2.4000000000000004</v>
      </c>
      <c r="AU337" s="20">
        <v>9.9999999999999645E-2</v>
      </c>
      <c r="AV337" s="20">
        <v>3.1000000000000005</v>
      </c>
      <c r="AW337" s="20">
        <v>0.10000000000000009</v>
      </c>
      <c r="AX337" s="20">
        <v>-2.5</v>
      </c>
      <c r="AY337" s="20">
        <v>-1.6000000000000014</v>
      </c>
      <c r="AZ337" s="20">
        <v>9.5</v>
      </c>
      <c r="BA337" s="20">
        <v>0</v>
      </c>
      <c r="BB337" s="20">
        <v>-1</v>
      </c>
      <c r="BC337" s="20">
        <v>1</v>
      </c>
      <c r="BD337" s="20">
        <v>-1</v>
      </c>
      <c r="BE337" s="20">
        <v>0</v>
      </c>
      <c r="BF337" s="20">
        <v>-4</v>
      </c>
      <c r="BG337" s="20">
        <v>-7</v>
      </c>
      <c r="BH337" s="20">
        <v>-3</v>
      </c>
      <c r="BI337" s="20">
        <v>-6.7999999999999972</v>
      </c>
      <c r="BJ337" s="22">
        <v>4</v>
      </c>
      <c r="BK337" s="22">
        <v>4</v>
      </c>
      <c r="BL337" s="22">
        <v>13.699999999999996</v>
      </c>
      <c r="BM337" s="22">
        <v>6</v>
      </c>
      <c r="BN337" s="22">
        <v>1</v>
      </c>
      <c r="BO337" s="22">
        <v>20.599999999999994</v>
      </c>
      <c r="BP337" s="22">
        <v>-7</v>
      </c>
      <c r="BQ337" s="22">
        <v>-7</v>
      </c>
      <c r="BR337" s="22">
        <v>-14</v>
      </c>
      <c r="BS337" s="22">
        <v>6</v>
      </c>
      <c r="BT337" s="22">
        <v>-1</v>
      </c>
      <c r="BU337" s="22">
        <v>5</v>
      </c>
      <c r="BV337" s="22">
        <v>-3</v>
      </c>
      <c r="BW337" s="22">
        <v>-1</v>
      </c>
      <c r="BX337" s="22">
        <v>0</v>
      </c>
      <c r="BY337" s="20">
        <v>-2</v>
      </c>
      <c r="BZ337" s="22">
        <v>-26</v>
      </c>
      <c r="CA337" s="21" t="str">
        <f>IF(Table1[[#This Row],[Score1]]&gt;Table1[[#This Row],[Score2]],Table1[[#This Row],[Team1]],Table1[[#This Row],[Team2]])</f>
        <v>GSW</v>
      </c>
      <c r="CB337" s="21" t="str">
        <f>IF(Raw!$CA337=Raw!$B337,"Team1", "Team2")</f>
        <v>Team1</v>
      </c>
      <c r="CC337" s="21">
        <v>108</v>
      </c>
      <c r="CD337" s="21">
        <v>94</v>
      </c>
      <c r="CE337" s="21">
        <f>Raw!$CC337-Raw!$CD337</f>
        <v>14</v>
      </c>
      <c r="CF337" s="21" t="str">
        <f>INDEX(Pred!O:O, MATCH(Table1[[#This Row],[Index]],Pred!E:E,0))</f>
        <v>do not bet</v>
      </c>
      <c r="CG337" s="21">
        <f>INDEX(Pred!P:P,MATCH(Table1[[#This Row],[Index]],Pred!E:E,0))</f>
        <v>7</v>
      </c>
      <c r="CH337" s="21">
        <f>IF(OR(SIGN(Table1[[#This Row],[Runline.forecast]])&lt;&gt;SIGN(Table1[[#This Row],[Scorediff]]), ABS(Table1[[#This Row],[Runline.forecast]])&gt;ABS(Table1[[#This Row],[Scorediff]])),1,0)</f>
        <v>0</v>
      </c>
      <c r="CI337" s="21">
        <f>IF(Table1[[#This Row],[GamewinTeam]]=Table1[[#This Row],[Bet.forecast]],0,1)</f>
        <v>1</v>
      </c>
      <c r="CJ337" s="32">
        <f>IF(AND(Table1[[#This Row],[Runline.error]]=0,Table1[[#This Row],[Error]]=0),0,1)</f>
        <v>1</v>
      </c>
      <c r="CK337" s="32">
        <f>IF(OR(SIGN(Table1[[#This Row],[Scorepreddiff]])&lt;&gt;SIGN(Table1[[#This Row],[Scorediff]]), ABS(Table1[[#This Row],[Scorepreddiff]])&gt;ABS(Table1[[#This Row],[Scorediff]])),1,0)</f>
        <v>1</v>
      </c>
    </row>
    <row r="338" spans="1:89" x14ac:dyDescent="0.25">
      <c r="A338" t="str">
        <f>IF(ISBLANK(Table1[[#This Row],[Gamewin]]),"Test","Train")</f>
        <v>Train</v>
      </c>
      <c r="B338" s="16" t="s">
        <v>65</v>
      </c>
      <c r="C338" s="18" t="s">
        <v>9</v>
      </c>
      <c r="D338" s="19" t="s">
        <v>295</v>
      </c>
      <c r="E338" s="18" t="str">
        <f>Table1[[#This Row],[Team1]]&amp;""&amp;Table1[[#This Row],[Team2]]&amp;""&amp;Table1[[#This Row],[Date]]</f>
        <v>NYKMIN12.01.2018</v>
      </c>
      <c r="F338" s="18" t="str">
        <f>Raw!$C338</f>
        <v>MIN</v>
      </c>
      <c r="G338" s="18" t="str">
        <f>IF(Raw!$F338=Raw!$B338,"Team1","Team2")</f>
        <v>Team2</v>
      </c>
      <c r="H338" s="18" t="str">
        <f>IF(Table1[[#This Row],[Odd1]]&gt;Table1[[#This Row],[Odd2]],Table1[[#This Row],[Team2]],Table1[[#This Row],[Team1]])</f>
        <v>MIN</v>
      </c>
      <c r="I338" s="18" t="str">
        <f>IF(Raw!$H338=Raw!$B338,"Team1","Team2")</f>
        <v>Team2</v>
      </c>
      <c r="J338" s="18">
        <v>4.34</v>
      </c>
      <c r="K338" s="18">
        <v>1.26</v>
      </c>
      <c r="L338" s="18">
        <f>Raw!$J338-Raw!$K338</f>
        <v>3.08</v>
      </c>
      <c r="M338" s="18" t="s">
        <v>65</v>
      </c>
      <c r="N338" s="18" t="str">
        <f>IF(Raw!$M338=Raw!$B338,"Team1", "Team2")</f>
        <v>Team1</v>
      </c>
      <c r="O338" s="18">
        <v>2</v>
      </c>
      <c r="P338" s="18">
        <v>1</v>
      </c>
      <c r="Q338" s="18">
        <v>1</v>
      </c>
      <c r="R338" s="18">
        <f>0</f>
        <v>0</v>
      </c>
      <c r="S338" s="18" t="str">
        <f>IF(Table1[[#This Row],[Scorepred1]]&gt;Table1[[#This Row],[Scorepred2]],Table1[[#This Row],[Team1]],Table1[[#This Row],[Team2]])</f>
        <v>MIN</v>
      </c>
      <c r="T338" s="18" t="str">
        <f>IF(Raw!$S338=Raw!$B338,"Team1","Team2")</f>
        <v>Team2</v>
      </c>
      <c r="U338" s="18">
        <v>83</v>
      </c>
      <c r="V338" s="18">
        <v>118</v>
      </c>
      <c r="W338" s="18">
        <f>Raw!$U338-Raw!$V338</f>
        <v>-35</v>
      </c>
      <c r="X338" s="18">
        <v>0.62529999999999997</v>
      </c>
      <c r="Y338" s="18">
        <v>0.15</v>
      </c>
      <c r="Z338" s="18">
        <f>1-Table1[[#This Row],[Pred1]]</f>
        <v>0.85</v>
      </c>
      <c r="AA338" s="20">
        <v>-2</v>
      </c>
      <c r="AB338" s="20">
        <v>-8</v>
      </c>
      <c r="AC338" s="20">
        <v>6</v>
      </c>
      <c r="AD338" s="20">
        <v>-0.16499999999999998</v>
      </c>
      <c r="AE338" s="20">
        <v>0.20000000000000284</v>
      </c>
      <c r="AF338" s="20">
        <v>-4.7000000000000028</v>
      </c>
      <c r="AG338" s="20">
        <v>-0.39999999999999858</v>
      </c>
      <c r="AH338" s="20">
        <v>1</v>
      </c>
      <c r="AI338" s="20">
        <v>-1</v>
      </c>
      <c r="AJ338" s="20">
        <v>-0.40000000000000036</v>
      </c>
      <c r="AK338" s="20">
        <v>-1.5</v>
      </c>
      <c r="AL338" s="20">
        <v>0.69999999999999574</v>
      </c>
      <c r="AM338" s="20">
        <v>-3.6000000000000014</v>
      </c>
      <c r="AN338" s="20">
        <v>-4.6000000000000014</v>
      </c>
      <c r="AO338" s="20">
        <v>0.10000000000000853</v>
      </c>
      <c r="AP338" s="20">
        <v>0.40000000000000036</v>
      </c>
      <c r="AQ338" s="20">
        <v>2.6000000000000014</v>
      </c>
      <c r="AR338" s="20">
        <v>2.8999999999999986</v>
      </c>
      <c r="AS338" s="20">
        <v>-0.10000000000000142</v>
      </c>
      <c r="AT338" s="20">
        <v>2.4000000000000004</v>
      </c>
      <c r="AU338" s="20">
        <v>-2</v>
      </c>
      <c r="AV338" s="20">
        <v>1</v>
      </c>
      <c r="AW338" s="20">
        <v>0.40000000000000036</v>
      </c>
      <c r="AX338" s="20">
        <v>2.8999999999999986</v>
      </c>
      <c r="AY338" s="20">
        <v>-1.4000000000000021</v>
      </c>
      <c r="AZ338" s="20">
        <v>-4.5</v>
      </c>
      <c r="BA338" s="20">
        <v>0</v>
      </c>
      <c r="BB338" s="20">
        <v>-1</v>
      </c>
      <c r="BC338" s="20">
        <v>1</v>
      </c>
      <c r="BD338" s="20">
        <v>-1</v>
      </c>
      <c r="BE338" s="20">
        <v>10</v>
      </c>
      <c r="BF338" s="20">
        <v>15</v>
      </c>
      <c r="BG338" s="20">
        <v>9</v>
      </c>
      <c r="BH338" s="20">
        <v>16</v>
      </c>
      <c r="BI338" s="20">
        <v>1.2000000000000028</v>
      </c>
      <c r="BJ338" s="22">
        <v>3</v>
      </c>
      <c r="BK338" s="22">
        <v>2</v>
      </c>
      <c r="BL338" s="22">
        <v>10.5</v>
      </c>
      <c r="BM338" s="22">
        <v>-6</v>
      </c>
      <c r="BN338" s="22">
        <v>-6</v>
      </c>
      <c r="BO338" s="22">
        <v>-8.5000000000000071</v>
      </c>
      <c r="BP338" s="22">
        <v>0</v>
      </c>
      <c r="BQ338" s="22">
        <v>6</v>
      </c>
      <c r="BR338" s="22">
        <v>6</v>
      </c>
      <c r="BS338" s="22">
        <v>2</v>
      </c>
      <c r="BT338" s="22">
        <v>2</v>
      </c>
      <c r="BU338" s="22">
        <v>-6</v>
      </c>
      <c r="BV338" s="22">
        <v>4</v>
      </c>
      <c r="BW338" s="22">
        <v>3</v>
      </c>
      <c r="BX338" s="22">
        <v>-2</v>
      </c>
      <c r="BY338" s="20">
        <v>-3</v>
      </c>
      <c r="BZ338" s="22">
        <v>-19</v>
      </c>
      <c r="CA338" s="21" t="str">
        <f>IF(Table1[[#This Row],[Score1]]&gt;Table1[[#This Row],[Score2]],Table1[[#This Row],[Team1]],Table1[[#This Row],[Team2]])</f>
        <v>MIN</v>
      </c>
      <c r="CB338" s="21" t="str">
        <f>IF(Raw!$CA338=Raw!$B338,"Team1", "Team2")</f>
        <v>Team2</v>
      </c>
      <c r="CC338" s="21">
        <v>108</v>
      </c>
      <c r="CD338" s="21">
        <v>118</v>
      </c>
      <c r="CE338" s="21">
        <f>Raw!$CC338-Raw!$CD338</f>
        <v>-10</v>
      </c>
      <c r="CF338" s="21" t="str">
        <f>INDEX(Pred!O:O, MATCH(Table1[[#This Row],[Index]],Pred!E:E,0))</f>
        <v>Team2</v>
      </c>
      <c r="CG338" s="21">
        <f>INDEX(Pred!P:P,MATCH(Table1[[#This Row],[Index]],Pred!E:E,0))</f>
        <v>-13</v>
      </c>
      <c r="CH338" s="21">
        <f>IF(OR(SIGN(Table1[[#This Row],[Runline.forecast]])&lt;&gt;SIGN(Table1[[#This Row],[Scorediff]]), ABS(Table1[[#This Row],[Runline.forecast]])&gt;ABS(Table1[[#This Row],[Scorediff]])),1,0)</f>
        <v>1</v>
      </c>
      <c r="CI338" s="21">
        <f>IF(Table1[[#This Row],[GamewinTeam]]=Table1[[#This Row],[Bet.forecast]],0,1)</f>
        <v>0</v>
      </c>
      <c r="CJ338" s="32">
        <f>IF(AND(Table1[[#This Row],[Runline.error]]=0,Table1[[#This Row],[Error]]=0),0,1)</f>
        <v>1</v>
      </c>
      <c r="CK338" s="32">
        <f>IF(OR(SIGN(Table1[[#This Row],[Scorepreddiff]])&lt;&gt;SIGN(Table1[[#This Row],[Scorediff]]), ABS(Table1[[#This Row],[Scorepreddiff]])&gt;ABS(Table1[[#This Row],[Scorediff]])),1,0)</f>
        <v>1</v>
      </c>
    </row>
    <row r="339" spans="1:89" x14ac:dyDescent="0.25">
      <c r="A339" t="str">
        <f>IF(ISBLANK(Table1[[#This Row],[Gamewin]]),"Test","Train")</f>
        <v>Train</v>
      </c>
      <c r="B339" s="16" t="s">
        <v>74</v>
      </c>
      <c r="C339" s="18" t="s">
        <v>63</v>
      </c>
      <c r="D339" s="19" t="s">
        <v>295</v>
      </c>
      <c r="E339" s="18" t="str">
        <f>Table1[[#This Row],[Team1]]&amp;""&amp;Table1[[#This Row],[Team2]]&amp;""&amp;Table1[[#This Row],[Date]]</f>
        <v>PORNOP12.01.2018</v>
      </c>
      <c r="F339" s="18" t="str">
        <f>Raw!$C339</f>
        <v>NOP</v>
      </c>
      <c r="G339" s="18" t="str">
        <f>IF(Raw!$F339=Raw!$B339,"Team1","Team2")</f>
        <v>Team2</v>
      </c>
      <c r="H339" s="18" t="str">
        <f>IF(Table1[[#This Row],[Odd1]]&gt;Table1[[#This Row],[Odd2]],Table1[[#This Row],[Team2]],Table1[[#This Row],[Team1]])</f>
        <v>NOP</v>
      </c>
      <c r="I339" s="18" t="str">
        <f>IF(Raw!$H339=Raw!$B339,"Team1","Team2")</f>
        <v>Team2</v>
      </c>
      <c r="J339" s="18">
        <v>2.33</v>
      </c>
      <c r="K339" s="18">
        <v>1.68</v>
      </c>
      <c r="L339" s="18">
        <f>Raw!$J339-Raw!$K339</f>
        <v>0.65000000000000013</v>
      </c>
      <c r="M339" s="18" t="s">
        <v>74</v>
      </c>
      <c r="N339" s="18" t="str">
        <f>IF(Raw!$M339=Raw!$B339,"Team1", "Team2")</f>
        <v>Team1</v>
      </c>
      <c r="O339" s="18">
        <f>0</f>
        <v>0</v>
      </c>
      <c r="P339" s="18">
        <f>0</f>
        <v>0</v>
      </c>
      <c r="Q339" s="18">
        <f>0</f>
        <v>0</v>
      </c>
      <c r="R339" s="18">
        <f>0</f>
        <v>0</v>
      </c>
      <c r="S339" s="18" t="str">
        <f>IF(Table1[[#This Row],[Scorepred1]]&gt;Table1[[#This Row],[Scorepred2]],Table1[[#This Row],[Team1]],Table1[[#This Row],[Team2]])</f>
        <v>NOP</v>
      </c>
      <c r="T339" s="18" t="str">
        <f>IF(Raw!$S339=Raw!$B339,"Team1","Team2")</f>
        <v>Team2</v>
      </c>
      <c r="U339" s="18">
        <v>97</v>
      </c>
      <c r="V339" s="18">
        <v>107</v>
      </c>
      <c r="W339" s="18">
        <f>Raw!$U339-Raw!$V339</f>
        <v>-10</v>
      </c>
      <c r="X339" s="18">
        <v>0.82879999999999998</v>
      </c>
      <c r="Y339" s="18">
        <v>0.4</v>
      </c>
      <c r="Z339" s="18">
        <f>1-Table1[[#This Row],[Pred1]]</f>
        <v>0.6</v>
      </c>
      <c r="AA339" s="20">
        <v>1</v>
      </c>
      <c r="AB339" s="20">
        <v>2</v>
      </c>
      <c r="AC339" s="20">
        <v>-1</v>
      </c>
      <c r="AD339" s="20">
        <v>3.7000000000000033E-2</v>
      </c>
      <c r="AE339" s="20">
        <v>-0.19999999999999574</v>
      </c>
      <c r="AF339" s="20">
        <v>-7.0999999999999943</v>
      </c>
      <c r="AG339" s="20">
        <v>-2.6999999999999957</v>
      </c>
      <c r="AH339" s="20">
        <v>1.2999999999999972</v>
      </c>
      <c r="AI339" s="20">
        <v>-3.8999999999999986</v>
      </c>
      <c r="AJ339" s="20">
        <v>-1.6999999999999993</v>
      </c>
      <c r="AK339" s="20">
        <v>-4.3000000000000007</v>
      </c>
      <c r="AL339" s="20">
        <v>-0.20000000000000284</v>
      </c>
      <c r="AM339" s="20">
        <v>-9.9999999999997868E-2</v>
      </c>
      <c r="AN339" s="20">
        <v>-0.89999999999999858</v>
      </c>
      <c r="AO339" s="20">
        <v>3</v>
      </c>
      <c r="AP339" s="20">
        <v>1.6000000000000014</v>
      </c>
      <c r="AQ339" s="20">
        <v>0.5</v>
      </c>
      <c r="AR339" s="20">
        <v>2.1000000000000014</v>
      </c>
      <c r="AS339" s="20">
        <v>-7.5999999999999979</v>
      </c>
      <c r="AT339" s="20">
        <v>-1.3000000000000007</v>
      </c>
      <c r="AU339" s="20">
        <v>-0.5</v>
      </c>
      <c r="AV339" s="20">
        <v>0.20000000000000018</v>
      </c>
      <c r="AW339" s="20">
        <v>1.0999999999999996</v>
      </c>
      <c r="AX339" s="20">
        <v>0.30000000000000071</v>
      </c>
      <c r="AY339" s="20">
        <v>-1.0999999999999979</v>
      </c>
      <c r="AZ339" s="20">
        <v>1.4000000000000001</v>
      </c>
      <c r="BA339" s="20">
        <v>0</v>
      </c>
      <c r="BB339" s="20">
        <v>0</v>
      </c>
      <c r="BC339" s="20">
        <v>0</v>
      </c>
      <c r="BD339" s="20">
        <v>0</v>
      </c>
      <c r="BE339" s="20">
        <v>0</v>
      </c>
      <c r="BF339" s="20">
        <v>10</v>
      </c>
      <c r="BG339" s="20">
        <v>6</v>
      </c>
      <c r="BH339" s="20">
        <v>6</v>
      </c>
      <c r="BI339" s="20">
        <v>4</v>
      </c>
      <c r="BJ339" s="22">
        <v>-2</v>
      </c>
      <c r="BK339" s="22">
        <v>-9</v>
      </c>
      <c r="BL339" s="22">
        <v>3.2000000000000028</v>
      </c>
      <c r="BM339" s="22">
        <v>0</v>
      </c>
      <c r="BN339" s="22">
        <v>-2</v>
      </c>
      <c r="BO339" s="22">
        <v>4.3000000000000114</v>
      </c>
      <c r="BP339" s="22">
        <v>-3</v>
      </c>
      <c r="BQ339" s="22">
        <v>3</v>
      </c>
      <c r="BR339" s="22">
        <v>0</v>
      </c>
      <c r="BS339" s="22">
        <v>1</v>
      </c>
      <c r="BT339" s="22">
        <v>2</v>
      </c>
      <c r="BU339" s="22">
        <v>0</v>
      </c>
      <c r="BV339" s="22">
        <v>-1</v>
      </c>
      <c r="BW339" s="22">
        <v>0</v>
      </c>
      <c r="BX339" s="22">
        <v>0</v>
      </c>
      <c r="BY339" s="20">
        <v>4</v>
      </c>
      <c r="BZ339" s="22">
        <v>-6</v>
      </c>
      <c r="CA339" s="21" t="str">
        <f>IF(Table1[[#This Row],[Score1]]&gt;Table1[[#This Row],[Score2]],Table1[[#This Row],[Team1]],Table1[[#This Row],[Team2]])</f>
        <v>NOP</v>
      </c>
      <c r="CB339" s="21" t="str">
        <f>IF(Raw!$CA339=Raw!$B339,"Team1", "Team2")</f>
        <v>Team2</v>
      </c>
      <c r="CC339" s="21">
        <v>113</v>
      </c>
      <c r="CD339" s="21">
        <v>119</v>
      </c>
      <c r="CE339" s="21">
        <f>Raw!$CC339-Raw!$CD339</f>
        <v>-6</v>
      </c>
      <c r="CF339" s="21" t="str">
        <f>INDEX(Pred!O:O, MATCH(Table1[[#This Row],[Index]],Pred!E:E,0))</f>
        <v>Team2</v>
      </c>
      <c r="CG339" s="21">
        <f>INDEX(Pred!P:P,MATCH(Table1[[#This Row],[Index]],Pred!E:E,0))</f>
        <v>-3</v>
      </c>
      <c r="CH339" s="21">
        <f>IF(OR(SIGN(Table1[[#This Row],[Runline.forecast]])&lt;&gt;SIGN(Table1[[#This Row],[Scorediff]]), ABS(Table1[[#This Row],[Runline.forecast]])&gt;ABS(Table1[[#This Row],[Scorediff]])),1,0)</f>
        <v>0</v>
      </c>
      <c r="CI339" s="21">
        <f>IF(Table1[[#This Row],[GamewinTeam]]=Table1[[#This Row],[Bet.forecast]],0,1)</f>
        <v>0</v>
      </c>
      <c r="CJ339" s="32">
        <f>IF(AND(Table1[[#This Row],[Runline.error]]=0,Table1[[#This Row],[Error]]=0),0,1)</f>
        <v>0</v>
      </c>
      <c r="CK339" s="32">
        <f>IF(OR(SIGN(Table1[[#This Row],[Scorepreddiff]])&lt;&gt;SIGN(Table1[[#This Row],[Scorediff]]), ABS(Table1[[#This Row],[Scorepreddiff]])&gt;ABS(Table1[[#This Row],[Scorediff]])),1,0)</f>
        <v>1</v>
      </c>
    </row>
    <row r="340" spans="1:89" x14ac:dyDescent="0.25">
      <c r="A340" t="str">
        <f>IF(ISBLANK(Table1[[#This Row],[Gamewin]]),"Test","Train")</f>
        <v>Train</v>
      </c>
      <c r="B340" s="16" t="s">
        <v>58</v>
      </c>
      <c r="C340" s="18" t="s">
        <v>47</v>
      </c>
      <c r="D340" s="19" t="s">
        <v>295</v>
      </c>
      <c r="E340" s="18" t="str">
        <f>Table1[[#This Row],[Team1]]&amp;""&amp;Table1[[#This Row],[Team2]]&amp;""&amp;Table1[[#This Row],[Date]]</f>
        <v>MEMDEN12.01.2018</v>
      </c>
      <c r="F340" s="18" t="str">
        <f>Raw!$C340</f>
        <v>DEN</v>
      </c>
      <c r="G340" s="18" t="str">
        <f>IF(Raw!$F340=Raw!$B340,"Team1","Team2")</f>
        <v>Team2</v>
      </c>
      <c r="H340" s="18" t="str">
        <f>IF(Table1[[#This Row],[Odd1]]&gt;Table1[[#This Row],[Odd2]],Table1[[#This Row],[Team2]],Table1[[#This Row],[Team1]])</f>
        <v>DEN</v>
      </c>
      <c r="I340" s="18" t="str">
        <f>IF(Raw!$H340=Raw!$B340,"Team1","Team2")</f>
        <v>Team2</v>
      </c>
      <c r="J340" s="18">
        <v>3.24</v>
      </c>
      <c r="K340" s="18">
        <v>1.4</v>
      </c>
      <c r="L340" s="18">
        <f>Raw!$J340-Raw!$K340</f>
        <v>1.8400000000000003</v>
      </c>
      <c r="M340" s="18" t="s">
        <v>58</v>
      </c>
      <c r="N340" s="18" t="str">
        <f>IF(Raw!$M340=Raw!$B340,"Team1", "Team2")</f>
        <v>Team1</v>
      </c>
      <c r="O340" s="18">
        <v>4</v>
      </c>
      <c r="P340" s="18">
        <v>1</v>
      </c>
      <c r="Q340" s="18">
        <v>1</v>
      </c>
      <c r="R340" s="18">
        <f>0</f>
        <v>0</v>
      </c>
      <c r="S340" s="18" t="str">
        <f>IF(Table1[[#This Row],[Scorepred1]]&gt;Table1[[#This Row],[Scorepred2]],Table1[[#This Row],[Team1]],Table1[[#This Row],[Team2]])</f>
        <v>DEN</v>
      </c>
      <c r="T340" s="18" t="str">
        <f>IF(Raw!$S340=Raw!$B340,"Team1","Team2")</f>
        <v>Team2</v>
      </c>
      <c r="U340" s="18">
        <v>96</v>
      </c>
      <c r="V340" s="18">
        <v>102</v>
      </c>
      <c r="W340" s="18">
        <f>Raw!$U340-Raw!$V340</f>
        <v>-6</v>
      </c>
      <c r="X340" s="18">
        <v>0.76529999999999998</v>
      </c>
      <c r="Y340" s="18">
        <v>0.44</v>
      </c>
      <c r="Z340" s="18">
        <f>1-Table1[[#This Row],[Pred1]]</f>
        <v>0.56000000000000005</v>
      </c>
      <c r="AA340" s="20">
        <v>-1</v>
      </c>
      <c r="AB340" s="20">
        <v>-8</v>
      </c>
      <c r="AC340" s="20">
        <v>7</v>
      </c>
      <c r="AD340" s="20">
        <v>-0.187</v>
      </c>
      <c r="AE340" s="20">
        <v>-0.29999999999999716</v>
      </c>
      <c r="AF340" s="20">
        <v>-8.2000000000000028</v>
      </c>
      <c r="AG340" s="20">
        <v>-4.2000000000000028</v>
      </c>
      <c r="AH340" s="20">
        <v>-5.3999999999999915</v>
      </c>
      <c r="AI340" s="20">
        <v>-2</v>
      </c>
      <c r="AJ340" s="20">
        <v>-1.6999999999999993</v>
      </c>
      <c r="AK340" s="20">
        <v>-3.6000000000000014</v>
      </c>
      <c r="AL340" s="20">
        <v>-1.2999999999999972</v>
      </c>
      <c r="AM340" s="20">
        <v>1.7999999999999972</v>
      </c>
      <c r="AN340" s="20">
        <v>0.89999999999999858</v>
      </c>
      <c r="AO340" s="20">
        <v>4.7999999999999972</v>
      </c>
      <c r="AP340" s="20">
        <v>-2.5999999999999996</v>
      </c>
      <c r="AQ340" s="20">
        <v>-2.4000000000000021</v>
      </c>
      <c r="AR340" s="20">
        <v>-5.1000000000000014</v>
      </c>
      <c r="AS340" s="20">
        <v>-3.1000000000000014</v>
      </c>
      <c r="AT340" s="20">
        <v>-1.4000000000000004</v>
      </c>
      <c r="AU340" s="20">
        <v>-0.40000000000000036</v>
      </c>
      <c r="AV340" s="20">
        <v>0.59999999999999964</v>
      </c>
      <c r="AW340" s="20">
        <v>0.59999999999999964</v>
      </c>
      <c r="AX340" s="20">
        <v>5.6000000000000014</v>
      </c>
      <c r="AY340" s="20">
        <v>1</v>
      </c>
      <c r="AZ340" s="20">
        <v>-4.5</v>
      </c>
      <c r="BA340" s="20">
        <v>0</v>
      </c>
      <c r="BB340" s="20">
        <v>1</v>
      </c>
      <c r="BC340" s="20">
        <v>-1</v>
      </c>
      <c r="BD340" s="20">
        <v>1</v>
      </c>
      <c r="BE340" s="20">
        <v>0</v>
      </c>
      <c r="BF340" s="20">
        <v>8</v>
      </c>
      <c r="BG340" s="20">
        <v>-1</v>
      </c>
      <c r="BH340" s="20">
        <v>-7</v>
      </c>
      <c r="BI340" s="20">
        <v>2</v>
      </c>
      <c r="BJ340" s="22">
        <v>-4</v>
      </c>
      <c r="BK340" s="22">
        <v>-18</v>
      </c>
      <c r="BL340" s="22">
        <v>2</v>
      </c>
      <c r="BM340" s="22">
        <v>14</v>
      </c>
      <c r="BN340" s="22">
        <v>12</v>
      </c>
      <c r="BO340" s="22">
        <v>21.299999999999997</v>
      </c>
      <c r="BP340" s="22">
        <v>0</v>
      </c>
      <c r="BQ340" s="22">
        <v>10</v>
      </c>
      <c r="BR340" s="22">
        <v>10</v>
      </c>
      <c r="BS340" s="22">
        <v>-6</v>
      </c>
      <c r="BT340" s="22">
        <v>-2</v>
      </c>
      <c r="BU340" s="22">
        <v>-6</v>
      </c>
      <c r="BV340" s="22">
        <v>-1</v>
      </c>
      <c r="BW340" s="22">
        <v>3</v>
      </c>
      <c r="BX340" s="22">
        <v>8</v>
      </c>
      <c r="BY340" s="20">
        <v>3</v>
      </c>
      <c r="BZ340" s="22">
        <v>16</v>
      </c>
      <c r="CA340" s="21" t="str">
        <f>IF(Table1[[#This Row],[Score1]]&gt;Table1[[#This Row],[Score2]],Table1[[#This Row],[Team1]],Table1[[#This Row],[Team2]])</f>
        <v>DEN</v>
      </c>
      <c r="CB340" s="21" t="str">
        <f>IF(Raw!$CA340=Raw!$B340,"Team1", "Team2")</f>
        <v>Team2</v>
      </c>
      <c r="CC340" s="21">
        <v>78</v>
      </c>
      <c r="CD340" s="21">
        <v>87</v>
      </c>
      <c r="CE340" s="21">
        <f>Raw!$CC340-Raw!$CD340</f>
        <v>-9</v>
      </c>
      <c r="CF340" s="21" t="str">
        <f>INDEX(Pred!O:O, MATCH(Table1[[#This Row],[Index]],Pred!E:E,0))</f>
        <v>Team2</v>
      </c>
      <c r="CG340" s="21">
        <f>INDEX(Pred!P:P,MATCH(Table1[[#This Row],[Index]],Pred!E:E,0))</f>
        <v>-7</v>
      </c>
      <c r="CH340" s="21">
        <f>IF(OR(SIGN(Table1[[#This Row],[Runline.forecast]])&lt;&gt;SIGN(Table1[[#This Row],[Scorediff]]), ABS(Table1[[#This Row],[Runline.forecast]])&gt;ABS(Table1[[#This Row],[Scorediff]])),1,0)</f>
        <v>0</v>
      </c>
      <c r="CI340" s="21">
        <f>IF(Table1[[#This Row],[GamewinTeam]]=Table1[[#This Row],[Bet.forecast]],0,1)</f>
        <v>0</v>
      </c>
      <c r="CJ340" s="32">
        <f>IF(AND(Table1[[#This Row],[Runline.error]]=0,Table1[[#This Row],[Error]]=0),0,1)</f>
        <v>0</v>
      </c>
      <c r="CK340" s="32">
        <f>IF(OR(SIGN(Table1[[#This Row],[Scorepreddiff]])&lt;&gt;SIGN(Table1[[#This Row],[Scorediff]]), ABS(Table1[[#This Row],[Scorepreddiff]])&gt;ABS(Table1[[#This Row],[Scorediff]])),1,0)</f>
        <v>0</v>
      </c>
    </row>
    <row r="341" spans="1:89" x14ac:dyDescent="0.25">
      <c r="A341" t="str">
        <f>IF(ISBLANK(Table1[[#This Row],[Gamewin]]),"Test","Train")</f>
        <v>Train</v>
      </c>
      <c r="B341" s="16" t="s">
        <v>6</v>
      </c>
      <c r="C341" s="18" t="s">
        <v>72</v>
      </c>
      <c r="D341" s="19" t="s">
        <v>295</v>
      </c>
      <c r="E341" s="18" t="str">
        <f>Table1[[#This Row],[Team1]]&amp;""&amp;Table1[[#This Row],[Team2]]&amp;""&amp;Table1[[#This Row],[Date]]</f>
        <v>HOUPHX12.01.2018</v>
      </c>
      <c r="F341" s="18" t="str">
        <f>Raw!$C341</f>
        <v>PHX</v>
      </c>
      <c r="G341" s="18" t="str">
        <f>IF(Raw!$F341=Raw!$B341,"Team1","Team2")</f>
        <v>Team2</v>
      </c>
      <c r="H341" s="18" t="str">
        <f>IF(Table1[[#This Row],[Odd1]]&gt;Table1[[#This Row],[Odd2]],Table1[[#This Row],[Team2]],Table1[[#This Row],[Team1]])</f>
        <v>HOU</v>
      </c>
      <c r="I341" s="18" t="str">
        <f>IF(Raw!$H341=Raw!$B341,"Team1","Team2")</f>
        <v>Team1</v>
      </c>
      <c r="J341" s="18">
        <v>1.35</v>
      </c>
      <c r="K341" s="18">
        <v>3.52</v>
      </c>
      <c r="L341" s="18">
        <f>Raw!$J341-Raw!$K341</f>
        <v>-2.17</v>
      </c>
      <c r="M341" s="18" t="s">
        <v>72</v>
      </c>
      <c r="N341" s="18" t="str">
        <f>IF(Raw!$M341=Raw!$B341,"Team1", "Team2")</f>
        <v>Team2</v>
      </c>
      <c r="O341" s="18">
        <v>5</v>
      </c>
      <c r="P341" s="18">
        <f>0</f>
        <v>0</v>
      </c>
      <c r="Q341" s="18">
        <v>2</v>
      </c>
      <c r="R341" s="18">
        <f>0</f>
        <v>0</v>
      </c>
      <c r="S341" s="18" t="str">
        <f>IF(Table1[[#This Row],[Scorepred1]]&gt;Table1[[#This Row],[Scorepred2]],Table1[[#This Row],[Team1]],Table1[[#This Row],[Team2]])</f>
        <v>PHX</v>
      </c>
      <c r="T341" s="18" t="str">
        <f>IF(Raw!$S341=Raw!$B341,"Team1","Team2")</f>
        <v>Team2</v>
      </c>
      <c r="U341" s="18">
        <v>82</v>
      </c>
      <c r="V341" s="18">
        <v>107</v>
      </c>
      <c r="W341" s="18">
        <f>Raw!$U341-Raw!$V341</f>
        <v>-25</v>
      </c>
      <c r="X341" s="18">
        <v>0.82210000000000005</v>
      </c>
      <c r="Y341" s="18">
        <v>0.25</v>
      </c>
      <c r="Z341" s="18">
        <f>1-Table1[[#This Row],[Pred1]]</f>
        <v>0.75</v>
      </c>
      <c r="AA341" s="20">
        <v>-2</v>
      </c>
      <c r="AB341" s="20">
        <v>13</v>
      </c>
      <c r="AC341" s="20">
        <v>-15</v>
      </c>
      <c r="AD341" s="20">
        <v>0.34399999999999997</v>
      </c>
      <c r="AE341" s="20">
        <v>0.19999999999999574</v>
      </c>
      <c r="AF341" s="20">
        <v>9.2999999999999972</v>
      </c>
      <c r="AG341" s="20">
        <v>0.79999999999999716</v>
      </c>
      <c r="AH341" s="20">
        <v>-1.7999999999999972</v>
      </c>
      <c r="AI341" s="20">
        <v>1.8000000000000043</v>
      </c>
      <c r="AJ341" s="20">
        <v>6.8000000000000007</v>
      </c>
      <c r="AK341" s="20">
        <v>16.899999999999999</v>
      </c>
      <c r="AL341" s="20">
        <v>2.5</v>
      </c>
      <c r="AM341" s="20">
        <v>1</v>
      </c>
      <c r="AN341" s="20">
        <v>0</v>
      </c>
      <c r="AO341" s="20">
        <v>3.8000000000000114</v>
      </c>
      <c r="AP341" s="20">
        <v>-1.6999999999999993</v>
      </c>
      <c r="AQ341" s="20">
        <v>0.80000000000000426</v>
      </c>
      <c r="AR341" s="20">
        <v>-1</v>
      </c>
      <c r="AS341" s="20">
        <v>1.9000000000000021</v>
      </c>
      <c r="AT341" s="20">
        <v>-0.80000000000000071</v>
      </c>
      <c r="AU341" s="20">
        <v>2.0000000000000009</v>
      </c>
      <c r="AV341" s="20">
        <v>0</v>
      </c>
      <c r="AW341" s="20">
        <v>-0.5</v>
      </c>
      <c r="AX341" s="20">
        <v>-1.5</v>
      </c>
      <c r="AY341" s="20">
        <v>-1.3000000000000007</v>
      </c>
      <c r="AZ341" s="20">
        <v>14.2</v>
      </c>
      <c r="BA341" s="20">
        <v>0</v>
      </c>
      <c r="BB341" s="20">
        <v>0</v>
      </c>
      <c r="BC341" s="20">
        <v>0</v>
      </c>
      <c r="BD341" s="20">
        <v>0</v>
      </c>
      <c r="BE341" s="20">
        <v>0</v>
      </c>
      <c r="BF341" s="20">
        <v>7</v>
      </c>
      <c r="BG341" s="20">
        <v>6</v>
      </c>
      <c r="BH341" s="20">
        <v>12</v>
      </c>
      <c r="BI341" s="20">
        <v>0.70000000000000284</v>
      </c>
      <c r="BJ341" s="22">
        <v>-5</v>
      </c>
      <c r="BK341" s="22">
        <v>-1</v>
      </c>
      <c r="BL341" s="22">
        <v>-12</v>
      </c>
      <c r="BM341" s="22">
        <v>0</v>
      </c>
      <c r="BN341" s="22">
        <v>2</v>
      </c>
      <c r="BO341" s="22">
        <v>-6.5999999999999943</v>
      </c>
      <c r="BP341" s="22">
        <v>5</v>
      </c>
      <c r="BQ341" s="22">
        <v>1</v>
      </c>
      <c r="BR341" s="22">
        <v>6</v>
      </c>
      <c r="BS341" s="22">
        <v>1</v>
      </c>
      <c r="BT341" s="22">
        <v>4</v>
      </c>
      <c r="BU341" s="22">
        <v>1</v>
      </c>
      <c r="BV341" s="22">
        <v>-1</v>
      </c>
      <c r="BW341" s="22">
        <v>-1</v>
      </c>
      <c r="BX341" s="22">
        <v>11</v>
      </c>
      <c r="BY341" s="20">
        <v>9</v>
      </c>
      <c r="BZ341" s="22">
        <v>-5</v>
      </c>
      <c r="CA341" s="21" t="str">
        <f>IF(Table1[[#This Row],[Score1]]&gt;Table1[[#This Row],[Score2]],Table1[[#This Row],[Team1]],Table1[[#This Row],[Team2]])</f>
        <v>HOU</v>
      </c>
      <c r="CB341" s="21" t="str">
        <f>IF(Raw!$CA341=Raw!$B341,"Team1", "Team2")</f>
        <v>Team1</v>
      </c>
      <c r="CC341" s="21">
        <v>112</v>
      </c>
      <c r="CD341" s="21">
        <v>95</v>
      </c>
      <c r="CE341" s="21">
        <f>Raw!$CC341-Raw!$CD341</f>
        <v>17</v>
      </c>
      <c r="CF341" s="21" t="str">
        <f>INDEX(Pred!O:O, MATCH(Table1[[#This Row],[Index]],Pred!E:E,0))</f>
        <v>do not bet</v>
      </c>
      <c r="CG341" s="21">
        <f>INDEX(Pred!P:P,MATCH(Table1[[#This Row],[Index]],Pred!E:E,0))</f>
        <v>5</v>
      </c>
      <c r="CH341" s="21">
        <f>IF(OR(SIGN(Table1[[#This Row],[Runline.forecast]])&lt;&gt;SIGN(Table1[[#This Row],[Scorediff]]), ABS(Table1[[#This Row],[Runline.forecast]])&gt;ABS(Table1[[#This Row],[Scorediff]])),1,0)</f>
        <v>0</v>
      </c>
      <c r="CI341" s="21">
        <f>IF(Table1[[#This Row],[GamewinTeam]]=Table1[[#This Row],[Bet.forecast]],0,1)</f>
        <v>1</v>
      </c>
      <c r="CJ341" s="32">
        <f>IF(AND(Table1[[#This Row],[Runline.error]]=0,Table1[[#This Row],[Error]]=0),0,1)</f>
        <v>1</v>
      </c>
      <c r="CK341" s="32">
        <f>IF(OR(SIGN(Table1[[#This Row],[Scorepreddiff]])&lt;&gt;SIGN(Table1[[#This Row],[Scorediff]]), ABS(Table1[[#This Row],[Scorepreddiff]])&gt;ABS(Table1[[#This Row],[Scorediff]])),1,0)</f>
        <v>1</v>
      </c>
    </row>
    <row r="342" spans="1:89" x14ac:dyDescent="0.25">
      <c r="A342" t="str">
        <f>IF(ISBLANK(Table1[[#This Row],[Gamewin]]),"Test","Train")</f>
        <v>Train</v>
      </c>
      <c r="B342" s="16" t="s">
        <v>56</v>
      </c>
      <c r="C342" s="18" t="s">
        <v>45</v>
      </c>
      <c r="D342" s="19" t="s">
        <v>296</v>
      </c>
      <c r="E342" s="18" t="str">
        <f>Table1[[#This Row],[Team1]]&amp;""&amp;Table1[[#This Row],[Team2]]&amp;""&amp;Table1[[#This Row],[Date]]</f>
        <v>LALDAL13.01.2018</v>
      </c>
      <c r="F342" s="18" t="str">
        <f>Raw!$C342</f>
        <v>DAL</v>
      </c>
      <c r="G342" s="18" t="str">
        <f>IF(Raw!$F342=Raw!$B342,"Team1","Team2")</f>
        <v>Team2</v>
      </c>
      <c r="H342" s="18" t="str">
        <f>IF(Table1[[#This Row],[Odd1]]&gt;Table1[[#This Row],[Odd2]],Table1[[#This Row],[Team2]],Table1[[#This Row],[Team1]])</f>
        <v>DAL</v>
      </c>
      <c r="I342" s="18" t="str">
        <f>IF(Raw!$H342=Raw!$B342,"Team1","Team2")</f>
        <v>Team2</v>
      </c>
      <c r="J342" s="18">
        <v>2.65</v>
      </c>
      <c r="K342" s="18">
        <v>1.55</v>
      </c>
      <c r="L342" s="18">
        <f>Raw!$J342-Raw!$K342</f>
        <v>1.0999999999999999</v>
      </c>
      <c r="M342" s="18" t="s">
        <v>56</v>
      </c>
      <c r="N342" s="18" t="str">
        <f>IF(Raw!$M342=Raw!$B342,"Team1", "Team2")</f>
        <v>Team1</v>
      </c>
      <c r="O342" s="18">
        <v>2</v>
      </c>
      <c r="P342" s="18">
        <f>0</f>
        <v>0</v>
      </c>
      <c r="Q342" s="18">
        <f>0</f>
        <v>0</v>
      </c>
      <c r="R342" s="18">
        <f>0</f>
        <v>0</v>
      </c>
      <c r="S342" s="18" t="str">
        <f>IF(Table1[[#This Row],[Scorepred1]]&gt;Table1[[#This Row],[Scorepred2]],Table1[[#This Row],[Team1]],Table1[[#This Row],[Team2]])</f>
        <v>DAL</v>
      </c>
      <c r="T342" s="18" t="str">
        <f>IF(Raw!$S342=Raw!$B342,"Team1","Team2")</f>
        <v>Team2</v>
      </c>
      <c r="U342" s="18">
        <v>94</v>
      </c>
      <c r="V342" s="18">
        <v>104</v>
      </c>
      <c r="W342" s="18">
        <f>Raw!$U342-Raw!$V342</f>
        <v>-10</v>
      </c>
      <c r="X342" s="18">
        <v>0.69299999999999995</v>
      </c>
      <c r="Y342" s="18">
        <v>0.4</v>
      </c>
      <c r="Z342" s="18">
        <f>1-Table1[[#This Row],[Pred1]]</f>
        <v>0.6</v>
      </c>
      <c r="AA342" s="20">
        <v>-2</v>
      </c>
      <c r="AB342" s="20">
        <v>-1</v>
      </c>
      <c r="AC342" s="20">
        <v>-1</v>
      </c>
      <c r="AD342" s="20">
        <v>-7.9999999999999516E-3</v>
      </c>
      <c r="AE342" s="20">
        <v>0.60000000000000142</v>
      </c>
      <c r="AF342" s="20">
        <v>3.9000000000000057</v>
      </c>
      <c r="AG342" s="20">
        <v>2.3999999999999986</v>
      </c>
      <c r="AH342" s="20">
        <v>4.9000000000000057</v>
      </c>
      <c r="AI342" s="20">
        <v>0.19999999999999574</v>
      </c>
      <c r="AJ342" s="20">
        <v>-2.6000000000000014</v>
      </c>
      <c r="AK342" s="20">
        <v>-4</v>
      </c>
      <c r="AL342" s="20">
        <v>-4.1000000000000014</v>
      </c>
      <c r="AM342" s="20">
        <v>1.8999999999999986</v>
      </c>
      <c r="AN342" s="20">
        <v>5</v>
      </c>
      <c r="AO342" s="20">
        <v>-8.5</v>
      </c>
      <c r="AP342" s="20">
        <v>3.6999999999999993</v>
      </c>
      <c r="AQ342" s="20">
        <v>2.3000000000000043</v>
      </c>
      <c r="AR342" s="20">
        <v>6.1000000000000014</v>
      </c>
      <c r="AS342" s="20">
        <v>0.69999999999999929</v>
      </c>
      <c r="AT342" s="20">
        <v>4.3000000000000007</v>
      </c>
      <c r="AU342" s="20">
        <v>1.7999999999999998</v>
      </c>
      <c r="AV342" s="20">
        <v>1.2999999999999998</v>
      </c>
      <c r="AW342" s="20">
        <v>1.2999999999999998</v>
      </c>
      <c r="AX342" s="20">
        <v>2.7000000000000028</v>
      </c>
      <c r="AY342" s="20">
        <v>0.5</v>
      </c>
      <c r="AZ342" s="20">
        <v>-2</v>
      </c>
      <c r="BA342" s="20">
        <v>0</v>
      </c>
      <c r="BB342" s="20">
        <v>0</v>
      </c>
      <c r="BC342" s="20">
        <v>0</v>
      </c>
      <c r="BD342" s="20">
        <v>0</v>
      </c>
      <c r="BE342" s="20">
        <v>0</v>
      </c>
      <c r="BF342" s="20">
        <v>-22</v>
      </c>
      <c r="BG342" s="20">
        <v>-3</v>
      </c>
      <c r="BH342" s="20">
        <v>4</v>
      </c>
      <c r="BI342" s="20">
        <v>-5.6000000000000014</v>
      </c>
      <c r="BJ342" s="22">
        <v>-2</v>
      </c>
      <c r="BK342" s="22">
        <v>2</v>
      </c>
      <c r="BL342" s="22">
        <v>-7.5</v>
      </c>
      <c r="BM342" s="22">
        <v>-14</v>
      </c>
      <c r="BN342" s="22">
        <v>-14</v>
      </c>
      <c r="BO342" s="22">
        <v>-21.499999999999993</v>
      </c>
      <c r="BP342" s="22">
        <v>9</v>
      </c>
      <c r="BQ342" s="22">
        <v>-1</v>
      </c>
      <c r="BR342" s="22">
        <v>8</v>
      </c>
      <c r="BS342" s="22">
        <v>-1</v>
      </c>
      <c r="BT342" s="22">
        <v>8</v>
      </c>
      <c r="BU342" s="22">
        <v>8</v>
      </c>
      <c r="BV342" s="22">
        <v>-3</v>
      </c>
      <c r="BW342" s="22">
        <v>0</v>
      </c>
      <c r="BX342" s="22">
        <v>-5</v>
      </c>
      <c r="BY342" s="20">
        <v>-7</v>
      </c>
      <c r="BZ342" s="22">
        <v>8</v>
      </c>
      <c r="CA342" s="21" t="str">
        <f>IF(Table1[[#This Row],[Score1]]&gt;Table1[[#This Row],[Score2]],Table1[[#This Row],[Team1]],Table1[[#This Row],[Team2]])</f>
        <v>LAL</v>
      </c>
      <c r="CB342" s="21" t="str">
        <f>IF(Raw!$CA342=Raw!$B342,"Team1", "Team2")</f>
        <v>Team1</v>
      </c>
      <c r="CC342" s="21">
        <v>107</v>
      </c>
      <c r="CD342" s="21">
        <v>101</v>
      </c>
      <c r="CE342" s="21">
        <f>Raw!$CC342-Raw!$CD342</f>
        <v>6</v>
      </c>
      <c r="CF342" s="21" t="str">
        <f>INDEX(Pred!O:O, MATCH(Table1[[#This Row],[Index]],Pred!E:E,0))</f>
        <v>do not bet</v>
      </c>
      <c r="CG342" s="21">
        <f>INDEX(Pred!P:P,MATCH(Table1[[#This Row],[Index]],Pred!E:E,0))</f>
        <v>-4</v>
      </c>
      <c r="CH342" s="21">
        <f>IF(OR(SIGN(Table1[[#This Row],[Runline.forecast]])&lt;&gt;SIGN(Table1[[#This Row],[Scorediff]]), ABS(Table1[[#This Row],[Runline.forecast]])&gt;ABS(Table1[[#This Row],[Scorediff]])),1,0)</f>
        <v>1</v>
      </c>
      <c r="CI342" s="21">
        <f>IF(Table1[[#This Row],[GamewinTeam]]=Table1[[#This Row],[Bet.forecast]],0,1)</f>
        <v>1</v>
      </c>
      <c r="CJ342" s="32">
        <f>IF(AND(Table1[[#This Row],[Runline.error]]=0,Table1[[#This Row],[Error]]=0),0,1)</f>
        <v>1</v>
      </c>
      <c r="CK342" s="32">
        <f>IF(OR(SIGN(Table1[[#This Row],[Scorepreddiff]])&lt;&gt;SIGN(Table1[[#This Row],[Scorediff]]), ABS(Table1[[#This Row],[Scorepreddiff]])&gt;ABS(Table1[[#This Row],[Scorediff]])),1,0)</f>
        <v>1</v>
      </c>
    </row>
    <row r="343" spans="1:89" x14ac:dyDescent="0.25">
      <c r="A343" t="str">
        <f>IF(ISBLANK(Table1[[#This Row],[Gamewin]]),"Test","Train")</f>
        <v>Train</v>
      </c>
      <c r="B343" s="16" t="s">
        <v>76</v>
      </c>
      <c r="C343" s="18" t="s">
        <v>55</v>
      </c>
      <c r="D343" s="19" t="s">
        <v>296</v>
      </c>
      <c r="E343" s="18" t="str">
        <f>Table1[[#This Row],[Team1]]&amp;""&amp;Table1[[#This Row],[Team2]]&amp;""&amp;Table1[[#This Row],[Date]]</f>
        <v>SACLAC13.01.2018</v>
      </c>
      <c r="F343" s="18" t="str">
        <f>Raw!$C343</f>
        <v>LAC</v>
      </c>
      <c r="G343" s="18" t="str">
        <f>IF(Raw!$F343=Raw!$B343,"Team1","Team2")</f>
        <v>Team2</v>
      </c>
      <c r="H343" s="18" t="str">
        <f>IF(Table1[[#This Row],[Odd1]]&gt;Table1[[#This Row],[Odd2]],Table1[[#This Row],[Team2]],Table1[[#This Row],[Team1]])</f>
        <v>LAC</v>
      </c>
      <c r="I343" s="18" t="str">
        <f>IF(Raw!$H343=Raw!$B343,"Team1","Team2")</f>
        <v>Team2</v>
      </c>
      <c r="J343" s="18">
        <v>3.69</v>
      </c>
      <c r="K343" s="18">
        <v>1.33</v>
      </c>
      <c r="L343" s="18">
        <f>Raw!$J343-Raw!$K343</f>
        <v>2.36</v>
      </c>
      <c r="M343" s="18" t="s">
        <v>76</v>
      </c>
      <c r="N343" s="18" t="str">
        <f>IF(Raw!$M343=Raw!$B343,"Team1", "Team2")</f>
        <v>Team1</v>
      </c>
      <c r="O343" s="18">
        <f>0</f>
        <v>0</v>
      </c>
      <c r="P343" s="18">
        <f>0</f>
        <v>0</v>
      </c>
      <c r="Q343" s="18">
        <f>0</f>
        <v>0</v>
      </c>
      <c r="R343" s="18">
        <f>0</f>
        <v>0</v>
      </c>
      <c r="S343" s="18" t="str">
        <f>IF(Table1[[#This Row],[Scorepred1]]&gt;Table1[[#This Row],[Scorepred2]],Table1[[#This Row],[Team1]],Table1[[#This Row],[Team2]])</f>
        <v>LAC</v>
      </c>
      <c r="T343" s="18" t="str">
        <f>IF(Raw!$S343=Raw!$B343,"Team1","Team2")</f>
        <v>Team2</v>
      </c>
      <c r="U343" s="18">
        <v>81</v>
      </c>
      <c r="V343" s="18">
        <v>113</v>
      </c>
      <c r="W343" s="18">
        <f>Raw!$U343-Raw!$V343</f>
        <v>-32</v>
      </c>
      <c r="X343" s="18">
        <v>0.82430000000000003</v>
      </c>
      <c r="Y343" s="18">
        <v>0.18</v>
      </c>
      <c r="Z343" s="18">
        <f>1-Table1[[#This Row],[Pred1]]</f>
        <v>0.82000000000000006</v>
      </c>
      <c r="AA343" s="20">
        <v>0</v>
      </c>
      <c r="AB343" s="20">
        <v>-7</v>
      </c>
      <c r="AC343" s="20">
        <v>7</v>
      </c>
      <c r="AD343" s="20">
        <v>-0.17099999999999999</v>
      </c>
      <c r="AE343" s="20">
        <v>0</v>
      </c>
      <c r="AF343" s="20">
        <v>-9.1000000000000085</v>
      </c>
      <c r="AG343" s="20">
        <v>-0.59999999999999432</v>
      </c>
      <c r="AH343" s="20">
        <v>0.20000000000000284</v>
      </c>
      <c r="AI343" s="20">
        <v>-0.80000000000000426</v>
      </c>
      <c r="AJ343" s="20">
        <v>-1.8000000000000007</v>
      </c>
      <c r="AK343" s="20">
        <v>-6.3999999999999986</v>
      </c>
      <c r="AL343" s="20">
        <v>2</v>
      </c>
      <c r="AM343" s="20">
        <v>-6.0999999999999979</v>
      </c>
      <c r="AN343" s="20">
        <v>-7.4000000000000021</v>
      </c>
      <c r="AO343" s="20">
        <v>-2.7000000000000028</v>
      </c>
      <c r="AP343" s="20">
        <v>-0.90000000000000036</v>
      </c>
      <c r="AQ343" s="20">
        <v>-2.2000000000000028</v>
      </c>
      <c r="AR343" s="20">
        <v>-3.1000000000000014</v>
      </c>
      <c r="AS343" s="20">
        <v>-0.40000000000000213</v>
      </c>
      <c r="AT343" s="20">
        <v>-0.5</v>
      </c>
      <c r="AU343" s="20">
        <v>0.39999999999999947</v>
      </c>
      <c r="AV343" s="20">
        <v>-0.80000000000000071</v>
      </c>
      <c r="AW343" s="20">
        <v>-0.60000000000000053</v>
      </c>
      <c r="AX343" s="20">
        <v>-1.3000000000000007</v>
      </c>
      <c r="AY343" s="20">
        <v>-4.3000000000000007</v>
      </c>
      <c r="AZ343" s="20">
        <v>-8.6</v>
      </c>
      <c r="BA343" s="20">
        <v>0</v>
      </c>
      <c r="BB343" s="20">
        <v>-1</v>
      </c>
      <c r="BC343" s="20">
        <v>1</v>
      </c>
      <c r="BD343" s="20">
        <v>-1</v>
      </c>
      <c r="BE343" s="20">
        <v>0</v>
      </c>
      <c r="BF343" s="20">
        <v>-6</v>
      </c>
      <c r="BG343" s="20">
        <v>-1</v>
      </c>
      <c r="BH343" s="20">
        <v>1</v>
      </c>
      <c r="BI343" s="20">
        <v>-1.8000000000000043</v>
      </c>
      <c r="BJ343" s="22">
        <v>-5</v>
      </c>
      <c r="BK343" s="22">
        <v>-5</v>
      </c>
      <c r="BL343" s="22">
        <v>-11.099999999999998</v>
      </c>
      <c r="BM343" s="22">
        <v>1</v>
      </c>
      <c r="BN343" s="22">
        <v>-2</v>
      </c>
      <c r="BO343" s="22">
        <v>8.7999999999999972</v>
      </c>
      <c r="BP343" s="22">
        <v>2</v>
      </c>
      <c r="BQ343" s="22">
        <v>3</v>
      </c>
      <c r="BR343" s="22">
        <v>5</v>
      </c>
      <c r="BS343" s="22">
        <v>-5</v>
      </c>
      <c r="BT343" s="22">
        <v>-2</v>
      </c>
      <c r="BU343" s="22">
        <v>0</v>
      </c>
      <c r="BV343" s="22">
        <v>-2</v>
      </c>
      <c r="BW343" s="22">
        <v>2</v>
      </c>
      <c r="BX343" s="22">
        <v>6</v>
      </c>
      <c r="BY343" s="20">
        <v>-6</v>
      </c>
      <c r="BZ343" s="22">
        <v>-12</v>
      </c>
      <c r="CA343" s="21" t="str">
        <f>IF(Table1[[#This Row],[Score1]]&gt;Table1[[#This Row],[Score2]],Table1[[#This Row],[Team1]],Table1[[#This Row],[Team2]])</f>
        <v>LAC</v>
      </c>
      <c r="CB343" s="21" t="str">
        <f>IF(Raw!$CA343=Raw!$B343,"Team1", "Team2")</f>
        <v>Team2</v>
      </c>
      <c r="CC343" s="21">
        <v>105</v>
      </c>
      <c r="CD343" s="21">
        <v>126</v>
      </c>
      <c r="CE343" s="21">
        <f>Raw!$CC343-Raw!$CD343</f>
        <v>-21</v>
      </c>
      <c r="CF343" s="21" t="str">
        <f>INDEX(Pred!O:O, MATCH(Table1[[#This Row],[Index]],Pred!E:E,0))</f>
        <v>Team2</v>
      </c>
      <c r="CG343" s="21">
        <f>INDEX(Pred!P:P,MATCH(Table1[[#This Row],[Index]],Pred!E:E,0))</f>
        <v>-7</v>
      </c>
      <c r="CH343" s="21">
        <f>IF(OR(SIGN(Table1[[#This Row],[Runline.forecast]])&lt;&gt;SIGN(Table1[[#This Row],[Scorediff]]), ABS(Table1[[#This Row],[Runline.forecast]])&gt;ABS(Table1[[#This Row],[Scorediff]])),1,0)</f>
        <v>0</v>
      </c>
      <c r="CI343" s="21">
        <f>IF(Table1[[#This Row],[GamewinTeam]]=Table1[[#This Row],[Bet.forecast]],0,1)</f>
        <v>0</v>
      </c>
      <c r="CJ343" s="32">
        <f>IF(AND(Table1[[#This Row],[Runline.error]]=0,Table1[[#This Row],[Error]]=0),0,1)</f>
        <v>0</v>
      </c>
      <c r="CK343" s="32">
        <f>IF(OR(SIGN(Table1[[#This Row],[Scorepreddiff]])&lt;&gt;SIGN(Table1[[#This Row],[Scorediff]]), ABS(Table1[[#This Row],[Scorepreddiff]])&gt;ABS(Table1[[#This Row],[Scorediff]])),1,0)</f>
        <v>1</v>
      </c>
    </row>
    <row r="344" spans="1:89" x14ac:dyDescent="0.25">
      <c r="A344" t="str">
        <f>IF(ISBLANK(Table1[[#This Row],[Gamewin]]),"Test","Train")</f>
        <v>Train</v>
      </c>
      <c r="B344" s="16" t="s">
        <v>67</v>
      </c>
      <c r="C344" s="18" t="s">
        <v>40</v>
      </c>
      <c r="D344" s="19" t="s">
        <v>296</v>
      </c>
      <c r="E344" s="18" t="str">
        <f>Table1[[#This Row],[Team1]]&amp;""&amp;Table1[[#This Row],[Team2]]&amp;""&amp;Table1[[#This Row],[Date]]</f>
        <v>OKCCHA13.01.2018</v>
      </c>
      <c r="F344" s="18" t="str">
        <f>Raw!$C344</f>
        <v>CHA</v>
      </c>
      <c r="G344" s="18" t="str">
        <f>IF(Raw!$F344=Raw!$B344,"Team1","Team2")</f>
        <v>Team2</v>
      </c>
      <c r="H344" s="18" t="str">
        <f>IF(Table1[[#This Row],[Odd1]]&gt;Table1[[#This Row],[Odd2]],Table1[[#This Row],[Team2]],Table1[[#This Row],[Team1]])</f>
        <v>OKC</v>
      </c>
      <c r="I344" s="18" t="str">
        <f>IF(Raw!$H344=Raw!$B344,"Team1","Team2")</f>
        <v>Team1</v>
      </c>
      <c r="J344" s="18">
        <v>1.8</v>
      </c>
      <c r="K344" s="18">
        <v>2.13</v>
      </c>
      <c r="L344" s="18">
        <f>Raw!$J344-Raw!$K344</f>
        <v>-0.32999999999999985</v>
      </c>
      <c r="M344" s="18" t="s">
        <v>40</v>
      </c>
      <c r="N344" s="18" t="str">
        <f>IF(Raw!$M344=Raw!$B344,"Team1", "Team2")</f>
        <v>Team2</v>
      </c>
      <c r="O344" s="18">
        <f>0</f>
        <v>0</v>
      </c>
      <c r="P344" s="18">
        <f>0</f>
        <v>0</v>
      </c>
      <c r="Q344" s="18">
        <f>0</f>
        <v>0</v>
      </c>
      <c r="R344" s="18">
        <f>0</f>
        <v>0</v>
      </c>
      <c r="S344" s="18" t="str">
        <f>IF(Table1[[#This Row],[Scorepred1]]&gt;Table1[[#This Row],[Scorepred2]],Table1[[#This Row],[Team1]],Table1[[#This Row],[Team2]])</f>
        <v>OKC</v>
      </c>
      <c r="T344" s="18" t="str">
        <f>IF(Raw!$S344=Raw!$B344,"Team1","Team2")</f>
        <v>Team1</v>
      </c>
      <c r="U344" s="18">
        <v>97</v>
      </c>
      <c r="V344" s="18">
        <v>91</v>
      </c>
      <c r="W344" s="18">
        <f>Raw!$U344-Raw!$V344</f>
        <v>6</v>
      </c>
      <c r="X344" s="18">
        <v>0.73109999999999997</v>
      </c>
      <c r="Y344" s="18">
        <v>0.56000000000000005</v>
      </c>
      <c r="Z344" s="18">
        <f>1-Table1[[#This Row],[Pred1]]</f>
        <v>0.43999999999999995</v>
      </c>
      <c r="AA344" s="20">
        <v>2</v>
      </c>
      <c r="AB344" s="20">
        <v>6</v>
      </c>
      <c r="AC344" s="20">
        <v>-4</v>
      </c>
      <c r="AD344" s="20">
        <v>0.124</v>
      </c>
      <c r="AE344" s="20">
        <v>0.20000000000000284</v>
      </c>
      <c r="AF344" s="20">
        <v>-0.59999999999999432</v>
      </c>
      <c r="AG344" s="20">
        <v>1.2000000000000028</v>
      </c>
      <c r="AH344" s="20">
        <v>0.19999999999998863</v>
      </c>
      <c r="AI344" s="20">
        <v>1.2999999999999972</v>
      </c>
      <c r="AJ344" s="20">
        <v>1.3000000000000007</v>
      </c>
      <c r="AK344" s="20">
        <v>3.3999999999999986</v>
      </c>
      <c r="AL344" s="20">
        <v>0.20000000000000284</v>
      </c>
      <c r="AM344" s="20">
        <v>-4.3000000000000007</v>
      </c>
      <c r="AN344" s="20">
        <v>-5.3000000000000007</v>
      </c>
      <c r="AO344" s="20">
        <v>-1.5999999999999943</v>
      </c>
      <c r="AP344" s="20">
        <v>1.4000000000000004</v>
      </c>
      <c r="AQ344" s="20">
        <v>-3.8999999999999986</v>
      </c>
      <c r="AR344" s="20">
        <v>-2.5</v>
      </c>
      <c r="AS344" s="20">
        <v>0.30000000000000071</v>
      </c>
      <c r="AT344" s="20">
        <v>1.4000000000000004</v>
      </c>
      <c r="AU344" s="20">
        <v>2.7</v>
      </c>
      <c r="AV344" s="20">
        <v>0.5</v>
      </c>
      <c r="AW344" s="20">
        <v>-0.5</v>
      </c>
      <c r="AX344" s="20">
        <v>2.3000000000000007</v>
      </c>
      <c r="AY344" s="20">
        <v>-2.5</v>
      </c>
      <c r="AZ344" s="20">
        <v>3.5</v>
      </c>
      <c r="BA344" s="20">
        <v>0</v>
      </c>
      <c r="BB344" s="20">
        <v>-1</v>
      </c>
      <c r="BC344" s="20">
        <v>1</v>
      </c>
      <c r="BD344" s="20">
        <v>-1</v>
      </c>
      <c r="BE344" s="20">
        <v>0</v>
      </c>
      <c r="BF344" s="20">
        <v>-11</v>
      </c>
      <c r="BG344" s="20">
        <v>0</v>
      </c>
      <c r="BH344" s="20">
        <v>2</v>
      </c>
      <c r="BI344" s="20">
        <v>-1</v>
      </c>
      <c r="BJ344" s="22">
        <v>-3</v>
      </c>
      <c r="BK344" s="22">
        <v>-2</v>
      </c>
      <c r="BL344" s="22">
        <v>-9.2999999999999972</v>
      </c>
      <c r="BM344" s="22">
        <v>-8</v>
      </c>
      <c r="BN344" s="22">
        <v>-10</v>
      </c>
      <c r="BO344" s="22">
        <v>-1.5</v>
      </c>
      <c r="BP344" s="22">
        <v>2</v>
      </c>
      <c r="BQ344" s="22">
        <v>-7</v>
      </c>
      <c r="BR344" s="22">
        <v>-5</v>
      </c>
      <c r="BS344" s="22">
        <v>-4</v>
      </c>
      <c r="BT344" s="22">
        <v>6</v>
      </c>
      <c r="BU344" s="22">
        <v>1</v>
      </c>
      <c r="BV344" s="22">
        <v>0</v>
      </c>
      <c r="BW344" s="22">
        <v>-3</v>
      </c>
      <c r="BX344" s="22">
        <v>3</v>
      </c>
      <c r="BY344" s="20">
        <v>-4</v>
      </c>
      <c r="BZ344" s="22">
        <v>-27</v>
      </c>
      <c r="CA344" s="21" t="str">
        <f>IF(Table1[[#This Row],[Score1]]&gt;Table1[[#This Row],[Score2]],Table1[[#This Row],[Team1]],Table1[[#This Row],[Team2]])</f>
        <v>OKC</v>
      </c>
      <c r="CB344" s="21" t="str">
        <f>IF(Raw!$CA344=Raw!$B344,"Team1", "Team2")</f>
        <v>Team1</v>
      </c>
      <c r="CC344" s="21">
        <v>101</v>
      </c>
      <c r="CD344" s="21">
        <v>91</v>
      </c>
      <c r="CE344" s="21">
        <f>Raw!$CC344-Raw!$CD344</f>
        <v>10</v>
      </c>
      <c r="CF344" s="21" t="str">
        <f>INDEX(Pred!O:O, MATCH(Table1[[#This Row],[Index]],Pred!E:E,0))</f>
        <v>Team1</v>
      </c>
      <c r="CG344" s="21">
        <f>INDEX(Pred!P:P,MATCH(Table1[[#This Row],[Index]],Pred!E:E,0))</f>
        <v>3</v>
      </c>
      <c r="CH344" s="21">
        <f>IF(OR(SIGN(Table1[[#This Row],[Runline.forecast]])&lt;&gt;SIGN(Table1[[#This Row],[Scorediff]]), ABS(Table1[[#This Row],[Runline.forecast]])&gt;ABS(Table1[[#This Row],[Scorediff]])),1,0)</f>
        <v>0</v>
      </c>
      <c r="CI344" s="21">
        <f>IF(Table1[[#This Row],[GamewinTeam]]=Table1[[#This Row],[Bet.forecast]],0,1)</f>
        <v>0</v>
      </c>
      <c r="CJ344" s="32">
        <f>IF(AND(Table1[[#This Row],[Runline.error]]=0,Table1[[#This Row],[Error]]=0),0,1)</f>
        <v>0</v>
      </c>
      <c r="CK344" s="32">
        <f>IF(OR(SIGN(Table1[[#This Row],[Scorepreddiff]])&lt;&gt;SIGN(Table1[[#This Row],[Scorediff]]), ABS(Table1[[#This Row],[Scorepreddiff]])&gt;ABS(Table1[[#This Row],[Scorediff]])),1,0)</f>
        <v>0</v>
      </c>
    </row>
    <row r="345" spans="1:89" x14ac:dyDescent="0.25">
      <c r="A345" t="str">
        <f>IF(ISBLANK(Table1[[#This Row],[Gamewin]]),"Test","Train")</f>
        <v>Train</v>
      </c>
      <c r="B345" s="16" t="s">
        <v>37</v>
      </c>
      <c r="C345" s="18" t="s">
        <v>83</v>
      </c>
      <c r="D345" s="19" t="s">
        <v>296</v>
      </c>
      <c r="E345" s="18" t="str">
        <f>Table1[[#This Row],[Team1]]&amp;""&amp;Table1[[#This Row],[Team2]]&amp;""&amp;Table1[[#This Row],[Date]]</f>
        <v>BKNWAS13.01.2018</v>
      </c>
      <c r="F345" s="18" t="str">
        <f>Raw!$C345</f>
        <v>WAS</v>
      </c>
      <c r="G345" s="18" t="str">
        <f>IF(Raw!$F345=Raw!$B345,"Team1","Team2")</f>
        <v>Team2</v>
      </c>
      <c r="H345" s="18" t="str">
        <f>IF(Table1[[#This Row],[Odd1]]&gt;Table1[[#This Row],[Odd2]],Table1[[#This Row],[Team2]],Table1[[#This Row],[Team1]])</f>
        <v>WAS</v>
      </c>
      <c r="I345" s="18" t="str">
        <f>IF(Raw!$H345=Raw!$B345,"Team1","Team2")</f>
        <v>Team2</v>
      </c>
      <c r="J345" s="18">
        <v>4.8</v>
      </c>
      <c r="K345" s="18">
        <v>1.23</v>
      </c>
      <c r="L345" s="18">
        <f>Raw!$J345-Raw!$K345</f>
        <v>3.57</v>
      </c>
      <c r="M345" s="18" t="s">
        <v>37</v>
      </c>
      <c r="N345" s="18" t="str">
        <f>IF(Raw!$M345=Raw!$B345,"Team1", "Team2")</f>
        <v>Team1</v>
      </c>
      <c r="O345" s="18">
        <v>2</v>
      </c>
      <c r="P345" s="18">
        <f>0</f>
        <v>0</v>
      </c>
      <c r="Q345" s="18">
        <f>0</f>
        <v>0</v>
      </c>
      <c r="R345" s="18">
        <f>0</f>
        <v>0</v>
      </c>
      <c r="S345" s="18" t="str">
        <f>IF(Table1[[#This Row],[Scorepred1]]&gt;Table1[[#This Row],[Scorepred2]],Table1[[#This Row],[Team1]],Table1[[#This Row],[Team2]])</f>
        <v>WAS</v>
      </c>
      <c r="T345" s="18" t="str">
        <f>IF(Raw!$S345=Raw!$B345,"Team1","Team2")</f>
        <v>Team2</v>
      </c>
      <c r="U345" s="18">
        <v>85</v>
      </c>
      <c r="V345" s="18">
        <v>113</v>
      </c>
      <c r="W345" s="18">
        <f>Raw!$U345-Raw!$V345</f>
        <v>-28</v>
      </c>
      <c r="X345" s="18">
        <v>0.61270000000000002</v>
      </c>
      <c r="Y345" s="18">
        <v>0.22</v>
      </c>
      <c r="Z345" s="18">
        <f>1-Table1[[#This Row],[Pred1]]</f>
        <v>0.78</v>
      </c>
      <c r="AA345" s="20">
        <v>0</v>
      </c>
      <c r="AB345" s="20">
        <v>-8</v>
      </c>
      <c r="AC345" s="20">
        <v>8</v>
      </c>
      <c r="AD345" s="20">
        <v>-0.18999999999999995</v>
      </c>
      <c r="AE345" s="20">
        <v>0</v>
      </c>
      <c r="AF345" s="20">
        <v>-0.79999999999999716</v>
      </c>
      <c r="AG345" s="20">
        <v>-1.8999999999999986</v>
      </c>
      <c r="AH345" s="20">
        <v>1</v>
      </c>
      <c r="AI345" s="20">
        <v>-2.7999999999999972</v>
      </c>
      <c r="AJ345" s="20">
        <v>2.3000000000000007</v>
      </c>
      <c r="AK345" s="20">
        <v>7.8999999999999986</v>
      </c>
      <c r="AL345" s="20">
        <v>-1.7999999999999972</v>
      </c>
      <c r="AM345" s="20">
        <v>0.80000000000000071</v>
      </c>
      <c r="AN345" s="20">
        <v>0.89999999999999858</v>
      </c>
      <c r="AO345" s="20">
        <v>0.59999999999999432</v>
      </c>
      <c r="AP345" s="20">
        <v>0.29999999999999893</v>
      </c>
      <c r="AQ345" s="20">
        <v>2</v>
      </c>
      <c r="AR345" s="20">
        <v>2.3000000000000043</v>
      </c>
      <c r="AS345" s="20">
        <v>-0.60000000000000142</v>
      </c>
      <c r="AT345" s="20">
        <v>2</v>
      </c>
      <c r="AU345" s="20">
        <v>-1.2999999999999998</v>
      </c>
      <c r="AV345" s="20">
        <v>-0.40000000000000036</v>
      </c>
      <c r="AW345" s="20">
        <v>1.1000000000000005</v>
      </c>
      <c r="AX345" s="20">
        <v>-1</v>
      </c>
      <c r="AY345" s="20">
        <v>-0.10000000000000142</v>
      </c>
      <c r="AZ345" s="20">
        <v>-5.1999999999999993</v>
      </c>
      <c r="BA345" s="20">
        <v>0</v>
      </c>
      <c r="BB345" s="20">
        <v>0</v>
      </c>
      <c r="BC345" s="20">
        <v>0</v>
      </c>
      <c r="BD345" s="20">
        <v>0</v>
      </c>
      <c r="BE345" s="20">
        <v>0</v>
      </c>
      <c r="BF345" s="20">
        <v>-15</v>
      </c>
      <c r="BG345" s="20">
        <v>-14</v>
      </c>
      <c r="BH345" s="20">
        <v>-8</v>
      </c>
      <c r="BI345" s="20">
        <v>-10.799999999999997</v>
      </c>
      <c r="BJ345" s="22">
        <v>9</v>
      </c>
      <c r="BK345" s="22">
        <v>18</v>
      </c>
      <c r="BL345" s="22">
        <v>13.200000000000003</v>
      </c>
      <c r="BM345" s="22">
        <v>4</v>
      </c>
      <c r="BN345" s="22">
        <v>7</v>
      </c>
      <c r="BO345" s="22">
        <v>-3</v>
      </c>
      <c r="BP345" s="22">
        <v>-1</v>
      </c>
      <c r="BQ345" s="22">
        <v>3</v>
      </c>
      <c r="BR345" s="22">
        <v>2</v>
      </c>
      <c r="BS345" s="22">
        <v>3</v>
      </c>
      <c r="BT345" s="22">
        <v>3</v>
      </c>
      <c r="BU345" s="22">
        <v>-1</v>
      </c>
      <c r="BV345" s="22">
        <v>-5</v>
      </c>
      <c r="BW345" s="22">
        <v>0</v>
      </c>
      <c r="BX345" s="22">
        <v>2</v>
      </c>
      <c r="BY345" s="20">
        <v>4</v>
      </c>
      <c r="BZ345" s="22">
        <v>-1</v>
      </c>
      <c r="CA345" s="21" t="str">
        <f>IF(Table1[[#This Row],[Score1]]&gt;Table1[[#This Row],[Score2]],Table1[[#This Row],[Team1]],Table1[[#This Row],[Team2]])</f>
        <v>WAS</v>
      </c>
      <c r="CB345" s="21" t="str">
        <f>IF(Raw!$CA345=Raw!$B345,"Team1", "Team2")</f>
        <v>Team2</v>
      </c>
      <c r="CC345" s="21">
        <v>113</v>
      </c>
      <c r="CD345" s="21">
        <v>119</v>
      </c>
      <c r="CE345" s="21">
        <f>Raw!$CC345-Raw!$CD345</f>
        <v>-6</v>
      </c>
      <c r="CF345" s="21" t="str">
        <f>INDEX(Pred!O:O, MATCH(Table1[[#This Row],[Index]],Pred!E:E,0))</f>
        <v>Team2</v>
      </c>
      <c r="CG345" s="21">
        <f>INDEX(Pred!P:P,MATCH(Table1[[#This Row],[Index]],Pred!E:E,0))</f>
        <v>-5</v>
      </c>
      <c r="CH345" s="21">
        <f>IF(OR(SIGN(Table1[[#This Row],[Runline.forecast]])&lt;&gt;SIGN(Table1[[#This Row],[Scorediff]]), ABS(Table1[[#This Row],[Runline.forecast]])&gt;ABS(Table1[[#This Row],[Scorediff]])),1,0)</f>
        <v>0</v>
      </c>
      <c r="CI345" s="21">
        <f>IF(Table1[[#This Row],[GamewinTeam]]=Table1[[#This Row],[Bet.forecast]],0,1)</f>
        <v>0</v>
      </c>
      <c r="CJ345" s="32">
        <f>IF(AND(Table1[[#This Row],[Runline.error]]=0,Table1[[#This Row],[Error]]=0),0,1)</f>
        <v>0</v>
      </c>
      <c r="CK345" s="32">
        <f>IF(OR(SIGN(Table1[[#This Row],[Scorepreddiff]])&lt;&gt;SIGN(Table1[[#This Row],[Scorediff]]), ABS(Table1[[#This Row],[Scorepreddiff]])&gt;ABS(Table1[[#This Row],[Scorediff]])),1,0)</f>
        <v>1</v>
      </c>
    </row>
    <row r="346" spans="1:89" x14ac:dyDescent="0.25">
      <c r="A346" t="str">
        <f>IF(ISBLANK(Table1[[#This Row],[Gamewin]]),"Test","Train")</f>
        <v>Train</v>
      </c>
      <c r="B346" s="16" t="s">
        <v>50</v>
      </c>
      <c r="C346" s="18" t="s">
        <v>11</v>
      </c>
      <c r="D346" s="19" t="s">
        <v>296</v>
      </c>
      <c r="E346" s="18" t="str">
        <f>Table1[[#This Row],[Team1]]&amp;""&amp;Table1[[#This Row],[Team2]]&amp;""&amp;Table1[[#This Row],[Date]]</f>
        <v>GSWTOR13.01.2018</v>
      </c>
      <c r="F346" s="18" t="str">
        <f>Raw!$C346</f>
        <v>TOR</v>
      </c>
      <c r="G346" s="18" t="str">
        <f>IF(Raw!$F346=Raw!$B346,"Team1","Team2")</f>
        <v>Team2</v>
      </c>
      <c r="H346" s="18" t="str">
        <f>IF(Table1[[#This Row],[Odd1]]&gt;Table1[[#This Row],[Odd2]],Table1[[#This Row],[Team2]],Table1[[#This Row],[Team1]])</f>
        <v>GSW</v>
      </c>
      <c r="I346" s="18" t="str">
        <f>IF(Raw!$H346=Raw!$B346,"Team1","Team2")</f>
        <v>Team1</v>
      </c>
      <c r="J346" s="18">
        <v>1.52</v>
      </c>
      <c r="K346" s="18">
        <v>2.73</v>
      </c>
      <c r="L346" s="18">
        <f>Raw!$J346-Raw!$K346</f>
        <v>-1.21</v>
      </c>
      <c r="M346" s="18" t="s">
        <v>11</v>
      </c>
      <c r="N346" s="18" t="str">
        <f>IF(Raw!$M346=Raw!$B346,"Team1", "Team2")</f>
        <v>Team2</v>
      </c>
      <c r="O346" s="18">
        <v>3</v>
      </c>
      <c r="P346" s="18">
        <f>0</f>
        <v>0</v>
      </c>
      <c r="Q346" s="18">
        <v>2</v>
      </c>
      <c r="R346" s="18">
        <v>1</v>
      </c>
      <c r="S346" s="18" t="str">
        <f>IF(Table1[[#This Row],[Scorepred1]]&gt;Table1[[#This Row],[Scorepred2]],Table1[[#This Row],[Team1]],Table1[[#This Row],[Team2]])</f>
        <v>GSW</v>
      </c>
      <c r="T346" s="18" t="str">
        <f>IF(Raw!$S346=Raw!$B346,"Team1","Team2")</f>
        <v>Team1</v>
      </c>
      <c r="U346" s="18">
        <v>98</v>
      </c>
      <c r="V346" s="18">
        <v>90</v>
      </c>
      <c r="W346" s="18">
        <f>Raw!$U346-Raw!$V346</f>
        <v>8</v>
      </c>
      <c r="X346" s="18">
        <v>0.62629999999999997</v>
      </c>
      <c r="Y346" s="18">
        <v>0.57999999999999996</v>
      </c>
      <c r="Z346" s="18">
        <f>1-Table1[[#This Row],[Pred1]]</f>
        <v>0.42000000000000004</v>
      </c>
      <c r="AA346" s="20">
        <v>3</v>
      </c>
      <c r="AB346" s="20">
        <v>5</v>
      </c>
      <c r="AC346" s="20">
        <v>-2</v>
      </c>
      <c r="AD346" s="20">
        <v>6.6000000000000059E-2</v>
      </c>
      <c r="AE346" s="20">
        <v>-9.9999999999994316E-2</v>
      </c>
      <c r="AF346" s="20">
        <v>3.5</v>
      </c>
      <c r="AG346" s="20">
        <v>2.3000000000000043</v>
      </c>
      <c r="AH346" s="20">
        <v>-1.7000000000000028</v>
      </c>
      <c r="AI346" s="20">
        <v>3.6999999999999957</v>
      </c>
      <c r="AJ346" s="20">
        <v>0.19999999999999929</v>
      </c>
      <c r="AK346" s="20">
        <v>-2.5</v>
      </c>
      <c r="AL346" s="20">
        <v>3.6000000000000014</v>
      </c>
      <c r="AM346" s="20">
        <v>-1.3000000000000007</v>
      </c>
      <c r="AN346" s="20">
        <v>-2</v>
      </c>
      <c r="AO346" s="20">
        <v>1.2000000000000028</v>
      </c>
      <c r="AP346" s="20">
        <v>-1</v>
      </c>
      <c r="AQ346" s="20">
        <v>2.6000000000000014</v>
      </c>
      <c r="AR346" s="20">
        <v>1.5</v>
      </c>
      <c r="AS346" s="20">
        <v>7.7000000000000028</v>
      </c>
      <c r="AT346" s="20">
        <v>2.3000000000000007</v>
      </c>
      <c r="AU346" s="20">
        <v>-0.29999999999999893</v>
      </c>
      <c r="AV346" s="20">
        <v>1.9999999999999991</v>
      </c>
      <c r="AW346" s="20">
        <v>-1.1999999999999997</v>
      </c>
      <c r="AX346" s="20">
        <v>-2.2000000000000028</v>
      </c>
      <c r="AY346" s="20">
        <v>-2</v>
      </c>
      <c r="AZ346" s="20">
        <v>1</v>
      </c>
      <c r="BA346" s="20">
        <v>0</v>
      </c>
      <c r="BB346" s="20">
        <v>0</v>
      </c>
      <c r="BC346" s="20">
        <v>0</v>
      </c>
      <c r="BD346" s="20">
        <v>0</v>
      </c>
      <c r="BE346" s="20">
        <v>0</v>
      </c>
      <c r="BF346" s="20">
        <v>-25</v>
      </c>
      <c r="BG346" s="20">
        <v>-9</v>
      </c>
      <c r="BH346" s="20">
        <v>-26</v>
      </c>
      <c r="BI346" s="20">
        <v>5</v>
      </c>
      <c r="BJ346" s="22">
        <v>-13</v>
      </c>
      <c r="BK346" s="22">
        <v>-27</v>
      </c>
      <c r="BL346" s="22">
        <v>-9.6000000000000014</v>
      </c>
      <c r="BM346" s="22">
        <v>6</v>
      </c>
      <c r="BN346" s="22">
        <v>5</v>
      </c>
      <c r="BO346" s="22">
        <v>14.099999999999994</v>
      </c>
      <c r="BP346" s="22">
        <v>-8</v>
      </c>
      <c r="BQ346" s="22">
        <v>-12</v>
      </c>
      <c r="BR346" s="22">
        <v>-20</v>
      </c>
      <c r="BS346" s="22">
        <v>-3</v>
      </c>
      <c r="BT346" s="22">
        <v>1</v>
      </c>
      <c r="BU346" s="22">
        <v>4</v>
      </c>
      <c r="BV346" s="22">
        <v>-4</v>
      </c>
      <c r="BW346" s="22">
        <v>3</v>
      </c>
      <c r="BX346" s="22">
        <v>-12</v>
      </c>
      <c r="BY346" s="20">
        <v>4</v>
      </c>
      <c r="BZ346" s="22">
        <v>-20</v>
      </c>
      <c r="CA346" s="21" t="str">
        <f>IF(Table1[[#This Row],[Score1]]&gt;Table1[[#This Row],[Score2]],Table1[[#This Row],[Team1]],Table1[[#This Row],[Team2]])</f>
        <v>GSW</v>
      </c>
      <c r="CB346" s="21" t="str">
        <f>IF(Raw!$CA346=Raw!$B346,"Team1", "Team2")</f>
        <v>Team1</v>
      </c>
      <c r="CC346" s="21">
        <v>127</v>
      </c>
      <c r="CD346" s="21">
        <v>125</v>
      </c>
      <c r="CE346" s="21">
        <f>Raw!$CC346-Raw!$CD346</f>
        <v>2</v>
      </c>
      <c r="CF346" s="21" t="str">
        <f>INDEX(Pred!O:O, MATCH(Table1[[#This Row],[Index]],Pred!E:E,0))</f>
        <v>Team1</v>
      </c>
      <c r="CG346" s="21">
        <f>INDEX(Pred!P:P,MATCH(Table1[[#This Row],[Index]],Pred!E:E,0))</f>
        <v>3</v>
      </c>
      <c r="CH346" s="21">
        <f>IF(OR(SIGN(Table1[[#This Row],[Runline.forecast]])&lt;&gt;SIGN(Table1[[#This Row],[Scorediff]]), ABS(Table1[[#This Row],[Runline.forecast]])&gt;ABS(Table1[[#This Row],[Scorediff]])),1,0)</f>
        <v>1</v>
      </c>
      <c r="CI346" s="21">
        <f>IF(Table1[[#This Row],[GamewinTeam]]=Table1[[#This Row],[Bet.forecast]],0,1)</f>
        <v>0</v>
      </c>
      <c r="CJ346" s="32">
        <f>IF(AND(Table1[[#This Row],[Runline.error]]=0,Table1[[#This Row],[Error]]=0),0,1)</f>
        <v>1</v>
      </c>
      <c r="CK346" s="32">
        <f>IF(OR(SIGN(Table1[[#This Row],[Scorepreddiff]])&lt;&gt;SIGN(Table1[[#This Row],[Scorediff]]), ABS(Table1[[#This Row],[Scorepreddiff]])&gt;ABS(Table1[[#This Row],[Scorediff]])),1,0)</f>
        <v>1</v>
      </c>
    </row>
    <row r="347" spans="1:89" x14ac:dyDescent="0.25">
      <c r="A347" t="str">
        <f>IF(ISBLANK(Table1[[#This Row],[Gamewin]]),"Test","Train")</f>
        <v>Train</v>
      </c>
      <c r="B347" s="16" t="s">
        <v>5</v>
      </c>
      <c r="C347" s="18" t="s">
        <v>42</v>
      </c>
      <c r="D347" s="19" t="s">
        <v>296</v>
      </c>
      <c r="E347" s="18" t="str">
        <f>Table1[[#This Row],[Team1]]&amp;""&amp;Table1[[#This Row],[Team2]]&amp;""&amp;Table1[[#This Row],[Date]]</f>
        <v>DETCHI13.01.2018</v>
      </c>
      <c r="F347" s="18" t="str">
        <f>Raw!$C347</f>
        <v>CHI</v>
      </c>
      <c r="G347" s="18" t="str">
        <f>IF(Raw!$F347=Raw!$B347,"Team1","Team2")</f>
        <v>Team2</v>
      </c>
      <c r="H347" s="18" t="str">
        <f>IF(Table1[[#This Row],[Odd1]]&gt;Table1[[#This Row],[Odd2]],Table1[[#This Row],[Team2]],Table1[[#This Row],[Team1]])</f>
        <v>DET</v>
      </c>
      <c r="I347" s="18" t="str">
        <f>IF(Raw!$H347=Raw!$B347,"Team1","Team2")</f>
        <v>Team1</v>
      </c>
      <c r="J347" s="18">
        <v>1.95</v>
      </c>
      <c r="K347" s="18">
        <v>1.95</v>
      </c>
      <c r="L347" s="18">
        <f>Raw!$J347-Raw!$K347</f>
        <v>0</v>
      </c>
      <c r="M347" s="18" t="s">
        <v>42</v>
      </c>
      <c r="N347" s="18" t="str">
        <f>IF(Raw!$M347=Raw!$B347,"Team1", "Team2")</f>
        <v>Team2</v>
      </c>
      <c r="O347" s="18">
        <f>0</f>
        <v>0</v>
      </c>
      <c r="P347" s="18">
        <f>0</f>
        <v>0</v>
      </c>
      <c r="Q347" s="18">
        <f>0</f>
        <v>0</v>
      </c>
      <c r="R347" s="18">
        <f>0</f>
        <v>0</v>
      </c>
      <c r="S347" s="18" t="str">
        <f>IF(Table1[[#This Row],[Scorepred1]]&gt;Table1[[#This Row],[Scorepred2]],Table1[[#This Row],[Team1]],Table1[[#This Row],[Team2]])</f>
        <v>CHI</v>
      </c>
      <c r="T347" s="18" t="str">
        <f>IF(Raw!$S347=Raw!$B347,"Team1","Team2")</f>
        <v>Team2</v>
      </c>
      <c r="U347" s="18">
        <v>82</v>
      </c>
      <c r="V347" s="18">
        <v>102</v>
      </c>
      <c r="W347" s="18">
        <f>Raw!$U347-Raw!$V347</f>
        <v>-20</v>
      </c>
      <c r="X347" s="18">
        <v>0.61860000000000004</v>
      </c>
      <c r="Y347" s="18">
        <v>0.4</v>
      </c>
      <c r="Z347" s="18">
        <f>1-Table1[[#This Row],[Pred1]]</f>
        <v>0.6</v>
      </c>
      <c r="AA347" s="20">
        <v>-2</v>
      </c>
      <c r="AB347" s="20">
        <v>7</v>
      </c>
      <c r="AC347" s="20">
        <v>-9</v>
      </c>
      <c r="AD347" s="20">
        <v>0.19300000000000006</v>
      </c>
      <c r="AE347" s="20">
        <v>-0.60000000000000142</v>
      </c>
      <c r="AF347" s="20">
        <v>-9.9999999999994316E-2</v>
      </c>
      <c r="AG347" s="20">
        <v>-0.19999999999999574</v>
      </c>
      <c r="AH347" s="20">
        <v>-2.5</v>
      </c>
      <c r="AI347" s="20">
        <v>1</v>
      </c>
      <c r="AJ347" s="20">
        <v>-0.10000000000000142</v>
      </c>
      <c r="AK347" s="20">
        <v>-1.6999999999999993</v>
      </c>
      <c r="AL347" s="20">
        <v>2</v>
      </c>
      <c r="AM347" s="20">
        <v>0.40000000000000036</v>
      </c>
      <c r="AN347" s="20">
        <v>0.5</v>
      </c>
      <c r="AO347" s="20">
        <v>0</v>
      </c>
      <c r="AP347" s="20">
        <v>0.79999999999999893</v>
      </c>
      <c r="AQ347" s="20">
        <v>-3.2999999999999972</v>
      </c>
      <c r="AR347" s="20">
        <v>-2.5</v>
      </c>
      <c r="AS347" s="20">
        <v>-1.6000000000000014</v>
      </c>
      <c r="AT347" s="20">
        <v>0</v>
      </c>
      <c r="AU347" s="20">
        <v>0.70000000000000018</v>
      </c>
      <c r="AV347" s="20">
        <v>-0.30000000000000027</v>
      </c>
      <c r="AW347" s="20">
        <v>0.40000000000000036</v>
      </c>
      <c r="AX347" s="20">
        <v>-0.60000000000000142</v>
      </c>
      <c r="AY347" s="20">
        <v>0.90000000000000213</v>
      </c>
      <c r="AZ347" s="20">
        <v>7</v>
      </c>
      <c r="BA347" s="20">
        <v>0</v>
      </c>
      <c r="BB347" s="20">
        <v>0</v>
      </c>
      <c r="BC347" s="20">
        <v>0</v>
      </c>
      <c r="BD347" s="20">
        <v>0</v>
      </c>
      <c r="BE347" s="20">
        <v>-10</v>
      </c>
      <c r="BF347" s="20">
        <v>-8</v>
      </c>
      <c r="BG347" s="20">
        <v>3</v>
      </c>
      <c r="BH347" s="20">
        <v>-5</v>
      </c>
      <c r="BI347" s="20">
        <v>5.7000000000000028</v>
      </c>
      <c r="BJ347" s="22">
        <v>-5</v>
      </c>
      <c r="BK347" s="22">
        <v>-12</v>
      </c>
      <c r="BL347" s="22">
        <v>2.1000000000000014</v>
      </c>
      <c r="BM347" s="22">
        <v>-9</v>
      </c>
      <c r="BN347" s="22">
        <v>-8</v>
      </c>
      <c r="BO347" s="22">
        <v>-18.299999999999997</v>
      </c>
      <c r="BP347" s="22">
        <v>1</v>
      </c>
      <c r="BQ347" s="22">
        <v>5</v>
      </c>
      <c r="BR347" s="22">
        <v>6</v>
      </c>
      <c r="BS347" s="22">
        <v>3</v>
      </c>
      <c r="BT347" s="22">
        <v>-4</v>
      </c>
      <c r="BU347" s="22">
        <v>0</v>
      </c>
      <c r="BV347" s="22">
        <v>-1</v>
      </c>
      <c r="BW347" s="22">
        <v>-7</v>
      </c>
      <c r="BX347" s="22">
        <v>-5</v>
      </c>
      <c r="BY347" s="20">
        <v>-9</v>
      </c>
      <c r="BZ347" s="22">
        <v>31</v>
      </c>
      <c r="CA347" s="21" t="str">
        <f>IF(Table1[[#This Row],[Score1]]&gt;Table1[[#This Row],[Score2]],Table1[[#This Row],[Team1]],Table1[[#This Row],[Team2]])</f>
        <v>CHI</v>
      </c>
      <c r="CB347" s="21" t="str">
        <f>IF(Raw!$CA347=Raw!$B347,"Team1", "Team2")</f>
        <v>Team2</v>
      </c>
      <c r="CC347" s="21">
        <v>105</v>
      </c>
      <c r="CD347" s="21">
        <v>107</v>
      </c>
      <c r="CE347" s="21">
        <f>Raw!$CC347-Raw!$CD347</f>
        <v>-2</v>
      </c>
      <c r="CF347" s="21" t="str">
        <f>INDEX(Pred!O:O, MATCH(Table1[[#This Row],[Index]],Pred!E:E,0))</f>
        <v>do not bet</v>
      </c>
      <c r="CG347" s="21">
        <f>INDEX(Pred!P:P,MATCH(Table1[[#This Row],[Index]],Pred!E:E,0))</f>
        <v>0</v>
      </c>
      <c r="CH347" s="21">
        <f>IF(OR(SIGN(Table1[[#This Row],[Runline.forecast]])&lt;&gt;SIGN(Table1[[#This Row],[Scorediff]]), ABS(Table1[[#This Row],[Runline.forecast]])&gt;ABS(Table1[[#This Row],[Scorediff]])),1,0)</f>
        <v>1</v>
      </c>
      <c r="CI347" s="21">
        <f>IF(Table1[[#This Row],[GamewinTeam]]=Table1[[#This Row],[Bet.forecast]],0,1)</f>
        <v>1</v>
      </c>
      <c r="CJ347" s="32">
        <f>IF(AND(Table1[[#This Row],[Runline.error]]=0,Table1[[#This Row],[Error]]=0),0,1)</f>
        <v>1</v>
      </c>
      <c r="CK347" s="32">
        <f>IF(OR(SIGN(Table1[[#This Row],[Scorepreddiff]])&lt;&gt;SIGN(Table1[[#This Row],[Scorediff]]), ABS(Table1[[#This Row],[Scorepreddiff]])&gt;ABS(Table1[[#This Row],[Scorediff]])),1,0)</f>
        <v>1</v>
      </c>
    </row>
    <row r="348" spans="1:89" x14ac:dyDescent="0.25">
      <c r="A348" t="str">
        <f>IF(ISBLANK(Table1[[#This Row],[Gamewin]]),"Test","Train")</f>
        <v>Train</v>
      </c>
      <c r="B348" s="16" t="s">
        <v>47</v>
      </c>
      <c r="C348" s="18" t="s">
        <v>78</v>
      </c>
      <c r="D348" s="19" t="s">
        <v>296</v>
      </c>
      <c r="E348" s="18" t="str">
        <f>Table1[[#This Row],[Team1]]&amp;""&amp;Table1[[#This Row],[Team2]]&amp;""&amp;Table1[[#This Row],[Date]]</f>
        <v>DENSAS13.01.2018</v>
      </c>
      <c r="F348" s="18" t="str">
        <f>Raw!$C348</f>
        <v>SAS</v>
      </c>
      <c r="G348" s="18" t="str">
        <f>IF(Raw!$F348=Raw!$B348,"Team1","Team2")</f>
        <v>Team2</v>
      </c>
      <c r="H348" s="18" t="str">
        <f>IF(Table1[[#This Row],[Odd1]]&gt;Table1[[#This Row],[Odd2]],Table1[[#This Row],[Team2]],Table1[[#This Row],[Team1]])</f>
        <v>SAS</v>
      </c>
      <c r="I348" s="18" t="str">
        <f>IF(Raw!$H348=Raw!$B348,"Team1","Team2")</f>
        <v>Team2</v>
      </c>
      <c r="J348" s="18">
        <v>3.27</v>
      </c>
      <c r="K348" s="18">
        <v>1.39</v>
      </c>
      <c r="L348" s="18">
        <f>Raw!$J348-Raw!$K348</f>
        <v>1.8800000000000001</v>
      </c>
      <c r="M348" s="18" t="s">
        <v>47</v>
      </c>
      <c r="N348" s="18" t="str">
        <f>IF(Raw!$M348=Raw!$B348,"Team1", "Team2")</f>
        <v>Team1</v>
      </c>
      <c r="O348" s="18">
        <v>3</v>
      </c>
      <c r="P348" s="18">
        <v>1</v>
      </c>
      <c r="Q348" s="18">
        <v>1</v>
      </c>
      <c r="R348" s="18">
        <f>0</f>
        <v>0</v>
      </c>
      <c r="S348" s="18" t="str">
        <f>IF(Table1[[#This Row],[Scorepred1]]&gt;Table1[[#This Row],[Scorepred2]],Table1[[#This Row],[Team1]],Table1[[#This Row],[Team2]])</f>
        <v>SAS</v>
      </c>
      <c r="T348" s="18" t="str">
        <f>IF(Raw!$S348=Raw!$B348,"Team1","Team2")</f>
        <v>Team2</v>
      </c>
      <c r="U348" s="18">
        <v>84</v>
      </c>
      <c r="V348" s="18">
        <v>114</v>
      </c>
      <c r="W348" s="18">
        <f>Raw!$U348-Raw!$V348</f>
        <v>-30</v>
      </c>
      <c r="X348" s="18">
        <v>0.54330000000000001</v>
      </c>
      <c r="Y348" s="18">
        <v>0.2</v>
      </c>
      <c r="Z348" s="18">
        <f>1-Table1[[#This Row],[Pred1]]</f>
        <v>0.8</v>
      </c>
      <c r="AA348" s="20">
        <v>-1</v>
      </c>
      <c r="AB348" s="20">
        <v>-6</v>
      </c>
      <c r="AC348" s="20">
        <v>5</v>
      </c>
      <c r="AD348" s="20">
        <v>-0.127</v>
      </c>
      <c r="AE348" s="20">
        <v>0.39999999999999858</v>
      </c>
      <c r="AF348" s="20">
        <v>5.5999999999999943</v>
      </c>
      <c r="AG348" s="20">
        <v>1.5</v>
      </c>
      <c r="AH348" s="20">
        <v>2.3000000000000114</v>
      </c>
      <c r="AI348" s="20">
        <v>0.5</v>
      </c>
      <c r="AJ348" s="20">
        <v>2.0999999999999996</v>
      </c>
      <c r="AK348" s="20">
        <v>5.9000000000000021</v>
      </c>
      <c r="AL348" s="20">
        <v>-0.29999999999999716</v>
      </c>
      <c r="AM348" s="20">
        <v>0.60000000000000142</v>
      </c>
      <c r="AN348" s="20">
        <v>1.8000000000000007</v>
      </c>
      <c r="AO348" s="20">
        <v>-3.3999999999999915</v>
      </c>
      <c r="AP348" s="20">
        <v>1.5</v>
      </c>
      <c r="AQ348" s="20">
        <v>-0.69999999999999574</v>
      </c>
      <c r="AR348" s="20">
        <v>0.70000000000000284</v>
      </c>
      <c r="AS348" s="20">
        <v>1.7000000000000028</v>
      </c>
      <c r="AT348" s="20">
        <v>1.4000000000000004</v>
      </c>
      <c r="AU348" s="20">
        <v>0.5</v>
      </c>
      <c r="AV348" s="20">
        <v>-0.90000000000000036</v>
      </c>
      <c r="AW348" s="20">
        <v>1</v>
      </c>
      <c r="AX348" s="20">
        <v>0.5</v>
      </c>
      <c r="AY348" s="20">
        <v>1</v>
      </c>
      <c r="AZ348" s="20">
        <v>-1.5</v>
      </c>
      <c r="BA348" s="20">
        <v>0</v>
      </c>
      <c r="BB348" s="20">
        <v>1</v>
      </c>
      <c r="BC348" s="20">
        <v>-1</v>
      </c>
      <c r="BD348" s="20">
        <v>1</v>
      </c>
      <c r="BE348" s="20">
        <v>0</v>
      </c>
      <c r="BF348" s="20">
        <v>6</v>
      </c>
      <c r="BG348" s="20">
        <v>-4</v>
      </c>
      <c r="BH348" s="20">
        <v>-6</v>
      </c>
      <c r="BI348" s="20">
        <v>-2.1999999999999957</v>
      </c>
      <c r="BJ348" s="22">
        <v>-1</v>
      </c>
      <c r="BK348" s="22">
        <v>2</v>
      </c>
      <c r="BL348" s="22">
        <v>-8.1999999999999993</v>
      </c>
      <c r="BM348" s="22">
        <v>15</v>
      </c>
      <c r="BN348" s="22">
        <v>17</v>
      </c>
      <c r="BO348" s="22">
        <v>8</v>
      </c>
      <c r="BP348" s="22">
        <v>5</v>
      </c>
      <c r="BQ348" s="22">
        <v>-3</v>
      </c>
      <c r="BR348" s="22">
        <v>2</v>
      </c>
      <c r="BS348" s="22">
        <v>-6</v>
      </c>
      <c r="BT348" s="22">
        <v>-6</v>
      </c>
      <c r="BU348" s="22">
        <v>2</v>
      </c>
      <c r="BV348" s="22">
        <v>-2</v>
      </c>
      <c r="BW348" s="22">
        <v>1</v>
      </c>
      <c r="BX348" s="22">
        <v>3</v>
      </c>
      <c r="BY348" s="20">
        <v>11</v>
      </c>
      <c r="BZ348" s="22">
        <v>21</v>
      </c>
      <c r="CA348" s="21" t="str">
        <f>IF(Table1[[#This Row],[Score1]]&gt;Table1[[#This Row],[Score2]],Table1[[#This Row],[Team1]],Table1[[#This Row],[Team2]])</f>
        <v>SAS</v>
      </c>
      <c r="CB348" s="21" t="str">
        <f>IF(Raw!$CA348=Raw!$B348,"Team1", "Team2")</f>
        <v>Team2</v>
      </c>
      <c r="CC348" s="21">
        <v>80</v>
      </c>
      <c r="CD348" s="21">
        <v>112</v>
      </c>
      <c r="CE348" s="21">
        <f>Raw!$CC348-Raw!$CD348</f>
        <v>-32</v>
      </c>
      <c r="CF348" s="21" t="str">
        <f>INDEX(Pred!O:O, MATCH(Table1[[#This Row],[Index]],Pred!E:E,0))</f>
        <v>do not bet</v>
      </c>
      <c r="CG348" s="21">
        <f>INDEX(Pred!P:P,MATCH(Table1[[#This Row],[Index]],Pred!E:E,0))</f>
        <v>-9</v>
      </c>
      <c r="CH348" s="21">
        <f>IF(OR(SIGN(Table1[[#This Row],[Runline.forecast]])&lt;&gt;SIGN(Table1[[#This Row],[Scorediff]]), ABS(Table1[[#This Row],[Runline.forecast]])&gt;ABS(Table1[[#This Row],[Scorediff]])),1,0)</f>
        <v>0</v>
      </c>
      <c r="CI348" s="21">
        <f>IF(Table1[[#This Row],[GamewinTeam]]=Table1[[#This Row],[Bet.forecast]],0,1)</f>
        <v>1</v>
      </c>
      <c r="CJ348" s="32">
        <f>IF(AND(Table1[[#This Row],[Runline.error]]=0,Table1[[#This Row],[Error]]=0),0,1)</f>
        <v>1</v>
      </c>
      <c r="CK348" s="32">
        <f>IF(OR(SIGN(Table1[[#This Row],[Scorepreddiff]])&lt;&gt;SIGN(Table1[[#This Row],[Scorediff]]), ABS(Table1[[#This Row],[Scorepreddiff]])&gt;ABS(Table1[[#This Row],[Scorediff]])),1,0)</f>
        <v>0</v>
      </c>
    </row>
    <row r="349" spans="1:89" x14ac:dyDescent="0.25">
      <c r="A349" t="str">
        <f>IF(ISBLANK(Table1[[#This Row],[Gamewin]]),"Test","Train")</f>
        <v>Train</v>
      </c>
      <c r="B349" s="16" t="s">
        <v>8</v>
      </c>
      <c r="C349" s="18" t="s">
        <v>7</v>
      </c>
      <c r="D349" s="19" t="s">
        <v>297</v>
      </c>
      <c r="E349" s="18" t="str">
        <f>Table1[[#This Row],[Team1]]&amp;""&amp;Table1[[#This Row],[Team2]]&amp;""&amp;Table1[[#This Row],[Date]]</f>
        <v>MILMIA14.01.2018</v>
      </c>
      <c r="F349" s="18" t="str">
        <f>Raw!$C349</f>
        <v>MIA</v>
      </c>
      <c r="G349" s="18" t="str">
        <f>IF(Raw!$F349=Raw!$B349,"Team1","Team2")</f>
        <v>Team2</v>
      </c>
      <c r="H349" s="18" t="str">
        <f>IF(Table1[[#This Row],[Odd1]]&gt;Table1[[#This Row],[Odd2]],Table1[[#This Row],[Team2]],Table1[[#This Row],[Team1]])</f>
        <v>MIA</v>
      </c>
      <c r="I349" s="18" t="str">
        <f>IF(Raw!$H349=Raw!$B349,"Team1","Team2")</f>
        <v>Team2</v>
      </c>
      <c r="J349" s="18">
        <v>2.1800000000000002</v>
      </c>
      <c r="K349" s="18">
        <v>1.77</v>
      </c>
      <c r="L349" s="18">
        <f>Raw!$J349-Raw!$K349</f>
        <v>0.41000000000000014</v>
      </c>
      <c r="M349" s="18" t="s">
        <v>7</v>
      </c>
      <c r="N349" s="18" t="str">
        <f>IF(Raw!$M349=Raw!$B349,"Team1", "Team2")</f>
        <v>Team2</v>
      </c>
      <c r="O349" s="18">
        <f>0</f>
        <v>0</v>
      </c>
      <c r="P349" s="18">
        <f>0</f>
        <v>0</v>
      </c>
      <c r="Q349" s="18">
        <f>0</f>
        <v>0</v>
      </c>
      <c r="R349" s="18">
        <f>0</f>
        <v>0</v>
      </c>
      <c r="S349" s="18" t="str">
        <f>IF(Table1[[#This Row],[Scorepred1]]&gt;Table1[[#This Row],[Scorepred2]],Table1[[#This Row],[Team1]],Table1[[#This Row],[Team2]])</f>
        <v>MIA</v>
      </c>
      <c r="T349" s="18" t="str">
        <f>IF(Raw!$S349=Raw!$B349,"Team1","Team2")</f>
        <v>Team2</v>
      </c>
      <c r="U349" s="18">
        <v>85</v>
      </c>
      <c r="V349" s="18">
        <v>109</v>
      </c>
      <c r="W349" s="18">
        <f>Raw!$U349-Raw!$V349</f>
        <v>-24</v>
      </c>
      <c r="X349" s="18">
        <v>0.51739999999999997</v>
      </c>
      <c r="Y349" s="18">
        <v>0.26</v>
      </c>
      <c r="Z349" s="18">
        <f>1-Table1[[#This Row],[Pred1]]</f>
        <v>0.74</v>
      </c>
      <c r="AA349" s="20">
        <v>0</v>
      </c>
      <c r="AB349" s="20">
        <v>-2</v>
      </c>
      <c r="AC349" s="20">
        <v>2</v>
      </c>
      <c r="AD349" s="20">
        <v>-4.7999999999999932E-2</v>
      </c>
      <c r="AE349" s="20">
        <v>0</v>
      </c>
      <c r="AF349" s="20">
        <v>4.7000000000000028</v>
      </c>
      <c r="AG349" s="20">
        <v>2</v>
      </c>
      <c r="AH349" s="20">
        <v>-1</v>
      </c>
      <c r="AI349" s="20">
        <v>3</v>
      </c>
      <c r="AJ349" s="20">
        <v>-2.8000000000000007</v>
      </c>
      <c r="AK349" s="20">
        <v>-6.8000000000000007</v>
      </c>
      <c r="AL349" s="20">
        <v>-1.3999999999999986</v>
      </c>
      <c r="AM349" s="20">
        <v>3.6999999999999993</v>
      </c>
      <c r="AN349" s="20">
        <v>4.6999999999999993</v>
      </c>
      <c r="AO349" s="20">
        <v>0.10000000000000853</v>
      </c>
      <c r="AP349" s="20">
        <v>-0.79999999999999982</v>
      </c>
      <c r="AQ349" s="20">
        <v>-2.2000000000000028</v>
      </c>
      <c r="AR349" s="20">
        <v>-3.2000000000000028</v>
      </c>
      <c r="AS349" s="20">
        <v>1.5</v>
      </c>
      <c r="AT349" s="20">
        <v>-1.4000000000000004</v>
      </c>
      <c r="AU349" s="20">
        <v>1.1000000000000005</v>
      </c>
      <c r="AV349" s="20">
        <v>0.20000000000000018</v>
      </c>
      <c r="AW349" s="20">
        <v>-0.90000000000000036</v>
      </c>
      <c r="AX349" s="20">
        <v>2.5</v>
      </c>
      <c r="AY349" s="20">
        <v>0.89999999999999858</v>
      </c>
      <c r="AZ349" s="20">
        <v>0.30000000000000004</v>
      </c>
      <c r="BA349" s="20">
        <v>0</v>
      </c>
      <c r="BB349" s="20">
        <v>-1</v>
      </c>
      <c r="BC349" s="20">
        <v>1</v>
      </c>
      <c r="BD349" s="20">
        <v>-1</v>
      </c>
      <c r="BE349" s="20">
        <v>0</v>
      </c>
      <c r="BF349" s="20">
        <v>-20</v>
      </c>
      <c r="BG349" s="20">
        <v>-7</v>
      </c>
      <c r="BH349" s="20">
        <v>4</v>
      </c>
      <c r="BI349" s="20">
        <v>-10.700000000000003</v>
      </c>
      <c r="BJ349" s="22">
        <v>-2</v>
      </c>
      <c r="BK349" s="22">
        <v>-2</v>
      </c>
      <c r="BL349" s="22">
        <v>-4</v>
      </c>
      <c r="BM349" s="22">
        <v>-4</v>
      </c>
      <c r="BN349" s="22">
        <v>-9</v>
      </c>
      <c r="BO349" s="22">
        <v>20.299999999999997</v>
      </c>
      <c r="BP349" s="22">
        <v>2</v>
      </c>
      <c r="BQ349" s="22">
        <v>-5</v>
      </c>
      <c r="BR349" s="22">
        <v>-3</v>
      </c>
      <c r="BS349" s="22">
        <v>-4</v>
      </c>
      <c r="BT349" s="22">
        <v>-4</v>
      </c>
      <c r="BU349" s="22">
        <v>2</v>
      </c>
      <c r="BV349" s="22">
        <v>1</v>
      </c>
      <c r="BW349" s="22">
        <v>0</v>
      </c>
      <c r="BX349" s="22">
        <v>-5</v>
      </c>
      <c r="BY349" s="20">
        <v>-10</v>
      </c>
      <c r="BZ349" s="22">
        <v>-22</v>
      </c>
      <c r="CA349" s="21" t="str">
        <f>IF(Table1[[#This Row],[Score1]]&gt;Table1[[#This Row],[Score2]],Table1[[#This Row],[Team1]],Table1[[#This Row],[Team2]])</f>
        <v>MIA</v>
      </c>
      <c r="CB349" s="21" t="str">
        <f>IF(Raw!$CA349=Raw!$B349,"Team1", "Team2")</f>
        <v>Team2</v>
      </c>
      <c r="CC349" s="21">
        <v>79</v>
      </c>
      <c r="CD349" s="21">
        <v>97</v>
      </c>
      <c r="CE349" s="21">
        <f>Raw!$CC349-Raw!$CD349</f>
        <v>-18</v>
      </c>
      <c r="CF349" s="21" t="str">
        <f>INDEX(Pred!O:O, MATCH(Table1[[#This Row],[Index]],Pred!E:E,0))</f>
        <v>do not bet</v>
      </c>
      <c r="CG349" s="21">
        <f>INDEX(Pred!P:P,MATCH(Table1[[#This Row],[Index]],Pred!E:E,0))</f>
        <v>-4</v>
      </c>
      <c r="CH349" s="21">
        <f>IF(OR(SIGN(Table1[[#This Row],[Runline.forecast]])&lt;&gt;SIGN(Table1[[#This Row],[Scorediff]]), ABS(Table1[[#This Row],[Runline.forecast]])&gt;ABS(Table1[[#This Row],[Scorediff]])),1,0)</f>
        <v>0</v>
      </c>
      <c r="CI349" s="21">
        <f>IF(Table1[[#This Row],[GamewinTeam]]=Table1[[#This Row],[Bet.forecast]],0,1)</f>
        <v>1</v>
      </c>
      <c r="CJ349" s="32">
        <f>IF(AND(Table1[[#This Row],[Runline.error]]=0,Table1[[#This Row],[Error]]=0),0,1)</f>
        <v>1</v>
      </c>
      <c r="CK349" s="32">
        <f>IF(OR(SIGN(Table1[[#This Row],[Scorepreddiff]])&lt;&gt;SIGN(Table1[[#This Row],[Scorediff]]), ABS(Table1[[#This Row],[Scorepreddiff]])&gt;ABS(Table1[[#This Row],[Scorediff]])),1,0)</f>
        <v>1</v>
      </c>
    </row>
    <row r="350" spans="1:89" x14ac:dyDescent="0.25">
      <c r="A350" t="str">
        <f>IF(ISBLANK(Table1[[#This Row],[Gamewin]]),"Test","Train")</f>
        <v>Train</v>
      </c>
      <c r="B350" s="16" t="s">
        <v>63</v>
      </c>
      <c r="C350" s="18" t="s">
        <v>65</v>
      </c>
      <c r="D350" s="19" t="s">
        <v>297</v>
      </c>
      <c r="E350" s="18" t="str">
        <f>Table1[[#This Row],[Team1]]&amp;""&amp;Table1[[#This Row],[Team2]]&amp;""&amp;Table1[[#This Row],[Date]]</f>
        <v>NOPNYK14.01.2018</v>
      </c>
      <c r="F350" s="18" t="str">
        <f>Raw!$C350</f>
        <v>NYK</v>
      </c>
      <c r="G350" s="18" t="str">
        <f>IF(Raw!$F350=Raw!$B350,"Team1","Team2")</f>
        <v>Team2</v>
      </c>
      <c r="H350" s="18" t="str">
        <f>IF(Table1[[#This Row],[Odd1]]&gt;Table1[[#This Row],[Odd2]],Table1[[#This Row],[Team2]],Table1[[#This Row],[Team1]])</f>
        <v>NOP</v>
      </c>
      <c r="I350" s="18" t="str">
        <f>IF(Raw!$H350=Raw!$B350,"Team1","Team2")</f>
        <v>Team1</v>
      </c>
      <c r="J350" s="18">
        <v>1.83</v>
      </c>
      <c r="K350" s="18">
        <v>2.1</v>
      </c>
      <c r="L350" s="18">
        <f>Raw!$J350-Raw!$K350</f>
        <v>-0.27</v>
      </c>
      <c r="M350" s="18" t="s">
        <v>65</v>
      </c>
      <c r="N350" s="18" t="str">
        <f>IF(Raw!$M350=Raw!$B350,"Team1", "Team2")</f>
        <v>Team2</v>
      </c>
      <c r="O350" s="18">
        <f>0</f>
        <v>0</v>
      </c>
      <c r="P350" s="18">
        <f>0</f>
        <v>0</v>
      </c>
      <c r="Q350" s="18">
        <f>0</f>
        <v>0</v>
      </c>
      <c r="R350" s="18">
        <f>0</f>
        <v>0</v>
      </c>
      <c r="S350" s="18" t="str">
        <f>IF(Table1[[#This Row],[Scorepred1]]&gt;Table1[[#This Row],[Scorepred2]],Table1[[#This Row],[Team1]],Table1[[#This Row],[Team2]])</f>
        <v>NYK</v>
      </c>
      <c r="T350" s="18" t="str">
        <f>IF(Raw!$S350=Raw!$B350,"Team1","Team2")</f>
        <v>Team2</v>
      </c>
      <c r="U350" s="18">
        <v>92</v>
      </c>
      <c r="V350" s="18">
        <v>102</v>
      </c>
      <c r="W350" s="18">
        <f>Raw!$U350-Raw!$V350</f>
        <v>-10</v>
      </c>
      <c r="X350" s="18">
        <v>0.65500000000000003</v>
      </c>
      <c r="Y350" s="18">
        <v>0.4</v>
      </c>
      <c r="Z350" s="18">
        <f>1-Table1[[#This Row],[Pred1]]</f>
        <v>0.6</v>
      </c>
      <c r="AA350" s="20">
        <v>-1</v>
      </c>
      <c r="AB350" s="20">
        <v>2</v>
      </c>
      <c r="AC350" s="20">
        <v>-3</v>
      </c>
      <c r="AD350" s="20">
        <v>0.06</v>
      </c>
      <c r="AE350" s="20">
        <v>-0.10000000000000142</v>
      </c>
      <c r="AF350" s="20">
        <v>7.0999999999999943</v>
      </c>
      <c r="AG350" s="20">
        <v>1.2999999999999972</v>
      </c>
      <c r="AH350" s="20">
        <v>-1.5</v>
      </c>
      <c r="AI350" s="20">
        <v>2.2999999999999972</v>
      </c>
      <c r="AJ350" s="20">
        <v>3.3</v>
      </c>
      <c r="AK350" s="20">
        <v>7.8999999999999986</v>
      </c>
      <c r="AL350" s="20">
        <v>1.1999999999999957</v>
      </c>
      <c r="AM350" s="20">
        <v>1.3000000000000007</v>
      </c>
      <c r="AN350" s="20">
        <v>2.3999999999999986</v>
      </c>
      <c r="AO350" s="20">
        <v>-3</v>
      </c>
      <c r="AP350" s="20">
        <v>-2.5</v>
      </c>
      <c r="AQ350" s="20">
        <v>0.5</v>
      </c>
      <c r="AR350" s="20">
        <v>-2.1000000000000014</v>
      </c>
      <c r="AS350" s="20">
        <v>3.8999999999999986</v>
      </c>
      <c r="AT350" s="20">
        <v>0.40000000000000036</v>
      </c>
      <c r="AU350" s="20">
        <v>0.29999999999999982</v>
      </c>
      <c r="AV350" s="20">
        <v>-9.9999999999999645E-2</v>
      </c>
      <c r="AW350" s="20">
        <v>-0.70000000000000018</v>
      </c>
      <c r="AX350" s="20">
        <v>-1.1999999999999993</v>
      </c>
      <c r="AY350" s="20">
        <v>1</v>
      </c>
      <c r="AZ350" s="20">
        <v>0.9</v>
      </c>
      <c r="BA350" s="20">
        <v>0</v>
      </c>
      <c r="BB350" s="20">
        <v>1</v>
      </c>
      <c r="BC350" s="20">
        <v>-1</v>
      </c>
      <c r="BD350" s="20">
        <v>1</v>
      </c>
      <c r="BE350" s="20">
        <v>0</v>
      </c>
      <c r="BF350" s="20">
        <v>11</v>
      </c>
      <c r="BG350" s="20">
        <v>0</v>
      </c>
      <c r="BH350" s="20">
        <v>-1</v>
      </c>
      <c r="BI350" s="20">
        <v>0.69999999999999574</v>
      </c>
      <c r="BJ350" s="22">
        <v>-5</v>
      </c>
      <c r="BK350" s="22">
        <v>-5</v>
      </c>
      <c r="BL350" s="22">
        <v>-13.200000000000003</v>
      </c>
      <c r="BM350" s="22">
        <v>16</v>
      </c>
      <c r="BN350" s="22">
        <v>14</v>
      </c>
      <c r="BO350" s="22">
        <v>29</v>
      </c>
      <c r="BP350" s="22">
        <v>0</v>
      </c>
      <c r="BQ350" s="22">
        <v>7</v>
      </c>
      <c r="BR350" s="22">
        <v>7</v>
      </c>
      <c r="BS350" s="22">
        <v>1</v>
      </c>
      <c r="BT350" s="22">
        <v>2</v>
      </c>
      <c r="BU350" s="22">
        <v>1</v>
      </c>
      <c r="BV350" s="22">
        <v>0</v>
      </c>
      <c r="BW350" s="22">
        <v>2</v>
      </c>
      <c r="BX350" s="22">
        <v>-1</v>
      </c>
      <c r="BY350" s="20">
        <v>10</v>
      </c>
      <c r="BZ350" s="22">
        <v>16</v>
      </c>
      <c r="CA350" s="21" t="str">
        <f>IF(Table1[[#This Row],[Score1]]&gt;Table1[[#This Row],[Score2]],Table1[[#This Row],[Team1]],Table1[[#This Row],[Team2]])</f>
        <v>NOP</v>
      </c>
      <c r="CB350" s="21" t="str">
        <f>IF(Raw!$CA350=Raw!$B350,"Team1", "Team2")</f>
        <v>Team1</v>
      </c>
      <c r="CC350" s="21">
        <v>123</v>
      </c>
      <c r="CD350" s="21">
        <v>118</v>
      </c>
      <c r="CE350" s="21">
        <f>Raw!$CC350-Raw!$CD350</f>
        <v>5</v>
      </c>
      <c r="CF350" s="21" t="str">
        <f>INDEX(Pred!O:O, MATCH(Table1[[#This Row],[Index]],Pred!E:E,0))</f>
        <v>do not bet</v>
      </c>
      <c r="CG350" s="21">
        <f>INDEX(Pred!P:P,MATCH(Table1[[#This Row],[Index]],Pred!E:E,0))</f>
        <v>-1</v>
      </c>
      <c r="CH350" s="21">
        <f>IF(OR(SIGN(Table1[[#This Row],[Runline.forecast]])&lt;&gt;SIGN(Table1[[#This Row],[Scorediff]]), ABS(Table1[[#This Row],[Runline.forecast]])&gt;ABS(Table1[[#This Row],[Scorediff]])),1,0)</f>
        <v>1</v>
      </c>
      <c r="CI350" s="21">
        <f>IF(Table1[[#This Row],[GamewinTeam]]=Table1[[#This Row],[Bet.forecast]],0,1)</f>
        <v>1</v>
      </c>
      <c r="CJ350" s="32">
        <f>IF(AND(Table1[[#This Row],[Runline.error]]=0,Table1[[#This Row],[Error]]=0),0,1)</f>
        <v>1</v>
      </c>
      <c r="CK350" s="32">
        <f>IF(OR(SIGN(Table1[[#This Row],[Scorepreddiff]])&lt;&gt;SIGN(Table1[[#This Row],[Scorediff]]), ABS(Table1[[#This Row],[Scorepreddiff]])&gt;ABS(Table1[[#This Row],[Scorediff]])),1,0)</f>
        <v>1</v>
      </c>
    </row>
    <row r="351" spans="1:89" x14ac:dyDescent="0.25">
      <c r="A351" t="str">
        <f>IF(ISBLANK(Table1[[#This Row],[Gamewin]]),"Test","Train")</f>
        <v>Train</v>
      </c>
      <c r="B351" s="16" t="s">
        <v>53</v>
      </c>
      <c r="C351" s="18" t="s">
        <v>72</v>
      </c>
      <c r="D351" s="19" t="s">
        <v>297</v>
      </c>
      <c r="E351" s="18" t="str">
        <f>Table1[[#This Row],[Team1]]&amp;""&amp;Table1[[#This Row],[Team2]]&amp;""&amp;Table1[[#This Row],[Date]]</f>
        <v>INDPHX14.01.2018</v>
      </c>
      <c r="F351" s="18" t="str">
        <f>Raw!$C351</f>
        <v>PHX</v>
      </c>
      <c r="G351" s="18" t="str">
        <f>IF(Raw!$F351=Raw!$B351,"Team1","Team2")</f>
        <v>Team2</v>
      </c>
      <c r="H351" s="18" t="str">
        <f>IF(Table1[[#This Row],[Odd1]]&gt;Table1[[#This Row],[Odd2]],Table1[[#This Row],[Team2]],Table1[[#This Row],[Team1]])</f>
        <v>IND</v>
      </c>
      <c r="I351" s="18" t="str">
        <f>IF(Raw!$H351=Raw!$B351,"Team1","Team2")</f>
        <v>Team1</v>
      </c>
      <c r="J351" s="18">
        <v>1.61</v>
      </c>
      <c r="K351" s="18">
        <v>2.4700000000000002</v>
      </c>
      <c r="L351" s="18">
        <f>Raw!$J351-Raw!$K351</f>
        <v>-0.8600000000000001</v>
      </c>
      <c r="M351" s="18" t="s">
        <v>72</v>
      </c>
      <c r="N351" s="18" t="str">
        <f>IF(Raw!$M351=Raw!$B351,"Team1", "Team2")</f>
        <v>Team2</v>
      </c>
      <c r="O351" s="18">
        <f>0</f>
        <v>0</v>
      </c>
      <c r="P351" s="18">
        <f>0</f>
        <v>0</v>
      </c>
      <c r="Q351" s="18">
        <f>0</f>
        <v>0</v>
      </c>
      <c r="R351" s="18">
        <f>0</f>
        <v>0</v>
      </c>
      <c r="S351" s="18" t="str">
        <f>IF(Table1[[#This Row],[Scorepred1]]&gt;Table1[[#This Row],[Scorepred2]],Table1[[#This Row],[Team1]],Table1[[#This Row],[Team2]])</f>
        <v>PHX</v>
      </c>
      <c r="T351" s="18" t="str">
        <f>IF(Raw!$S351=Raw!$B351,"Team1","Team2")</f>
        <v>Team2</v>
      </c>
      <c r="U351" s="18">
        <v>95</v>
      </c>
      <c r="V351" s="18">
        <v>102</v>
      </c>
      <c r="W351" s="18">
        <f>Raw!$U351-Raw!$V351</f>
        <v>-7</v>
      </c>
      <c r="X351" s="18">
        <v>0.67700000000000005</v>
      </c>
      <c r="Y351" s="18">
        <v>0.43</v>
      </c>
      <c r="Z351" s="18">
        <f>1-Table1[[#This Row],[Pred1]]</f>
        <v>0.57000000000000006</v>
      </c>
      <c r="AA351" s="20">
        <v>-1</v>
      </c>
      <c r="AB351" s="20">
        <v>6</v>
      </c>
      <c r="AC351" s="20">
        <v>-7</v>
      </c>
      <c r="AD351" s="20">
        <v>0.15200000000000002</v>
      </c>
      <c r="AE351" s="20">
        <v>0.10000000000000142</v>
      </c>
      <c r="AF351" s="20">
        <v>1.5</v>
      </c>
      <c r="AG351" s="20">
        <v>2.6000000000000014</v>
      </c>
      <c r="AH351" s="20">
        <v>-1</v>
      </c>
      <c r="AI351" s="20">
        <v>3.6000000000000014</v>
      </c>
      <c r="AJ351" s="20">
        <v>0.40000000000000036</v>
      </c>
      <c r="AK351" s="20">
        <v>-1.8999999999999986</v>
      </c>
      <c r="AL351" s="20">
        <v>4</v>
      </c>
      <c r="AM351" s="20">
        <v>-4.0999999999999996</v>
      </c>
      <c r="AN351" s="20">
        <v>-5.6999999999999993</v>
      </c>
      <c r="AO351" s="20">
        <v>1.0999999999999943</v>
      </c>
      <c r="AP351" s="20">
        <v>-2</v>
      </c>
      <c r="AQ351" s="20">
        <v>-1</v>
      </c>
      <c r="AR351" s="20">
        <v>-3</v>
      </c>
      <c r="AS351" s="20">
        <v>1.6000000000000014</v>
      </c>
      <c r="AT351" s="20">
        <v>-2.0999999999999996</v>
      </c>
      <c r="AU351" s="20">
        <v>1</v>
      </c>
      <c r="AV351" s="20">
        <v>-0.20000000000000018</v>
      </c>
      <c r="AW351" s="20">
        <v>-0.20000000000000018</v>
      </c>
      <c r="AX351" s="20">
        <v>-3.4000000000000021</v>
      </c>
      <c r="AY351" s="20">
        <v>-3.4000000000000021</v>
      </c>
      <c r="AZ351" s="20">
        <v>7.2</v>
      </c>
      <c r="BA351" s="20">
        <v>0</v>
      </c>
      <c r="BB351" s="20">
        <v>1</v>
      </c>
      <c r="BC351" s="20">
        <v>-1</v>
      </c>
      <c r="BD351" s="20">
        <v>1</v>
      </c>
      <c r="BE351" s="20">
        <v>0</v>
      </c>
      <c r="BF351" s="20">
        <v>2</v>
      </c>
      <c r="BG351" s="20">
        <v>2</v>
      </c>
      <c r="BH351" s="20">
        <v>5</v>
      </c>
      <c r="BI351" s="20">
        <v>-0.39999999999999858</v>
      </c>
      <c r="BJ351" s="22">
        <v>-4</v>
      </c>
      <c r="BK351" s="22">
        <v>-12</v>
      </c>
      <c r="BL351" s="22">
        <v>5.2000000000000028</v>
      </c>
      <c r="BM351" s="22">
        <v>2</v>
      </c>
      <c r="BN351" s="22">
        <v>3</v>
      </c>
      <c r="BO351" s="22">
        <v>-2.7999999999999972</v>
      </c>
      <c r="BP351" s="22">
        <v>2</v>
      </c>
      <c r="BQ351" s="22">
        <v>4</v>
      </c>
      <c r="BR351" s="22">
        <v>6</v>
      </c>
      <c r="BS351" s="22">
        <v>-11</v>
      </c>
      <c r="BT351" s="22">
        <v>-5</v>
      </c>
      <c r="BU351" s="22">
        <v>0</v>
      </c>
      <c r="BV351" s="22">
        <v>1</v>
      </c>
      <c r="BW351" s="22">
        <v>0</v>
      </c>
      <c r="BX351" s="22">
        <v>-1</v>
      </c>
      <c r="BY351" s="20">
        <v>1</v>
      </c>
      <c r="BZ351" s="22">
        <v>19</v>
      </c>
      <c r="CA351" s="21" t="str">
        <f>IF(Table1[[#This Row],[Score1]]&gt;Table1[[#This Row],[Score2]],Table1[[#This Row],[Team1]],Table1[[#This Row],[Team2]])</f>
        <v>IND</v>
      </c>
      <c r="CB351" s="21" t="str">
        <f>IF(Raw!$CA351=Raw!$B351,"Team1", "Team2")</f>
        <v>Team1</v>
      </c>
      <c r="CC351" s="21">
        <v>120</v>
      </c>
      <c r="CD351" s="21">
        <v>97</v>
      </c>
      <c r="CE351" s="21">
        <f>Raw!$CC351-Raw!$CD351</f>
        <v>23</v>
      </c>
      <c r="CF351" s="21" t="str">
        <f>INDEX(Pred!O:O, MATCH(Table1[[#This Row],[Index]],Pred!E:E,0))</f>
        <v>Team1</v>
      </c>
      <c r="CG351" s="21">
        <f>INDEX(Pred!P:P,MATCH(Table1[[#This Row],[Index]],Pred!E:E,0))</f>
        <v>4</v>
      </c>
      <c r="CH351" s="21">
        <f>IF(OR(SIGN(Table1[[#This Row],[Runline.forecast]])&lt;&gt;SIGN(Table1[[#This Row],[Scorediff]]), ABS(Table1[[#This Row],[Runline.forecast]])&gt;ABS(Table1[[#This Row],[Scorediff]])),1,0)</f>
        <v>0</v>
      </c>
      <c r="CI351" s="21">
        <f>IF(Table1[[#This Row],[GamewinTeam]]=Table1[[#This Row],[Bet.forecast]],0,1)</f>
        <v>0</v>
      </c>
      <c r="CJ351" s="32">
        <f>IF(AND(Table1[[#This Row],[Runline.error]]=0,Table1[[#This Row],[Error]]=0),0,1)</f>
        <v>0</v>
      </c>
      <c r="CK351" s="32">
        <f>IF(OR(SIGN(Table1[[#This Row],[Scorepreddiff]])&lt;&gt;SIGN(Table1[[#This Row],[Scorediff]]), ABS(Table1[[#This Row],[Scorepreddiff]])&gt;ABS(Table1[[#This Row],[Scorediff]])),1,0)</f>
        <v>1</v>
      </c>
    </row>
    <row r="352" spans="1:89" x14ac:dyDescent="0.25">
      <c r="A352" t="str">
        <f>IF(ISBLANK(Table1[[#This Row],[Gamewin]]),"Test","Train")</f>
        <v>Train</v>
      </c>
      <c r="B352" s="16" t="s">
        <v>74</v>
      </c>
      <c r="C352" s="18" t="s">
        <v>9</v>
      </c>
      <c r="D352" s="19" t="s">
        <v>297</v>
      </c>
      <c r="E352" s="18" t="str">
        <f>Table1[[#This Row],[Team1]]&amp;""&amp;Table1[[#This Row],[Team2]]&amp;""&amp;Table1[[#This Row],[Date]]</f>
        <v>PORMIN14.01.2018</v>
      </c>
      <c r="F352" s="18" t="str">
        <f>Raw!$C352</f>
        <v>MIN</v>
      </c>
      <c r="G352" s="18" t="str">
        <f>IF(Raw!$F352=Raw!$B352,"Team1","Team2")</f>
        <v>Team2</v>
      </c>
      <c r="H352" s="18" t="str">
        <f>IF(Table1[[#This Row],[Odd1]]&gt;Table1[[#This Row],[Odd2]],Table1[[#This Row],[Team2]],Table1[[#This Row],[Team1]])</f>
        <v>MIN</v>
      </c>
      <c r="I352" s="18" t="str">
        <f>IF(Raw!$H352=Raw!$B352,"Team1","Team2")</f>
        <v>Team2</v>
      </c>
      <c r="J352" s="18">
        <v>2.95</v>
      </c>
      <c r="K352" s="18">
        <v>1.46</v>
      </c>
      <c r="L352" s="18">
        <f>Raw!$J352-Raw!$K352</f>
        <v>1.4900000000000002</v>
      </c>
      <c r="M352" s="18" t="s">
        <v>74</v>
      </c>
      <c r="N352" s="18" t="str">
        <f>IF(Raw!$M352=Raw!$B352,"Team1", "Team2")</f>
        <v>Team1</v>
      </c>
      <c r="O352" s="18">
        <f>0</f>
        <v>0</v>
      </c>
      <c r="P352" s="18">
        <f>0</f>
        <v>0</v>
      </c>
      <c r="Q352" s="18">
        <f>0</f>
        <v>0</v>
      </c>
      <c r="R352" s="18">
        <f>0</f>
        <v>0</v>
      </c>
      <c r="S352" s="18" t="str">
        <f>IF(Table1[[#This Row],[Scorepred1]]&gt;Table1[[#This Row],[Scorepred2]],Table1[[#This Row],[Team1]],Table1[[#This Row],[Team2]])</f>
        <v>MIN</v>
      </c>
      <c r="T352" s="18" t="str">
        <f>IF(Raw!$S352=Raw!$B352,"Team1","Team2")</f>
        <v>Team2</v>
      </c>
      <c r="U352" s="18">
        <v>89</v>
      </c>
      <c r="V352" s="18">
        <v>120</v>
      </c>
      <c r="W352" s="18">
        <f>Raw!$U352-Raw!$V352</f>
        <v>-31</v>
      </c>
      <c r="X352" s="18">
        <v>0.75470000000000004</v>
      </c>
      <c r="Y352" s="18">
        <v>0.19</v>
      </c>
      <c r="Z352" s="18">
        <f>1-Table1[[#This Row],[Pred1]]</f>
        <v>0.81</v>
      </c>
      <c r="AA352" s="20">
        <v>-2</v>
      </c>
      <c r="AB352" s="20">
        <v>-6</v>
      </c>
      <c r="AC352" s="20">
        <v>4</v>
      </c>
      <c r="AD352" s="20">
        <v>-0.11199999999999999</v>
      </c>
      <c r="AE352" s="20">
        <v>-9.9999999999994316E-2</v>
      </c>
      <c r="AF352" s="20">
        <v>-4.7999999999999972</v>
      </c>
      <c r="AG352" s="20">
        <v>-1.8000000000000043</v>
      </c>
      <c r="AH352" s="20">
        <v>0.89999999999999147</v>
      </c>
      <c r="AI352" s="20">
        <v>-2.6000000000000014</v>
      </c>
      <c r="AJ352" s="20">
        <v>1.5</v>
      </c>
      <c r="AK352" s="20">
        <v>2.8000000000000007</v>
      </c>
      <c r="AL352" s="20">
        <v>1.7999999999999972</v>
      </c>
      <c r="AM352" s="20">
        <v>-2.6000000000000014</v>
      </c>
      <c r="AN352" s="20">
        <v>-3.2999999999999972</v>
      </c>
      <c r="AO352" s="20">
        <v>-0.29999999999999716</v>
      </c>
      <c r="AP352" s="20">
        <v>-0.69999999999999929</v>
      </c>
      <c r="AQ352" s="20">
        <v>3.2000000000000028</v>
      </c>
      <c r="AR352" s="20">
        <v>2.6000000000000014</v>
      </c>
      <c r="AS352" s="20">
        <v>-3.8999999999999986</v>
      </c>
      <c r="AT352" s="20">
        <v>1.5999999999999996</v>
      </c>
      <c r="AU352" s="20">
        <v>-2</v>
      </c>
      <c r="AV352" s="20">
        <v>1.1000000000000005</v>
      </c>
      <c r="AW352" s="20">
        <v>0.79999999999999982</v>
      </c>
      <c r="AX352" s="20">
        <v>2.1000000000000014</v>
      </c>
      <c r="AY352" s="20">
        <v>-1.6999999999999993</v>
      </c>
      <c r="AZ352" s="20">
        <v>-2.9</v>
      </c>
      <c r="BA352" s="20">
        <v>0</v>
      </c>
      <c r="BB352" s="20">
        <v>-1</v>
      </c>
      <c r="BC352" s="20">
        <v>1</v>
      </c>
      <c r="BD352" s="20">
        <v>-1</v>
      </c>
      <c r="BE352" s="20">
        <v>0</v>
      </c>
      <c r="BF352" s="20">
        <v>-5</v>
      </c>
      <c r="BG352" s="20">
        <v>-4</v>
      </c>
      <c r="BH352" s="20">
        <v>6</v>
      </c>
      <c r="BI352" s="20">
        <v>-7</v>
      </c>
      <c r="BJ352" s="22">
        <v>2</v>
      </c>
      <c r="BK352" s="22">
        <v>15</v>
      </c>
      <c r="BL352" s="22">
        <v>-8.3999999999999986</v>
      </c>
      <c r="BM352" s="22">
        <v>1</v>
      </c>
      <c r="BN352" s="22">
        <v>-2</v>
      </c>
      <c r="BO352" s="22">
        <v>16.099999999999994</v>
      </c>
      <c r="BP352" s="22">
        <v>-2</v>
      </c>
      <c r="BQ352" s="22">
        <v>-2</v>
      </c>
      <c r="BR352" s="22">
        <v>-4</v>
      </c>
      <c r="BS352" s="22">
        <v>-9</v>
      </c>
      <c r="BT352" s="22">
        <v>-1</v>
      </c>
      <c r="BU352" s="22">
        <v>1</v>
      </c>
      <c r="BV352" s="22">
        <v>2</v>
      </c>
      <c r="BW352" s="22">
        <v>0</v>
      </c>
      <c r="BX352" s="22">
        <v>10</v>
      </c>
      <c r="BY352" s="20">
        <v>-1</v>
      </c>
      <c r="BZ352" s="22">
        <v>-16</v>
      </c>
      <c r="CA352" s="21" t="str">
        <f>IF(Table1[[#This Row],[Score1]]&gt;Table1[[#This Row],[Score2]],Table1[[#This Row],[Team1]],Table1[[#This Row],[Team2]])</f>
        <v>MIN</v>
      </c>
      <c r="CB352" s="21" t="str">
        <f>IF(Raw!$CA352=Raw!$B352,"Team1", "Team2")</f>
        <v>Team2</v>
      </c>
      <c r="CC352" s="21">
        <v>103</v>
      </c>
      <c r="CD352" s="21">
        <v>120</v>
      </c>
      <c r="CE352" s="21">
        <f>Raw!$CC352-Raw!$CD352</f>
        <v>-17</v>
      </c>
      <c r="CF352" s="21" t="str">
        <f>INDEX(Pred!O:O, MATCH(Table1[[#This Row],[Index]],Pred!E:E,0))</f>
        <v>Team2</v>
      </c>
      <c r="CG352" s="21">
        <f>INDEX(Pred!P:P,MATCH(Table1[[#This Row],[Index]],Pred!E:E,0))</f>
        <v>-6</v>
      </c>
      <c r="CH352" s="21">
        <f>IF(OR(SIGN(Table1[[#This Row],[Runline.forecast]])&lt;&gt;SIGN(Table1[[#This Row],[Scorediff]]), ABS(Table1[[#This Row],[Runline.forecast]])&gt;ABS(Table1[[#This Row],[Scorediff]])),1,0)</f>
        <v>0</v>
      </c>
      <c r="CI352" s="21">
        <f>IF(Table1[[#This Row],[GamewinTeam]]=Table1[[#This Row],[Bet.forecast]],0,1)</f>
        <v>0</v>
      </c>
      <c r="CJ352" s="32">
        <f>IF(AND(Table1[[#This Row],[Runline.error]]=0,Table1[[#This Row],[Error]]=0),0,1)</f>
        <v>0</v>
      </c>
      <c r="CK352" s="32">
        <f>IF(OR(SIGN(Table1[[#This Row],[Scorepreddiff]])&lt;&gt;SIGN(Table1[[#This Row],[Scorediff]]), ABS(Table1[[#This Row],[Scorepreddiff]])&gt;ABS(Table1[[#This Row],[Scorediff]])),1,0)</f>
        <v>1</v>
      </c>
    </row>
    <row r="353" spans="1:89" x14ac:dyDescent="0.25">
      <c r="A353" t="str">
        <f>IF(ISBLANK(Table1[[#This Row],[Gamewin]]),"Test","Train")</f>
        <v>Train</v>
      </c>
      <c r="B353" s="16" t="s">
        <v>40</v>
      </c>
      <c r="C353" s="18" t="s">
        <v>5</v>
      </c>
      <c r="D353" s="19" t="s">
        <v>303</v>
      </c>
      <c r="E353" s="18" t="str">
        <f>Table1[[#This Row],[Team1]]&amp;""&amp;Table1[[#This Row],[Team2]]&amp;""&amp;Table1[[#This Row],[Date]]</f>
        <v>CHADET15.01.2018</v>
      </c>
      <c r="F353" s="18" t="str">
        <f>Raw!$C353</f>
        <v>DET</v>
      </c>
      <c r="G353" s="18" t="str">
        <f>IF(Raw!$F353=Raw!$B353,"Team1","Team2")</f>
        <v>Team2</v>
      </c>
      <c r="H353" s="18" t="str">
        <f>IF(Table1[[#This Row],[Odd1]]&gt;Table1[[#This Row],[Odd2]],Table1[[#This Row],[Team2]],Table1[[#This Row],[Team1]])</f>
        <v>DET</v>
      </c>
      <c r="I353" s="18" t="str">
        <f>IF(Raw!$H353=Raw!$B353,"Team1","Team2")</f>
        <v>Team2</v>
      </c>
      <c r="J353" s="18">
        <v>2.25</v>
      </c>
      <c r="K353" s="18">
        <v>1.72</v>
      </c>
      <c r="L353" s="18">
        <f>Raw!$J353-Raw!$K353</f>
        <v>0.53</v>
      </c>
      <c r="M353" s="18" t="s">
        <v>40</v>
      </c>
      <c r="N353" s="18" t="str">
        <f>IF(Raw!$M353=Raw!$B353,"Team1", "Team2")</f>
        <v>Team1</v>
      </c>
      <c r="O353" s="18">
        <f>0</f>
        <v>0</v>
      </c>
      <c r="P353" s="18">
        <f>0</f>
        <v>0</v>
      </c>
      <c r="Q353" s="18">
        <f>0</f>
        <v>0</v>
      </c>
      <c r="R353" s="18">
        <f>0</f>
        <v>0</v>
      </c>
      <c r="S353" s="18" t="str">
        <f>IF(Table1[[#This Row],[Scorepred1]]&gt;Table1[[#This Row],[Scorepred2]],Table1[[#This Row],[Team1]],Table1[[#This Row],[Team2]])</f>
        <v>DET</v>
      </c>
      <c r="T353" s="18" t="str">
        <f>IF(Raw!$S353=Raw!$B353,"Team1","Team2")</f>
        <v>Team2</v>
      </c>
      <c r="U353" s="18">
        <v>97</v>
      </c>
      <c r="V353" s="18">
        <v>102</v>
      </c>
      <c r="W353" s="18">
        <f>Raw!$U353-Raw!$V353</f>
        <v>-5</v>
      </c>
      <c r="X353" s="18">
        <v>0.55200000000000005</v>
      </c>
      <c r="Y353" s="18">
        <v>0.45</v>
      </c>
      <c r="Z353" s="18">
        <f>1-Table1[[#This Row],[Pred1]]</f>
        <v>0.55000000000000004</v>
      </c>
      <c r="AA353" s="20">
        <v>0</v>
      </c>
      <c r="AB353" s="20">
        <v>-6</v>
      </c>
      <c r="AC353" s="20">
        <v>6</v>
      </c>
      <c r="AD353" s="20">
        <v>-0.14700000000000002</v>
      </c>
      <c r="AE353" s="20">
        <v>0.20000000000000284</v>
      </c>
      <c r="AF353" s="20">
        <v>2.4000000000000057</v>
      </c>
      <c r="AG353" s="20">
        <v>-0.70000000000000284</v>
      </c>
      <c r="AH353" s="20">
        <v>0.29999999999999716</v>
      </c>
      <c r="AI353" s="20">
        <v>-1</v>
      </c>
      <c r="AJ353" s="20">
        <v>-1.8000000000000007</v>
      </c>
      <c r="AK353" s="20">
        <v>-2.5999999999999979</v>
      </c>
      <c r="AL353" s="20">
        <v>-2.8000000000000043</v>
      </c>
      <c r="AM353" s="20">
        <v>5.6999999999999993</v>
      </c>
      <c r="AN353" s="20">
        <v>8.5</v>
      </c>
      <c r="AO353" s="20">
        <v>-2.9000000000000057</v>
      </c>
      <c r="AP353" s="20">
        <v>0.30000000000000071</v>
      </c>
      <c r="AQ353" s="20">
        <v>4.1000000000000014</v>
      </c>
      <c r="AR353" s="20">
        <v>4.2999999999999972</v>
      </c>
      <c r="AS353" s="20">
        <v>-1.5</v>
      </c>
      <c r="AT353" s="20">
        <v>-0.90000000000000036</v>
      </c>
      <c r="AU353" s="20">
        <v>-1.1000000000000005</v>
      </c>
      <c r="AV353" s="20">
        <v>1.1999999999999997</v>
      </c>
      <c r="AW353" s="20">
        <v>-0.20000000000000018</v>
      </c>
      <c r="AX353" s="20">
        <v>-9.9999999999997868E-2</v>
      </c>
      <c r="AY353" s="20">
        <v>4.8999999999999986</v>
      </c>
      <c r="AZ353" s="20">
        <v>-1.8</v>
      </c>
      <c r="BA353" s="20">
        <v>0</v>
      </c>
      <c r="BB353" s="20">
        <v>0</v>
      </c>
      <c r="BC353" s="20">
        <v>0</v>
      </c>
      <c r="BD353" s="20">
        <v>0</v>
      </c>
      <c r="BE353" s="20">
        <v>0</v>
      </c>
      <c r="BF353" s="20">
        <v>-14</v>
      </c>
      <c r="BG353" s="20">
        <v>-8</v>
      </c>
      <c r="BH353" s="20">
        <v>-9</v>
      </c>
      <c r="BI353" s="20">
        <v>-4.8000000000000043</v>
      </c>
      <c r="BJ353" s="22">
        <v>-3</v>
      </c>
      <c r="BK353" s="22">
        <v>-1</v>
      </c>
      <c r="BL353" s="22">
        <v>-9.2999999999999972</v>
      </c>
      <c r="BM353" s="22">
        <v>5</v>
      </c>
      <c r="BN353" s="22">
        <v>9</v>
      </c>
      <c r="BO353" s="22">
        <v>-9</v>
      </c>
      <c r="BP353" s="22">
        <v>-4</v>
      </c>
      <c r="BQ353" s="22">
        <v>9</v>
      </c>
      <c r="BR353" s="22">
        <v>5</v>
      </c>
      <c r="BS353" s="22">
        <v>-12</v>
      </c>
      <c r="BT353" s="22">
        <v>1</v>
      </c>
      <c r="BU353" s="22">
        <v>-5</v>
      </c>
      <c r="BV353" s="22">
        <v>0</v>
      </c>
      <c r="BW353" s="22">
        <v>1</v>
      </c>
      <c r="BX353" s="22">
        <v>4</v>
      </c>
      <c r="BY353" s="20">
        <v>11</v>
      </c>
      <c r="BZ353" s="22">
        <v>-8</v>
      </c>
      <c r="CA353" s="21" t="str">
        <f>IF(Table1[[#This Row],[Score1]]&gt;Table1[[#This Row],[Score2]],Table1[[#This Row],[Team1]],Table1[[#This Row],[Team2]])</f>
        <v>CHA</v>
      </c>
      <c r="CB353" s="21" t="str">
        <f>IF(Raw!$CA353=Raw!$B353,"Team1", "Team2")</f>
        <v>Team1</v>
      </c>
      <c r="CC353" s="21">
        <v>118</v>
      </c>
      <c r="CD353" s="21">
        <v>107</v>
      </c>
      <c r="CE353" s="21">
        <f>Raw!$CC353-Raw!$CD353</f>
        <v>11</v>
      </c>
      <c r="CF353" s="21" t="str">
        <f>INDEX(Pred!O:O, MATCH(Table1[[#This Row],[Index]],Pred!E:E,0))</f>
        <v>Team2</v>
      </c>
      <c r="CG353" s="21">
        <f>INDEX(Pred!P:P,MATCH(Table1[[#This Row],[Index]],Pred!E:E,0))</f>
        <v>-7</v>
      </c>
      <c r="CH353" s="21">
        <f>IF(OR(SIGN(Table1[[#This Row],[Runline.forecast]])&lt;&gt;SIGN(Table1[[#This Row],[Scorediff]]), ABS(Table1[[#This Row],[Runline.forecast]])&gt;ABS(Table1[[#This Row],[Scorediff]])),1,0)</f>
        <v>1</v>
      </c>
      <c r="CI353" s="21">
        <f>IF(Table1[[#This Row],[GamewinTeam]]=Table1[[#This Row],[Bet.forecast]],0,1)</f>
        <v>1</v>
      </c>
      <c r="CJ353" s="32">
        <f>IF(AND(Table1[[#This Row],[Runline.error]]=0,Table1[[#This Row],[Error]]=0),0,1)</f>
        <v>1</v>
      </c>
      <c r="CK353" s="32">
        <f>IF(OR(SIGN(Table1[[#This Row],[Scorepreddiff]])&lt;&gt;SIGN(Table1[[#This Row],[Scorediff]]), ABS(Table1[[#This Row],[Scorepreddiff]])&gt;ABS(Table1[[#This Row],[Scorediff]])),1,0)</f>
        <v>1</v>
      </c>
    </row>
    <row r="354" spans="1:89" x14ac:dyDescent="0.25">
      <c r="A354" t="str">
        <f>IF(ISBLANK(Table1[[#This Row],[Gamewin]]),"Test","Train")</f>
        <v>Train</v>
      </c>
      <c r="B354" s="16" t="s">
        <v>11</v>
      </c>
      <c r="C354" s="18" t="s">
        <v>10</v>
      </c>
      <c r="D354" s="19" t="s">
        <v>303</v>
      </c>
      <c r="E354" s="18" t="str">
        <f>Table1[[#This Row],[Team1]]&amp;""&amp;Table1[[#This Row],[Team2]]&amp;""&amp;Table1[[#This Row],[Date]]</f>
        <v>TORPHI15.01.2018</v>
      </c>
      <c r="F354" s="18" t="str">
        <f>Raw!$C354</f>
        <v>PHI</v>
      </c>
      <c r="G354" s="18" t="str">
        <f>IF(Raw!$F354=Raw!$B354,"Team1","Team2")</f>
        <v>Team2</v>
      </c>
      <c r="H354" s="18" t="str">
        <f>IF(Table1[[#This Row],[Odd1]]&gt;Table1[[#This Row],[Odd2]],Table1[[#This Row],[Team2]],Table1[[#This Row],[Team1]])</f>
        <v>TOR</v>
      </c>
      <c r="I354" s="18" t="str">
        <f>IF(Raw!$H354=Raw!$B354,"Team1","Team2")</f>
        <v>Team1</v>
      </c>
      <c r="J354" s="18">
        <v>1.83</v>
      </c>
      <c r="K354" s="18">
        <v>2.09</v>
      </c>
      <c r="L354" s="18">
        <f>Raw!$J354-Raw!$K354</f>
        <v>-0.25999999999999979</v>
      </c>
      <c r="M354" s="18" t="s">
        <v>10</v>
      </c>
      <c r="N354" s="18" t="str">
        <f>IF(Raw!$M354=Raw!$B354,"Team1", "Team2")</f>
        <v>Team2</v>
      </c>
      <c r="O354" s="18">
        <f>0</f>
        <v>0</v>
      </c>
      <c r="P354" s="18">
        <f>0</f>
        <v>0</v>
      </c>
      <c r="Q354" s="18">
        <f>0</f>
        <v>0</v>
      </c>
      <c r="R354" s="18">
        <f>0</f>
        <v>0</v>
      </c>
      <c r="S354" s="18" t="str">
        <f>IF(Table1[[#This Row],[Scorepred1]]&gt;Table1[[#This Row],[Scorepred2]],Table1[[#This Row],[Team1]],Table1[[#This Row],[Team2]])</f>
        <v>TOR</v>
      </c>
      <c r="T354" s="18" t="str">
        <f>IF(Raw!$S354=Raw!$B354,"Team1","Team2")</f>
        <v>Team1</v>
      </c>
      <c r="U354" s="18">
        <v>102</v>
      </c>
      <c r="V354" s="18">
        <v>92</v>
      </c>
      <c r="W354" s="18">
        <f>Raw!$U354-Raw!$V354</f>
        <v>10</v>
      </c>
      <c r="X354" s="18">
        <v>0.71930000000000005</v>
      </c>
      <c r="Y354" s="18">
        <v>0.6</v>
      </c>
      <c r="Z354" s="18">
        <f>1-Table1[[#This Row],[Pred1]]</f>
        <v>0.4</v>
      </c>
      <c r="AA354" s="20">
        <v>2</v>
      </c>
      <c r="AB354" s="20">
        <v>10</v>
      </c>
      <c r="AC354" s="20">
        <v>-8</v>
      </c>
      <c r="AD354" s="20">
        <v>0.21999999999999997</v>
      </c>
      <c r="AE354" s="20">
        <v>-0.29999999999999716</v>
      </c>
      <c r="AF354" s="20">
        <v>4</v>
      </c>
      <c r="AG354" s="20">
        <v>1.1999999999999957</v>
      </c>
      <c r="AH354" s="20">
        <v>0.59999999999999432</v>
      </c>
      <c r="AI354" s="20">
        <v>1</v>
      </c>
      <c r="AJ354" s="20">
        <v>0.59999999999999964</v>
      </c>
      <c r="AK354" s="20">
        <v>2.3999999999999986</v>
      </c>
      <c r="AL354" s="20">
        <v>-0.59999999999999432</v>
      </c>
      <c r="AM354" s="20">
        <v>0.89999999999999858</v>
      </c>
      <c r="AN354" s="20">
        <v>-0.19999999999999929</v>
      </c>
      <c r="AO354" s="20">
        <v>4.5999999999999943</v>
      </c>
      <c r="AP354" s="20">
        <v>-1.5</v>
      </c>
      <c r="AQ354" s="20">
        <v>-2.8999999999999986</v>
      </c>
      <c r="AR354" s="20">
        <v>-4.3999999999999986</v>
      </c>
      <c r="AS354" s="20">
        <v>-3.3000000000000007</v>
      </c>
      <c r="AT354" s="20">
        <v>-4.4999999999999982</v>
      </c>
      <c r="AU354" s="20">
        <v>-9.9999999999999645E-2</v>
      </c>
      <c r="AV354" s="20">
        <v>0.90000000000000036</v>
      </c>
      <c r="AW354" s="20">
        <v>-0.59999999999999964</v>
      </c>
      <c r="AX354" s="20">
        <v>-1.3999999999999986</v>
      </c>
      <c r="AY354" s="20">
        <v>-0.5</v>
      </c>
      <c r="AZ354" s="20">
        <v>7.8</v>
      </c>
      <c r="BA354" s="20">
        <v>0</v>
      </c>
      <c r="BB354" s="20">
        <v>0</v>
      </c>
      <c r="BC354" s="20">
        <v>0</v>
      </c>
      <c r="BD354" s="20">
        <v>0</v>
      </c>
      <c r="BE354" s="20">
        <v>0</v>
      </c>
      <c r="BF354" s="20">
        <v>22</v>
      </c>
      <c r="BG354" s="20">
        <v>7</v>
      </c>
      <c r="BH354" s="20">
        <v>10</v>
      </c>
      <c r="BI354" s="20">
        <v>2.6000000000000014</v>
      </c>
      <c r="BJ354" s="22">
        <v>-3</v>
      </c>
      <c r="BK354" s="22">
        <v>-3</v>
      </c>
      <c r="BL354" s="22">
        <v>-7.2999999999999972</v>
      </c>
      <c r="BM354" s="22">
        <v>11</v>
      </c>
      <c r="BN354" s="22">
        <v>14</v>
      </c>
      <c r="BO354" s="22">
        <v>-4.5</v>
      </c>
      <c r="BP354" s="22">
        <v>11</v>
      </c>
      <c r="BQ354" s="22">
        <v>-4</v>
      </c>
      <c r="BR354" s="22">
        <v>7</v>
      </c>
      <c r="BS354" s="22">
        <v>2</v>
      </c>
      <c r="BT354" s="22">
        <v>-8</v>
      </c>
      <c r="BU354" s="22">
        <v>-9</v>
      </c>
      <c r="BV354" s="22">
        <v>-2</v>
      </c>
      <c r="BW354" s="22">
        <v>0</v>
      </c>
      <c r="BX354" s="22">
        <v>4</v>
      </c>
      <c r="BY354" s="20">
        <v>2</v>
      </c>
      <c r="BZ354" s="22">
        <v>9</v>
      </c>
      <c r="CA354" s="21" t="str">
        <f>IF(Table1[[#This Row],[Score1]]&gt;Table1[[#This Row],[Score2]],Table1[[#This Row],[Team1]],Table1[[#This Row],[Team2]])</f>
        <v>PHI</v>
      </c>
      <c r="CB354" s="21" t="str">
        <f>IF(Raw!$CA354=Raw!$B354,"Team1", "Team2")</f>
        <v>Team2</v>
      </c>
      <c r="CC354" s="21">
        <v>111</v>
      </c>
      <c r="CD354" s="21">
        <v>117</v>
      </c>
      <c r="CE354" s="21">
        <f>Raw!$CC354-Raw!$CD354</f>
        <v>-6</v>
      </c>
      <c r="CF354" s="21" t="str">
        <f>INDEX(Pred!O:O, MATCH(Table1[[#This Row],[Index]],Pred!E:E,0))</f>
        <v>do not bet</v>
      </c>
      <c r="CG354" s="21">
        <f>INDEX(Pred!P:P,MATCH(Table1[[#This Row],[Index]],Pred!E:E,0))</f>
        <v>0</v>
      </c>
      <c r="CH354" s="21">
        <f>IF(OR(SIGN(Table1[[#This Row],[Runline.forecast]])&lt;&gt;SIGN(Table1[[#This Row],[Scorediff]]), ABS(Table1[[#This Row],[Runline.forecast]])&gt;ABS(Table1[[#This Row],[Scorediff]])),1,0)</f>
        <v>1</v>
      </c>
      <c r="CI354" s="21">
        <f>IF(Table1[[#This Row],[GamewinTeam]]=Table1[[#This Row],[Bet.forecast]],0,1)</f>
        <v>1</v>
      </c>
      <c r="CJ354" s="32">
        <f>IF(AND(Table1[[#This Row],[Runline.error]]=0,Table1[[#This Row],[Error]]=0),0,1)</f>
        <v>1</v>
      </c>
      <c r="CK354" s="32">
        <f>IF(OR(SIGN(Table1[[#This Row],[Scorepreddiff]])&lt;&gt;SIGN(Table1[[#This Row],[Scorediff]]), ABS(Table1[[#This Row],[Scorepreddiff]])&gt;ABS(Table1[[#This Row],[Scorediff]])),1,0)</f>
        <v>1</v>
      </c>
    </row>
    <row r="355" spans="1:89" x14ac:dyDescent="0.25">
      <c r="A355" t="str">
        <f>IF(ISBLANK(Table1[[#This Row],[Gamewin]]),"Test","Train")</f>
        <v>Train</v>
      </c>
      <c r="B355" s="16" t="s">
        <v>8</v>
      </c>
      <c r="C355" s="18" t="s">
        <v>83</v>
      </c>
      <c r="D355" s="19" t="s">
        <v>303</v>
      </c>
      <c r="E355" s="18" t="str">
        <f>Table1[[#This Row],[Team1]]&amp;""&amp;Table1[[#This Row],[Team2]]&amp;""&amp;Table1[[#This Row],[Date]]</f>
        <v>MILWAS15.01.2018</v>
      </c>
      <c r="F355" s="18" t="str">
        <f>Raw!$C355</f>
        <v>WAS</v>
      </c>
      <c r="G355" s="18" t="str">
        <f>IF(Raw!$F355=Raw!$B355,"Team1","Team2")</f>
        <v>Team2</v>
      </c>
      <c r="H355" s="18" t="str">
        <f>IF(Table1[[#This Row],[Odd1]]&gt;Table1[[#This Row],[Odd2]],Table1[[#This Row],[Team2]],Table1[[#This Row],[Team1]])</f>
        <v>WAS</v>
      </c>
      <c r="I355" s="18" t="str">
        <f>IF(Raw!$H355=Raw!$B355,"Team1","Team2")</f>
        <v>Team2</v>
      </c>
      <c r="J355" s="18">
        <v>2.89</v>
      </c>
      <c r="K355" s="18">
        <v>1.47</v>
      </c>
      <c r="L355" s="18">
        <f>Raw!$J355-Raw!$K355</f>
        <v>1.4200000000000002</v>
      </c>
      <c r="M355" s="18" t="s">
        <v>8</v>
      </c>
      <c r="N355" s="18" t="str">
        <f>IF(Raw!$M355=Raw!$B355,"Team1", "Team2")</f>
        <v>Team1</v>
      </c>
      <c r="O355" s="18">
        <f>0</f>
        <v>0</v>
      </c>
      <c r="P355" s="18">
        <f>0</f>
        <v>0</v>
      </c>
      <c r="Q355" s="18">
        <v>2</v>
      </c>
      <c r="R355" s="18">
        <f>0</f>
        <v>0</v>
      </c>
      <c r="S355" s="18" t="str">
        <f>IF(Table1[[#This Row],[Scorepred1]]&gt;Table1[[#This Row],[Scorepred2]],Table1[[#This Row],[Team1]],Table1[[#This Row],[Team2]])</f>
        <v>WAS</v>
      </c>
      <c r="T355" s="18" t="str">
        <f>IF(Raw!$S355=Raw!$B355,"Team1","Team2")</f>
        <v>Team2</v>
      </c>
      <c r="U355" s="18">
        <v>86</v>
      </c>
      <c r="V355" s="18">
        <v>116</v>
      </c>
      <c r="W355" s="18">
        <f>Raw!$U355-Raw!$V355</f>
        <v>-30</v>
      </c>
      <c r="X355" s="18">
        <v>0.5343</v>
      </c>
      <c r="Y355" s="18">
        <v>0.2</v>
      </c>
      <c r="Z355" s="18">
        <f>1-Table1[[#This Row],[Pred1]]</f>
        <v>0.8</v>
      </c>
      <c r="AA355" s="20">
        <v>-1</v>
      </c>
      <c r="AB355" s="20">
        <v>-3</v>
      </c>
      <c r="AC355" s="20">
        <v>2</v>
      </c>
      <c r="AD355" s="20">
        <v>-5.699999999999994E-2</v>
      </c>
      <c r="AE355" s="20">
        <v>-9.9999999999994316E-2</v>
      </c>
      <c r="AF355" s="20">
        <v>-2.0999999999999943</v>
      </c>
      <c r="AG355" s="20">
        <v>-0.89999999999999858</v>
      </c>
      <c r="AH355" s="20">
        <v>-4.5</v>
      </c>
      <c r="AI355" s="20">
        <v>1.5</v>
      </c>
      <c r="AJ355" s="20">
        <v>-1.0999999999999996</v>
      </c>
      <c r="AK355" s="20">
        <v>-1.5</v>
      </c>
      <c r="AL355" s="20">
        <v>-2.2999999999999972</v>
      </c>
      <c r="AM355" s="20">
        <v>0.70000000000000284</v>
      </c>
      <c r="AN355" s="20">
        <v>0.39999999999999858</v>
      </c>
      <c r="AO355" s="20">
        <v>1.6999999999999886</v>
      </c>
      <c r="AP355" s="20">
        <v>-2.1000000000000005</v>
      </c>
      <c r="AQ355" s="20">
        <v>-2.7000000000000028</v>
      </c>
      <c r="AR355" s="20">
        <v>-4.7999999999999972</v>
      </c>
      <c r="AS355" s="20">
        <v>-0.60000000000000142</v>
      </c>
      <c r="AT355" s="20">
        <v>-0.30000000000000071</v>
      </c>
      <c r="AU355" s="20">
        <v>0.50000000000000089</v>
      </c>
      <c r="AV355" s="20">
        <v>0.79999999999999982</v>
      </c>
      <c r="AW355" s="20">
        <v>-0.69999999999999973</v>
      </c>
      <c r="AX355" s="20">
        <v>0.89999999999999858</v>
      </c>
      <c r="AY355" s="20">
        <v>-1.3000000000000007</v>
      </c>
      <c r="AZ355" s="20">
        <v>-3.6</v>
      </c>
      <c r="BA355" s="20">
        <v>0</v>
      </c>
      <c r="BB355" s="20">
        <v>-1</v>
      </c>
      <c r="BC355" s="20">
        <v>1</v>
      </c>
      <c r="BD355" s="20">
        <v>-1</v>
      </c>
      <c r="BE355" s="20">
        <v>-5</v>
      </c>
      <c r="BF355" s="20">
        <v>-40</v>
      </c>
      <c r="BG355" s="20">
        <v>-21</v>
      </c>
      <c r="BH355" s="20">
        <v>-14</v>
      </c>
      <c r="BI355" s="20">
        <v>-17.899999999999999</v>
      </c>
      <c r="BJ355" s="22">
        <v>-6</v>
      </c>
      <c r="BK355" s="22">
        <v>5</v>
      </c>
      <c r="BL355" s="22">
        <v>-29.2</v>
      </c>
      <c r="BM355" s="22">
        <v>8</v>
      </c>
      <c r="BN355" s="22">
        <v>4</v>
      </c>
      <c r="BO355" s="22">
        <v>18.699999999999989</v>
      </c>
      <c r="BP355" s="22">
        <v>2</v>
      </c>
      <c r="BQ355" s="22">
        <v>-9</v>
      </c>
      <c r="BR355" s="22">
        <v>-7</v>
      </c>
      <c r="BS355" s="22">
        <v>-22</v>
      </c>
      <c r="BT355" s="22">
        <v>0</v>
      </c>
      <c r="BU355" s="22">
        <v>-2</v>
      </c>
      <c r="BV355" s="22">
        <v>-2</v>
      </c>
      <c r="BW355" s="22">
        <v>5</v>
      </c>
      <c r="BX355" s="22">
        <v>4</v>
      </c>
      <c r="BY355" s="20">
        <v>-4</v>
      </c>
      <c r="BZ355" s="22">
        <v>-24</v>
      </c>
      <c r="CA355" s="21" t="str">
        <f>IF(Table1[[#This Row],[Score1]]&gt;Table1[[#This Row],[Score2]],Table1[[#This Row],[Team1]],Table1[[#This Row],[Team2]])</f>
        <v>MIL</v>
      </c>
      <c r="CB355" s="21" t="str">
        <f>IF(Raw!$CA355=Raw!$B355,"Team1", "Team2")</f>
        <v>Team1</v>
      </c>
      <c r="CC355" s="21">
        <v>104</v>
      </c>
      <c r="CD355" s="21">
        <v>95</v>
      </c>
      <c r="CE355" s="21">
        <f>Raw!$CC355-Raw!$CD355</f>
        <v>9</v>
      </c>
      <c r="CF355" s="21" t="str">
        <f>INDEX(Pred!O:O, MATCH(Table1[[#This Row],[Index]],Pred!E:E,0))</f>
        <v>Team2</v>
      </c>
      <c r="CG355" s="21">
        <f>INDEX(Pred!P:P,MATCH(Table1[[#This Row],[Index]],Pred!E:E,0))</f>
        <v>-1</v>
      </c>
      <c r="CH355" s="21">
        <f>IF(OR(SIGN(Table1[[#This Row],[Runline.forecast]])&lt;&gt;SIGN(Table1[[#This Row],[Scorediff]]), ABS(Table1[[#This Row],[Runline.forecast]])&gt;ABS(Table1[[#This Row],[Scorediff]])),1,0)</f>
        <v>1</v>
      </c>
      <c r="CI355" s="21">
        <f>IF(Table1[[#This Row],[GamewinTeam]]=Table1[[#This Row],[Bet.forecast]],0,1)</f>
        <v>1</v>
      </c>
      <c r="CJ355" s="32">
        <f>IF(AND(Table1[[#This Row],[Runline.error]]=0,Table1[[#This Row],[Error]]=0),0,1)</f>
        <v>1</v>
      </c>
      <c r="CK355" s="32">
        <f>IF(OR(SIGN(Table1[[#This Row],[Scorepreddiff]])&lt;&gt;SIGN(Table1[[#This Row],[Scorediff]]), ABS(Table1[[#This Row],[Scorepreddiff]])&gt;ABS(Table1[[#This Row],[Scorediff]])),1,0)</f>
        <v>1</v>
      </c>
    </row>
    <row r="356" spans="1:89" x14ac:dyDescent="0.25">
      <c r="A356" t="str">
        <f>IF(ISBLANK(Table1[[#This Row],[Gamewin]]),"Test","Train")</f>
        <v>Train</v>
      </c>
      <c r="B356" s="16" t="s">
        <v>65</v>
      </c>
      <c r="C356" s="18" t="s">
        <v>37</v>
      </c>
      <c r="D356" s="19" t="s">
        <v>303</v>
      </c>
      <c r="E356" s="18" t="str">
        <f>Table1[[#This Row],[Team1]]&amp;""&amp;Table1[[#This Row],[Team2]]&amp;""&amp;Table1[[#This Row],[Date]]</f>
        <v>NYKBKN15.01.2018</v>
      </c>
      <c r="F356" s="18" t="str">
        <f>Raw!$C356</f>
        <v>BKN</v>
      </c>
      <c r="G356" s="18" t="str">
        <f>IF(Raw!$F356=Raw!$B356,"Team1","Team2")</f>
        <v>Team2</v>
      </c>
      <c r="H356" s="18" t="str">
        <f>IF(Table1[[#This Row],[Odd1]]&gt;Table1[[#This Row],[Odd2]],Table1[[#This Row],[Team2]],Table1[[#This Row],[Team1]])</f>
        <v>BKN</v>
      </c>
      <c r="I356" s="18" t="str">
        <f>IF(Raw!$H356=Raw!$B356,"Team1","Team2")</f>
        <v>Team2</v>
      </c>
      <c r="J356" s="18">
        <v>2.4500000000000002</v>
      </c>
      <c r="K356" s="18">
        <v>1.62</v>
      </c>
      <c r="L356" s="18">
        <f>Raw!$J356-Raw!$K356</f>
        <v>0.83000000000000007</v>
      </c>
      <c r="M356" s="18" t="s">
        <v>65</v>
      </c>
      <c r="N356" s="18" t="str">
        <f>IF(Raw!$M356=Raw!$B356,"Team1", "Team2")</f>
        <v>Team1</v>
      </c>
      <c r="O356" s="18">
        <f>0</f>
        <v>0</v>
      </c>
      <c r="P356" s="18">
        <f>0</f>
        <v>0</v>
      </c>
      <c r="Q356" s="18">
        <f>0</f>
        <v>0</v>
      </c>
      <c r="R356" s="18">
        <f>0</f>
        <v>0</v>
      </c>
      <c r="S356" s="18" t="str">
        <f>IF(Table1[[#This Row],[Scorepred1]]&gt;Table1[[#This Row],[Scorepred2]],Table1[[#This Row],[Team1]],Table1[[#This Row],[Team2]])</f>
        <v>BKN</v>
      </c>
      <c r="T356" s="18" t="str">
        <f>IF(Raw!$S356=Raw!$B356,"Team1","Team2")</f>
        <v>Team2</v>
      </c>
      <c r="U356" s="18">
        <v>86</v>
      </c>
      <c r="V356" s="18">
        <v>101</v>
      </c>
      <c r="W356" s="18">
        <f>Raw!$U356-Raw!$V356</f>
        <v>-15</v>
      </c>
      <c r="X356" s="18">
        <v>0.5484</v>
      </c>
      <c r="Y356" s="18">
        <v>0.35</v>
      </c>
      <c r="Z356" s="18">
        <f>1-Table1[[#This Row],[Pred1]]</f>
        <v>0.65</v>
      </c>
      <c r="AA356" s="20">
        <v>0</v>
      </c>
      <c r="AB356" s="20">
        <v>3</v>
      </c>
      <c r="AC356" s="20">
        <v>-3</v>
      </c>
      <c r="AD356" s="20">
        <v>7.0000000000000007E-2</v>
      </c>
      <c r="AE356" s="20">
        <v>0.30000000000000426</v>
      </c>
      <c r="AF356" s="20">
        <v>-2.2000000000000028</v>
      </c>
      <c r="AG356" s="20">
        <v>2.1999999999999957</v>
      </c>
      <c r="AH356" s="20">
        <v>-1</v>
      </c>
      <c r="AI356" s="20">
        <v>3</v>
      </c>
      <c r="AJ356" s="20">
        <v>-4.1000000000000005</v>
      </c>
      <c r="AK356" s="20">
        <v>-12.600000000000001</v>
      </c>
      <c r="AL356" s="20">
        <v>1.4000000000000057</v>
      </c>
      <c r="AM356" s="20">
        <v>-2.4000000000000021</v>
      </c>
      <c r="AN356" s="20">
        <v>-4.1000000000000014</v>
      </c>
      <c r="AO356" s="20">
        <v>3.2999999999999972</v>
      </c>
      <c r="AP356" s="20">
        <v>0.39999999999999858</v>
      </c>
      <c r="AQ356" s="20">
        <v>-1.5</v>
      </c>
      <c r="AR356" s="20">
        <v>-1.1000000000000014</v>
      </c>
      <c r="AS356" s="20">
        <v>0.19999999999999929</v>
      </c>
      <c r="AT356" s="20">
        <v>-0.20000000000000107</v>
      </c>
      <c r="AU356" s="20">
        <v>0.5</v>
      </c>
      <c r="AV356" s="20">
        <v>1</v>
      </c>
      <c r="AW356" s="20">
        <v>-0.69999999999999929</v>
      </c>
      <c r="AX356" s="20">
        <v>0.39999999999999858</v>
      </c>
      <c r="AY356" s="20">
        <v>-1.1999999999999993</v>
      </c>
      <c r="AZ356" s="20">
        <v>1.7999999999999998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5</v>
      </c>
      <c r="BG356" s="20">
        <v>4</v>
      </c>
      <c r="BH356" s="20">
        <v>-2</v>
      </c>
      <c r="BI356" s="20">
        <v>5</v>
      </c>
      <c r="BJ356" s="22">
        <v>0</v>
      </c>
      <c r="BK356" s="22">
        <v>-9</v>
      </c>
      <c r="BL356" s="22">
        <v>7.3999999999999986</v>
      </c>
      <c r="BM356" s="22">
        <v>-3</v>
      </c>
      <c r="BN356" s="22">
        <v>-2</v>
      </c>
      <c r="BO356" s="22">
        <v>-7.2000000000000028</v>
      </c>
      <c r="BP356" s="22">
        <v>-3</v>
      </c>
      <c r="BQ356" s="22">
        <v>0</v>
      </c>
      <c r="BR356" s="22">
        <v>-3</v>
      </c>
      <c r="BS356" s="22">
        <v>0</v>
      </c>
      <c r="BT356" s="22">
        <v>8</v>
      </c>
      <c r="BU356" s="22">
        <v>6</v>
      </c>
      <c r="BV356" s="22">
        <v>4</v>
      </c>
      <c r="BW356" s="22">
        <v>4</v>
      </c>
      <c r="BX356" s="22">
        <v>5</v>
      </c>
      <c r="BY356" s="20">
        <v>-2</v>
      </c>
      <c r="BZ356" s="22">
        <v>1</v>
      </c>
      <c r="CA356" s="21" t="str">
        <f>IF(Table1[[#This Row],[Score1]]&gt;Table1[[#This Row],[Score2]],Table1[[#This Row],[Team1]],Table1[[#This Row],[Team2]])</f>
        <v>NYK</v>
      </c>
      <c r="CB356" s="21" t="str">
        <f>IF(Raw!$CA356=Raw!$B356,"Team1", "Team2")</f>
        <v>Team1</v>
      </c>
      <c r="CC356" s="21">
        <v>119</v>
      </c>
      <c r="CD356" s="21">
        <v>104</v>
      </c>
      <c r="CE356" s="21">
        <f>Raw!$CC356-Raw!$CD356</f>
        <v>15</v>
      </c>
      <c r="CF356" s="21" t="str">
        <f>INDEX(Pred!O:O, MATCH(Table1[[#This Row],[Index]],Pred!E:E,0))</f>
        <v>do not bet</v>
      </c>
      <c r="CG356" s="21">
        <f>INDEX(Pred!P:P,MATCH(Table1[[#This Row],[Index]],Pred!E:E,0))</f>
        <v>-3</v>
      </c>
      <c r="CH356" s="21">
        <f>IF(OR(SIGN(Table1[[#This Row],[Runline.forecast]])&lt;&gt;SIGN(Table1[[#This Row],[Scorediff]]), ABS(Table1[[#This Row],[Runline.forecast]])&gt;ABS(Table1[[#This Row],[Scorediff]])),1,0)</f>
        <v>1</v>
      </c>
      <c r="CI356" s="21">
        <f>IF(Table1[[#This Row],[GamewinTeam]]=Table1[[#This Row],[Bet.forecast]],0,1)</f>
        <v>1</v>
      </c>
      <c r="CJ356" s="32">
        <f>IF(AND(Table1[[#This Row],[Runline.error]]=0,Table1[[#This Row],[Error]]=0),0,1)</f>
        <v>1</v>
      </c>
      <c r="CK356" s="32">
        <f>IF(OR(SIGN(Table1[[#This Row],[Scorepreddiff]])&lt;&gt;SIGN(Table1[[#This Row],[Scorediff]]), ABS(Table1[[#This Row],[Scorepreddiff]])&gt;ABS(Table1[[#This Row],[Scorediff]])),1,0)</f>
        <v>1</v>
      </c>
    </row>
    <row r="357" spans="1:89" x14ac:dyDescent="0.25">
      <c r="A357" t="str">
        <f>IF(ISBLANK(Table1[[#This Row],[Gamewin]]),"Test","Train")</f>
        <v>Train</v>
      </c>
      <c r="B357" s="16" t="s">
        <v>78</v>
      </c>
      <c r="C357" s="18" t="s">
        <v>2</v>
      </c>
      <c r="D357" s="19" t="s">
        <v>303</v>
      </c>
      <c r="E357" s="18" t="str">
        <f>Table1[[#This Row],[Team1]]&amp;""&amp;Table1[[#This Row],[Team2]]&amp;""&amp;Table1[[#This Row],[Date]]</f>
        <v>SASATL15.01.2018</v>
      </c>
      <c r="F357" s="18" t="str">
        <f>Raw!$C357</f>
        <v>ATL</v>
      </c>
      <c r="G357" s="18" t="str">
        <f>IF(Raw!$F357=Raw!$B357,"Team1","Team2")</f>
        <v>Team2</v>
      </c>
      <c r="H357" s="18" t="str">
        <f>IF(Table1[[#This Row],[Odd1]]&gt;Table1[[#This Row],[Odd2]],Table1[[#This Row],[Team2]],Table1[[#This Row],[Team1]])</f>
        <v>SAS</v>
      </c>
      <c r="I357" s="18" t="str">
        <f>IF(Raw!$H357=Raw!$B357,"Team1","Team2")</f>
        <v>Team1</v>
      </c>
      <c r="J357" s="18">
        <v>1.47</v>
      </c>
      <c r="K357" s="18">
        <v>2.89</v>
      </c>
      <c r="L357" s="18">
        <f>Raw!$J357-Raw!$K357</f>
        <v>-1.4200000000000002</v>
      </c>
      <c r="M357" s="18" t="s">
        <v>2</v>
      </c>
      <c r="N357" s="18" t="str">
        <f>IF(Raw!$M357=Raw!$B357,"Team1", "Team2")</f>
        <v>Team2</v>
      </c>
      <c r="O357" s="18">
        <v>2</v>
      </c>
      <c r="P357" s="18">
        <f>0</f>
        <v>0</v>
      </c>
      <c r="Q357" s="18">
        <v>4</v>
      </c>
      <c r="R357" s="18">
        <v>1</v>
      </c>
      <c r="S357" s="18" t="str">
        <f>IF(Table1[[#This Row],[Scorepred1]]&gt;Table1[[#This Row],[Scorepred2]],Table1[[#This Row],[Team1]],Table1[[#This Row],[Team2]])</f>
        <v>ATL</v>
      </c>
      <c r="T357" s="18" t="str">
        <f>IF(Raw!$S357=Raw!$B357,"Team1","Team2")</f>
        <v>Team2</v>
      </c>
      <c r="U357" s="18">
        <v>93</v>
      </c>
      <c r="V357" s="18">
        <v>103</v>
      </c>
      <c r="W357" s="18">
        <f>Raw!$U357-Raw!$V357</f>
        <v>-10</v>
      </c>
      <c r="X357" s="18">
        <v>0.748</v>
      </c>
      <c r="Y357" s="18">
        <v>0.4</v>
      </c>
      <c r="Z357" s="18">
        <f>1-Table1[[#This Row],[Pred1]]</f>
        <v>0.6</v>
      </c>
      <c r="AA357" s="20">
        <v>2</v>
      </c>
      <c r="AB357" s="20">
        <v>18</v>
      </c>
      <c r="AC357" s="20">
        <v>-16</v>
      </c>
      <c r="AD357" s="20">
        <v>0.39700000000000002</v>
      </c>
      <c r="AE357" s="20">
        <v>-0.10000000000000142</v>
      </c>
      <c r="AF357" s="20">
        <v>-2.5999999999999943</v>
      </c>
      <c r="AG357" s="20">
        <v>-0.20000000000000284</v>
      </c>
      <c r="AH357" s="20">
        <v>-1.5</v>
      </c>
      <c r="AI357" s="20">
        <v>0.60000000000000142</v>
      </c>
      <c r="AJ357" s="20">
        <v>-1.9000000000000004</v>
      </c>
      <c r="AK357" s="20">
        <v>-4.5</v>
      </c>
      <c r="AL357" s="20">
        <v>-0.80000000000000426</v>
      </c>
      <c r="AM357" s="20">
        <v>-0.40000000000000213</v>
      </c>
      <c r="AN357" s="20">
        <v>-0.30000000000000071</v>
      </c>
      <c r="AO357" s="20">
        <v>-0.90000000000000568</v>
      </c>
      <c r="AP357" s="20">
        <v>0.20000000000000107</v>
      </c>
      <c r="AQ357" s="20">
        <v>3.5</v>
      </c>
      <c r="AR357" s="20">
        <v>3.6999999999999957</v>
      </c>
      <c r="AS357" s="20">
        <v>-1.6000000000000014</v>
      </c>
      <c r="AT357" s="20">
        <v>-1.4000000000000004</v>
      </c>
      <c r="AU357" s="20">
        <v>-1.1000000000000005</v>
      </c>
      <c r="AV357" s="20">
        <v>1.3000000000000007</v>
      </c>
      <c r="AW357" s="20">
        <v>-1.6</v>
      </c>
      <c r="AX357" s="20">
        <v>-2.8999999999999986</v>
      </c>
      <c r="AY357" s="20">
        <v>-1.6999999999999993</v>
      </c>
      <c r="AZ357" s="20">
        <v>7.9</v>
      </c>
      <c r="BA357" s="20">
        <v>0</v>
      </c>
      <c r="BB357" s="20">
        <v>1</v>
      </c>
      <c r="BC357" s="20">
        <v>-1</v>
      </c>
      <c r="BD357" s="20">
        <v>1</v>
      </c>
      <c r="BE357" s="20">
        <v>0</v>
      </c>
      <c r="BF357" s="20">
        <v>7</v>
      </c>
      <c r="BG357" s="20">
        <v>4</v>
      </c>
      <c r="BH357" s="20">
        <v>-2</v>
      </c>
      <c r="BI357" s="20">
        <v>6.3000000000000043</v>
      </c>
      <c r="BJ357" s="22">
        <v>3</v>
      </c>
      <c r="BK357" s="22">
        <v>-1</v>
      </c>
      <c r="BL357" s="22">
        <v>12.600000000000001</v>
      </c>
      <c r="BM357" s="22">
        <v>-4</v>
      </c>
      <c r="BN357" s="22">
        <v>-8</v>
      </c>
      <c r="BO357" s="22">
        <v>12</v>
      </c>
      <c r="BP357" s="22">
        <v>-3</v>
      </c>
      <c r="BQ357" s="22">
        <v>-1</v>
      </c>
      <c r="BR357" s="22">
        <v>-4</v>
      </c>
      <c r="BS357" s="22">
        <v>3</v>
      </c>
      <c r="BT357" s="22">
        <v>-3</v>
      </c>
      <c r="BU357" s="22">
        <v>3</v>
      </c>
      <c r="BV357" s="22">
        <v>0</v>
      </c>
      <c r="BW357" s="22">
        <v>2</v>
      </c>
      <c r="BX357" s="22">
        <v>-8</v>
      </c>
      <c r="BY357" s="20">
        <v>-8</v>
      </c>
      <c r="BZ357" s="22">
        <v>37</v>
      </c>
      <c r="CA357" s="21" t="str">
        <f>IF(Table1[[#This Row],[Score1]]&gt;Table1[[#This Row],[Score2]],Table1[[#This Row],[Team1]],Table1[[#This Row],[Team2]])</f>
        <v>ATL</v>
      </c>
      <c r="CB357" s="21" t="str">
        <f>IF(Raw!$CA357=Raw!$B357,"Team1", "Team2")</f>
        <v>Team2</v>
      </c>
      <c r="CC357" s="21">
        <v>99</v>
      </c>
      <c r="CD357" s="21">
        <v>102</v>
      </c>
      <c r="CE357" s="21">
        <f>Raw!$CC357-Raw!$CD357</f>
        <v>-3</v>
      </c>
      <c r="CF357" s="21" t="str">
        <f>INDEX(Pred!O:O, MATCH(Table1[[#This Row],[Index]],Pred!E:E,0))</f>
        <v>do not bet</v>
      </c>
      <c r="CG357" s="21">
        <f>INDEX(Pred!P:P,MATCH(Table1[[#This Row],[Index]],Pred!E:E,0))</f>
        <v>1</v>
      </c>
      <c r="CH357" s="21">
        <f>IF(OR(SIGN(Table1[[#This Row],[Runline.forecast]])&lt;&gt;SIGN(Table1[[#This Row],[Scorediff]]), ABS(Table1[[#This Row],[Runline.forecast]])&gt;ABS(Table1[[#This Row],[Scorediff]])),1,0)</f>
        <v>1</v>
      </c>
      <c r="CI357" s="21">
        <f>IF(Table1[[#This Row],[GamewinTeam]]=Table1[[#This Row],[Bet.forecast]],0,1)</f>
        <v>1</v>
      </c>
      <c r="CJ357" s="32">
        <f>IF(AND(Table1[[#This Row],[Runline.error]]=0,Table1[[#This Row],[Error]]=0),0,1)</f>
        <v>1</v>
      </c>
      <c r="CK357" s="32">
        <f>IF(OR(SIGN(Table1[[#This Row],[Scorepreddiff]])&lt;&gt;SIGN(Table1[[#This Row],[Scorediff]]), ABS(Table1[[#This Row],[Scorepreddiff]])&gt;ABS(Table1[[#This Row],[Scorediff]])),1,0)</f>
        <v>1</v>
      </c>
    </row>
    <row r="358" spans="1:89" x14ac:dyDescent="0.25">
      <c r="A358" t="str">
        <f>IF(ISBLANK(Table1[[#This Row],[Gamewin]]),"Test","Train")</f>
        <v>Train</v>
      </c>
      <c r="B358" s="16" t="s">
        <v>7</v>
      </c>
      <c r="C358" s="18" t="s">
        <v>42</v>
      </c>
      <c r="D358" s="19" t="s">
        <v>303</v>
      </c>
      <c r="E358" s="18" t="str">
        <f>Table1[[#This Row],[Team1]]&amp;""&amp;Table1[[#This Row],[Team2]]&amp;""&amp;Table1[[#This Row],[Date]]</f>
        <v>MIACHI15.01.2018</v>
      </c>
      <c r="F358" s="18" t="str">
        <f>Raw!$C358</f>
        <v>CHI</v>
      </c>
      <c r="G358" s="18" t="str">
        <f>IF(Raw!$F358=Raw!$B358,"Team1","Team2")</f>
        <v>Team2</v>
      </c>
      <c r="H358" s="18" t="str">
        <f>IF(Table1[[#This Row],[Odd1]]&gt;Table1[[#This Row],[Odd2]],Table1[[#This Row],[Team2]],Table1[[#This Row],[Team1]])</f>
        <v>CHI</v>
      </c>
      <c r="I358" s="18" t="str">
        <f>IF(Raw!$H358=Raw!$B358,"Team1","Team2")</f>
        <v>Team2</v>
      </c>
      <c r="J358" s="18">
        <v>2.08</v>
      </c>
      <c r="K358" s="18">
        <v>1.84</v>
      </c>
      <c r="L358" s="18">
        <f>Raw!$J358-Raw!$K358</f>
        <v>0.24</v>
      </c>
      <c r="M358" s="18" t="s">
        <v>42</v>
      </c>
      <c r="N358" s="18" t="str">
        <f>IF(Raw!$M358=Raw!$B358,"Team1", "Team2")</f>
        <v>Team2</v>
      </c>
      <c r="O358" s="18">
        <f>0</f>
        <v>0</v>
      </c>
      <c r="P358" s="18">
        <f>0</f>
        <v>0</v>
      </c>
      <c r="Q358" s="18">
        <f>0</f>
        <v>0</v>
      </c>
      <c r="R358" s="18">
        <f>0</f>
        <v>0</v>
      </c>
      <c r="S358" s="18" t="str">
        <f>IF(Table1[[#This Row],[Scorepred1]]&gt;Table1[[#This Row],[Scorepred2]],Table1[[#This Row],[Team1]],Table1[[#This Row],[Team2]])</f>
        <v>MIA</v>
      </c>
      <c r="T358" s="18" t="str">
        <f>IF(Raw!$S358=Raw!$B358,"Team1","Team2")</f>
        <v>Team1</v>
      </c>
      <c r="U358" s="18">
        <v>106</v>
      </c>
      <c r="V358" s="18">
        <v>93</v>
      </c>
      <c r="W358" s="18">
        <f>Raw!$U358-Raw!$V358</f>
        <v>13</v>
      </c>
      <c r="X358" s="18">
        <v>0.73129999999999995</v>
      </c>
      <c r="Y358" s="18">
        <v>0.63</v>
      </c>
      <c r="Z358" s="18">
        <f>1-Table1[[#This Row],[Pred1]]</f>
        <v>0.37</v>
      </c>
      <c r="AA358" s="20">
        <v>-1</v>
      </c>
      <c r="AB358" s="20">
        <v>9</v>
      </c>
      <c r="AC358" s="20">
        <v>-10</v>
      </c>
      <c r="AD358" s="20">
        <v>0.22299999999999998</v>
      </c>
      <c r="AE358" s="20">
        <v>-0.39999999999999858</v>
      </c>
      <c r="AF358" s="20">
        <v>-1.5</v>
      </c>
      <c r="AG358" s="20">
        <v>-1.2999999999999972</v>
      </c>
      <c r="AH358" s="20">
        <v>-5.7999999999999972</v>
      </c>
      <c r="AI358" s="20">
        <v>1.6000000000000014</v>
      </c>
      <c r="AJ358" s="20">
        <v>0.5</v>
      </c>
      <c r="AK358" s="20">
        <v>1.0999999999999979</v>
      </c>
      <c r="AL358" s="20">
        <v>0.30000000000000426</v>
      </c>
      <c r="AM358" s="20">
        <v>0.60000000000000142</v>
      </c>
      <c r="AN358" s="20">
        <v>0.30000000000000071</v>
      </c>
      <c r="AO358" s="20">
        <v>1.5</v>
      </c>
      <c r="AP358" s="20">
        <v>-0.79999999999999893</v>
      </c>
      <c r="AQ358" s="20">
        <v>-1.7999999999999972</v>
      </c>
      <c r="AR358" s="20">
        <v>-2.7000000000000028</v>
      </c>
      <c r="AS358" s="20">
        <v>-2.3000000000000007</v>
      </c>
      <c r="AT358" s="20">
        <v>1</v>
      </c>
      <c r="AU358" s="20">
        <v>0.20000000000000018</v>
      </c>
      <c r="AV358" s="20">
        <v>1.2999999999999998</v>
      </c>
      <c r="AW358" s="20">
        <v>-0.30000000000000071</v>
      </c>
      <c r="AX358" s="20">
        <v>1.1999999999999993</v>
      </c>
      <c r="AY358" s="20">
        <v>2</v>
      </c>
      <c r="AZ358" s="20">
        <v>5.3000000000000007</v>
      </c>
      <c r="BA358" s="20">
        <v>0</v>
      </c>
      <c r="BB358" s="20">
        <v>0</v>
      </c>
      <c r="BC358" s="20">
        <v>0</v>
      </c>
      <c r="BD358" s="20">
        <v>0</v>
      </c>
      <c r="BE358" s="20">
        <v>0</v>
      </c>
      <c r="BF358" s="20">
        <v>-10</v>
      </c>
      <c r="BG358" s="20">
        <v>-7</v>
      </c>
      <c r="BH358" s="20">
        <v>-11</v>
      </c>
      <c r="BI358" s="20">
        <v>-2.1999999999999957</v>
      </c>
      <c r="BJ358" s="22">
        <v>-6</v>
      </c>
      <c r="BK358" s="22">
        <v>-7</v>
      </c>
      <c r="BL358" s="22">
        <v>-9.3000000000000043</v>
      </c>
      <c r="BM358" s="22">
        <v>10</v>
      </c>
      <c r="BN358" s="22">
        <v>11</v>
      </c>
      <c r="BO358" s="22">
        <v>13.299999999999997</v>
      </c>
      <c r="BP358" s="22">
        <v>-3</v>
      </c>
      <c r="BQ358" s="22">
        <v>12</v>
      </c>
      <c r="BR358" s="22">
        <v>9</v>
      </c>
      <c r="BS358" s="22">
        <v>-4</v>
      </c>
      <c r="BT358" s="22">
        <v>0</v>
      </c>
      <c r="BU358" s="22">
        <v>-2</v>
      </c>
      <c r="BV358" s="22">
        <v>0</v>
      </c>
      <c r="BW358" s="22">
        <v>-6</v>
      </c>
      <c r="BX358" s="22">
        <v>7</v>
      </c>
      <c r="BY358" s="20">
        <v>12</v>
      </c>
      <c r="BZ358" s="22">
        <v>16</v>
      </c>
      <c r="CA358" s="21" t="str">
        <f>IF(Table1[[#This Row],[Score1]]&gt;Table1[[#This Row],[Score2]],Table1[[#This Row],[Team1]],Table1[[#This Row],[Team2]])</f>
        <v>CHI</v>
      </c>
      <c r="CB358" s="21" t="str">
        <f>IF(Raw!$CA358=Raw!$B358,"Team1", "Team2")</f>
        <v>Team2</v>
      </c>
      <c r="CC358" s="21">
        <v>111</v>
      </c>
      <c r="CD358" s="21">
        <v>119</v>
      </c>
      <c r="CE358" s="21">
        <f>Raw!$CC358-Raw!$CD358</f>
        <v>-8</v>
      </c>
      <c r="CF358" s="21" t="str">
        <f>INDEX(Pred!O:O, MATCH(Table1[[#This Row],[Index]],Pred!E:E,0))</f>
        <v>do not bet</v>
      </c>
      <c r="CG358" s="21">
        <f>INDEX(Pred!P:P,MATCH(Table1[[#This Row],[Index]],Pred!E:E,0))</f>
        <v>-1</v>
      </c>
      <c r="CH358" s="21">
        <f>IF(OR(SIGN(Table1[[#This Row],[Runline.forecast]])&lt;&gt;SIGN(Table1[[#This Row],[Scorediff]]), ABS(Table1[[#This Row],[Runline.forecast]])&gt;ABS(Table1[[#This Row],[Scorediff]])),1,0)</f>
        <v>0</v>
      </c>
      <c r="CI358" s="21">
        <f>IF(Table1[[#This Row],[GamewinTeam]]=Table1[[#This Row],[Bet.forecast]],0,1)</f>
        <v>1</v>
      </c>
      <c r="CJ358" s="32">
        <f>IF(AND(Table1[[#This Row],[Runline.error]]=0,Table1[[#This Row],[Error]]=0),0,1)</f>
        <v>1</v>
      </c>
      <c r="CK358" s="32">
        <f>IF(OR(SIGN(Table1[[#This Row],[Scorepreddiff]])&lt;&gt;SIGN(Table1[[#This Row],[Scorediff]]), ABS(Table1[[#This Row],[Scorepreddiff]])&gt;ABS(Table1[[#This Row],[Scorediff]])),1,0)</f>
        <v>1</v>
      </c>
    </row>
    <row r="359" spans="1:89" x14ac:dyDescent="0.25">
      <c r="A359" t="str">
        <f>IF(ISBLANK(Table1[[#This Row],[Gamewin]]),"Test","Train")</f>
        <v>Train</v>
      </c>
      <c r="B359" s="16" t="s">
        <v>56</v>
      </c>
      <c r="C359" s="18" t="s">
        <v>58</v>
      </c>
      <c r="D359" s="19" t="s">
        <v>303</v>
      </c>
      <c r="E359" s="18" t="str">
        <f>Table1[[#This Row],[Team1]]&amp;""&amp;Table1[[#This Row],[Team2]]&amp;""&amp;Table1[[#This Row],[Date]]</f>
        <v>LALMEM15.01.2018</v>
      </c>
      <c r="F359" s="18" t="str">
        <f>Raw!$C359</f>
        <v>MEM</v>
      </c>
      <c r="G359" s="18" t="str">
        <f>IF(Raw!$F359=Raw!$B359,"Team1","Team2")</f>
        <v>Team2</v>
      </c>
      <c r="H359" s="18" t="str">
        <f>IF(Table1[[#This Row],[Odd1]]&gt;Table1[[#This Row],[Odd2]],Table1[[#This Row],[Team2]],Table1[[#This Row],[Team1]])</f>
        <v>MEM</v>
      </c>
      <c r="I359" s="18" t="str">
        <f>IF(Raw!$H359=Raw!$B359,"Team1","Team2")</f>
        <v>Team2</v>
      </c>
      <c r="J359" s="18">
        <v>2.4700000000000002</v>
      </c>
      <c r="K359" s="18">
        <v>1.61</v>
      </c>
      <c r="L359" s="18">
        <f>Raw!$J359-Raw!$K359</f>
        <v>0.8600000000000001</v>
      </c>
      <c r="M359" s="18" t="s">
        <v>58</v>
      </c>
      <c r="N359" s="18" t="str">
        <f>IF(Raw!$M359=Raw!$B359,"Team1", "Team2")</f>
        <v>Team2</v>
      </c>
      <c r="O359" s="18">
        <f>0</f>
        <v>0</v>
      </c>
      <c r="P359" s="18">
        <f>0</f>
        <v>0</v>
      </c>
      <c r="Q359" s="18">
        <f>0</f>
        <v>0</v>
      </c>
      <c r="R359" s="18">
        <f>0</f>
        <v>0</v>
      </c>
      <c r="S359" s="18" t="str">
        <f>IF(Table1[[#This Row],[Scorepred1]]&gt;Table1[[#This Row],[Scorepred2]],Table1[[#This Row],[Team1]],Table1[[#This Row],[Team2]])</f>
        <v>LAL</v>
      </c>
      <c r="T359" s="18" t="str">
        <f>IF(Raw!$S359=Raw!$B359,"Team1","Team2")</f>
        <v>Team1</v>
      </c>
      <c r="U359" s="18">
        <v>107</v>
      </c>
      <c r="V359" s="18">
        <v>96</v>
      </c>
      <c r="W359" s="18">
        <f>Raw!$U359-Raw!$V359</f>
        <v>11</v>
      </c>
      <c r="X359" s="18">
        <v>0.70469999999999999</v>
      </c>
      <c r="Y359" s="18">
        <v>0.61</v>
      </c>
      <c r="Z359" s="18">
        <f>1-Table1[[#This Row],[Pred1]]</f>
        <v>0.39</v>
      </c>
      <c r="AA359" s="20">
        <v>1</v>
      </c>
      <c r="AB359" s="20">
        <v>2</v>
      </c>
      <c r="AC359" s="20">
        <v>-1</v>
      </c>
      <c r="AD359" s="20">
        <v>3.999999999999998E-2</v>
      </c>
      <c r="AE359" s="20">
        <v>0.69999999999999574</v>
      </c>
      <c r="AF359" s="20">
        <v>7.9000000000000057</v>
      </c>
      <c r="AG359" s="20">
        <v>4.8000000000000043</v>
      </c>
      <c r="AH359" s="20">
        <v>8.7000000000000028</v>
      </c>
      <c r="AI359" s="20">
        <v>1.1000000000000014</v>
      </c>
      <c r="AJ359" s="20">
        <v>-0.30000000000000071</v>
      </c>
      <c r="AK359" s="20">
        <v>1.0999999999999979</v>
      </c>
      <c r="AL359" s="20">
        <v>-2.1000000000000014</v>
      </c>
      <c r="AM359" s="20">
        <v>-1.5999999999999979</v>
      </c>
      <c r="AN359" s="20">
        <v>1</v>
      </c>
      <c r="AO359" s="20">
        <v>-9.8999999999999915</v>
      </c>
      <c r="AP359" s="20">
        <v>2.3999999999999986</v>
      </c>
      <c r="AQ359" s="20">
        <v>4.3999999999999986</v>
      </c>
      <c r="AR359" s="20">
        <v>6.8999999999999986</v>
      </c>
      <c r="AS359" s="20">
        <v>2.8999999999999986</v>
      </c>
      <c r="AT359" s="20">
        <v>2.5999999999999996</v>
      </c>
      <c r="AU359" s="20">
        <v>1.1000000000000005</v>
      </c>
      <c r="AV359" s="20">
        <v>-0.29999999999999982</v>
      </c>
      <c r="AW359" s="20">
        <v>0.5</v>
      </c>
      <c r="AX359" s="20">
        <v>-0.89999999999999858</v>
      </c>
      <c r="AY359" s="20">
        <v>-0.70000000000000284</v>
      </c>
      <c r="AZ359" s="20">
        <v>-0.30000000000000027</v>
      </c>
      <c r="BA359" s="20">
        <v>0</v>
      </c>
      <c r="BB359" s="20">
        <v>1</v>
      </c>
      <c r="BC359" s="20">
        <v>-1</v>
      </c>
      <c r="BD359" s="20">
        <v>1</v>
      </c>
      <c r="BE359" s="20">
        <v>5</v>
      </c>
      <c r="BF359" s="20">
        <v>29</v>
      </c>
      <c r="BG359" s="20">
        <v>13</v>
      </c>
      <c r="BH359" s="20">
        <v>18</v>
      </c>
      <c r="BI359" s="20">
        <v>6.2999999999999972</v>
      </c>
      <c r="BJ359" s="22">
        <v>1</v>
      </c>
      <c r="BK359" s="22">
        <v>2</v>
      </c>
      <c r="BL359" s="22">
        <v>1.6000000000000014</v>
      </c>
      <c r="BM359" s="22">
        <v>2</v>
      </c>
      <c r="BN359" s="22">
        <v>4</v>
      </c>
      <c r="BO359" s="22">
        <v>-6.3999999999999915</v>
      </c>
      <c r="BP359" s="22">
        <v>3</v>
      </c>
      <c r="BQ359" s="22">
        <v>20</v>
      </c>
      <c r="BR359" s="22">
        <v>23</v>
      </c>
      <c r="BS359" s="22">
        <v>7</v>
      </c>
      <c r="BT359" s="22">
        <v>0</v>
      </c>
      <c r="BU359" s="22">
        <v>-4</v>
      </c>
      <c r="BV359" s="22">
        <v>-5</v>
      </c>
      <c r="BW359" s="22">
        <v>-2</v>
      </c>
      <c r="BX359" s="22">
        <v>3</v>
      </c>
      <c r="BY359" s="20">
        <v>-1</v>
      </c>
      <c r="BZ359" s="22">
        <v>15</v>
      </c>
      <c r="CA359" s="21" t="str">
        <f>IF(Table1[[#This Row],[Score1]]&gt;Table1[[#This Row],[Score2]],Table1[[#This Row],[Team1]],Table1[[#This Row],[Team2]])</f>
        <v>MEM</v>
      </c>
      <c r="CB359" s="21" t="str">
        <f>IF(Raw!$CA359=Raw!$B359,"Team1", "Team2")</f>
        <v>Team2</v>
      </c>
      <c r="CC359" s="21">
        <v>114</v>
      </c>
      <c r="CD359" s="21">
        <v>123</v>
      </c>
      <c r="CE359" s="21">
        <f>Raw!$CC359-Raw!$CD359</f>
        <v>-9</v>
      </c>
      <c r="CF359" s="21" t="str">
        <f>INDEX(Pred!O:O, MATCH(Table1[[#This Row],[Index]],Pred!E:E,0))</f>
        <v>do not bet</v>
      </c>
      <c r="CG359" s="21">
        <f>INDEX(Pred!P:P,MATCH(Table1[[#This Row],[Index]],Pred!E:E,0))</f>
        <v>0</v>
      </c>
      <c r="CH359" s="21">
        <f>IF(OR(SIGN(Table1[[#This Row],[Runline.forecast]])&lt;&gt;SIGN(Table1[[#This Row],[Scorediff]]), ABS(Table1[[#This Row],[Runline.forecast]])&gt;ABS(Table1[[#This Row],[Scorediff]])),1,0)</f>
        <v>1</v>
      </c>
      <c r="CI359" s="21">
        <f>IF(Table1[[#This Row],[GamewinTeam]]=Table1[[#This Row],[Bet.forecast]],0,1)</f>
        <v>1</v>
      </c>
      <c r="CJ359" s="32">
        <f>IF(AND(Table1[[#This Row],[Runline.error]]=0,Table1[[#This Row],[Error]]=0),0,1)</f>
        <v>1</v>
      </c>
      <c r="CK359" s="32">
        <f>IF(OR(SIGN(Table1[[#This Row],[Scorepreddiff]])&lt;&gt;SIGN(Table1[[#This Row],[Scorediff]]), ABS(Table1[[#This Row],[Scorepreddiff]])&gt;ABS(Table1[[#This Row],[Scorediff]])),1,0)</f>
        <v>1</v>
      </c>
    </row>
    <row r="360" spans="1:89" x14ac:dyDescent="0.25">
      <c r="A360" t="str">
        <f>IF(ISBLANK(Table1[[#This Row],[Gamewin]]),"Test","Train")</f>
        <v>Train</v>
      </c>
      <c r="B360" s="16" t="s">
        <v>50</v>
      </c>
      <c r="C360" s="18" t="s">
        <v>4</v>
      </c>
      <c r="D360" s="19" t="s">
        <v>303</v>
      </c>
      <c r="E360" s="18" t="str">
        <f>Table1[[#This Row],[Team1]]&amp;""&amp;Table1[[#This Row],[Team2]]&amp;""&amp;Table1[[#This Row],[Date]]</f>
        <v>GSWCLE15.01.2018</v>
      </c>
      <c r="F360" s="18" t="str">
        <f>Raw!$C360</f>
        <v>CLE</v>
      </c>
      <c r="G360" s="18" t="str">
        <f>IF(Raw!$F360=Raw!$B360,"Team1","Team2")</f>
        <v>Team2</v>
      </c>
      <c r="H360" s="18" t="str">
        <f>IF(Table1[[#This Row],[Odd1]]&gt;Table1[[#This Row],[Odd2]],Table1[[#This Row],[Team2]],Table1[[#This Row],[Team1]])</f>
        <v>GSW</v>
      </c>
      <c r="I360" s="18" t="str">
        <f>IF(Raw!$H360=Raw!$B360,"Team1","Team2")</f>
        <v>Team1</v>
      </c>
      <c r="J360" s="18">
        <v>1.46</v>
      </c>
      <c r="K360" s="18">
        <v>2.93</v>
      </c>
      <c r="L360" s="18">
        <f>Raw!$J360-Raw!$K360</f>
        <v>-1.4700000000000002</v>
      </c>
      <c r="M360" s="18" t="s">
        <v>4</v>
      </c>
      <c r="N360" s="18" t="str">
        <f>IF(Raw!$M360=Raw!$B360,"Team1", "Team2")</f>
        <v>Team2</v>
      </c>
      <c r="O360" s="18">
        <v>2</v>
      </c>
      <c r="P360" s="18">
        <f>0</f>
        <v>0</v>
      </c>
      <c r="Q360" s="18">
        <f>0</f>
        <v>0</v>
      </c>
      <c r="R360" s="18">
        <f>0</f>
        <v>0</v>
      </c>
      <c r="S360" s="18" t="str">
        <f>IF(Table1[[#This Row],[Scorepred1]]&gt;Table1[[#This Row],[Scorepred2]],Table1[[#This Row],[Team1]],Table1[[#This Row],[Team2]])</f>
        <v>GSW</v>
      </c>
      <c r="T360" s="18" t="str">
        <f>IF(Raw!$S360=Raw!$B360,"Team1","Team2")</f>
        <v>Team1</v>
      </c>
      <c r="U360" s="18">
        <v>112</v>
      </c>
      <c r="V360" s="18">
        <v>96</v>
      </c>
      <c r="W360" s="18">
        <f>Raw!$U360-Raw!$V360</f>
        <v>16</v>
      </c>
      <c r="X360" s="18">
        <v>0.89680000000000004</v>
      </c>
      <c r="Y360" s="18">
        <v>0.66</v>
      </c>
      <c r="Z360" s="18">
        <f>1-Table1[[#This Row],[Pred1]]</f>
        <v>0.33999999999999997</v>
      </c>
      <c r="AA360" s="20">
        <v>2</v>
      </c>
      <c r="AB360" s="20">
        <v>9</v>
      </c>
      <c r="AC360" s="20">
        <v>-7</v>
      </c>
      <c r="AD360" s="20">
        <v>0.17600000000000005</v>
      </c>
      <c r="AE360" s="20">
        <v>0.10000000000000142</v>
      </c>
      <c r="AF360" s="20">
        <v>6.2999999999999972</v>
      </c>
      <c r="AG360" s="20">
        <v>4.3000000000000043</v>
      </c>
      <c r="AH360" s="20">
        <v>2.0999999999999943</v>
      </c>
      <c r="AI360" s="20">
        <v>3.8999999999999986</v>
      </c>
      <c r="AJ360" s="20">
        <v>-0.69999999999999929</v>
      </c>
      <c r="AK360" s="20">
        <v>-3.2999999999999972</v>
      </c>
      <c r="AL360" s="20">
        <v>1.6999999999999957</v>
      </c>
      <c r="AM360" s="20">
        <v>-1.6000000000000014</v>
      </c>
      <c r="AN360" s="20">
        <v>-2.2000000000000028</v>
      </c>
      <c r="AO360" s="20">
        <v>0.90000000000000568</v>
      </c>
      <c r="AP360" s="20">
        <v>-9.9999999999999645E-2</v>
      </c>
      <c r="AQ360" s="20">
        <v>2.6000000000000014</v>
      </c>
      <c r="AR360" s="20">
        <v>2.6000000000000014</v>
      </c>
      <c r="AS360" s="20">
        <v>7.1999999999999993</v>
      </c>
      <c r="AT360" s="20">
        <v>1.2999999999999989</v>
      </c>
      <c r="AU360" s="20">
        <v>1.1000000000000005</v>
      </c>
      <c r="AV360" s="20">
        <v>4.3</v>
      </c>
      <c r="AW360" s="20">
        <v>-0.10000000000000009</v>
      </c>
      <c r="AX360" s="20">
        <v>1.5</v>
      </c>
      <c r="AY360" s="20">
        <v>-2.5</v>
      </c>
      <c r="AZ360" s="20">
        <v>8.1</v>
      </c>
      <c r="BA360" s="20">
        <v>0</v>
      </c>
      <c r="BB360" s="20">
        <v>1</v>
      </c>
      <c r="BC360" s="20">
        <v>-1</v>
      </c>
      <c r="BD360" s="20">
        <v>1</v>
      </c>
      <c r="BE360" s="20">
        <v>0</v>
      </c>
      <c r="BF360" s="20">
        <v>32</v>
      </c>
      <c r="BG360" s="20">
        <v>10</v>
      </c>
      <c r="BH360" s="20">
        <v>-5</v>
      </c>
      <c r="BI360" s="20">
        <v>15</v>
      </c>
      <c r="BJ360" s="22">
        <v>2</v>
      </c>
      <c r="BK360" s="22">
        <v>-10</v>
      </c>
      <c r="BL360" s="22">
        <v>16.899999999999999</v>
      </c>
      <c r="BM360" s="22">
        <v>10</v>
      </c>
      <c r="BN360" s="22">
        <v>9</v>
      </c>
      <c r="BO360" s="22">
        <v>12</v>
      </c>
      <c r="BP360" s="22">
        <v>-7</v>
      </c>
      <c r="BQ360" s="22">
        <v>-11</v>
      </c>
      <c r="BR360" s="22">
        <v>-18</v>
      </c>
      <c r="BS360" s="22">
        <v>9</v>
      </c>
      <c r="BT360" s="22">
        <v>-5</v>
      </c>
      <c r="BU360" s="22">
        <v>-7</v>
      </c>
      <c r="BV360" s="22">
        <v>-2</v>
      </c>
      <c r="BW360" s="22">
        <v>-2</v>
      </c>
      <c r="BX360" s="22">
        <v>5</v>
      </c>
      <c r="BY360" s="20">
        <v>5</v>
      </c>
      <c r="BZ360" s="22">
        <v>4</v>
      </c>
      <c r="CA360" s="21" t="str">
        <f>IF(Table1[[#This Row],[Score1]]&gt;Table1[[#This Row],[Score2]],Table1[[#This Row],[Team1]],Table1[[#This Row],[Team2]])</f>
        <v>GSW</v>
      </c>
      <c r="CB360" s="21" t="str">
        <f>IF(Raw!$CA360=Raw!$B360,"Team1", "Team2")</f>
        <v>Team1</v>
      </c>
      <c r="CC360" s="21">
        <v>118</v>
      </c>
      <c r="CD360" s="21">
        <v>108</v>
      </c>
      <c r="CE360" s="21">
        <f>Raw!$CC360-Raw!$CD360</f>
        <v>10</v>
      </c>
      <c r="CF360" s="21" t="str">
        <f>INDEX(Pred!O:O, MATCH(Table1[[#This Row],[Index]],Pred!E:E,0))</f>
        <v>Team1</v>
      </c>
      <c r="CG360" s="21">
        <f>INDEX(Pred!P:P,MATCH(Table1[[#This Row],[Index]],Pred!E:E,0))</f>
        <v>8</v>
      </c>
      <c r="CH360" s="21">
        <f>IF(OR(SIGN(Table1[[#This Row],[Runline.forecast]])&lt;&gt;SIGN(Table1[[#This Row],[Scorediff]]), ABS(Table1[[#This Row],[Runline.forecast]])&gt;ABS(Table1[[#This Row],[Scorediff]])),1,0)</f>
        <v>0</v>
      </c>
      <c r="CI360" s="21">
        <f>IF(Table1[[#This Row],[GamewinTeam]]=Table1[[#This Row],[Bet.forecast]],0,1)</f>
        <v>0</v>
      </c>
      <c r="CJ360" s="32">
        <f>IF(AND(Table1[[#This Row],[Runline.error]]=0,Table1[[#This Row],[Error]]=0),0,1)</f>
        <v>0</v>
      </c>
      <c r="CK360" s="32">
        <f>IF(OR(SIGN(Table1[[#This Row],[Scorepreddiff]])&lt;&gt;SIGN(Table1[[#This Row],[Scorediff]]), ABS(Table1[[#This Row],[Scorepreddiff]])&gt;ABS(Table1[[#This Row],[Scorediff]])),1,0)</f>
        <v>1</v>
      </c>
    </row>
    <row r="361" spans="1:89" x14ac:dyDescent="0.25">
      <c r="A361" t="str">
        <f>IF(ISBLANK(Table1[[#This Row],[Gamewin]]),"Test","Train")</f>
        <v>Train</v>
      </c>
      <c r="B361" s="16" t="s">
        <v>76</v>
      </c>
      <c r="C361" s="18" t="s">
        <v>67</v>
      </c>
      <c r="D361" s="19" t="s">
        <v>303</v>
      </c>
      <c r="E361" s="18" t="str">
        <f>Table1[[#This Row],[Team1]]&amp;""&amp;Table1[[#This Row],[Team2]]&amp;""&amp;Table1[[#This Row],[Date]]</f>
        <v>SACOKC15.01.2018</v>
      </c>
      <c r="F361" s="18" t="str">
        <f>Raw!$C361</f>
        <v>OKC</v>
      </c>
      <c r="G361" s="18" t="str">
        <f>IF(Raw!$F361=Raw!$B361,"Team1","Team2")</f>
        <v>Team2</v>
      </c>
      <c r="H361" s="18" t="str">
        <f>IF(Table1[[#This Row],[Odd1]]&gt;Table1[[#This Row],[Odd2]],Table1[[#This Row],[Team2]],Table1[[#This Row],[Team1]])</f>
        <v>OKC</v>
      </c>
      <c r="I361" s="18" t="str">
        <f>IF(Raw!$H361=Raw!$B361,"Team1","Team2")</f>
        <v>Team2</v>
      </c>
      <c r="J361" s="18">
        <v>6.99</v>
      </c>
      <c r="K361" s="18">
        <v>1.1299999999999999</v>
      </c>
      <c r="L361" s="18">
        <f>Raw!$J361-Raw!$K361</f>
        <v>5.86</v>
      </c>
      <c r="M361" s="18" t="s">
        <v>76</v>
      </c>
      <c r="N361" s="18" t="str">
        <f>IF(Raw!$M361=Raw!$B361,"Team1", "Team2")</f>
        <v>Team1</v>
      </c>
      <c r="O361" s="18">
        <v>1</v>
      </c>
      <c r="P361" s="18">
        <v>1</v>
      </c>
      <c r="Q361" s="18">
        <v>2</v>
      </c>
      <c r="R361" s="18">
        <f>0</f>
        <v>0</v>
      </c>
      <c r="S361" s="18" t="str">
        <f>IF(Table1[[#This Row],[Scorepred1]]&gt;Table1[[#This Row],[Scorepred2]],Table1[[#This Row],[Team1]],Table1[[#This Row],[Team2]])</f>
        <v>OKC</v>
      </c>
      <c r="T361" s="18" t="str">
        <f>IF(Raw!$S361=Raw!$B361,"Team1","Team2")</f>
        <v>Team2</v>
      </c>
      <c r="U361" s="18">
        <v>83</v>
      </c>
      <c r="V361" s="18">
        <v>115</v>
      </c>
      <c r="W361" s="18">
        <f>Raw!$U361-Raw!$V361</f>
        <v>-32</v>
      </c>
      <c r="X361" s="18">
        <v>0.65590000000000004</v>
      </c>
      <c r="Y361" s="18">
        <v>0.18</v>
      </c>
      <c r="Z361" s="18">
        <f>1-Table1[[#This Row],[Pred1]]</f>
        <v>0.82000000000000006</v>
      </c>
      <c r="AA361" s="20">
        <v>-1</v>
      </c>
      <c r="AB361" s="20">
        <v>-10</v>
      </c>
      <c r="AC361" s="20">
        <v>9</v>
      </c>
      <c r="AD361" s="20">
        <v>-0.22500000000000003</v>
      </c>
      <c r="AE361" s="20">
        <v>-0.39999999999999858</v>
      </c>
      <c r="AF361" s="20">
        <v>-6.2999999999999972</v>
      </c>
      <c r="AG361" s="20">
        <v>-0.90000000000000568</v>
      </c>
      <c r="AH361" s="20">
        <v>-1.7999999999999972</v>
      </c>
      <c r="AI361" s="20">
        <v>0</v>
      </c>
      <c r="AJ361" s="20">
        <v>-1.6999999999999993</v>
      </c>
      <c r="AK361" s="20">
        <v>-6.4000000000000021</v>
      </c>
      <c r="AL361" s="20">
        <v>2.3999999999999986</v>
      </c>
      <c r="AM361" s="20">
        <v>-2.8999999999999986</v>
      </c>
      <c r="AN361" s="20">
        <v>-4.3000000000000007</v>
      </c>
      <c r="AO361" s="20">
        <v>1.2999999999999972</v>
      </c>
      <c r="AP361" s="20">
        <v>-2.5</v>
      </c>
      <c r="AQ361" s="20">
        <v>-1.4000000000000021</v>
      </c>
      <c r="AR361" s="20">
        <v>-3.9000000000000057</v>
      </c>
      <c r="AS361" s="20">
        <v>-9.9999999999997868E-2</v>
      </c>
      <c r="AT361" s="20">
        <v>9.9999999999999645E-2</v>
      </c>
      <c r="AU361" s="20">
        <v>-1.2000000000000011</v>
      </c>
      <c r="AV361" s="20">
        <v>-1</v>
      </c>
      <c r="AW361" s="20">
        <v>0</v>
      </c>
      <c r="AX361" s="20">
        <v>-0.69999999999999929</v>
      </c>
      <c r="AY361" s="20">
        <v>-2.3000000000000007</v>
      </c>
      <c r="AZ361" s="20">
        <v>-11.9</v>
      </c>
      <c r="BA361" s="20">
        <v>0</v>
      </c>
      <c r="BB361" s="20">
        <v>-1</v>
      </c>
      <c r="BC361" s="20">
        <v>1</v>
      </c>
      <c r="BD361" s="20">
        <v>-1</v>
      </c>
      <c r="BE361" s="20">
        <v>0</v>
      </c>
      <c r="BF361" s="20">
        <v>4</v>
      </c>
      <c r="BG361" s="20">
        <v>4</v>
      </c>
      <c r="BH361" s="20">
        <v>-12</v>
      </c>
      <c r="BI361" s="20">
        <v>10.399999999999999</v>
      </c>
      <c r="BJ361" s="22">
        <v>-2</v>
      </c>
      <c r="BK361" s="22">
        <v>-9</v>
      </c>
      <c r="BL361" s="22">
        <v>4.4999999999999964</v>
      </c>
      <c r="BM361" s="22">
        <v>-2</v>
      </c>
      <c r="BN361" s="22">
        <v>2</v>
      </c>
      <c r="BO361" s="22">
        <v>-15.899999999999999</v>
      </c>
      <c r="BP361" s="22">
        <v>-9</v>
      </c>
      <c r="BQ361" s="22">
        <v>-11</v>
      </c>
      <c r="BR361" s="22">
        <v>-20</v>
      </c>
      <c r="BS361" s="22">
        <v>9</v>
      </c>
      <c r="BT361" s="22">
        <v>7</v>
      </c>
      <c r="BU361" s="22">
        <v>4</v>
      </c>
      <c r="BV361" s="22">
        <v>-5</v>
      </c>
      <c r="BW361" s="22">
        <v>-2</v>
      </c>
      <c r="BX361" s="22">
        <v>2</v>
      </c>
      <c r="BY361" s="20">
        <v>7</v>
      </c>
      <c r="BZ361" s="22">
        <v>-31</v>
      </c>
      <c r="CA361" s="21" t="str">
        <f>IF(Table1[[#This Row],[Score1]]&gt;Table1[[#This Row],[Score2]],Table1[[#This Row],[Team1]],Table1[[#This Row],[Team2]])</f>
        <v>OKC</v>
      </c>
      <c r="CB361" s="21" t="str">
        <f>IF(Raw!$CA361=Raw!$B361,"Team1", "Team2")</f>
        <v>Team2</v>
      </c>
      <c r="CC361" s="21">
        <v>88</v>
      </c>
      <c r="CD361" s="21">
        <v>95</v>
      </c>
      <c r="CE361" s="21">
        <f>Raw!$CC361-Raw!$CD361</f>
        <v>-7</v>
      </c>
      <c r="CF361" s="21" t="str">
        <f>INDEX(Pred!O:O, MATCH(Table1[[#This Row],[Index]],Pred!E:E,0))</f>
        <v>Team2</v>
      </c>
      <c r="CG361" s="21">
        <f>INDEX(Pred!P:P,MATCH(Table1[[#This Row],[Index]],Pred!E:E,0))</f>
        <v>-11</v>
      </c>
      <c r="CH361" s="21">
        <f>IF(OR(SIGN(Table1[[#This Row],[Runline.forecast]])&lt;&gt;SIGN(Table1[[#This Row],[Scorediff]]), ABS(Table1[[#This Row],[Runline.forecast]])&gt;ABS(Table1[[#This Row],[Scorediff]])),1,0)</f>
        <v>1</v>
      </c>
      <c r="CI361" s="21">
        <f>IF(Table1[[#This Row],[GamewinTeam]]=Table1[[#This Row],[Bet.forecast]],0,1)</f>
        <v>0</v>
      </c>
      <c r="CJ361" s="32">
        <f>IF(AND(Table1[[#This Row],[Runline.error]]=0,Table1[[#This Row],[Error]]=0),0,1)</f>
        <v>1</v>
      </c>
      <c r="CK361" s="32">
        <f>IF(OR(SIGN(Table1[[#This Row],[Scorepreddiff]])&lt;&gt;SIGN(Table1[[#This Row],[Scorediff]]), ABS(Table1[[#This Row],[Scorepreddiff]])&gt;ABS(Table1[[#This Row],[Scorediff]])),1,0)</f>
        <v>1</v>
      </c>
    </row>
    <row r="362" spans="1:89" x14ac:dyDescent="0.25">
      <c r="A362" t="str">
        <f>IF(ISBLANK(Table1[[#This Row],[Gamewin]]),"Test","Train")</f>
        <v>Train</v>
      </c>
      <c r="B362" s="16" t="s">
        <v>53</v>
      </c>
      <c r="C362" s="18" t="s">
        <v>81</v>
      </c>
      <c r="D362" s="19" t="s">
        <v>303</v>
      </c>
      <c r="E362" s="18" t="str">
        <f>Table1[[#This Row],[Team1]]&amp;""&amp;Table1[[#This Row],[Team2]]&amp;""&amp;Table1[[#This Row],[Date]]</f>
        <v>INDUTA15.01.2018</v>
      </c>
      <c r="F362" s="18" t="str">
        <f>Raw!$C362</f>
        <v>UTA</v>
      </c>
      <c r="G362" s="18" t="str">
        <f>IF(Raw!$F362=Raw!$B362,"Team1","Team2")</f>
        <v>Team2</v>
      </c>
      <c r="H362" s="18" t="str">
        <f>IF(Table1[[#This Row],[Odd1]]&gt;Table1[[#This Row],[Odd2]],Table1[[#This Row],[Team2]],Table1[[#This Row],[Team1]])</f>
        <v>UTA</v>
      </c>
      <c r="I362" s="18" t="str">
        <f>IF(Raw!$H362=Raw!$B362,"Team1","Team2")</f>
        <v>Team2</v>
      </c>
      <c r="J362" s="18">
        <v>2.66</v>
      </c>
      <c r="K362" s="18">
        <v>1.54</v>
      </c>
      <c r="L362" s="18">
        <f>Raw!$J362-Raw!$K362</f>
        <v>1.1200000000000001</v>
      </c>
      <c r="M362" s="18" t="s">
        <v>53</v>
      </c>
      <c r="N362" s="18" t="str">
        <f>IF(Raw!$M362=Raw!$B362,"Team1", "Team2")</f>
        <v>Team1</v>
      </c>
      <c r="O362" s="18">
        <f>0</f>
        <v>0</v>
      </c>
      <c r="P362" s="18">
        <f>0</f>
        <v>0</v>
      </c>
      <c r="Q362" s="18">
        <v>2</v>
      </c>
      <c r="R362" s="18">
        <f>0</f>
        <v>0</v>
      </c>
      <c r="S362" s="18" t="str">
        <f>IF(Table1[[#This Row],[Scorepred1]]&gt;Table1[[#This Row],[Scorepred2]],Table1[[#This Row],[Team1]],Table1[[#This Row],[Team2]])</f>
        <v>UTA</v>
      </c>
      <c r="T362" s="18" t="str">
        <f>IF(Raw!$S362=Raw!$B362,"Team1","Team2")</f>
        <v>Team2</v>
      </c>
      <c r="U362" s="18">
        <v>96</v>
      </c>
      <c r="V362" s="18">
        <v>104</v>
      </c>
      <c r="W362" s="18">
        <f>Raw!$U362-Raw!$V362</f>
        <v>-8</v>
      </c>
      <c r="X362" s="18">
        <v>0.74790000000000001</v>
      </c>
      <c r="Y362" s="18">
        <v>0.42</v>
      </c>
      <c r="Z362" s="18">
        <f>1-Table1[[#This Row],[Pred1]]</f>
        <v>0.58000000000000007</v>
      </c>
      <c r="AA362" s="20">
        <v>1</v>
      </c>
      <c r="AB362" s="20">
        <v>6</v>
      </c>
      <c r="AC362" s="20">
        <v>-5</v>
      </c>
      <c r="AD362" s="20">
        <v>0.13</v>
      </c>
      <c r="AE362" s="20">
        <v>0.10000000000000142</v>
      </c>
      <c r="AF362" s="20">
        <v>6.5999999999999943</v>
      </c>
      <c r="AG362" s="20">
        <v>4.5</v>
      </c>
      <c r="AH362" s="20">
        <v>3.4000000000000057</v>
      </c>
      <c r="AI362" s="20">
        <v>3.5</v>
      </c>
      <c r="AJ362" s="20">
        <v>-1.5999999999999996</v>
      </c>
      <c r="AK362" s="20">
        <v>-5.3999999999999986</v>
      </c>
      <c r="AL362" s="20">
        <v>1.6999999999999957</v>
      </c>
      <c r="AM362" s="20">
        <v>-0.80000000000000071</v>
      </c>
      <c r="AN362" s="20">
        <v>0</v>
      </c>
      <c r="AO362" s="20">
        <v>-3.8000000000000114</v>
      </c>
      <c r="AP362" s="20">
        <v>0.69999999999999929</v>
      </c>
      <c r="AQ362" s="20">
        <v>0.39999999999999858</v>
      </c>
      <c r="AR362" s="20">
        <v>1.1000000000000014</v>
      </c>
      <c r="AS362" s="20">
        <v>1.3000000000000007</v>
      </c>
      <c r="AT362" s="20">
        <v>-0.70000000000000107</v>
      </c>
      <c r="AU362" s="20">
        <v>-1.2999999999999998</v>
      </c>
      <c r="AV362" s="20">
        <v>-0.29999999999999982</v>
      </c>
      <c r="AW362" s="20">
        <v>0.79999999999999982</v>
      </c>
      <c r="AX362" s="20">
        <v>-1.1999999999999993</v>
      </c>
      <c r="AY362" s="20">
        <v>-0.80000000000000071</v>
      </c>
      <c r="AZ362" s="20">
        <v>2.1</v>
      </c>
      <c r="BA362" s="20">
        <v>0</v>
      </c>
      <c r="BB362" s="20">
        <v>1</v>
      </c>
      <c r="BC362" s="20">
        <v>-1</v>
      </c>
      <c r="BD362" s="20">
        <v>1</v>
      </c>
      <c r="BE362" s="20">
        <v>0</v>
      </c>
      <c r="BF362" s="20">
        <v>32</v>
      </c>
      <c r="BG362" s="20">
        <v>20</v>
      </c>
      <c r="BH362" s="20">
        <v>11</v>
      </c>
      <c r="BI362" s="20">
        <v>18.100000000000001</v>
      </c>
      <c r="BJ362" s="22">
        <v>-1</v>
      </c>
      <c r="BK362" s="22">
        <v>-12</v>
      </c>
      <c r="BL362" s="22">
        <v>13.5</v>
      </c>
      <c r="BM362" s="22">
        <v>-7</v>
      </c>
      <c r="BN362" s="22">
        <v>-9</v>
      </c>
      <c r="BO362" s="22">
        <v>5.9000000000000057</v>
      </c>
      <c r="BP362" s="22">
        <v>0</v>
      </c>
      <c r="BQ362" s="22">
        <v>-3</v>
      </c>
      <c r="BR362" s="22">
        <v>-3</v>
      </c>
      <c r="BS362" s="22">
        <v>1</v>
      </c>
      <c r="BT362" s="22">
        <v>-9</v>
      </c>
      <c r="BU362" s="22">
        <v>4</v>
      </c>
      <c r="BV362" s="22">
        <v>-7</v>
      </c>
      <c r="BW362" s="22">
        <v>-1</v>
      </c>
      <c r="BX362" s="22">
        <v>-4</v>
      </c>
      <c r="BY362" s="20">
        <v>-3</v>
      </c>
      <c r="BZ362" s="22">
        <v>34</v>
      </c>
      <c r="CA362" s="21" t="str">
        <f>IF(Table1[[#This Row],[Score1]]&gt;Table1[[#This Row],[Score2]],Table1[[#This Row],[Team1]],Table1[[#This Row],[Team2]])</f>
        <v>IND</v>
      </c>
      <c r="CB362" s="21" t="str">
        <f>IF(Raw!$CA362=Raw!$B362,"Team1", "Team2")</f>
        <v>Team1</v>
      </c>
      <c r="CC362" s="21">
        <v>109</v>
      </c>
      <c r="CD362" s="21">
        <v>94</v>
      </c>
      <c r="CE362" s="21">
        <f>Raw!$CC362-Raw!$CD362</f>
        <v>15</v>
      </c>
      <c r="CF362" s="21" t="str">
        <f>INDEX(Pred!O:O, MATCH(Table1[[#This Row],[Index]],Pred!E:E,0))</f>
        <v>do not bet</v>
      </c>
      <c r="CG362" s="21">
        <f>INDEX(Pred!P:P,MATCH(Table1[[#This Row],[Index]],Pred!E:E,0))</f>
        <v>-3</v>
      </c>
      <c r="CH362" s="21">
        <f>IF(OR(SIGN(Table1[[#This Row],[Runline.forecast]])&lt;&gt;SIGN(Table1[[#This Row],[Scorediff]]), ABS(Table1[[#This Row],[Runline.forecast]])&gt;ABS(Table1[[#This Row],[Scorediff]])),1,0)</f>
        <v>1</v>
      </c>
      <c r="CI362" s="21">
        <f>IF(Table1[[#This Row],[GamewinTeam]]=Table1[[#This Row],[Bet.forecast]],0,1)</f>
        <v>1</v>
      </c>
      <c r="CJ362" s="32">
        <f>IF(AND(Table1[[#This Row],[Runline.error]]=0,Table1[[#This Row],[Error]]=0),0,1)</f>
        <v>1</v>
      </c>
      <c r="CK362" s="32">
        <f>IF(OR(SIGN(Table1[[#This Row],[Scorepreddiff]])&lt;&gt;SIGN(Table1[[#This Row],[Scorediff]]), ABS(Table1[[#This Row],[Scorepreddiff]])&gt;ABS(Table1[[#This Row],[Scorediff]])),1,0)</f>
        <v>1</v>
      </c>
    </row>
    <row r="363" spans="1:89" x14ac:dyDescent="0.25">
      <c r="A363" t="str">
        <f>IF(ISBLANK(Table1[[#This Row],[Gamewin]]),"Test","Train")</f>
        <v>Train</v>
      </c>
      <c r="B363" s="16" t="s">
        <v>6</v>
      </c>
      <c r="C363" s="18" t="s">
        <v>55</v>
      </c>
      <c r="D363" s="19" t="s">
        <v>303</v>
      </c>
      <c r="E363" s="18" t="str">
        <f>Table1[[#This Row],[Team1]]&amp;""&amp;Table1[[#This Row],[Team2]]&amp;""&amp;Table1[[#This Row],[Date]]</f>
        <v>HOULAC15.01.2018</v>
      </c>
      <c r="F363" s="18" t="str">
        <f>Raw!$C363</f>
        <v>LAC</v>
      </c>
      <c r="G363" s="18" t="str">
        <f>IF(Raw!$F363=Raw!$B363,"Team1","Team2")</f>
        <v>Team2</v>
      </c>
      <c r="H363" s="18" t="str">
        <f>IF(Table1[[#This Row],[Odd1]]&gt;Table1[[#This Row],[Odd2]],Table1[[#This Row],[Team2]],Table1[[#This Row],[Team1]])</f>
        <v>HOU</v>
      </c>
      <c r="I363" s="18" t="str">
        <f>IF(Raw!$H363=Raw!$B363,"Team1","Team2")</f>
        <v>Team1</v>
      </c>
      <c r="J363" s="18">
        <v>1.58</v>
      </c>
      <c r="K363" s="18">
        <v>2.5499999999999998</v>
      </c>
      <c r="L363" s="18">
        <f>Raw!$J363-Raw!$K363</f>
        <v>-0.96999999999999975</v>
      </c>
      <c r="M363" s="18" t="s">
        <v>55</v>
      </c>
      <c r="N363" s="18" t="str">
        <f>IF(Raw!$M363=Raw!$B363,"Team1", "Team2")</f>
        <v>Team2</v>
      </c>
      <c r="O363" s="18">
        <v>2</v>
      </c>
      <c r="P363" s="18">
        <f>0</f>
        <v>0</v>
      </c>
      <c r="Q363" s="18">
        <f>0</f>
        <v>0</v>
      </c>
      <c r="R363" s="18">
        <f>0</f>
        <v>0</v>
      </c>
      <c r="S363" s="18" t="str">
        <f>IF(Table1[[#This Row],[Scorepred1]]&gt;Table1[[#This Row],[Scorepred2]],Table1[[#This Row],[Team1]],Table1[[#This Row],[Team2]])</f>
        <v>LAC</v>
      </c>
      <c r="T363" s="18" t="str">
        <f>IF(Raw!$S363=Raw!$B363,"Team1","Team2")</f>
        <v>Team2</v>
      </c>
      <c r="U363" s="18">
        <v>81</v>
      </c>
      <c r="V363" s="18">
        <v>102</v>
      </c>
      <c r="W363" s="18">
        <f>Raw!$U363-Raw!$V363</f>
        <v>-21</v>
      </c>
      <c r="X363" s="18">
        <v>0.5544</v>
      </c>
      <c r="Y363" s="18">
        <v>0.28999999999999998</v>
      </c>
      <c r="Z363" s="18">
        <f>1-Table1[[#This Row],[Pred1]]</f>
        <v>0.71</v>
      </c>
      <c r="AA363" s="20">
        <v>-1</v>
      </c>
      <c r="AB363" s="20">
        <v>9</v>
      </c>
      <c r="AC363" s="20">
        <v>-10</v>
      </c>
      <c r="AD363" s="20">
        <v>0.23199999999999998</v>
      </c>
      <c r="AE363" s="20">
        <v>0.10000000000000142</v>
      </c>
      <c r="AF363" s="20">
        <v>7.7000000000000028</v>
      </c>
      <c r="AG363" s="20">
        <v>0.39999999999999858</v>
      </c>
      <c r="AH363" s="20">
        <v>0.70000000000000284</v>
      </c>
      <c r="AI363" s="20">
        <v>0.10000000000000142</v>
      </c>
      <c r="AJ363" s="20">
        <v>5.3000000000000007</v>
      </c>
      <c r="AK363" s="20">
        <v>14.5</v>
      </c>
      <c r="AL363" s="20">
        <v>0.29999999999999716</v>
      </c>
      <c r="AM363" s="20">
        <v>1.3999999999999986</v>
      </c>
      <c r="AN363" s="20">
        <v>0.59999999999999787</v>
      </c>
      <c r="AO363" s="20">
        <v>4</v>
      </c>
      <c r="AP363" s="20">
        <v>-0.70000000000000107</v>
      </c>
      <c r="AQ363" s="20">
        <v>1.6000000000000014</v>
      </c>
      <c r="AR363" s="20">
        <v>0.89999999999999858</v>
      </c>
      <c r="AS363" s="20">
        <v>1.1999999999999993</v>
      </c>
      <c r="AT363" s="20">
        <v>9.9999999999999645E-2</v>
      </c>
      <c r="AU363" s="20">
        <v>1.0000000000000009</v>
      </c>
      <c r="AV363" s="20">
        <v>-0.20000000000000018</v>
      </c>
      <c r="AW363" s="20">
        <v>-0.29999999999999982</v>
      </c>
      <c r="AX363" s="20">
        <v>-0.5</v>
      </c>
      <c r="AY363" s="20">
        <v>-1.3000000000000007</v>
      </c>
      <c r="AZ363" s="20">
        <v>7.5</v>
      </c>
      <c r="BA363" s="20">
        <v>0</v>
      </c>
      <c r="BB363" s="20">
        <v>0</v>
      </c>
      <c r="BC363" s="20">
        <v>0</v>
      </c>
      <c r="BD363" s="20">
        <v>0</v>
      </c>
      <c r="BE363" s="20">
        <v>0</v>
      </c>
      <c r="BF363" s="20">
        <v>-14</v>
      </c>
      <c r="BG363" s="20">
        <v>-7</v>
      </c>
      <c r="BH363" s="20">
        <v>12</v>
      </c>
      <c r="BI363" s="20">
        <v>-14.600000000000001</v>
      </c>
      <c r="BJ363" s="22">
        <v>3</v>
      </c>
      <c r="BK363" s="22">
        <v>16</v>
      </c>
      <c r="BL363" s="22">
        <v>-6.8000000000000043</v>
      </c>
      <c r="BM363" s="22">
        <v>-3</v>
      </c>
      <c r="BN363" s="22">
        <v>-4</v>
      </c>
      <c r="BO363" s="22">
        <v>1.8000000000000114</v>
      </c>
      <c r="BP363" s="22">
        <v>9</v>
      </c>
      <c r="BQ363" s="22">
        <v>5</v>
      </c>
      <c r="BR363" s="22">
        <v>14</v>
      </c>
      <c r="BS363" s="22">
        <v>-11</v>
      </c>
      <c r="BT363" s="22">
        <v>-5</v>
      </c>
      <c r="BU363" s="22">
        <v>0</v>
      </c>
      <c r="BV363" s="22">
        <v>-1</v>
      </c>
      <c r="BW363" s="22">
        <v>-1</v>
      </c>
      <c r="BX363" s="22">
        <v>-8</v>
      </c>
      <c r="BY363" s="20">
        <v>-5</v>
      </c>
      <c r="BZ363" s="22">
        <v>-4</v>
      </c>
      <c r="CA363" s="21" t="str">
        <f>IF(Table1[[#This Row],[Score1]]&gt;Table1[[#This Row],[Score2]],Table1[[#This Row],[Team1]],Table1[[#This Row],[Team2]])</f>
        <v>LAC</v>
      </c>
      <c r="CB363" s="21" t="str">
        <f>IF(Raw!$CA363=Raw!$B363,"Team1", "Team2")</f>
        <v>Team2</v>
      </c>
      <c r="CC363" s="21">
        <v>102</v>
      </c>
      <c r="CD363" s="21">
        <v>113</v>
      </c>
      <c r="CE363" s="21">
        <f>Raw!$CC363-Raw!$CD363</f>
        <v>-11</v>
      </c>
      <c r="CF363" s="21" t="str">
        <f>INDEX(Pred!O:O, MATCH(Table1[[#This Row],[Index]],Pred!E:E,0))</f>
        <v>do not bet</v>
      </c>
      <c r="CG363" s="21">
        <f>INDEX(Pred!P:P,MATCH(Table1[[#This Row],[Index]],Pred!E:E,0))</f>
        <v>8</v>
      </c>
      <c r="CH363" s="21">
        <f>IF(OR(SIGN(Table1[[#This Row],[Runline.forecast]])&lt;&gt;SIGN(Table1[[#This Row],[Scorediff]]), ABS(Table1[[#This Row],[Runline.forecast]])&gt;ABS(Table1[[#This Row],[Scorediff]])),1,0)</f>
        <v>1</v>
      </c>
      <c r="CI363" s="21">
        <f>IF(Table1[[#This Row],[GamewinTeam]]=Table1[[#This Row],[Bet.forecast]],0,1)</f>
        <v>1</v>
      </c>
      <c r="CJ363" s="32">
        <f>IF(AND(Table1[[#This Row],[Runline.error]]=0,Table1[[#This Row],[Error]]=0),0,1)</f>
        <v>1</v>
      </c>
      <c r="CK363" s="32">
        <f>IF(OR(SIGN(Table1[[#This Row],[Scorepreddiff]])&lt;&gt;SIGN(Table1[[#This Row],[Scorediff]]), ABS(Table1[[#This Row],[Scorepreddiff]])&gt;ABS(Table1[[#This Row],[Scorediff]])),1,0)</f>
        <v>1</v>
      </c>
    </row>
    <row r="364" spans="1:89" x14ac:dyDescent="0.25">
      <c r="A364" t="str">
        <f>IF(ISBLANK(Table1[[#This Row],[Gamewin]]),"Test","Train")</f>
        <v>Train</v>
      </c>
      <c r="B364" s="16" t="s">
        <v>9</v>
      </c>
      <c r="C364" s="18" t="s">
        <v>69</v>
      </c>
      <c r="D364" s="19" t="s">
        <v>305</v>
      </c>
      <c r="E364" s="18" t="str">
        <f>Table1[[#This Row],[Team1]]&amp;""&amp;Table1[[#This Row],[Team2]]&amp;""&amp;Table1[[#This Row],[Date]]</f>
        <v>MINORL16.01.2018</v>
      </c>
      <c r="F364" s="18" t="str">
        <f>Raw!$C364</f>
        <v>ORL</v>
      </c>
      <c r="G364" s="18" t="str">
        <f>IF(Raw!$F364=Raw!$B364,"Team1","Team2")</f>
        <v>Team2</v>
      </c>
      <c r="H364" s="18" t="str">
        <f>IF(Table1[[#This Row],[Odd1]]&gt;Table1[[#This Row],[Odd2]],Table1[[#This Row],[Team2]],Table1[[#This Row],[Team1]])</f>
        <v>MIN</v>
      </c>
      <c r="I364" s="18" t="str">
        <f>IF(Raw!$H364=Raw!$B364,"Team1","Team2")</f>
        <v>Team1</v>
      </c>
      <c r="J364" s="18">
        <v>1.25</v>
      </c>
      <c r="K364" s="18">
        <v>4.46</v>
      </c>
      <c r="L364" s="18">
        <f>Raw!$J364-Raw!$K364</f>
        <v>-3.21</v>
      </c>
      <c r="M364" s="18" t="s">
        <v>69</v>
      </c>
      <c r="N364" s="18" t="str">
        <f>IF(Raw!$M364=Raw!$B364,"Team1", "Team2")</f>
        <v>Team2</v>
      </c>
      <c r="O364" s="18">
        <v>5</v>
      </c>
      <c r="P364" s="18">
        <f>0</f>
        <v>0</v>
      </c>
      <c r="Q364" s="18">
        <f>0</f>
        <v>0</v>
      </c>
      <c r="R364" s="18">
        <f>0</f>
        <v>0</v>
      </c>
      <c r="S364" s="18" t="str">
        <f>IF(Table1[[#This Row],[Scorepred1]]&gt;Table1[[#This Row],[Scorepred2]],Table1[[#This Row],[Team1]],Table1[[#This Row],[Team2]])</f>
        <v>MIN</v>
      </c>
      <c r="T364" s="18" t="str">
        <f>IF(Raw!$S364=Raw!$B364,"Team1","Team2")</f>
        <v>Team1</v>
      </c>
      <c r="U364" s="18">
        <v>106</v>
      </c>
      <c r="V364" s="18">
        <v>89</v>
      </c>
      <c r="W364" s="18">
        <f>Raw!$U364-Raw!$V364</f>
        <v>17</v>
      </c>
      <c r="X364" s="18">
        <v>0.7147</v>
      </c>
      <c r="Y364" s="18">
        <v>0.67</v>
      </c>
      <c r="Z364" s="18">
        <f>1-Table1[[#This Row],[Pred1]]</f>
        <v>0.32999999999999996</v>
      </c>
      <c r="AA364" s="20">
        <v>2</v>
      </c>
      <c r="AB364" s="20">
        <v>17</v>
      </c>
      <c r="AC364" s="20">
        <v>-15</v>
      </c>
      <c r="AD364" s="20">
        <v>0.36499999999999999</v>
      </c>
      <c r="AE364" s="20">
        <v>0.19999999999999574</v>
      </c>
      <c r="AF364" s="20">
        <v>3.5999999999999943</v>
      </c>
      <c r="AG364" s="20">
        <v>1.1000000000000014</v>
      </c>
      <c r="AH364" s="20">
        <v>-1.4000000000000057</v>
      </c>
      <c r="AI364" s="20">
        <v>2.1999999999999957</v>
      </c>
      <c r="AJ364" s="20">
        <v>-2.4000000000000004</v>
      </c>
      <c r="AK364" s="20">
        <v>-6.6999999999999993</v>
      </c>
      <c r="AL364" s="20">
        <v>-0.19999999999999574</v>
      </c>
      <c r="AM364" s="20">
        <v>3.6999999999999993</v>
      </c>
      <c r="AN364" s="20">
        <v>3.6000000000000014</v>
      </c>
      <c r="AO364" s="20">
        <v>4.1000000000000085</v>
      </c>
      <c r="AP364" s="20">
        <v>1.6999999999999993</v>
      </c>
      <c r="AQ364" s="20">
        <v>-1.5</v>
      </c>
      <c r="AR364" s="20">
        <v>9.9999999999994316E-2</v>
      </c>
      <c r="AS364" s="20">
        <v>-0.5</v>
      </c>
      <c r="AT364" s="20">
        <v>-1.9000000000000004</v>
      </c>
      <c r="AU364" s="20">
        <v>2</v>
      </c>
      <c r="AV364" s="20">
        <v>-0.60000000000000053</v>
      </c>
      <c r="AW364" s="20">
        <v>-0.40000000000000036</v>
      </c>
      <c r="AX364" s="20">
        <v>-2.1000000000000014</v>
      </c>
      <c r="AY364" s="20">
        <v>1.6999999999999993</v>
      </c>
      <c r="AZ364" s="20">
        <v>10</v>
      </c>
      <c r="BA364" s="20">
        <v>0</v>
      </c>
      <c r="BB364" s="20">
        <v>1</v>
      </c>
      <c r="BC364" s="20">
        <v>-1</v>
      </c>
      <c r="BD364" s="20">
        <v>1</v>
      </c>
      <c r="BE364" s="20">
        <v>0</v>
      </c>
      <c r="BF364" s="20">
        <v>1</v>
      </c>
      <c r="BG364" s="20">
        <v>2</v>
      </c>
      <c r="BH364" s="20">
        <v>0</v>
      </c>
      <c r="BI364" s="20">
        <v>2.5</v>
      </c>
      <c r="BJ364" s="22">
        <v>-5</v>
      </c>
      <c r="BK364" s="22">
        <v>-10</v>
      </c>
      <c r="BL364" s="22">
        <v>-4.6000000000000014</v>
      </c>
      <c r="BM364" s="22">
        <v>2</v>
      </c>
      <c r="BN364" s="22">
        <v>2</v>
      </c>
      <c r="BO364" s="22">
        <v>1.2000000000000028</v>
      </c>
      <c r="BP364" s="22">
        <v>-5</v>
      </c>
      <c r="BQ364" s="22">
        <v>3</v>
      </c>
      <c r="BR364" s="22">
        <v>-2</v>
      </c>
      <c r="BS364" s="22">
        <v>-11</v>
      </c>
      <c r="BT364" s="22">
        <v>-5</v>
      </c>
      <c r="BU364" s="22">
        <v>5</v>
      </c>
      <c r="BV364" s="22">
        <v>0</v>
      </c>
      <c r="BW364" s="22">
        <v>-3</v>
      </c>
      <c r="BX364" s="22">
        <v>-4</v>
      </c>
      <c r="BY364" s="20">
        <v>5</v>
      </c>
      <c r="BZ364" s="22">
        <v>23</v>
      </c>
      <c r="CA364" s="21" t="str">
        <f>IF(Table1[[#This Row],[Score1]]&gt;Table1[[#This Row],[Score2]],Table1[[#This Row],[Team1]],Table1[[#This Row],[Team2]])</f>
        <v>ORL</v>
      </c>
      <c r="CB364" s="21" t="str">
        <f>IF(Raw!$CA364=Raw!$B364,"Team1", "Team2")</f>
        <v>Team2</v>
      </c>
      <c r="CC364" s="21">
        <v>102</v>
      </c>
      <c r="CD364" s="21">
        <v>108</v>
      </c>
      <c r="CE364" s="21">
        <f>Raw!$CC364-Raw!$CD364</f>
        <v>-6</v>
      </c>
      <c r="CF364" s="21" t="str">
        <f>INDEX(Pred!O:O, MATCH(Table1[[#This Row],[Index]],Pred!E:E,0))</f>
        <v>Team1</v>
      </c>
      <c r="CG364" s="21">
        <f>INDEX(Pred!P:P,MATCH(Table1[[#This Row],[Index]],Pred!E:E,0))</f>
        <v>10</v>
      </c>
      <c r="CH364" s="21">
        <f>IF(OR(SIGN(Table1[[#This Row],[Runline.forecast]])&lt;&gt;SIGN(Table1[[#This Row],[Scorediff]]), ABS(Table1[[#This Row],[Runline.forecast]])&gt;ABS(Table1[[#This Row],[Scorediff]])),1,0)</f>
        <v>1</v>
      </c>
      <c r="CI364" s="21">
        <f>IF(Table1[[#This Row],[GamewinTeam]]=Table1[[#This Row],[Bet.forecast]],0,1)</f>
        <v>1</v>
      </c>
      <c r="CJ364" s="32">
        <f>IF(AND(Table1[[#This Row],[Runline.error]]=0,Table1[[#This Row],[Error]]=0),0,1)</f>
        <v>1</v>
      </c>
      <c r="CK364" s="32">
        <f>IF(OR(SIGN(Table1[[#This Row],[Scorepreddiff]])&lt;&gt;SIGN(Table1[[#This Row],[Scorediff]]), ABS(Table1[[#This Row],[Scorepreddiff]])&gt;ABS(Table1[[#This Row],[Scorediff]])),1,0)</f>
        <v>1</v>
      </c>
    </row>
    <row r="365" spans="1:89" x14ac:dyDescent="0.25">
      <c r="A365" t="str">
        <f>IF(ISBLANK(Table1[[#This Row],[Gamewin]]),"Test","Train")</f>
        <v>Train</v>
      </c>
      <c r="B365" s="16" t="s">
        <v>63</v>
      </c>
      <c r="C365" s="18" t="s">
        <v>3</v>
      </c>
      <c r="D365" s="19" t="s">
        <v>305</v>
      </c>
      <c r="E365" s="18" t="str">
        <f>Table1[[#This Row],[Team1]]&amp;""&amp;Table1[[#This Row],[Team2]]&amp;""&amp;Table1[[#This Row],[Date]]</f>
        <v>NOPBOS16.01.2018</v>
      </c>
      <c r="F365" s="18" t="str">
        <f>Raw!$C365</f>
        <v>BOS</v>
      </c>
      <c r="G365" s="18" t="str">
        <f>IF(Raw!$F365=Raw!$B365,"Team1","Team2")</f>
        <v>Team2</v>
      </c>
      <c r="H365" s="18" t="str">
        <f>IF(Table1[[#This Row],[Odd1]]&gt;Table1[[#This Row],[Odd2]],Table1[[#This Row],[Team2]],Table1[[#This Row],[Team1]])</f>
        <v>BOS</v>
      </c>
      <c r="I365" s="18" t="str">
        <f>IF(Raw!$H365=Raw!$B365,"Team1","Team2")</f>
        <v>Team2</v>
      </c>
      <c r="J365" s="18">
        <v>2.93</v>
      </c>
      <c r="K365" s="18">
        <v>1.47</v>
      </c>
      <c r="L365" s="18">
        <f>Raw!$J365-Raw!$K365</f>
        <v>1.4600000000000002</v>
      </c>
      <c r="M365" s="18" t="s">
        <v>63</v>
      </c>
      <c r="N365" s="18" t="str">
        <f>IF(Raw!$M365=Raw!$B365,"Team1", "Team2")</f>
        <v>Team1</v>
      </c>
      <c r="O365" s="18">
        <f>0</f>
        <v>0</v>
      </c>
      <c r="P365" s="18">
        <f>0</f>
        <v>0</v>
      </c>
      <c r="Q365" s="18">
        <v>1</v>
      </c>
      <c r="R365" s="18">
        <f>0</f>
        <v>0</v>
      </c>
      <c r="S365" s="18" t="str">
        <f>IF(Table1[[#This Row],[Scorepred1]]&gt;Table1[[#This Row],[Scorepred2]],Table1[[#This Row],[Team1]],Table1[[#This Row],[Team2]])</f>
        <v>BOS</v>
      </c>
      <c r="T365" s="18" t="str">
        <f>IF(Raw!$S365=Raw!$B365,"Team1","Team2")</f>
        <v>Team2</v>
      </c>
      <c r="U365" s="18">
        <v>85</v>
      </c>
      <c r="V365" s="18">
        <v>112</v>
      </c>
      <c r="W365" s="18">
        <f>Raw!$U365-Raw!$V365</f>
        <v>-27</v>
      </c>
      <c r="X365" s="18">
        <v>0.67420000000000002</v>
      </c>
      <c r="Y365" s="18">
        <v>0.23</v>
      </c>
      <c r="Z365" s="18">
        <f>1-Table1[[#This Row],[Pred1]]</f>
        <v>0.77</v>
      </c>
      <c r="AA365" s="20">
        <v>-2</v>
      </c>
      <c r="AB365" s="20">
        <v>-12</v>
      </c>
      <c r="AC365" s="20">
        <v>10</v>
      </c>
      <c r="AD365" s="20">
        <v>-0.249</v>
      </c>
      <c r="AE365" s="20">
        <v>0.39999999999999858</v>
      </c>
      <c r="AF365" s="20">
        <v>8</v>
      </c>
      <c r="AG365" s="20">
        <v>3.7000000000000028</v>
      </c>
      <c r="AH365" s="20">
        <v>0.70000000000000284</v>
      </c>
      <c r="AI365" s="20">
        <v>4</v>
      </c>
      <c r="AJ365" s="20">
        <v>-0.59999999999999964</v>
      </c>
      <c r="AK365" s="20">
        <v>-1.8000000000000007</v>
      </c>
      <c r="AL365" s="20">
        <v>0.40000000000000568</v>
      </c>
      <c r="AM365" s="20">
        <v>1.2000000000000011</v>
      </c>
      <c r="AN365" s="20">
        <v>1.6000000000000014</v>
      </c>
      <c r="AO365" s="20">
        <v>0.29999999999999716</v>
      </c>
      <c r="AP365" s="20">
        <v>-0.79999999999999893</v>
      </c>
      <c r="AQ365" s="20">
        <v>-1</v>
      </c>
      <c r="AR365" s="20">
        <v>-1.8999999999999986</v>
      </c>
      <c r="AS365" s="20">
        <v>4.1999999999999993</v>
      </c>
      <c r="AT365" s="20">
        <v>2</v>
      </c>
      <c r="AU365" s="20">
        <v>-9.9999999999999645E-2</v>
      </c>
      <c r="AV365" s="20">
        <v>0.29999999999999982</v>
      </c>
      <c r="AW365" s="20">
        <v>0.20000000000000018</v>
      </c>
      <c r="AX365" s="20">
        <v>-0.5</v>
      </c>
      <c r="AY365" s="20">
        <v>1.7999999999999972</v>
      </c>
      <c r="AZ365" s="20">
        <v>-5.3</v>
      </c>
      <c r="BA365" s="20">
        <v>0</v>
      </c>
      <c r="BB365" s="20">
        <v>0</v>
      </c>
      <c r="BC365" s="20">
        <v>0</v>
      </c>
      <c r="BD365" s="20">
        <v>0</v>
      </c>
      <c r="BE365" s="20">
        <v>5</v>
      </c>
      <c r="BF365" s="20">
        <v>9</v>
      </c>
      <c r="BG365" s="20">
        <v>2</v>
      </c>
      <c r="BH365" s="20">
        <v>6</v>
      </c>
      <c r="BI365" s="20">
        <v>-0.89999999999999858</v>
      </c>
      <c r="BJ365" s="22">
        <v>-4</v>
      </c>
      <c r="BK365" s="22">
        <v>-3</v>
      </c>
      <c r="BL365" s="22">
        <v>-9</v>
      </c>
      <c r="BM365" s="22">
        <v>9</v>
      </c>
      <c r="BN365" s="22">
        <v>15</v>
      </c>
      <c r="BO365" s="22">
        <v>-8.3000000000000114</v>
      </c>
      <c r="BP365" s="22">
        <v>1</v>
      </c>
      <c r="BQ365" s="22">
        <v>0</v>
      </c>
      <c r="BR365" s="22">
        <v>1</v>
      </c>
      <c r="BS365" s="22">
        <v>-5</v>
      </c>
      <c r="BT365" s="22">
        <v>1</v>
      </c>
      <c r="BU365" s="22">
        <v>6</v>
      </c>
      <c r="BV365" s="22">
        <v>5</v>
      </c>
      <c r="BW365" s="22">
        <v>3</v>
      </c>
      <c r="BX365" s="22">
        <v>-1</v>
      </c>
      <c r="BY365" s="20">
        <v>8</v>
      </c>
      <c r="BZ365" s="22">
        <v>-6</v>
      </c>
      <c r="CA365" s="21" t="str">
        <f>IF(Table1[[#This Row],[Score1]]&gt;Table1[[#This Row],[Score2]],Table1[[#This Row],[Team1]],Table1[[#This Row],[Team2]])</f>
        <v>NOP</v>
      </c>
      <c r="CB365" s="21" t="str">
        <f>IF(Raw!$CA365=Raw!$B365,"Team1", "Team2")</f>
        <v>Team1</v>
      </c>
      <c r="CC365" s="21">
        <v>116</v>
      </c>
      <c r="CD365" s="21">
        <v>113</v>
      </c>
      <c r="CE365" s="21">
        <f>Raw!$CC365-Raw!$CD365</f>
        <v>3</v>
      </c>
      <c r="CF365" s="21" t="str">
        <f>INDEX(Pred!O:O, MATCH(Table1[[#This Row],[Index]],Pred!E:E,0))</f>
        <v>do not bet</v>
      </c>
      <c r="CG365" s="21">
        <f>INDEX(Pred!P:P,MATCH(Table1[[#This Row],[Index]],Pred!E:E,0))</f>
        <v>-8</v>
      </c>
      <c r="CH365" s="21">
        <f>IF(OR(SIGN(Table1[[#This Row],[Runline.forecast]])&lt;&gt;SIGN(Table1[[#This Row],[Scorediff]]), ABS(Table1[[#This Row],[Runline.forecast]])&gt;ABS(Table1[[#This Row],[Scorediff]])),1,0)</f>
        <v>1</v>
      </c>
      <c r="CI365" s="21">
        <f>IF(Table1[[#This Row],[GamewinTeam]]=Table1[[#This Row],[Bet.forecast]],0,1)</f>
        <v>1</v>
      </c>
      <c r="CJ365" s="32">
        <f>IF(AND(Table1[[#This Row],[Runline.error]]=0,Table1[[#This Row],[Error]]=0),0,1)</f>
        <v>1</v>
      </c>
      <c r="CK365" s="32">
        <f>IF(OR(SIGN(Table1[[#This Row],[Scorepreddiff]])&lt;&gt;SIGN(Table1[[#This Row],[Scorediff]]), ABS(Table1[[#This Row],[Scorepreddiff]])&gt;ABS(Table1[[#This Row],[Scorediff]])),1,0)</f>
        <v>1</v>
      </c>
    </row>
    <row r="366" spans="1:89" x14ac:dyDescent="0.25">
      <c r="A366" t="str">
        <f>IF(ISBLANK(Table1[[#This Row],[Gamewin]]),"Test","Train")</f>
        <v>Train</v>
      </c>
      <c r="B366" s="16" t="s">
        <v>45</v>
      </c>
      <c r="C366" s="18" t="s">
        <v>47</v>
      </c>
      <c r="D366" s="19" t="s">
        <v>305</v>
      </c>
      <c r="E366" s="18" t="str">
        <f>Table1[[#This Row],[Team1]]&amp;""&amp;Table1[[#This Row],[Team2]]&amp;""&amp;Table1[[#This Row],[Date]]</f>
        <v>DALDEN16.01.2018</v>
      </c>
      <c r="F366" s="18" t="str">
        <f>Raw!$C366</f>
        <v>DEN</v>
      </c>
      <c r="G366" s="18" t="str">
        <f>IF(Raw!$F366=Raw!$B366,"Team1","Team2")</f>
        <v>Team2</v>
      </c>
      <c r="H366" s="18" t="str">
        <f>IF(Table1[[#This Row],[Odd1]]&gt;Table1[[#This Row],[Odd2]],Table1[[#This Row],[Team2]],Table1[[#This Row],[Team1]])</f>
        <v>DEN</v>
      </c>
      <c r="I366" s="18" t="str">
        <f>IF(Raw!$H366=Raw!$B366,"Team1","Team2")</f>
        <v>Team2</v>
      </c>
      <c r="J366" s="18">
        <v>3.08</v>
      </c>
      <c r="K366" s="18">
        <v>1.43</v>
      </c>
      <c r="L366" s="18">
        <f>Raw!$J366-Raw!$K366</f>
        <v>1.6500000000000001</v>
      </c>
      <c r="M366" s="18" t="s">
        <v>45</v>
      </c>
      <c r="N366" s="18" t="str">
        <f>IF(Raw!$M366=Raw!$B366,"Team1", "Team2")</f>
        <v>Team1</v>
      </c>
      <c r="O366" s="18">
        <f>0</f>
        <v>0</v>
      </c>
      <c r="P366" s="18">
        <f>0</f>
        <v>0</v>
      </c>
      <c r="Q366" s="18">
        <v>2</v>
      </c>
      <c r="R366" s="18">
        <f>0</f>
        <v>0</v>
      </c>
      <c r="S366" s="18" t="str">
        <f>IF(Table1[[#This Row],[Scorepred1]]&gt;Table1[[#This Row],[Scorepred2]],Table1[[#This Row],[Team1]],Table1[[#This Row],[Team2]])</f>
        <v>DEN</v>
      </c>
      <c r="T366" s="18" t="str">
        <f>IF(Raw!$S366=Raw!$B366,"Team1","Team2")</f>
        <v>Team2</v>
      </c>
      <c r="U366" s="18">
        <v>89</v>
      </c>
      <c r="V366" s="18">
        <v>100</v>
      </c>
      <c r="W366" s="18">
        <f>Raw!$U366-Raw!$V366</f>
        <v>-11</v>
      </c>
      <c r="X366" s="18">
        <v>0.6522</v>
      </c>
      <c r="Y366" s="18">
        <v>0.39</v>
      </c>
      <c r="Z366" s="18">
        <f>1-Table1[[#This Row],[Pred1]]</f>
        <v>0.61</v>
      </c>
      <c r="AA366" s="20">
        <v>1</v>
      </c>
      <c r="AB366" s="20">
        <v>-7</v>
      </c>
      <c r="AC366" s="20">
        <v>8</v>
      </c>
      <c r="AD366" s="20">
        <v>-0.17099999999999999</v>
      </c>
      <c r="AE366" s="20">
        <v>-9.9999999999994316E-2</v>
      </c>
      <c r="AF366" s="20">
        <v>-3.7000000000000028</v>
      </c>
      <c r="AG366" s="20">
        <v>-1.3999999999999986</v>
      </c>
      <c r="AH366" s="20">
        <v>-1.2000000000000028</v>
      </c>
      <c r="AI366" s="20">
        <v>-1</v>
      </c>
      <c r="AJ366" s="20">
        <v>0.90000000000000036</v>
      </c>
      <c r="AK366" s="20">
        <v>1.9000000000000021</v>
      </c>
      <c r="AL366" s="20">
        <v>0.70000000000000284</v>
      </c>
      <c r="AM366" s="20">
        <v>-1.8000000000000007</v>
      </c>
      <c r="AN366" s="20">
        <v>-3.1999999999999993</v>
      </c>
      <c r="AO366" s="20">
        <v>2.9000000000000057</v>
      </c>
      <c r="AP366" s="20">
        <v>-4</v>
      </c>
      <c r="AQ366" s="20">
        <v>-0.60000000000000142</v>
      </c>
      <c r="AR366" s="20">
        <v>-4.6000000000000014</v>
      </c>
      <c r="AS366" s="20">
        <v>-0.69999999999999929</v>
      </c>
      <c r="AT366" s="20">
        <v>-3</v>
      </c>
      <c r="AU366" s="20">
        <v>-1</v>
      </c>
      <c r="AV366" s="20">
        <v>-0.89999999999999947</v>
      </c>
      <c r="AW366" s="20">
        <v>-0.19999999999999929</v>
      </c>
      <c r="AX366" s="20">
        <v>1.9000000000000021</v>
      </c>
      <c r="AY366" s="20">
        <v>-0.10000000000000142</v>
      </c>
      <c r="AZ366" s="20">
        <v>-2.6</v>
      </c>
      <c r="BA366" s="20">
        <v>0</v>
      </c>
      <c r="BB366" s="20">
        <v>0</v>
      </c>
      <c r="BC366" s="20">
        <v>0</v>
      </c>
      <c r="BD366" s="20">
        <v>0</v>
      </c>
      <c r="BE366" s="20">
        <v>5</v>
      </c>
      <c r="BF366" s="20">
        <v>21</v>
      </c>
      <c r="BG366" s="20">
        <v>5</v>
      </c>
      <c r="BH366" s="20">
        <v>7</v>
      </c>
      <c r="BI366" s="20">
        <v>2.8999999999999986</v>
      </c>
      <c r="BJ366" s="22">
        <v>4</v>
      </c>
      <c r="BK366" s="22">
        <v>15</v>
      </c>
      <c r="BL366" s="22">
        <v>0.60000000000000142</v>
      </c>
      <c r="BM366" s="22">
        <v>7</v>
      </c>
      <c r="BN366" s="22">
        <v>11</v>
      </c>
      <c r="BO366" s="22">
        <v>-9.6000000000000085</v>
      </c>
      <c r="BP366" s="22">
        <v>-7</v>
      </c>
      <c r="BQ366" s="22">
        <v>5</v>
      </c>
      <c r="BR366" s="22">
        <v>-2</v>
      </c>
      <c r="BS366" s="22">
        <v>2</v>
      </c>
      <c r="BT366" s="22">
        <v>-7</v>
      </c>
      <c r="BU366" s="22">
        <v>-4</v>
      </c>
      <c r="BV366" s="22">
        <v>-2</v>
      </c>
      <c r="BW366" s="22">
        <v>-3</v>
      </c>
      <c r="BX366" s="22">
        <v>1</v>
      </c>
      <c r="BY366" s="20">
        <v>14</v>
      </c>
      <c r="BZ366" s="22">
        <v>26</v>
      </c>
      <c r="CA366" s="21" t="str">
        <f>IF(Table1[[#This Row],[Score1]]&gt;Table1[[#This Row],[Score2]],Table1[[#This Row],[Team1]],Table1[[#This Row],[Team2]])</f>
        <v>DEN</v>
      </c>
      <c r="CB366" s="21" t="str">
        <f>IF(Raw!$CA366=Raw!$B366,"Team1", "Team2")</f>
        <v>Team2</v>
      </c>
      <c r="CC366" s="21">
        <v>102</v>
      </c>
      <c r="CD366" s="21">
        <v>105</v>
      </c>
      <c r="CE366" s="21">
        <f>Raw!$CC366-Raw!$CD366</f>
        <v>-3</v>
      </c>
      <c r="CF366" s="21" t="str">
        <f>INDEX(Pred!O:O, MATCH(Table1[[#This Row],[Index]],Pred!E:E,0))</f>
        <v>do not bet</v>
      </c>
      <c r="CG366" s="21">
        <f>INDEX(Pred!P:P,MATCH(Table1[[#This Row],[Index]],Pred!E:E,0))</f>
        <v>-10</v>
      </c>
      <c r="CH366" s="21">
        <f>IF(OR(SIGN(Table1[[#This Row],[Runline.forecast]])&lt;&gt;SIGN(Table1[[#This Row],[Scorediff]]), ABS(Table1[[#This Row],[Runline.forecast]])&gt;ABS(Table1[[#This Row],[Scorediff]])),1,0)</f>
        <v>1</v>
      </c>
      <c r="CI366" s="21">
        <f>IF(Table1[[#This Row],[GamewinTeam]]=Table1[[#This Row],[Bet.forecast]],0,1)</f>
        <v>1</v>
      </c>
      <c r="CJ366" s="32">
        <f>IF(AND(Table1[[#This Row],[Runline.error]]=0,Table1[[#This Row],[Error]]=0),0,1)</f>
        <v>1</v>
      </c>
      <c r="CK366" s="32">
        <f>IF(OR(SIGN(Table1[[#This Row],[Scorepreddiff]])&lt;&gt;SIGN(Table1[[#This Row],[Scorediff]]), ABS(Table1[[#This Row],[Scorepreddiff]])&gt;ABS(Table1[[#This Row],[Scorediff]])),1,0)</f>
        <v>1</v>
      </c>
    </row>
    <row r="367" spans="1:89" x14ac:dyDescent="0.25">
      <c r="A367" t="str">
        <f>IF(ISBLANK(Table1[[#This Row],[Gamewin]]),"Test","Train")</f>
        <v>Train</v>
      </c>
      <c r="B367" s="16" t="s">
        <v>72</v>
      </c>
      <c r="C367" s="18" t="s">
        <v>74</v>
      </c>
      <c r="D367" s="19" t="s">
        <v>305</v>
      </c>
      <c r="E367" s="18" t="str">
        <f>Table1[[#This Row],[Team1]]&amp;""&amp;Table1[[#This Row],[Team2]]&amp;""&amp;Table1[[#This Row],[Date]]</f>
        <v>PHXPOR16.01.2018</v>
      </c>
      <c r="F367" s="18" t="str">
        <f>Raw!$C367</f>
        <v>POR</v>
      </c>
      <c r="G367" s="18" t="str">
        <f>IF(Raw!$F367=Raw!$B367,"Team1","Team2")</f>
        <v>Team2</v>
      </c>
      <c r="H367" s="18" t="str">
        <f>IF(Table1[[#This Row],[Odd1]]&gt;Table1[[#This Row],[Odd2]],Table1[[#This Row],[Team2]],Table1[[#This Row],[Team1]])</f>
        <v>POR</v>
      </c>
      <c r="I367" s="18" t="str">
        <f>IF(Raw!$H367=Raw!$B367,"Team1","Team2")</f>
        <v>Team2</v>
      </c>
      <c r="J367" s="18">
        <v>6.2</v>
      </c>
      <c r="K367" s="18">
        <v>1.1599999999999999</v>
      </c>
      <c r="L367" s="18">
        <f>Raw!$J367-Raw!$K367</f>
        <v>5.04</v>
      </c>
      <c r="M367" s="18" t="s">
        <v>72</v>
      </c>
      <c r="N367" s="18" t="str">
        <f>IF(Raw!$M367=Raw!$B367,"Team1", "Team2")</f>
        <v>Team1</v>
      </c>
      <c r="O367" s="18">
        <f>0</f>
        <v>0</v>
      </c>
      <c r="P367" s="18">
        <f>0</f>
        <v>0</v>
      </c>
      <c r="Q367" s="18">
        <v>4</v>
      </c>
      <c r="R367" s="18">
        <f>0</f>
        <v>0</v>
      </c>
      <c r="S367" s="18" t="str">
        <f>IF(Table1[[#This Row],[Scorepred1]]&gt;Table1[[#This Row],[Scorepred2]],Table1[[#This Row],[Team1]],Table1[[#This Row],[Team2]])</f>
        <v>POR</v>
      </c>
      <c r="T367" s="18" t="str">
        <f>IF(Raw!$S367=Raw!$B367,"Team1","Team2")</f>
        <v>Team2</v>
      </c>
      <c r="U367" s="18">
        <v>85</v>
      </c>
      <c r="V367" s="18">
        <v>101</v>
      </c>
      <c r="W367" s="18">
        <f>Raw!$U367-Raw!$V367</f>
        <v>-16</v>
      </c>
      <c r="X367" s="18">
        <v>0.73060000000000003</v>
      </c>
      <c r="Y367" s="18">
        <v>0.34</v>
      </c>
      <c r="Z367" s="18">
        <f>1-Table1[[#This Row],[Pred1]]</f>
        <v>0.65999999999999992</v>
      </c>
      <c r="AA367" s="20">
        <v>1</v>
      </c>
      <c r="AB367" s="20">
        <v>-6</v>
      </c>
      <c r="AC367" s="20">
        <v>7</v>
      </c>
      <c r="AD367" s="20">
        <v>-0.14800000000000002</v>
      </c>
      <c r="AE367" s="20">
        <v>-0.10000000000000142</v>
      </c>
      <c r="AF367" s="20">
        <v>1.5999999999999943</v>
      </c>
      <c r="AG367" s="20">
        <v>-0.29999999999999716</v>
      </c>
      <c r="AH367" s="20">
        <v>0.79999999999999716</v>
      </c>
      <c r="AI367" s="20">
        <v>-0.80000000000000426</v>
      </c>
      <c r="AJ367" s="20">
        <v>-0.40000000000000036</v>
      </c>
      <c r="AK367" s="20">
        <v>1.3999999999999986</v>
      </c>
      <c r="AL367" s="20">
        <v>-3.3000000000000043</v>
      </c>
      <c r="AM367" s="20">
        <v>2.5999999999999979</v>
      </c>
      <c r="AN367" s="20">
        <v>4.3999999999999986</v>
      </c>
      <c r="AO367" s="20">
        <v>-3.5</v>
      </c>
      <c r="AP367" s="20">
        <v>1.2999999999999989</v>
      </c>
      <c r="AQ367" s="20">
        <v>-0.70000000000000284</v>
      </c>
      <c r="AR367" s="20">
        <v>0.60000000000000142</v>
      </c>
      <c r="AS367" s="20">
        <v>1.8999999999999986</v>
      </c>
      <c r="AT367" s="20">
        <v>1.3000000000000007</v>
      </c>
      <c r="AU367" s="20">
        <v>-0.20000000000000018</v>
      </c>
      <c r="AV367" s="20">
        <v>-0.60000000000000053</v>
      </c>
      <c r="AW367" s="20">
        <v>9.9999999999999645E-2</v>
      </c>
      <c r="AX367" s="20">
        <v>1.8000000000000007</v>
      </c>
      <c r="AY367" s="20">
        <v>2.6000000000000014</v>
      </c>
      <c r="AZ367" s="20">
        <v>-7.5</v>
      </c>
      <c r="BA367" s="20">
        <v>0</v>
      </c>
      <c r="BB367" s="20">
        <v>0</v>
      </c>
      <c r="BC367" s="20">
        <v>0</v>
      </c>
      <c r="BD367" s="20">
        <v>0</v>
      </c>
      <c r="BE367" s="20">
        <v>0</v>
      </c>
      <c r="BF367" s="20">
        <v>-6</v>
      </c>
      <c r="BG367" s="20">
        <v>-4</v>
      </c>
      <c r="BH367" s="20">
        <v>6</v>
      </c>
      <c r="BI367" s="20">
        <v>-8.1999999999999957</v>
      </c>
      <c r="BJ367" s="22">
        <v>-2</v>
      </c>
      <c r="BK367" s="22">
        <v>12</v>
      </c>
      <c r="BL367" s="22">
        <v>-19.7</v>
      </c>
      <c r="BM367" s="22">
        <v>4</v>
      </c>
      <c r="BN367" s="22">
        <v>7</v>
      </c>
      <c r="BO367" s="22">
        <v>-7.4000000000000057</v>
      </c>
      <c r="BP367" s="22">
        <v>6</v>
      </c>
      <c r="BQ367" s="22">
        <v>1</v>
      </c>
      <c r="BR367" s="22">
        <v>7</v>
      </c>
      <c r="BS367" s="22">
        <v>1</v>
      </c>
      <c r="BT367" s="22">
        <v>-5</v>
      </c>
      <c r="BU367" s="22">
        <v>-4</v>
      </c>
      <c r="BV367" s="22">
        <v>-2</v>
      </c>
      <c r="BW367" s="22">
        <v>-2</v>
      </c>
      <c r="BX367" s="22">
        <v>-11</v>
      </c>
      <c r="BY367" s="20">
        <v>5</v>
      </c>
      <c r="BZ367" s="22">
        <v>-6</v>
      </c>
      <c r="CA367" s="21" t="str">
        <f>IF(Table1[[#This Row],[Score1]]&gt;Table1[[#This Row],[Score2]],Table1[[#This Row],[Team1]],Table1[[#This Row],[Team2]])</f>
        <v>POR</v>
      </c>
      <c r="CB367" s="21" t="str">
        <f>IF(Raw!$CA367=Raw!$B367,"Team1", "Team2")</f>
        <v>Team2</v>
      </c>
      <c r="CC367" s="21">
        <v>111</v>
      </c>
      <c r="CD367" s="21">
        <v>118</v>
      </c>
      <c r="CE367" s="21">
        <f>Raw!$CC367-Raw!$CD367</f>
        <v>-7</v>
      </c>
      <c r="CF367" s="21" t="str">
        <f>INDEX(Pred!O:O, MATCH(Table1[[#This Row],[Index]],Pred!E:E,0))</f>
        <v>do not bet</v>
      </c>
      <c r="CG367" s="21">
        <f>INDEX(Pred!P:P,MATCH(Table1[[#This Row],[Index]],Pred!E:E,0))</f>
        <v>-1</v>
      </c>
      <c r="CH367" s="21">
        <f>IF(OR(SIGN(Table1[[#This Row],[Runline.forecast]])&lt;&gt;SIGN(Table1[[#This Row],[Scorediff]]), ABS(Table1[[#This Row],[Runline.forecast]])&gt;ABS(Table1[[#This Row],[Scorediff]])),1,0)</f>
        <v>0</v>
      </c>
      <c r="CI367" s="21">
        <f>IF(Table1[[#This Row],[GamewinTeam]]=Table1[[#This Row],[Bet.forecast]],0,1)</f>
        <v>1</v>
      </c>
      <c r="CJ367" s="32">
        <f>IF(AND(Table1[[#This Row],[Runline.error]]=0,Table1[[#This Row],[Error]]=0),0,1)</f>
        <v>1</v>
      </c>
      <c r="CK367" s="32">
        <f>IF(OR(SIGN(Table1[[#This Row],[Scorepreddiff]])&lt;&gt;SIGN(Table1[[#This Row],[Scorediff]]), ABS(Table1[[#This Row],[Scorepreddiff]])&gt;ABS(Table1[[#This Row],[Scorediff]])),1,0)</f>
        <v>1</v>
      </c>
    </row>
    <row r="368" spans="1:89" x14ac:dyDescent="0.25">
      <c r="A368" t="str">
        <f>IF(ISBLANK(Table1[[#This Row],[Gamewin]]),"Test","Train")</f>
        <v>Train</v>
      </c>
      <c r="B368" s="16" t="s">
        <v>83</v>
      </c>
      <c r="C368" s="18" t="s">
        <v>40</v>
      </c>
      <c r="D368" s="19" t="s">
        <v>306</v>
      </c>
      <c r="E368" s="18" t="str">
        <f>Table1[[#This Row],[Team1]]&amp;""&amp;Table1[[#This Row],[Team2]]&amp;""&amp;Table1[[#This Row],[Date]]</f>
        <v>WASCHA17.01.2018</v>
      </c>
      <c r="F368" s="18" t="str">
        <f>Raw!$C368</f>
        <v>CHA</v>
      </c>
      <c r="G368" s="18" t="str">
        <f>IF(Raw!$F368=Raw!$B368,"Team1","Team2")</f>
        <v>Team2</v>
      </c>
      <c r="H368" s="18" t="str">
        <f>IF(Table1[[#This Row],[Odd1]]&gt;Table1[[#This Row],[Odd2]],Table1[[#This Row],[Team2]],Table1[[#This Row],[Team1]])</f>
        <v>CHA</v>
      </c>
      <c r="I368" s="18" t="str">
        <f>IF(Raw!$H368=Raw!$B368,"Team1","Team2")</f>
        <v>Team2</v>
      </c>
      <c r="J368" s="18">
        <v>2.12</v>
      </c>
      <c r="K368" s="18">
        <v>1.81</v>
      </c>
      <c r="L368" s="18">
        <f>Raw!$J368-Raw!$K368</f>
        <v>0.31000000000000005</v>
      </c>
      <c r="M368" s="18" t="s">
        <v>40</v>
      </c>
      <c r="N368" s="18" t="str">
        <f>IF(Raw!$M368=Raw!$B368,"Team1", "Team2")</f>
        <v>Team2</v>
      </c>
      <c r="O368" s="18">
        <f>0</f>
        <v>0</v>
      </c>
      <c r="P368" s="18">
        <f>0</f>
        <v>0</v>
      </c>
      <c r="Q368" s="18">
        <f>0</f>
        <v>0</v>
      </c>
      <c r="R368" s="18">
        <f>0</f>
        <v>0</v>
      </c>
      <c r="S368" s="18" t="str">
        <f>IF(Table1[[#This Row],[Scorepred1]]&gt;Table1[[#This Row],[Scorepred2]],Table1[[#This Row],[Team1]],Table1[[#This Row],[Team2]])</f>
        <v>WAS</v>
      </c>
      <c r="T368" s="18" t="str">
        <f>IF(Raw!$S368=Raw!$B368,"Team1","Team2")</f>
        <v>Team1</v>
      </c>
      <c r="U368" s="18">
        <v>98</v>
      </c>
      <c r="V368" s="18">
        <v>87</v>
      </c>
      <c r="W368" s="18">
        <f>Raw!$U368-Raw!$V368</f>
        <v>11</v>
      </c>
      <c r="X368" s="18">
        <v>0.85309999999999997</v>
      </c>
      <c r="Y368" s="18">
        <v>0.61</v>
      </c>
      <c r="Z368" s="18">
        <f>1-Table1[[#This Row],[Pred1]]</f>
        <v>0.39</v>
      </c>
      <c r="AA368" s="20">
        <v>2</v>
      </c>
      <c r="AB368" s="20">
        <v>8</v>
      </c>
      <c r="AC368" s="20">
        <v>-6</v>
      </c>
      <c r="AD368" s="20">
        <v>0.16299999999999992</v>
      </c>
      <c r="AE368" s="20">
        <v>9.9999999999994316E-2</v>
      </c>
      <c r="AF368" s="20">
        <v>1.7999999999999972</v>
      </c>
      <c r="AG368" s="20">
        <v>1.8999999999999986</v>
      </c>
      <c r="AH368" s="20">
        <v>-0.5</v>
      </c>
      <c r="AI368" s="20">
        <v>2.3999999999999986</v>
      </c>
      <c r="AJ368" s="20">
        <v>0.5</v>
      </c>
      <c r="AK368" s="20">
        <v>0.39999999999999858</v>
      </c>
      <c r="AL368" s="20">
        <v>1.2999999999999972</v>
      </c>
      <c r="AM368" s="20">
        <v>-2.3999999999999986</v>
      </c>
      <c r="AN368" s="20">
        <v>-4.3000000000000007</v>
      </c>
      <c r="AO368" s="20">
        <v>3.2000000000000028</v>
      </c>
      <c r="AP368" s="20">
        <v>-0.59999999999999964</v>
      </c>
      <c r="AQ368" s="20">
        <v>-2.7000000000000028</v>
      </c>
      <c r="AR368" s="20">
        <v>-3.3000000000000043</v>
      </c>
      <c r="AS368" s="20">
        <v>2.5</v>
      </c>
      <c r="AT368" s="20">
        <v>1</v>
      </c>
      <c r="AU368" s="20">
        <v>1.3000000000000007</v>
      </c>
      <c r="AV368" s="20">
        <v>0</v>
      </c>
      <c r="AW368" s="20">
        <v>-0.5</v>
      </c>
      <c r="AX368" s="20">
        <v>3.6000000000000014</v>
      </c>
      <c r="AY368" s="20">
        <v>-1.6999999999999993</v>
      </c>
      <c r="AZ368" s="20">
        <v>2.9000000000000004</v>
      </c>
      <c r="BA368" s="20">
        <v>0</v>
      </c>
      <c r="BB368" s="20">
        <v>-1</v>
      </c>
      <c r="BC368" s="20">
        <v>1</v>
      </c>
      <c r="BD368" s="20">
        <v>-1</v>
      </c>
      <c r="BE368" s="20">
        <v>0</v>
      </c>
      <c r="BF368" s="20">
        <v>-23</v>
      </c>
      <c r="BG368" s="20">
        <v>-11</v>
      </c>
      <c r="BH368" s="20">
        <v>-8</v>
      </c>
      <c r="BI368" s="20">
        <v>-9.1000000000000014</v>
      </c>
      <c r="BJ368" s="22">
        <v>-4</v>
      </c>
      <c r="BK368" s="22">
        <v>-1</v>
      </c>
      <c r="BL368" s="22">
        <v>-16.899999999999999</v>
      </c>
      <c r="BM368" s="22">
        <v>3</v>
      </c>
      <c r="BN368" s="22">
        <v>-2</v>
      </c>
      <c r="BO368" s="22">
        <v>13.899999999999991</v>
      </c>
      <c r="BP368" s="22">
        <v>2</v>
      </c>
      <c r="BQ368" s="22">
        <v>-12</v>
      </c>
      <c r="BR368" s="22">
        <v>-10</v>
      </c>
      <c r="BS368" s="22">
        <v>-2</v>
      </c>
      <c r="BT368" s="22">
        <v>9</v>
      </c>
      <c r="BU368" s="22">
        <v>1</v>
      </c>
      <c r="BV368" s="22">
        <v>4</v>
      </c>
      <c r="BW368" s="22">
        <v>1</v>
      </c>
      <c r="BX368" s="22">
        <v>11</v>
      </c>
      <c r="BY368" s="20">
        <v>1</v>
      </c>
      <c r="BZ368" s="22">
        <v>-20</v>
      </c>
      <c r="CA368" s="21" t="str">
        <f>IF(Table1[[#This Row],[Score1]]&gt;Table1[[#This Row],[Score2]],Table1[[#This Row],[Team1]],Table1[[#This Row],[Team2]])</f>
        <v>CHA</v>
      </c>
      <c r="CB368" s="21" t="str">
        <f>IF(Raw!$CA368=Raw!$B368,"Team1", "Team2")</f>
        <v>Team2</v>
      </c>
      <c r="CC368" s="21">
        <v>109</v>
      </c>
      <c r="CD368" s="21">
        <v>133</v>
      </c>
      <c r="CE368" s="21">
        <f>Raw!$CC368-Raw!$CD368</f>
        <v>-24</v>
      </c>
      <c r="CF368" s="21" t="str">
        <f>INDEX(Pred!O:O, MATCH(Table1[[#This Row],[Index]],Pred!E:E,0))</f>
        <v>do not bet</v>
      </c>
      <c r="CG368" s="21">
        <f>INDEX(Pred!P:P,MATCH(Table1[[#This Row],[Index]],Pred!E:E,0))</f>
        <v>1</v>
      </c>
      <c r="CH368" s="21">
        <f>IF(OR(SIGN(Table1[[#This Row],[Runline.forecast]])&lt;&gt;SIGN(Table1[[#This Row],[Scorediff]]), ABS(Table1[[#This Row],[Runline.forecast]])&gt;ABS(Table1[[#This Row],[Scorediff]])),1,0)</f>
        <v>1</v>
      </c>
      <c r="CI368" s="21">
        <f>IF(Table1[[#This Row],[GamewinTeam]]=Table1[[#This Row],[Bet.forecast]],0,1)</f>
        <v>1</v>
      </c>
      <c r="CJ368" s="32">
        <f>IF(AND(Table1[[#This Row],[Runline.error]]=0,Table1[[#This Row],[Error]]=0),0,1)</f>
        <v>1</v>
      </c>
      <c r="CK368" s="32">
        <f>IF(OR(SIGN(Table1[[#This Row],[Scorepreddiff]])&lt;&gt;SIGN(Table1[[#This Row],[Scorediff]]), ABS(Table1[[#This Row],[Scorepreddiff]])&gt;ABS(Table1[[#This Row],[Scorediff]])),1,0)</f>
        <v>1</v>
      </c>
    </row>
    <row r="369" spans="1:89" x14ac:dyDescent="0.25">
      <c r="A369" t="str">
        <f>IF(ISBLANK(Table1[[#This Row],[Gamewin]]),"Test","Train")</f>
        <v>Train</v>
      </c>
      <c r="B369" s="16" t="s">
        <v>5</v>
      </c>
      <c r="C369" s="18" t="s">
        <v>11</v>
      </c>
      <c r="D369" s="19" t="s">
        <v>306</v>
      </c>
      <c r="E369" s="18" t="str">
        <f>Table1[[#This Row],[Team1]]&amp;""&amp;Table1[[#This Row],[Team2]]&amp;""&amp;Table1[[#This Row],[Date]]</f>
        <v>DETTOR17.01.2018</v>
      </c>
      <c r="F369" s="18" t="str">
        <f>Raw!$C369</f>
        <v>TOR</v>
      </c>
      <c r="G369" s="18" t="str">
        <f>IF(Raw!$F369=Raw!$B369,"Team1","Team2")</f>
        <v>Team2</v>
      </c>
      <c r="H369" s="18" t="str">
        <f>IF(Table1[[#This Row],[Odd1]]&gt;Table1[[#This Row],[Odd2]],Table1[[#This Row],[Team2]],Table1[[#This Row],[Team1]])</f>
        <v>TOR</v>
      </c>
      <c r="I369" s="18" t="str">
        <f>IF(Raw!$H369=Raw!$B369,"Team1","Team2")</f>
        <v>Team2</v>
      </c>
      <c r="J369" s="18">
        <v>3.92</v>
      </c>
      <c r="K369" s="18">
        <v>1.3</v>
      </c>
      <c r="L369" s="18">
        <f>Raw!$J369-Raw!$K369</f>
        <v>2.62</v>
      </c>
      <c r="M369" s="18" t="s">
        <v>5</v>
      </c>
      <c r="N369" s="18" t="str">
        <f>IF(Raw!$M369=Raw!$B369,"Team1", "Team2")</f>
        <v>Team1</v>
      </c>
      <c r="O369" s="18">
        <v>2</v>
      </c>
      <c r="P369" s="18">
        <v>1</v>
      </c>
      <c r="Q369" s="18">
        <f>0</f>
        <v>0</v>
      </c>
      <c r="R369" s="18">
        <f>0</f>
        <v>0</v>
      </c>
      <c r="S369" s="18" t="str">
        <f>IF(Table1[[#This Row],[Scorepred1]]&gt;Table1[[#This Row],[Scorepred2]],Table1[[#This Row],[Team1]],Table1[[#This Row],[Team2]])</f>
        <v>TOR</v>
      </c>
      <c r="T369" s="18" t="str">
        <f>IF(Raw!$S369=Raw!$B369,"Team1","Team2")</f>
        <v>Team2</v>
      </c>
      <c r="U369" s="18">
        <v>83</v>
      </c>
      <c r="V369" s="18">
        <v>111</v>
      </c>
      <c r="W369" s="18">
        <f>Raw!$U369-Raw!$V369</f>
        <v>-28</v>
      </c>
      <c r="X369" s="18">
        <v>0.77829999999999999</v>
      </c>
      <c r="Y369" s="18">
        <v>0.22</v>
      </c>
      <c r="Z369" s="18">
        <f>1-Table1[[#This Row],[Pred1]]</f>
        <v>0.78</v>
      </c>
      <c r="AA369" s="20">
        <v>0</v>
      </c>
      <c r="AB369" s="20">
        <v>-7</v>
      </c>
      <c r="AC369" s="20">
        <v>7</v>
      </c>
      <c r="AD369" s="20">
        <v>-0.16599999999999993</v>
      </c>
      <c r="AE369" s="20">
        <v>-0.20000000000000284</v>
      </c>
      <c r="AF369" s="20">
        <v>-9.8999999999999915</v>
      </c>
      <c r="AG369" s="20">
        <v>-2.5999999999999943</v>
      </c>
      <c r="AH369" s="20">
        <v>-1.7000000000000028</v>
      </c>
      <c r="AI369" s="20">
        <v>-2.1000000000000014</v>
      </c>
      <c r="AJ369" s="20">
        <v>-0.29999999999999893</v>
      </c>
      <c r="AK369" s="20">
        <v>-3.6999999999999993</v>
      </c>
      <c r="AL369" s="20">
        <v>3.3999999999999986</v>
      </c>
      <c r="AM369" s="20">
        <v>-4.5000000000000018</v>
      </c>
      <c r="AN369" s="20">
        <v>-4.4000000000000021</v>
      </c>
      <c r="AO369" s="20">
        <v>-5.2000000000000028</v>
      </c>
      <c r="AP369" s="20">
        <v>0.19999999999999929</v>
      </c>
      <c r="AQ369" s="20">
        <v>-1.3999999999999986</v>
      </c>
      <c r="AR369" s="20">
        <v>-1.1000000000000014</v>
      </c>
      <c r="AS369" s="20">
        <v>-0.69999999999999929</v>
      </c>
      <c r="AT369" s="20">
        <v>0.5</v>
      </c>
      <c r="AU369" s="20">
        <v>-0.60000000000000053</v>
      </c>
      <c r="AV369" s="20">
        <v>-2.4000000000000004</v>
      </c>
      <c r="AW369" s="20">
        <v>0.10000000000000053</v>
      </c>
      <c r="AX369" s="20">
        <v>-4</v>
      </c>
      <c r="AY369" s="20">
        <v>-2.8000000000000007</v>
      </c>
      <c r="AZ369" s="20">
        <v>-7.2</v>
      </c>
      <c r="BA369" s="20">
        <v>0</v>
      </c>
      <c r="BB369" s="20">
        <v>0</v>
      </c>
      <c r="BC369" s="20">
        <v>0</v>
      </c>
      <c r="BD369" s="20">
        <v>0</v>
      </c>
      <c r="BE369" s="20">
        <v>0</v>
      </c>
      <c r="BF369" s="20">
        <v>-4</v>
      </c>
      <c r="BG369" s="20">
        <v>4</v>
      </c>
      <c r="BH369" s="20">
        <v>-9</v>
      </c>
      <c r="BI369" s="20">
        <v>8.7999999999999972</v>
      </c>
      <c r="BJ369" s="22">
        <v>6</v>
      </c>
      <c r="BK369" s="22">
        <v>-3</v>
      </c>
      <c r="BL369" s="22">
        <v>23.6</v>
      </c>
      <c r="BM369" s="22">
        <v>-18</v>
      </c>
      <c r="BN369" s="22">
        <v>-19</v>
      </c>
      <c r="BO369" s="22">
        <v>-14</v>
      </c>
      <c r="BP369" s="22">
        <v>-9</v>
      </c>
      <c r="BQ369" s="22">
        <v>3</v>
      </c>
      <c r="BR369" s="22">
        <v>-6</v>
      </c>
      <c r="BS369" s="22">
        <v>7</v>
      </c>
      <c r="BT369" s="22">
        <v>1</v>
      </c>
      <c r="BU369" s="22">
        <v>2</v>
      </c>
      <c r="BV369" s="22">
        <v>4</v>
      </c>
      <c r="BW369" s="22">
        <v>-5</v>
      </c>
      <c r="BX369" s="22">
        <v>-7</v>
      </c>
      <c r="BY369" s="20">
        <v>-17</v>
      </c>
      <c r="BZ369" s="22">
        <v>-5</v>
      </c>
      <c r="CA369" s="21" t="str">
        <f>IF(Table1[[#This Row],[Score1]]&gt;Table1[[#This Row],[Score2]],Table1[[#This Row],[Team1]],Table1[[#This Row],[Team2]])</f>
        <v>TOR</v>
      </c>
      <c r="CB369" s="21" t="str">
        <f>IF(Raw!$CA369=Raw!$B369,"Team1", "Team2")</f>
        <v>Team2</v>
      </c>
      <c r="CC369" s="21">
        <v>91</v>
      </c>
      <c r="CD369" s="21">
        <v>96</v>
      </c>
      <c r="CE369" s="21">
        <f>Raw!$CC369-Raw!$CD369</f>
        <v>-5</v>
      </c>
      <c r="CF369" s="21" t="str">
        <f>INDEX(Pred!O:O, MATCH(Table1[[#This Row],[Index]],Pred!E:E,0))</f>
        <v>Team2</v>
      </c>
      <c r="CG369" s="21">
        <f>INDEX(Pred!P:P,MATCH(Table1[[#This Row],[Index]],Pred!E:E,0))</f>
        <v>-10</v>
      </c>
      <c r="CH369" s="21">
        <f>IF(OR(SIGN(Table1[[#This Row],[Runline.forecast]])&lt;&gt;SIGN(Table1[[#This Row],[Scorediff]]), ABS(Table1[[#This Row],[Runline.forecast]])&gt;ABS(Table1[[#This Row],[Scorediff]])),1,0)</f>
        <v>1</v>
      </c>
      <c r="CI369" s="21">
        <f>IF(Table1[[#This Row],[GamewinTeam]]=Table1[[#This Row],[Bet.forecast]],0,1)</f>
        <v>0</v>
      </c>
      <c r="CJ369" s="32">
        <f>IF(AND(Table1[[#This Row],[Runline.error]]=0,Table1[[#This Row],[Error]]=0),0,1)</f>
        <v>1</v>
      </c>
      <c r="CK369" s="32">
        <f>IF(OR(SIGN(Table1[[#This Row],[Scorepreddiff]])&lt;&gt;SIGN(Table1[[#This Row],[Scorediff]]), ABS(Table1[[#This Row],[Scorepreddiff]])&gt;ABS(Table1[[#This Row],[Scorediff]])),1,0)</f>
        <v>1</v>
      </c>
    </row>
    <row r="370" spans="1:89" x14ac:dyDescent="0.25">
      <c r="A370" t="str">
        <f>IF(ISBLANK(Table1[[#This Row],[Gamewin]]),"Test","Train")</f>
        <v>Train</v>
      </c>
      <c r="B370" s="16" t="s">
        <v>63</v>
      </c>
      <c r="C370" s="18" t="s">
        <v>2</v>
      </c>
      <c r="D370" s="19" t="s">
        <v>306</v>
      </c>
      <c r="E370" s="18" t="str">
        <f>Table1[[#This Row],[Team1]]&amp;""&amp;Table1[[#This Row],[Team2]]&amp;""&amp;Table1[[#This Row],[Date]]</f>
        <v>NOPATL17.01.2018</v>
      </c>
      <c r="F370" s="18" t="str">
        <f>Raw!$C370</f>
        <v>ATL</v>
      </c>
      <c r="G370" s="18" t="str">
        <f>IF(Raw!$F370=Raw!$B370,"Team1","Team2")</f>
        <v>Team2</v>
      </c>
      <c r="H370" s="18" t="str">
        <f>IF(Table1[[#This Row],[Odd1]]&gt;Table1[[#This Row],[Odd2]],Table1[[#This Row],[Team2]],Table1[[#This Row],[Team1]])</f>
        <v>NOP</v>
      </c>
      <c r="I370" s="18" t="str">
        <f>IF(Raw!$H370=Raw!$B370,"Team1","Team2")</f>
        <v>Team1</v>
      </c>
      <c r="J370" s="18">
        <v>1.75</v>
      </c>
      <c r="K370" s="18">
        <v>2.2000000000000002</v>
      </c>
      <c r="L370" s="18">
        <f>Raw!$J370-Raw!$K370</f>
        <v>-0.45000000000000018</v>
      </c>
      <c r="M370" s="18" t="s">
        <v>2</v>
      </c>
      <c r="N370" s="18" t="str">
        <f>IF(Raw!$M370=Raw!$B370,"Team1", "Team2")</f>
        <v>Team2</v>
      </c>
      <c r="O370" s="18">
        <f>0</f>
        <v>0</v>
      </c>
      <c r="P370" s="18">
        <f>0</f>
        <v>0</v>
      </c>
      <c r="Q370" s="18">
        <f>0</f>
        <v>0</v>
      </c>
      <c r="R370" s="18">
        <f>0</f>
        <v>0</v>
      </c>
      <c r="S370" s="18" t="str">
        <f>IF(Table1[[#This Row],[Scorepred1]]&gt;Table1[[#This Row],[Scorepred2]],Table1[[#This Row],[Team1]],Table1[[#This Row],[Team2]])</f>
        <v>ATL</v>
      </c>
      <c r="T370" s="18" t="str">
        <f>IF(Raw!$S370=Raw!$B370,"Team1","Team2")</f>
        <v>Team2</v>
      </c>
      <c r="U370" s="18">
        <v>94</v>
      </c>
      <c r="V370" s="18">
        <v>102</v>
      </c>
      <c r="W370" s="18">
        <f>Raw!$U370-Raw!$V370</f>
        <v>-8</v>
      </c>
      <c r="X370" s="18">
        <v>0.72089999999999999</v>
      </c>
      <c r="Y370" s="18">
        <v>0.42</v>
      </c>
      <c r="Z370" s="18">
        <f>1-Table1[[#This Row],[Pred1]]</f>
        <v>0.58000000000000007</v>
      </c>
      <c r="AA370" s="20">
        <v>0</v>
      </c>
      <c r="AB370" s="20">
        <v>11</v>
      </c>
      <c r="AC370" s="20">
        <v>-11</v>
      </c>
      <c r="AD370" s="20">
        <v>0.25600000000000001</v>
      </c>
      <c r="AE370" s="20">
        <v>0.5</v>
      </c>
      <c r="AF370" s="20">
        <v>7.2999999999999972</v>
      </c>
      <c r="AG370" s="20">
        <v>3.1000000000000014</v>
      </c>
      <c r="AH370" s="20">
        <v>0</v>
      </c>
      <c r="AI370" s="20">
        <v>3.6000000000000014</v>
      </c>
      <c r="AJ370" s="20">
        <v>0</v>
      </c>
      <c r="AK370" s="20">
        <v>0.5</v>
      </c>
      <c r="AL370" s="20">
        <v>-0.60000000000000142</v>
      </c>
      <c r="AM370" s="20">
        <v>1.1999999999999993</v>
      </c>
      <c r="AN370" s="20">
        <v>2.1999999999999993</v>
      </c>
      <c r="AO370" s="20">
        <v>-2.6000000000000085</v>
      </c>
      <c r="AP370" s="20">
        <v>-1.2999999999999989</v>
      </c>
      <c r="AQ370" s="20">
        <v>3.5</v>
      </c>
      <c r="AR370" s="20">
        <v>2</v>
      </c>
      <c r="AS370" s="20">
        <v>2.6999999999999993</v>
      </c>
      <c r="AT370" s="20">
        <v>0.5</v>
      </c>
      <c r="AU370" s="20">
        <v>-0.80000000000000071</v>
      </c>
      <c r="AV370" s="20">
        <v>1</v>
      </c>
      <c r="AW370" s="20">
        <v>-0.90000000000000036</v>
      </c>
      <c r="AX370" s="20">
        <v>-0.60000000000000142</v>
      </c>
      <c r="AY370" s="20">
        <v>9.9999999999997868E-2</v>
      </c>
      <c r="AZ370" s="20">
        <v>4.1999999999999993</v>
      </c>
      <c r="BA370" s="20">
        <v>0</v>
      </c>
      <c r="BB370" s="20">
        <v>0</v>
      </c>
      <c r="BC370" s="20">
        <v>0</v>
      </c>
      <c r="BD370" s="20">
        <v>0</v>
      </c>
      <c r="BE370" s="20">
        <v>5</v>
      </c>
      <c r="BF370" s="20">
        <v>14</v>
      </c>
      <c r="BG370" s="20">
        <v>5</v>
      </c>
      <c r="BH370" s="20">
        <v>14</v>
      </c>
      <c r="BI370" s="20">
        <v>-1.5</v>
      </c>
      <c r="BJ370" s="22">
        <v>-2</v>
      </c>
      <c r="BK370" s="22">
        <v>2</v>
      </c>
      <c r="BL370" s="22">
        <v>-10.100000000000001</v>
      </c>
      <c r="BM370" s="22">
        <v>6</v>
      </c>
      <c r="BN370" s="22">
        <v>11</v>
      </c>
      <c r="BO370" s="22">
        <v>-16.900000000000006</v>
      </c>
      <c r="BP370" s="22">
        <v>2</v>
      </c>
      <c r="BQ370" s="22">
        <v>3</v>
      </c>
      <c r="BR370" s="22">
        <v>5</v>
      </c>
      <c r="BS370" s="22">
        <v>4</v>
      </c>
      <c r="BT370" s="22">
        <v>0</v>
      </c>
      <c r="BU370" s="22">
        <v>3</v>
      </c>
      <c r="BV370" s="22">
        <v>4</v>
      </c>
      <c r="BW370" s="22">
        <v>-2</v>
      </c>
      <c r="BX370" s="22">
        <v>-9</v>
      </c>
      <c r="BY370" s="20">
        <v>11</v>
      </c>
      <c r="BZ370" s="22">
        <v>0</v>
      </c>
      <c r="CA370" s="21" t="str">
        <f>IF(Table1[[#This Row],[Score1]]&gt;Table1[[#This Row],[Score2]],Table1[[#This Row],[Team1]],Table1[[#This Row],[Team2]])</f>
        <v>ATL</v>
      </c>
      <c r="CB370" s="21" t="str">
        <f>IF(Raw!$CA370=Raw!$B370,"Team1", "Team2")</f>
        <v>Team2</v>
      </c>
      <c r="CC370" s="21">
        <v>93</v>
      </c>
      <c r="CD370" s="21">
        <v>94</v>
      </c>
      <c r="CE370" s="21">
        <f>Raw!$CC370-Raw!$CD370</f>
        <v>-1</v>
      </c>
      <c r="CF370" s="21" t="str">
        <f>INDEX(Pred!O:O, MATCH(Table1[[#This Row],[Index]],Pred!E:E,0))</f>
        <v>do not bet</v>
      </c>
      <c r="CG370" s="21">
        <f>INDEX(Pred!P:P,MATCH(Table1[[#This Row],[Index]],Pred!E:E,0))</f>
        <v>-2</v>
      </c>
      <c r="CH370" s="21">
        <f>IF(OR(SIGN(Table1[[#This Row],[Runline.forecast]])&lt;&gt;SIGN(Table1[[#This Row],[Scorediff]]), ABS(Table1[[#This Row],[Runline.forecast]])&gt;ABS(Table1[[#This Row],[Scorediff]])),1,0)</f>
        <v>1</v>
      </c>
      <c r="CI370" s="21">
        <f>IF(Table1[[#This Row],[GamewinTeam]]=Table1[[#This Row],[Bet.forecast]],0,1)</f>
        <v>1</v>
      </c>
      <c r="CJ370" s="32">
        <f>IF(AND(Table1[[#This Row],[Runline.error]]=0,Table1[[#This Row],[Error]]=0),0,1)</f>
        <v>1</v>
      </c>
      <c r="CK370" s="32">
        <f>IF(OR(SIGN(Table1[[#This Row],[Scorepreddiff]])&lt;&gt;SIGN(Table1[[#This Row],[Scorediff]]), ABS(Table1[[#This Row],[Scorepreddiff]])&gt;ABS(Table1[[#This Row],[Scorediff]])),1,0)</f>
        <v>1</v>
      </c>
    </row>
    <row r="371" spans="1:89" x14ac:dyDescent="0.25">
      <c r="A371" t="str">
        <f>IF(ISBLANK(Table1[[#This Row],[Gamewin]]),"Test","Train")</f>
        <v>Train</v>
      </c>
      <c r="B371" s="16" t="s">
        <v>78</v>
      </c>
      <c r="C371" s="18" t="s">
        <v>37</v>
      </c>
      <c r="D371" s="19" t="s">
        <v>306</v>
      </c>
      <c r="E371" s="18" t="str">
        <f>Table1[[#This Row],[Team1]]&amp;""&amp;Table1[[#This Row],[Team2]]&amp;""&amp;Table1[[#This Row],[Date]]</f>
        <v>SASBKN17.01.2018</v>
      </c>
      <c r="F371" s="18" t="str">
        <f>Raw!$C371</f>
        <v>BKN</v>
      </c>
      <c r="G371" s="18" t="str">
        <f>IF(Raw!$F371=Raw!$B371,"Team1","Team2")</f>
        <v>Team2</v>
      </c>
      <c r="H371" s="18" t="str">
        <f>IF(Table1[[#This Row],[Odd1]]&gt;Table1[[#This Row],[Odd2]],Table1[[#This Row],[Team2]],Table1[[#This Row],[Team1]])</f>
        <v>SAS</v>
      </c>
      <c r="I371" s="18" t="str">
        <f>IF(Raw!$H371=Raw!$B371,"Team1","Team2")</f>
        <v>Team1</v>
      </c>
      <c r="J371" s="18">
        <v>1.56</v>
      </c>
      <c r="K371" s="18">
        <v>2.62</v>
      </c>
      <c r="L371" s="18">
        <f>Raw!$J371-Raw!$K371</f>
        <v>-1.06</v>
      </c>
      <c r="M371" s="18" t="s">
        <v>37</v>
      </c>
      <c r="N371" s="18" t="str">
        <f>IF(Raw!$M371=Raw!$B371,"Team1", "Team2")</f>
        <v>Team2</v>
      </c>
      <c r="O371" s="18">
        <f>0</f>
        <v>0</v>
      </c>
      <c r="P371" s="18">
        <f>0</f>
        <v>0</v>
      </c>
      <c r="Q371" s="18">
        <v>4</v>
      </c>
      <c r="R371" s="18">
        <v>1</v>
      </c>
      <c r="S371" s="18" t="str">
        <f>IF(Table1[[#This Row],[Scorepred1]]&gt;Table1[[#This Row],[Scorepred2]],Table1[[#This Row],[Team1]],Table1[[#This Row],[Team2]])</f>
        <v>BKN</v>
      </c>
      <c r="T371" s="18" t="str">
        <f>IF(Raw!$S371=Raw!$B371,"Team1","Team2")</f>
        <v>Team2</v>
      </c>
      <c r="U371" s="18">
        <v>86</v>
      </c>
      <c r="V371" s="18">
        <v>93</v>
      </c>
      <c r="W371" s="18">
        <f>Raw!$U371-Raw!$V371</f>
        <v>-7</v>
      </c>
      <c r="X371" s="18">
        <v>0.85199999999999998</v>
      </c>
      <c r="Y371" s="18">
        <v>0.43</v>
      </c>
      <c r="Z371" s="18">
        <f>1-Table1[[#This Row],[Pred1]]</f>
        <v>0.57000000000000006</v>
      </c>
      <c r="AA371" s="20">
        <v>1</v>
      </c>
      <c r="AB371" s="20">
        <v>13</v>
      </c>
      <c r="AC371" s="20">
        <v>-12</v>
      </c>
      <c r="AD371" s="20">
        <v>0.28000000000000003</v>
      </c>
      <c r="AE371" s="20">
        <v>-0.29999999999999716</v>
      </c>
      <c r="AF371" s="20">
        <v>-4.7999999999999972</v>
      </c>
      <c r="AG371" s="20">
        <v>0.39999999999999858</v>
      </c>
      <c r="AH371" s="20">
        <v>-3.7000000000000028</v>
      </c>
      <c r="AI371" s="20">
        <v>2.2999999999999972</v>
      </c>
      <c r="AJ371" s="20">
        <v>-2.9000000000000004</v>
      </c>
      <c r="AK371" s="20">
        <v>-9.7000000000000028</v>
      </c>
      <c r="AL371" s="20">
        <v>2.1000000000000014</v>
      </c>
      <c r="AM371" s="20">
        <v>-2.6999999999999993</v>
      </c>
      <c r="AN371" s="20">
        <v>-3.9000000000000021</v>
      </c>
      <c r="AO371" s="20">
        <v>1.7000000000000028</v>
      </c>
      <c r="AP371" s="20">
        <v>-0.40000000000000036</v>
      </c>
      <c r="AQ371" s="20">
        <v>-1</v>
      </c>
      <c r="AR371" s="20">
        <v>-1.3999999999999986</v>
      </c>
      <c r="AS371" s="20">
        <v>-0.39999999999999858</v>
      </c>
      <c r="AT371" s="20">
        <v>-1.8000000000000007</v>
      </c>
      <c r="AU371" s="20">
        <v>0.90000000000000036</v>
      </c>
      <c r="AV371" s="20">
        <v>1.4000000000000004</v>
      </c>
      <c r="AW371" s="20">
        <v>-2.1</v>
      </c>
      <c r="AX371" s="20">
        <v>-3.6999999999999993</v>
      </c>
      <c r="AY371" s="20">
        <v>-1.6000000000000014</v>
      </c>
      <c r="AZ371" s="20">
        <v>6.6</v>
      </c>
      <c r="BA371" s="20">
        <v>0</v>
      </c>
      <c r="BB371" s="20">
        <v>0</v>
      </c>
      <c r="BC371" s="20">
        <v>0</v>
      </c>
      <c r="BD371" s="20">
        <v>0</v>
      </c>
      <c r="BE371" s="20">
        <v>0</v>
      </c>
      <c r="BF371" s="20">
        <v>-5</v>
      </c>
      <c r="BG371" s="20">
        <v>5</v>
      </c>
      <c r="BH371" s="20">
        <v>0</v>
      </c>
      <c r="BI371" s="20">
        <v>5.7000000000000028</v>
      </c>
      <c r="BJ371" s="22">
        <v>-3</v>
      </c>
      <c r="BK371" s="22">
        <v>-10</v>
      </c>
      <c r="BL371" s="22">
        <v>2</v>
      </c>
      <c r="BM371" s="22">
        <v>-12</v>
      </c>
      <c r="BN371" s="22">
        <v>-16</v>
      </c>
      <c r="BO371" s="22">
        <v>4.4000000000000057</v>
      </c>
      <c r="BP371" s="22">
        <v>-3</v>
      </c>
      <c r="BQ371" s="22">
        <v>-4</v>
      </c>
      <c r="BR371" s="22">
        <v>-7</v>
      </c>
      <c r="BS371" s="22">
        <v>8</v>
      </c>
      <c r="BT371" s="22">
        <v>-2</v>
      </c>
      <c r="BU371" s="22">
        <v>7</v>
      </c>
      <c r="BV371" s="22">
        <v>2</v>
      </c>
      <c r="BW371" s="22">
        <v>-8</v>
      </c>
      <c r="BX371" s="22">
        <v>-10</v>
      </c>
      <c r="BY371" s="20">
        <v>-1</v>
      </c>
      <c r="BZ371" s="22">
        <v>12</v>
      </c>
      <c r="CA371" s="21" t="str">
        <f>IF(Table1[[#This Row],[Score1]]&gt;Table1[[#This Row],[Score2]],Table1[[#This Row],[Team1]],Table1[[#This Row],[Team2]])</f>
        <v>SAS</v>
      </c>
      <c r="CB371" s="21" t="str">
        <f>IF(Raw!$CA371=Raw!$B371,"Team1", "Team2")</f>
        <v>Team1</v>
      </c>
      <c r="CC371" s="21">
        <v>100</v>
      </c>
      <c r="CD371" s="21">
        <v>95</v>
      </c>
      <c r="CE371" s="21">
        <f>Raw!$CC371-Raw!$CD371</f>
        <v>5</v>
      </c>
      <c r="CF371" s="21" t="str">
        <f>INDEX(Pred!O:O, MATCH(Table1[[#This Row],[Index]],Pred!E:E,0))</f>
        <v>Team1</v>
      </c>
      <c r="CG371" s="21">
        <f>INDEX(Pred!P:P,MATCH(Table1[[#This Row],[Index]],Pred!E:E,0))</f>
        <v>5</v>
      </c>
      <c r="CH371" s="21">
        <f>IF(OR(SIGN(Table1[[#This Row],[Runline.forecast]])&lt;&gt;SIGN(Table1[[#This Row],[Scorediff]]), ABS(Table1[[#This Row],[Runline.forecast]])&gt;ABS(Table1[[#This Row],[Scorediff]])),1,0)</f>
        <v>0</v>
      </c>
      <c r="CI371" s="21">
        <f>IF(Table1[[#This Row],[GamewinTeam]]=Table1[[#This Row],[Bet.forecast]],0,1)</f>
        <v>0</v>
      </c>
      <c r="CJ371" s="32">
        <f>IF(AND(Table1[[#This Row],[Runline.error]]=0,Table1[[#This Row],[Error]]=0),0,1)</f>
        <v>0</v>
      </c>
      <c r="CK371" s="32">
        <f>IF(OR(SIGN(Table1[[#This Row],[Scorepreddiff]])&lt;&gt;SIGN(Table1[[#This Row],[Scorediff]]), ABS(Table1[[#This Row],[Scorepreddiff]])&gt;ABS(Table1[[#This Row],[Scorediff]])),1,0)</f>
        <v>1</v>
      </c>
    </row>
    <row r="372" spans="1:89" x14ac:dyDescent="0.25">
      <c r="A372" t="str">
        <f>IF(ISBLANK(Table1[[#This Row],[Gamewin]]),"Test","Train")</f>
        <v>Train</v>
      </c>
      <c r="B372" s="16" t="s">
        <v>50</v>
      </c>
      <c r="C372" s="18" t="s">
        <v>42</v>
      </c>
      <c r="D372" s="19" t="s">
        <v>306</v>
      </c>
      <c r="E372" s="18" t="str">
        <f>Table1[[#This Row],[Team1]]&amp;""&amp;Table1[[#This Row],[Team2]]&amp;""&amp;Table1[[#This Row],[Date]]</f>
        <v>GSWCHI17.01.2018</v>
      </c>
      <c r="F372" s="18" t="str">
        <f>Raw!$C372</f>
        <v>CHI</v>
      </c>
      <c r="G372" s="18" t="str">
        <f>IF(Raw!$F372=Raw!$B372,"Team1","Team2")</f>
        <v>Team2</v>
      </c>
      <c r="H372" s="18" t="str">
        <f>IF(Table1[[#This Row],[Odd1]]&gt;Table1[[#This Row],[Odd2]],Table1[[#This Row],[Team2]],Table1[[#This Row],[Team1]])</f>
        <v>GSW</v>
      </c>
      <c r="I372" s="18" t="str">
        <f>IF(Raw!$H372=Raw!$B372,"Team1","Team2")</f>
        <v>Team1</v>
      </c>
      <c r="J372" s="18">
        <v>1.28</v>
      </c>
      <c r="K372" s="18">
        <v>4.1100000000000003</v>
      </c>
      <c r="L372" s="18">
        <f>Raw!$J372-Raw!$K372</f>
        <v>-2.83</v>
      </c>
      <c r="M372" s="18" t="s">
        <v>42</v>
      </c>
      <c r="N372" s="18" t="str">
        <f>IF(Raw!$M372=Raw!$B372,"Team1", "Team2")</f>
        <v>Team2</v>
      </c>
      <c r="O372" s="18">
        <v>5</v>
      </c>
      <c r="P372" s="18">
        <f>0</f>
        <v>0</v>
      </c>
      <c r="Q372" s="18">
        <v>2</v>
      </c>
      <c r="R372" s="18">
        <v>1</v>
      </c>
      <c r="S372" s="18" t="str">
        <f>IF(Table1[[#This Row],[Scorepred1]]&gt;Table1[[#This Row],[Scorepred2]],Table1[[#This Row],[Team1]],Table1[[#This Row],[Team2]])</f>
        <v>GSW</v>
      </c>
      <c r="T372" s="18" t="str">
        <f>IF(Raw!$S372=Raw!$B372,"Team1","Team2")</f>
        <v>Team1</v>
      </c>
      <c r="U372" s="18">
        <v>104</v>
      </c>
      <c r="V372" s="18">
        <v>94</v>
      </c>
      <c r="W372" s="18">
        <f>Raw!$U372-Raw!$V372</f>
        <v>10</v>
      </c>
      <c r="X372" s="18">
        <v>0.70230000000000004</v>
      </c>
      <c r="Y372" s="18">
        <v>0.6</v>
      </c>
      <c r="Z372" s="18">
        <f>1-Table1[[#This Row],[Pred1]]</f>
        <v>0.4</v>
      </c>
      <c r="AA372" s="20">
        <v>1</v>
      </c>
      <c r="AB372" s="20">
        <v>19</v>
      </c>
      <c r="AC372" s="20">
        <v>-18</v>
      </c>
      <c r="AD372" s="20">
        <v>0.41400000000000003</v>
      </c>
      <c r="AE372" s="20">
        <v>-0.39999999999999858</v>
      </c>
      <c r="AF372" s="20">
        <v>13.100000000000009</v>
      </c>
      <c r="AG372" s="20">
        <v>4.7000000000000028</v>
      </c>
      <c r="AH372" s="20">
        <v>-2.7000000000000028</v>
      </c>
      <c r="AI372" s="20">
        <v>6.7999999999999972</v>
      </c>
      <c r="AJ372" s="20">
        <v>0.5</v>
      </c>
      <c r="AK372" s="20">
        <v>-0.69999999999999929</v>
      </c>
      <c r="AL372" s="20">
        <v>2.5</v>
      </c>
      <c r="AM372" s="20">
        <v>3.2999999999999989</v>
      </c>
      <c r="AN372" s="20">
        <v>2.7000000000000028</v>
      </c>
      <c r="AO372" s="20">
        <v>6</v>
      </c>
      <c r="AP372" s="20">
        <v>-0.59999999999999964</v>
      </c>
      <c r="AQ372" s="20">
        <v>0.5</v>
      </c>
      <c r="AR372" s="20">
        <v>-0.10000000000000142</v>
      </c>
      <c r="AS372" s="20">
        <v>6.9000000000000021</v>
      </c>
      <c r="AT372" s="20">
        <v>1.7999999999999989</v>
      </c>
      <c r="AU372" s="20">
        <v>1.1999999999999993</v>
      </c>
      <c r="AV372" s="20">
        <v>4.2</v>
      </c>
      <c r="AW372" s="20">
        <v>-0.89999999999999991</v>
      </c>
      <c r="AX372" s="20">
        <v>1.1000000000000014</v>
      </c>
      <c r="AY372" s="20">
        <v>1.5999999999999979</v>
      </c>
      <c r="AZ372" s="20">
        <v>14.7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-1</v>
      </c>
      <c r="BG372" s="20">
        <v>-1</v>
      </c>
      <c r="BH372" s="20">
        <v>-3</v>
      </c>
      <c r="BI372" s="20">
        <v>0.5</v>
      </c>
      <c r="BJ372" s="22">
        <v>-4</v>
      </c>
      <c r="BK372" s="22">
        <v>-7</v>
      </c>
      <c r="BL372" s="22">
        <v>-3.5</v>
      </c>
      <c r="BM372" s="22">
        <v>5</v>
      </c>
      <c r="BN372" s="22">
        <v>8</v>
      </c>
      <c r="BO372" s="22">
        <v>-6.4000000000000057</v>
      </c>
      <c r="BP372" s="22">
        <v>6</v>
      </c>
      <c r="BQ372" s="22">
        <v>-3</v>
      </c>
      <c r="BR372" s="22">
        <v>3</v>
      </c>
      <c r="BS372" s="22">
        <v>6</v>
      </c>
      <c r="BT372" s="22">
        <v>7</v>
      </c>
      <c r="BU372" s="22">
        <v>2</v>
      </c>
      <c r="BV372" s="22">
        <v>4</v>
      </c>
      <c r="BW372" s="22">
        <v>1</v>
      </c>
      <c r="BX372" s="22">
        <v>0</v>
      </c>
      <c r="BY372" s="20">
        <v>3</v>
      </c>
      <c r="BZ372" s="22">
        <v>2</v>
      </c>
      <c r="CA372" s="21" t="str">
        <f>IF(Table1[[#This Row],[Score1]]&gt;Table1[[#This Row],[Score2]],Table1[[#This Row],[Team1]],Table1[[#This Row],[Team2]])</f>
        <v>GSW</v>
      </c>
      <c r="CB372" s="21" t="str">
        <f>IF(Raw!$CA372=Raw!$B372,"Team1", "Team2")</f>
        <v>Team1</v>
      </c>
      <c r="CC372" s="21">
        <v>119</v>
      </c>
      <c r="CD372" s="21">
        <v>112</v>
      </c>
      <c r="CE372" s="21">
        <f>Raw!$CC372-Raw!$CD372</f>
        <v>7</v>
      </c>
      <c r="CF372" s="21" t="str">
        <f>INDEX(Pred!O:O, MATCH(Table1[[#This Row],[Index]],Pred!E:E,0))</f>
        <v>do not bet</v>
      </c>
      <c r="CG372" s="21">
        <f>INDEX(Pred!P:P,MATCH(Table1[[#This Row],[Index]],Pred!E:E,0))</f>
        <v>9</v>
      </c>
      <c r="CH372" s="21">
        <f>IF(OR(SIGN(Table1[[#This Row],[Runline.forecast]])&lt;&gt;SIGN(Table1[[#This Row],[Scorediff]]), ABS(Table1[[#This Row],[Runline.forecast]])&gt;ABS(Table1[[#This Row],[Scorediff]])),1,0)</f>
        <v>1</v>
      </c>
      <c r="CI372" s="21">
        <f>IF(Table1[[#This Row],[GamewinTeam]]=Table1[[#This Row],[Bet.forecast]],0,1)</f>
        <v>1</v>
      </c>
      <c r="CJ372" s="32">
        <f>IF(AND(Table1[[#This Row],[Runline.error]]=0,Table1[[#This Row],[Error]]=0),0,1)</f>
        <v>1</v>
      </c>
      <c r="CK372" s="32">
        <f>IF(OR(SIGN(Table1[[#This Row],[Scorepreddiff]])&lt;&gt;SIGN(Table1[[#This Row],[Scorediff]]), ABS(Table1[[#This Row],[Scorepreddiff]])&gt;ABS(Table1[[#This Row],[Scorediff]])),1,0)</f>
        <v>1</v>
      </c>
    </row>
    <row r="373" spans="1:89" x14ac:dyDescent="0.25">
      <c r="A373" t="str">
        <f>IF(ISBLANK(Table1[[#This Row],[Gamewin]]),"Test","Train")</f>
        <v>Train</v>
      </c>
      <c r="B373" s="16" t="s">
        <v>56</v>
      </c>
      <c r="C373" s="18" t="s">
        <v>67</v>
      </c>
      <c r="D373" s="19" t="s">
        <v>306</v>
      </c>
      <c r="E373" s="18" t="str">
        <f>Table1[[#This Row],[Team1]]&amp;""&amp;Table1[[#This Row],[Team2]]&amp;""&amp;Table1[[#This Row],[Date]]</f>
        <v>LALOKC17.01.2018</v>
      </c>
      <c r="F373" s="18" t="str">
        <f>Raw!$C373</f>
        <v>OKC</v>
      </c>
      <c r="G373" s="18" t="str">
        <f>IF(Raw!$F373=Raw!$B373,"Team1","Team2")</f>
        <v>Team2</v>
      </c>
      <c r="H373" s="18" t="str">
        <f>IF(Table1[[#This Row],[Odd1]]&gt;Table1[[#This Row],[Odd2]],Table1[[#This Row],[Team2]],Table1[[#This Row],[Team1]])</f>
        <v>OKC</v>
      </c>
      <c r="I373" s="18" t="str">
        <f>IF(Raw!$H373=Raw!$B373,"Team1","Team2")</f>
        <v>Team2</v>
      </c>
      <c r="J373" s="18">
        <v>4.9000000000000004</v>
      </c>
      <c r="K373" s="18">
        <v>1.22</v>
      </c>
      <c r="L373" s="18">
        <f>Raw!$J373-Raw!$K373</f>
        <v>3.6800000000000006</v>
      </c>
      <c r="M373" s="18" t="s">
        <v>56</v>
      </c>
      <c r="N373" s="18" t="str">
        <f>IF(Raw!$M373=Raw!$B373,"Team1", "Team2")</f>
        <v>Team1</v>
      </c>
      <c r="O373" s="18">
        <v>2</v>
      </c>
      <c r="P373" s="18">
        <v>1</v>
      </c>
      <c r="Q373" s="18">
        <v>3</v>
      </c>
      <c r="R373" s="18">
        <f>0</f>
        <v>0</v>
      </c>
      <c r="S373" s="18" t="str">
        <f>IF(Table1[[#This Row],[Scorepred1]]&gt;Table1[[#This Row],[Scorepred2]],Table1[[#This Row],[Team1]],Table1[[#This Row],[Team2]])</f>
        <v>OKC</v>
      </c>
      <c r="T373" s="18" t="str">
        <f>IF(Raw!$S373=Raw!$B373,"Team1","Team2")</f>
        <v>Team2</v>
      </c>
      <c r="U373" s="18">
        <v>95</v>
      </c>
      <c r="V373" s="18">
        <v>104</v>
      </c>
      <c r="W373" s="18">
        <f>Raw!$U373-Raw!$V373</f>
        <v>-9</v>
      </c>
      <c r="X373" s="18">
        <v>0.60599999999999998</v>
      </c>
      <c r="Y373" s="18">
        <v>0.41</v>
      </c>
      <c r="Z373" s="18">
        <f>1-Table1[[#This Row],[Pred1]]</f>
        <v>0.59000000000000008</v>
      </c>
      <c r="AA373" s="20">
        <v>-1</v>
      </c>
      <c r="AB373" s="20">
        <v>-9</v>
      </c>
      <c r="AC373" s="20">
        <v>8</v>
      </c>
      <c r="AD373" s="20">
        <v>-0.19600000000000006</v>
      </c>
      <c r="AE373" s="20">
        <v>0.29999999999999716</v>
      </c>
      <c r="AF373" s="20">
        <v>2.6000000000000085</v>
      </c>
      <c r="AG373" s="20">
        <v>1.5</v>
      </c>
      <c r="AH373" s="20">
        <v>2.9000000000000057</v>
      </c>
      <c r="AI373" s="20">
        <v>0.10000000000000142</v>
      </c>
      <c r="AJ373" s="20">
        <v>-1</v>
      </c>
      <c r="AK373" s="20">
        <v>-0.80000000000000071</v>
      </c>
      <c r="AL373" s="20">
        <v>-2.5</v>
      </c>
      <c r="AM373" s="20">
        <v>0.60000000000000142</v>
      </c>
      <c r="AN373" s="20">
        <v>1.3000000000000007</v>
      </c>
      <c r="AO373" s="20">
        <v>-0.89999999999999147</v>
      </c>
      <c r="AP373" s="20">
        <v>-0.79999999999999893</v>
      </c>
      <c r="AQ373" s="20">
        <v>3</v>
      </c>
      <c r="AR373" s="20">
        <v>2.2000000000000028</v>
      </c>
      <c r="AS373" s="20">
        <v>2.6999999999999993</v>
      </c>
      <c r="AT373" s="20">
        <v>2.1999999999999993</v>
      </c>
      <c r="AU373" s="20">
        <v>-0.90000000000000036</v>
      </c>
      <c r="AV373" s="20">
        <v>0</v>
      </c>
      <c r="AW373" s="20">
        <v>1.2999999999999998</v>
      </c>
      <c r="AX373" s="20">
        <v>1.8000000000000007</v>
      </c>
      <c r="AY373" s="20">
        <v>0.20000000000000284</v>
      </c>
      <c r="AZ373" s="20">
        <v>-6.9</v>
      </c>
      <c r="BA373" s="20">
        <v>0</v>
      </c>
      <c r="BB373" s="20">
        <v>-1</v>
      </c>
      <c r="BC373" s="20">
        <v>1</v>
      </c>
      <c r="BD373" s="20">
        <v>-1</v>
      </c>
      <c r="BE373" s="20">
        <v>0</v>
      </c>
      <c r="BF373" s="20">
        <v>19</v>
      </c>
      <c r="BG373" s="20">
        <v>2</v>
      </c>
      <c r="BH373" s="20">
        <v>10</v>
      </c>
      <c r="BI373" s="20">
        <v>-2.2999999999999972</v>
      </c>
      <c r="BJ373" s="22">
        <v>3</v>
      </c>
      <c r="BK373" s="22">
        <v>5</v>
      </c>
      <c r="BL373" s="22">
        <v>4.2999999999999972</v>
      </c>
      <c r="BM373" s="22">
        <v>12</v>
      </c>
      <c r="BN373" s="22">
        <v>1</v>
      </c>
      <c r="BO373" s="22">
        <v>37.200000000000003</v>
      </c>
      <c r="BP373" s="22">
        <v>-6</v>
      </c>
      <c r="BQ373" s="22">
        <v>-8</v>
      </c>
      <c r="BR373" s="22">
        <v>-14</v>
      </c>
      <c r="BS373" s="22">
        <v>5</v>
      </c>
      <c r="BT373" s="22">
        <v>-6</v>
      </c>
      <c r="BU373" s="22">
        <v>0</v>
      </c>
      <c r="BV373" s="22">
        <v>3</v>
      </c>
      <c r="BW373" s="22">
        <v>8</v>
      </c>
      <c r="BX373" s="22">
        <v>4</v>
      </c>
      <c r="BY373" s="20">
        <v>-2</v>
      </c>
      <c r="BZ373" s="22">
        <v>-16</v>
      </c>
      <c r="CA373" s="21" t="str">
        <f>IF(Table1[[#This Row],[Score1]]&gt;Table1[[#This Row],[Score2]],Table1[[#This Row],[Team1]],Table1[[#This Row],[Team2]])</f>
        <v>OKC</v>
      </c>
      <c r="CB373" s="21" t="str">
        <f>IF(Raw!$CA373=Raw!$B373,"Team1", "Team2")</f>
        <v>Team2</v>
      </c>
      <c r="CC373" s="21">
        <v>90</v>
      </c>
      <c r="CD373" s="21">
        <v>114</v>
      </c>
      <c r="CE373" s="21">
        <f>Raw!$CC373-Raw!$CD373</f>
        <v>-24</v>
      </c>
      <c r="CF373" s="21" t="str">
        <f>INDEX(Pred!O:O, MATCH(Table1[[#This Row],[Index]],Pred!E:E,0))</f>
        <v>Team2</v>
      </c>
      <c r="CG373" s="21">
        <f>INDEX(Pred!P:P,MATCH(Table1[[#This Row],[Index]],Pred!E:E,0))</f>
        <v>-6</v>
      </c>
      <c r="CH373" s="21">
        <f>IF(OR(SIGN(Table1[[#This Row],[Runline.forecast]])&lt;&gt;SIGN(Table1[[#This Row],[Scorediff]]), ABS(Table1[[#This Row],[Runline.forecast]])&gt;ABS(Table1[[#This Row],[Scorediff]])),1,0)</f>
        <v>0</v>
      </c>
      <c r="CI373" s="21">
        <f>IF(Table1[[#This Row],[GamewinTeam]]=Table1[[#This Row],[Bet.forecast]],0,1)</f>
        <v>0</v>
      </c>
      <c r="CJ373" s="32">
        <f>IF(AND(Table1[[#This Row],[Runline.error]]=0,Table1[[#This Row],[Error]]=0),0,1)</f>
        <v>0</v>
      </c>
      <c r="CK373" s="32">
        <f>IF(OR(SIGN(Table1[[#This Row],[Scorepreddiff]])&lt;&gt;SIGN(Table1[[#This Row],[Scorediff]]), ABS(Table1[[#This Row],[Scorepreddiff]])&gt;ABS(Table1[[#This Row],[Scorediff]])),1,0)</f>
        <v>0</v>
      </c>
    </row>
    <row r="374" spans="1:89" x14ac:dyDescent="0.25">
      <c r="A374" t="str">
        <f>IF(ISBLANK(Table1[[#This Row],[Gamewin]]),"Test","Train")</f>
        <v>Train</v>
      </c>
      <c r="B374" s="16" t="s">
        <v>7</v>
      </c>
      <c r="C374" s="18" t="s">
        <v>8</v>
      </c>
      <c r="D374" s="19" t="s">
        <v>306</v>
      </c>
      <c r="E374" s="18" t="str">
        <f>Table1[[#This Row],[Team1]]&amp;""&amp;Table1[[#This Row],[Team2]]&amp;""&amp;Table1[[#This Row],[Date]]</f>
        <v>MIAMIL17.01.2018</v>
      </c>
      <c r="F374" s="18" t="str">
        <f>Raw!$C374</f>
        <v>MIL</v>
      </c>
      <c r="G374" s="18" t="str">
        <f>IF(Raw!$F374=Raw!$B374,"Team1","Team2")</f>
        <v>Team2</v>
      </c>
      <c r="H374" s="18" t="str">
        <f>IF(Table1[[#This Row],[Odd1]]&gt;Table1[[#This Row],[Odd2]],Table1[[#This Row],[Team2]],Table1[[#This Row],[Team1]])</f>
        <v>MIL</v>
      </c>
      <c r="I374" s="18" t="str">
        <f>IF(Raw!$H374=Raw!$B374,"Team1","Team2")</f>
        <v>Team2</v>
      </c>
      <c r="J374" s="18">
        <v>2.5499999999999998</v>
      </c>
      <c r="K374" s="18">
        <v>1.58</v>
      </c>
      <c r="L374" s="18">
        <f>Raw!$J374-Raw!$K374</f>
        <v>0.96999999999999975</v>
      </c>
      <c r="M374" s="18" t="s">
        <v>7</v>
      </c>
      <c r="N374" s="18" t="str">
        <f>IF(Raw!$M374=Raw!$B374,"Team1", "Team2")</f>
        <v>Team1</v>
      </c>
      <c r="O374" s="18">
        <f>0</f>
        <v>0</v>
      </c>
      <c r="P374" s="18">
        <f>0</f>
        <v>0</v>
      </c>
      <c r="Q374" s="18">
        <f>0</f>
        <v>0</v>
      </c>
      <c r="R374" s="18">
        <f>0</f>
        <v>0</v>
      </c>
      <c r="S374" s="18" t="str">
        <f>IF(Table1[[#This Row],[Scorepred1]]&gt;Table1[[#This Row],[Scorepred2]],Table1[[#This Row],[Team1]],Table1[[#This Row],[Team2]])</f>
        <v>MIA</v>
      </c>
      <c r="T374" s="18" t="str">
        <f>IF(Raw!$S374=Raw!$B374,"Team1","Team2")</f>
        <v>Team1</v>
      </c>
      <c r="U374" s="18">
        <v>110</v>
      </c>
      <c r="V374" s="18">
        <v>92</v>
      </c>
      <c r="W374" s="18">
        <f>Raw!$U374-Raw!$V374</f>
        <v>18</v>
      </c>
      <c r="X374" s="18">
        <v>0.69920000000000004</v>
      </c>
      <c r="Y374" s="18">
        <v>0.68</v>
      </c>
      <c r="Z374" s="18">
        <f>1-Table1[[#This Row],[Pred1]]</f>
        <v>0.31999999999999995</v>
      </c>
      <c r="AA374" s="20">
        <v>0</v>
      </c>
      <c r="AB374" s="20">
        <v>2</v>
      </c>
      <c r="AC374" s="20">
        <v>-2</v>
      </c>
      <c r="AD374" s="20">
        <v>4.599999999999993E-2</v>
      </c>
      <c r="AE374" s="20">
        <v>0</v>
      </c>
      <c r="AF374" s="20">
        <v>-3.9000000000000057</v>
      </c>
      <c r="AG374" s="20">
        <v>-1.6000000000000014</v>
      </c>
      <c r="AH374" s="20">
        <v>1</v>
      </c>
      <c r="AI374" s="20">
        <v>-2.5</v>
      </c>
      <c r="AJ374" s="20">
        <v>2.9000000000000004</v>
      </c>
      <c r="AK374" s="20">
        <v>7</v>
      </c>
      <c r="AL374" s="20">
        <v>1.6000000000000014</v>
      </c>
      <c r="AM374" s="20">
        <v>-3.7000000000000011</v>
      </c>
      <c r="AN374" s="20">
        <v>-4.9000000000000021</v>
      </c>
      <c r="AO374" s="20">
        <v>-0.10000000000000853</v>
      </c>
      <c r="AP374" s="20">
        <v>0.50000000000000089</v>
      </c>
      <c r="AQ374" s="20">
        <v>2.6999999999999993</v>
      </c>
      <c r="AR374" s="20">
        <v>3.0999999999999943</v>
      </c>
      <c r="AS374" s="20">
        <v>-0.79999999999999716</v>
      </c>
      <c r="AT374" s="20">
        <v>1.3000000000000007</v>
      </c>
      <c r="AU374" s="20">
        <v>-1.2000000000000002</v>
      </c>
      <c r="AV374" s="20">
        <v>-0.10000000000000053</v>
      </c>
      <c r="AW374" s="20">
        <v>0.59999999999999964</v>
      </c>
      <c r="AX374" s="20">
        <v>-2.6000000000000014</v>
      </c>
      <c r="AY374" s="20">
        <v>-0.69999999999999929</v>
      </c>
      <c r="AZ374" s="20">
        <v>0.20000000000000007</v>
      </c>
      <c r="BA374" s="20">
        <v>0</v>
      </c>
      <c r="BB374" s="20">
        <v>-1</v>
      </c>
      <c r="BC374" s="20">
        <v>1</v>
      </c>
      <c r="BD374" s="20">
        <v>-1</v>
      </c>
      <c r="BE374" s="20">
        <v>0</v>
      </c>
      <c r="BF374" s="20">
        <v>7</v>
      </c>
      <c r="BG374" s="20">
        <v>2</v>
      </c>
      <c r="BH374" s="20">
        <v>3</v>
      </c>
      <c r="BI374" s="20">
        <v>0.70000000000000284</v>
      </c>
      <c r="BJ374" s="22">
        <v>4</v>
      </c>
      <c r="BK374" s="22">
        <v>20</v>
      </c>
      <c r="BL374" s="22">
        <v>-16.700000000000003</v>
      </c>
      <c r="BM374" s="22">
        <v>-1</v>
      </c>
      <c r="BN374" s="22">
        <v>-5</v>
      </c>
      <c r="BO374" s="22">
        <v>10.200000000000003</v>
      </c>
      <c r="BP374" s="22">
        <v>-11</v>
      </c>
      <c r="BQ374" s="22">
        <v>7</v>
      </c>
      <c r="BR374" s="22">
        <v>-4</v>
      </c>
      <c r="BS374" s="22">
        <v>14</v>
      </c>
      <c r="BT374" s="22">
        <v>-5</v>
      </c>
      <c r="BU374" s="22">
        <v>-9</v>
      </c>
      <c r="BV374" s="22">
        <v>-2</v>
      </c>
      <c r="BW374" s="22">
        <v>-6</v>
      </c>
      <c r="BX374" s="22">
        <v>-6</v>
      </c>
      <c r="BY374" s="20">
        <v>1</v>
      </c>
      <c r="BZ374" s="22">
        <v>-17</v>
      </c>
      <c r="CA374" s="21" t="str">
        <f>IF(Table1[[#This Row],[Score1]]&gt;Table1[[#This Row],[Score2]],Table1[[#This Row],[Team1]],Table1[[#This Row],[Team2]])</f>
        <v>MIA</v>
      </c>
      <c r="CB374" s="21" t="str">
        <f>IF(Raw!$CA374=Raw!$B374,"Team1", "Team2")</f>
        <v>Team1</v>
      </c>
      <c r="CC374" s="21">
        <v>106</v>
      </c>
      <c r="CD374" s="21">
        <v>101</v>
      </c>
      <c r="CE374" s="21">
        <f>Raw!$CC374-Raw!$CD374</f>
        <v>5</v>
      </c>
      <c r="CF374" s="21" t="str">
        <f>INDEX(Pred!O:O, MATCH(Table1[[#This Row],[Index]],Pred!E:E,0))</f>
        <v>do not bet</v>
      </c>
      <c r="CG374" s="21">
        <f>INDEX(Pred!P:P,MATCH(Table1[[#This Row],[Index]],Pred!E:E,0))</f>
        <v>-4</v>
      </c>
      <c r="CH374" s="21">
        <f>IF(OR(SIGN(Table1[[#This Row],[Runline.forecast]])&lt;&gt;SIGN(Table1[[#This Row],[Scorediff]]), ABS(Table1[[#This Row],[Runline.forecast]])&gt;ABS(Table1[[#This Row],[Scorediff]])),1,0)</f>
        <v>1</v>
      </c>
      <c r="CI374" s="21">
        <f>IF(Table1[[#This Row],[GamewinTeam]]=Table1[[#This Row],[Bet.forecast]],0,1)</f>
        <v>1</v>
      </c>
      <c r="CJ374" s="32">
        <f>IF(AND(Table1[[#This Row],[Runline.error]]=0,Table1[[#This Row],[Error]]=0),0,1)</f>
        <v>1</v>
      </c>
      <c r="CK374" s="32">
        <f>IF(OR(SIGN(Table1[[#This Row],[Scorepreddiff]])&lt;&gt;SIGN(Table1[[#This Row],[Scorediff]]), ABS(Table1[[#This Row],[Scorepreddiff]])&gt;ABS(Table1[[#This Row],[Scorediff]])),1,0)</f>
        <v>1</v>
      </c>
    </row>
    <row r="375" spans="1:89" x14ac:dyDescent="0.25">
      <c r="A375" t="str">
        <f>IF(ISBLANK(Table1[[#This Row],[Gamewin]]),"Test","Train")</f>
        <v>Train</v>
      </c>
      <c r="B375" s="16" t="s">
        <v>65</v>
      </c>
      <c r="C375" s="18" t="s">
        <v>58</v>
      </c>
      <c r="D375" s="19" t="s">
        <v>306</v>
      </c>
      <c r="E375" s="18" t="str">
        <f>Table1[[#This Row],[Team1]]&amp;""&amp;Table1[[#This Row],[Team2]]&amp;""&amp;Table1[[#This Row],[Date]]</f>
        <v>NYKMEM17.01.2018</v>
      </c>
      <c r="F375" s="18" t="str">
        <f>Raw!$C375</f>
        <v>MEM</v>
      </c>
      <c r="G375" s="18" t="str">
        <f>IF(Raw!$F375=Raw!$B375,"Team1","Team2")</f>
        <v>Team2</v>
      </c>
      <c r="H375" s="18" t="str">
        <f>IF(Table1[[#This Row],[Odd1]]&gt;Table1[[#This Row],[Odd2]],Table1[[#This Row],[Team2]],Table1[[#This Row],[Team1]])</f>
        <v>NYK</v>
      </c>
      <c r="I375" s="18" t="str">
        <f>IF(Raw!$H375=Raw!$B375,"Team1","Team2")</f>
        <v>Team1</v>
      </c>
      <c r="J375" s="18">
        <v>1.88</v>
      </c>
      <c r="K375" s="18">
        <v>2.02</v>
      </c>
      <c r="L375" s="18">
        <f>Raw!$J375-Raw!$K375</f>
        <v>-0.14000000000000012</v>
      </c>
      <c r="M375" s="18" t="s">
        <v>58</v>
      </c>
      <c r="N375" s="18" t="str">
        <f>IF(Raw!$M375=Raw!$B375,"Team1", "Team2")</f>
        <v>Team2</v>
      </c>
      <c r="O375" s="18">
        <v>2</v>
      </c>
      <c r="P375" s="18">
        <v>1</v>
      </c>
      <c r="Q375" s="18">
        <f>0</f>
        <v>0</v>
      </c>
      <c r="R375" s="18">
        <f>0</f>
        <v>0</v>
      </c>
      <c r="S375" s="18" t="str">
        <f>IF(Table1[[#This Row],[Scorepred1]]&gt;Table1[[#This Row],[Scorepred2]],Table1[[#This Row],[Team1]],Table1[[#This Row],[Team2]])</f>
        <v>MEM</v>
      </c>
      <c r="T375" s="18" t="str">
        <f>IF(Raw!$S375=Raw!$B375,"Team1","Team2")</f>
        <v>Team2</v>
      </c>
      <c r="U375" s="18">
        <v>84</v>
      </c>
      <c r="V375" s="18">
        <v>107</v>
      </c>
      <c r="W375" s="18">
        <f>Raw!$U375-Raw!$V375</f>
        <v>-23</v>
      </c>
      <c r="X375" s="18">
        <v>0.70289999999999997</v>
      </c>
      <c r="Y375" s="18">
        <v>0.27</v>
      </c>
      <c r="Z375" s="18">
        <f>1-Table1[[#This Row],[Pred1]]</f>
        <v>0.73</v>
      </c>
      <c r="AA375" s="20">
        <v>2</v>
      </c>
      <c r="AB375" s="20">
        <v>6</v>
      </c>
      <c r="AC375" s="20">
        <v>-4</v>
      </c>
      <c r="AD375" s="20">
        <v>0.122</v>
      </c>
      <c r="AE375" s="20">
        <v>0.5</v>
      </c>
      <c r="AF375" s="20">
        <v>5.2000000000000028</v>
      </c>
      <c r="AG375" s="20">
        <v>4.3999999999999986</v>
      </c>
      <c r="AH375" s="20">
        <v>5.2999999999999972</v>
      </c>
      <c r="AI375" s="20">
        <v>2.3999999999999986</v>
      </c>
      <c r="AJ375" s="20">
        <v>-1.6000000000000005</v>
      </c>
      <c r="AK375" s="20">
        <v>-5.1999999999999993</v>
      </c>
      <c r="AL375" s="20">
        <v>1.3999999999999986</v>
      </c>
      <c r="AM375" s="20">
        <v>-2.0999999999999996</v>
      </c>
      <c r="AN375" s="20">
        <v>-2.5999999999999979</v>
      </c>
      <c r="AO375" s="20">
        <v>9.9999999999994316E-2</v>
      </c>
      <c r="AP375" s="20">
        <v>1.7999999999999989</v>
      </c>
      <c r="AQ375" s="20">
        <v>2.7000000000000028</v>
      </c>
      <c r="AR375" s="20">
        <v>4.6999999999999957</v>
      </c>
      <c r="AS375" s="20">
        <v>2.1000000000000014</v>
      </c>
      <c r="AT375" s="20">
        <v>1.3000000000000007</v>
      </c>
      <c r="AU375" s="20">
        <v>-0.40000000000000036</v>
      </c>
      <c r="AV375" s="20">
        <v>-0.10000000000000053</v>
      </c>
      <c r="AW375" s="20">
        <v>-0.39999999999999947</v>
      </c>
      <c r="AX375" s="20">
        <v>-2.1999999999999993</v>
      </c>
      <c r="AY375" s="20">
        <v>-1.4000000000000021</v>
      </c>
      <c r="AZ375" s="20">
        <v>2.4000000000000004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-4</v>
      </c>
      <c r="BG375" s="20">
        <v>0</v>
      </c>
      <c r="BH375" s="20">
        <v>0</v>
      </c>
      <c r="BI375" s="20">
        <v>0</v>
      </c>
      <c r="BJ375" s="22">
        <v>-1</v>
      </c>
      <c r="BK375" s="22">
        <v>-6</v>
      </c>
      <c r="BL375" s="22">
        <v>10.799999999999997</v>
      </c>
      <c r="BM375" s="22">
        <v>-3</v>
      </c>
      <c r="BN375" s="22">
        <v>3</v>
      </c>
      <c r="BO375" s="22">
        <v>-15</v>
      </c>
      <c r="BP375" s="22">
        <v>2</v>
      </c>
      <c r="BQ375" s="22">
        <v>1</v>
      </c>
      <c r="BR375" s="22">
        <v>3</v>
      </c>
      <c r="BS375" s="22">
        <v>3</v>
      </c>
      <c r="BT375" s="22">
        <v>-10</v>
      </c>
      <c r="BU375" s="22">
        <v>-3</v>
      </c>
      <c r="BV375" s="22">
        <v>2</v>
      </c>
      <c r="BW375" s="22">
        <v>-5</v>
      </c>
      <c r="BX375" s="22">
        <v>-2</v>
      </c>
      <c r="BY375" s="20">
        <v>0</v>
      </c>
      <c r="BZ375" s="22">
        <v>6</v>
      </c>
      <c r="CA375" s="21" t="str">
        <f>IF(Table1[[#This Row],[Score1]]&gt;Table1[[#This Row],[Score2]],Table1[[#This Row],[Team1]],Table1[[#This Row],[Team2]])</f>
        <v>MEM</v>
      </c>
      <c r="CB375" s="21" t="str">
        <f>IF(Raw!$CA375=Raw!$B375,"Team1", "Team2")</f>
        <v>Team2</v>
      </c>
      <c r="CC375" s="21">
        <v>99</v>
      </c>
      <c r="CD375" s="21">
        <v>105</v>
      </c>
      <c r="CE375" s="21">
        <f>Raw!$CC375-Raw!$CD375</f>
        <v>-6</v>
      </c>
      <c r="CF375" s="21" t="str">
        <f>INDEX(Pred!O:O, MATCH(Table1[[#This Row],[Index]],Pred!E:E,0))</f>
        <v>do not bet</v>
      </c>
      <c r="CG375" s="21">
        <f>INDEX(Pred!P:P,MATCH(Table1[[#This Row],[Index]],Pred!E:E,0))</f>
        <v>-1</v>
      </c>
      <c r="CH375" s="21">
        <f>IF(OR(SIGN(Table1[[#This Row],[Runline.forecast]])&lt;&gt;SIGN(Table1[[#This Row],[Scorediff]]), ABS(Table1[[#This Row],[Runline.forecast]])&gt;ABS(Table1[[#This Row],[Scorediff]])),1,0)</f>
        <v>0</v>
      </c>
      <c r="CI375" s="21">
        <f>IF(Table1[[#This Row],[GamewinTeam]]=Table1[[#This Row],[Bet.forecast]],0,1)</f>
        <v>1</v>
      </c>
      <c r="CJ375" s="32">
        <f>IF(AND(Table1[[#This Row],[Runline.error]]=0,Table1[[#This Row],[Error]]=0),0,1)</f>
        <v>1</v>
      </c>
      <c r="CK375" s="32">
        <f>IF(OR(SIGN(Table1[[#This Row],[Scorepreddiff]])&lt;&gt;SIGN(Table1[[#This Row],[Scorediff]]), ABS(Table1[[#This Row],[Scorepreddiff]])&gt;ABS(Table1[[#This Row],[Scorediff]])),1,0)</f>
        <v>1</v>
      </c>
    </row>
    <row r="376" spans="1:89" x14ac:dyDescent="0.25">
      <c r="A376" t="str">
        <f>IF(ISBLANK(Table1[[#This Row],[Gamewin]]),"Test","Train")</f>
        <v>Train</v>
      </c>
      <c r="B376" s="16" t="s">
        <v>81</v>
      </c>
      <c r="C376" s="18" t="s">
        <v>76</v>
      </c>
      <c r="D376" s="19" t="s">
        <v>306</v>
      </c>
      <c r="E376" s="18" t="str">
        <f>Table1[[#This Row],[Team1]]&amp;""&amp;Table1[[#This Row],[Team2]]&amp;""&amp;Table1[[#This Row],[Date]]</f>
        <v>UTASAC17.01.2018</v>
      </c>
      <c r="F376" s="18" t="str">
        <f>Raw!$C376</f>
        <v>SAC</v>
      </c>
      <c r="G376" s="18" t="str">
        <f>IF(Raw!$F376=Raw!$B376,"Team1","Team2")</f>
        <v>Team2</v>
      </c>
      <c r="H376" s="18" t="str">
        <f>IF(Table1[[#This Row],[Odd1]]&gt;Table1[[#This Row],[Odd2]],Table1[[#This Row],[Team2]],Table1[[#This Row],[Team1]])</f>
        <v>UTA</v>
      </c>
      <c r="I376" s="18" t="str">
        <f>IF(Raw!$H376=Raw!$B376,"Team1","Team2")</f>
        <v>Team1</v>
      </c>
      <c r="J376" s="18">
        <v>1.59</v>
      </c>
      <c r="K376" s="18">
        <v>2.5299999999999998</v>
      </c>
      <c r="L376" s="18">
        <f>Raw!$J376-Raw!$K376</f>
        <v>-0.93999999999999972</v>
      </c>
      <c r="M376" s="18" t="s">
        <v>81</v>
      </c>
      <c r="N376" s="18" t="str">
        <f>IF(Raw!$M376=Raw!$B376,"Team1", "Team2")</f>
        <v>Team1</v>
      </c>
      <c r="O376" s="18">
        <f>0</f>
        <v>0</v>
      </c>
      <c r="P376" s="18">
        <f>0</f>
        <v>0</v>
      </c>
      <c r="Q376" s="18">
        <f>0</f>
        <v>0</v>
      </c>
      <c r="R376" s="18">
        <f>0</f>
        <v>0</v>
      </c>
      <c r="S376" s="18" t="str">
        <f>IF(Table1[[#This Row],[Scorepred1]]&gt;Table1[[#This Row],[Scorepred2]],Table1[[#This Row],[Team1]],Table1[[#This Row],[Team2]])</f>
        <v>UTA</v>
      </c>
      <c r="T376" s="18" t="str">
        <f>IF(Raw!$S376=Raw!$B376,"Team1","Team2")</f>
        <v>Team1</v>
      </c>
      <c r="U376" s="18">
        <v>104</v>
      </c>
      <c r="V376" s="18">
        <v>90</v>
      </c>
      <c r="W376" s="18">
        <f>Raw!$U376-Raw!$V376</f>
        <v>14</v>
      </c>
      <c r="X376" s="18">
        <v>0.73040000000000005</v>
      </c>
      <c r="Y376" s="18">
        <v>0.64</v>
      </c>
      <c r="Z376" s="18">
        <f>1-Table1[[#This Row],[Pred1]]</f>
        <v>0.36</v>
      </c>
      <c r="AA376" s="20">
        <v>0</v>
      </c>
      <c r="AB376" s="20">
        <v>4</v>
      </c>
      <c r="AC376" s="20">
        <v>-4</v>
      </c>
      <c r="AD376" s="20">
        <v>9.3000000000000027E-2</v>
      </c>
      <c r="AE376" s="20">
        <v>0</v>
      </c>
      <c r="AF376" s="20">
        <v>2.8999999999999915</v>
      </c>
      <c r="AG376" s="20">
        <v>-1.3000000000000043</v>
      </c>
      <c r="AH376" s="20">
        <v>-2.5</v>
      </c>
      <c r="AI376" s="20">
        <v>-0.19999999999999574</v>
      </c>
      <c r="AJ376" s="20">
        <v>2.5</v>
      </c>
      <c r="AK376" s="20">
        <v>7.6999999999999993</v>
      </c>
      <c r="AL376" s="20">
        <v>-1.1000000000000014</v>
      </c>
      <c r="AM376" s="20">
        <v>2.9000000000000004</v>
      </c>
      <c r="AN376" s="20">
        <v>1.6000000000000014</v>
      </c>
      <c r="AO376" s="20">
        <v>8.8999999999999915</v>
      </c>
      <c r="AP376" s="20">
        <v>-1</v>
      </c>
      <c r="AQ376" s="20">
        <v>1.4999999999999964</v>
      </c>
      <c r="AR376" s="20">
        <v>0.59999999999999432</v>
      </c>
      <c r="AS376" s="20">
        <v>9.9999999999997868E-2</v>
      </c>
      <c r="AT376" s="20">
        <v>-9.9999999999999645E-2</v>
      </c>
      <c r="AU376" s="20">
        <v>0.89999999999999858</v>
      </c>
      <c r="AV376" s="20">
        <v>0.70000000000000018</v>
      </c>
      <c r="AW376" s="20">
        <v>-0.29999999999999982</v>
      </c>
      <c r="AX376" s="20">
        <v>-0.19999999999999929</v>
      </c>
      <c r="AY376" s="20">
        <v>1.5</v>
      </c>
      <c r="AZ376" s="20">
        <v>7.5000000000000009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6</v>
      </c>
      <c r="BG376" s="20">
        <v>3</v>
      </c>
      <c r="BH376" s="20">
        <v>-2</v>
      </c>
      <c r="BI376" s="20">
        <v>4.6000000000000014</v>
      </c>
      <c r="BJ376" s="22">
        <v>2</v>
      </c>
      <c r="BK376" s="22">
        <v>4</v>
      </c>
      <c r="BL376" s="22">
        <v>3.1999999999999993</v>
      </c>
      <c r="BM376" s="22">
        <v>-2</v>
      </c>
      <c r="BN376" s="22">
        <v>-8</v>
      </c>
      <c r="BO376" s="22">
        <v>16.5</v>
      </c>
      <c r="BP376" s="22">
        <v>3</v>
      </c>
      <c r="BQ376" s="22">
        <v>-2</v>
      </c>
      <c r="BR376" s="22">
        <v>1</v>
      </c>
      <c r="BS376" s="22">
        <v>-11</v>
      </c>
      <c r="BT376" s="22">
        <v>-2</v>
      </c>
      <c r="BU376" s="22">
        <v>-2</v>
      </c>
      <c r="BV376" s="22">
        <v>7</v>
      </c>
      <c r="BW376" s="22">
        <v>-3</v>
      </c>
      <c r="BX376" s="22">
        <v>-16</v>
      </c>
      <c r="BY376" s="20">
        <v>-1</v>
      </c>
      <c r="BZ376" s="22">
        <v>-8</v>
      </c>
      <c r="CA376" s="21" t="str">
        <f>IF(Table1[[#This Row],[Score1]]&gt;Table1[[#This Row],[Score2]],Table1[[#This Row],[Team1]],Table1[[#This Row],[Team2]])</f>
        <v>UTA</v>
      </c>
      <c r="CB376" s="21" t="str">
        <f>IF(Raw!$CA376=Raw!$B376,"Team1", "Team2")</f>
        <v>Team1</v>
      </c>
      <c r="CC376" s="21">
        <v>120</v>
      </c>
      <c r="CD376" s="21">
        <v>105</v>
      </c>
      <c r="CE376" s="21">
        <f>Raw!$CC376-Raw!$CD376</f>
        <v>15</v>
      </c>
      <c r="CF376" s="21" t="str">
        <f>INDEX(Pred!O:O, MATCH(Table1[[#This Row],[Index]],Pred!E:E,0))</f>
        <v>Team1</v>
      </c>
      <c r="CG376" s="21">
        <f>INDEX(Pred!P:P,MATCH(Table1[[#This Row],[Index]],Pred!E:E,0))</f>
        <v>1</v>
      </c>
      <c r="CH376" s="21">
        <f>IF(OR(SIGN(Table1[[#This Row],[Runline.forecast]])&lt;&gt;SIGN(Table1[[#This Row],[Scorediff]]), ABS(Table1[[#This Row],[Runline.forecast]])&gt;ABS(Table1[[#This Row],[Scorediff]])),1,0)</f>
        <v>0</v>
      </c>
      <c r="CI376" s="21">
        <f>IF(Table1[[#This Row],[GamewinTeam]]=Table1[[#This Row],[Bet.forecast]],0,1)</f>
        <v>0</v>
      </c>
      <c r="CJ376" s="32">
        <f>IF(AND(Table1[[#This Row],[Runline.error]]=0,Table1[[#This Row],[Error]]=0),0,1)</f>
        <v>0</v>
      </c>
      <c r="CK376" s="32">
        <f>IF(OR(SIGN(Table1[[#This Row],[Scorepreddiff]])&lt;&gt;SIGN(Table1[[#This Row],[Scorediff]]), ABS(Table1[[#This Row],[Scorepreddiff]])&gt;ABS(Table1[[#This Row],[Scorediff]])),1,0)</f>
        <v>0</v>
      </c>
    </row>
    <row r="377" spans="1:89" x14ac:dyDescent="0.25">
      <c r="A377" t="str">
        <f>IF(ISBLANK(Table1[[#This Row],[Gamewin]]),"Test","Train")</f>
        <v>Train</v>
      </c>
      <c r="B377" s="16" t="s">
        <v>47</v>
      </c>
      <c r="C377" s="18" t="s">
        <v>55</v>
      </c>
      <c r="D377" s="19" t="s">
        <v>306</v>
      </c>
      <c r="E377" s="18" t="str">
        <f>Table1[[#This Row],[Team1]]&amp;""&amp;Table1[[#This Row],[Team2]]&amp;""&amp;Table1[[#This Row],[Date]]</f>
        <v>DENLAC17.01.2018</v>
      </c>
      <c r="F377" s="18" t="str">
        <f>Raw!$C377</f>
        <v>LAC</v>
      </c>
      <c r="G377" s="18" t="str">
        <f>IF(Raw!$F377=Raw!$B377,"Team1","Team2")</f>
        <v>Team2</v>
      </c>
      <c r="H377" s="18" t="str">
        <f>IF(Table1[[#This Row],[Odd1]]&gt;Table1[[#This Row],[Odd2]],Table1[[#This Row],[Team2]],Table1[[#This Row],[Team1]])</f>
        <v>LAC</v>
      </c>
      <c r="I377" s="18" t="str">
        <f>IF(Raw!$H377=Raw!$B377,"Team1","Team2")</f>
        <v>Team2</v>
      </c>
      <c r="J377" s="18">
        <v>2.3199999999999998</v>
      </c>
      <c r="K377" s="18">
        <v>1.68</v>
      </c>
      <c r="L377" s="18">
        <f>Raw!$J377-Raw!$K377</f>
        <v>0.6399999999999999</v>
      </c>
      <c r="M377" s="18" t="s">
        <v>47</v>
      </c>
      <c r="N377" s="18" t="str">
        <f>IF(Raw!$M377=Raw!$B377,"Team1", "Team2")</f>
        <v>Team1</v>
      </c>
      <c r="O377" s="18">
        <f>0</f>
        <v>0</v>
      </c>
      <c r="P377" s="18">
        <f>0</f>
        <v>0</v>
      </c>
      <c r="Q377" s="18">
        <f>0</f>
        <v>0</v>
      </c>
      <c r="R377" s="18">
        <f>0</f>
        <v>0</v>
      </c>
      <c r="S377" s="18" t="str">
        <f>IF(Table1[[#This Row],[Scorepred1]]&gt;Table1[[#This Row],[Scorepred2]],Table1[[#This Row],[Team1]],Table1[[#This Row],[Team2]])</f>
        <v>LAC</v>
      </c>
      <c r="T377" s="18" t="str">
        <f>IF(Raw!$S377=Raw!$B377,"Team1","Team2")</f>
        <v>Team2</v>
      </c>
      <c r="U377" s="18">
        <v>80</v>
      </c>
      <c r="V377" s="18">
        <v>112</v>
      </c>
      <c r="W377" s="18">
        <f>Raw!$U377-Raw!$V377</f>
        <v>-32</v>
      </c>
      <c r="X377" s="18">
        <v>0.59150000000000003</v>
      </c>
      <c r="Y377" s="18">
        <v>0.18</v>
      </c>
      <c r="Z377" s="18">
        <f>1-Table1[[#This Row],[Pred1]]</f>
        <v>0.82000000000000006</v>
      </c>
      <c r="AA377" s="20">
        <v>1</v>
      </c>
      <c r="AB377" s="20">
        <v>1</v>
      </c>
      <c r="AC377" s="20">
        <v>0</v>
      </c>
      <c r="AD377" s="20">
        <v>1.100000000000001E-2</v>
      </c>
      <c r="AE377" s="20">
        <v>0.19999999999999574</v>
      </c>
      <c r="AF377" s="20">
        <v>-1.2999999999999972</v>
      </c>
      <c r="AG377" s="20">
        <v>0.39999999999999858</v>
      </c>
      <c r="AH377" s="20">
        <v>1.3000000000000114</v>
      </c>
      <c r="AI377" s="20">
        <v>-0.20000000000000284</v>
      </c>
      <c r="AJ377" s="20">
        <v>0.40000000000000036</v>
      </c>
      <c r="AK377" s="20">
        <v>1.1999999999999993</v>
      </c>
      <c r="AL377" s="20">
        <v>-0.10000000000000142</v>
      </c>
      <c r="AM377" s="20">
        <v>-2.5999999999999979</v>
      </c>
      <c r="AN377" s="20">
        <v>-3</v>
      </c>
      <c r="AO377" s="20">
        <v>-1.2999999999999972</v>
      </c>
      <c r="AP377" s="20">
        <v>1.4000000000000004</v>
      </c>
      <c r="AQ377" s="20">
        <v>0.29999999999999716</v>
      </c>
      <c r="AR377" s="20">
        <v>1.8000000000000043</v>
      </c>
      <c r="AS377" s="20">
        <v>1.8999999999999986</v>
      </c>
      <c r="AT377" s="20">
        <v>0.59999999999999964</v>
      </c>
      <c r="AU377" s="20">
        <v>9.9999999999999645E-2</v>
      </c>
      <c r="AV377" s="20">
        <v>-0.5</v>
      </c>
      <c r="AW377" s="20">
        <v>-0.5</v>
      </c>
      <c r="AX377" s="20">
        <v>-3.2999999999999972</v>
      </c>
      <c r="AY377" s="20">
        <v>-1.7000000000000028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-8</v>
      </c>
      <c r="BG377" s="20">
        <v>-4</v>
      </c>
      <c r="BH377" s="20">
        <v>7</v>
      </c>
      <c r="BI377" s="20">
        <v>-9.2000000000000028</v>
      </c>
      <c r="BJ377" s="22">
        <v>-2</v>
      </c>
      <c r="BK377" s="22">
        <v>1</v>
      </c>
      <c r="BL377" s="22">
        <v>-9.1999999999999993</v>
      </c>
      <c r="BM377" s="22">
        <v>2</v>
      </c>
      <c r="BN377" s="22">
        <v>6</v>
      </c>
      <c r="BO377" s="22">
        <v>-9.5999999999999943</v>
      </c>
      <c r="BP377" s="22">
        <v>11</v>
      </c>
      <c r="BQ377" s="22">
        <v>-5</v>
      </c>
      <c r="BR377" s="22">
        <v>6</v>
      </c>
      <c r="BS377" s="22">
        <v>-7</v>
      </c>
      <c r="BT377" s="22">
        <v>0</v>
      </c>
      <c r="BU377" s="22">
        <v>4</v>
      </c>
      <c r="BV377" s="22">
        <v>-7</v>
      </c>
      <c r="BW377" s="22">
        <v>-1</v>
      </c>
      <c r="BX377" s="22">
        <v>6</v>
      </c>
      <c r="BY377" s="20">
        <v>3</v>
      </c>
      <c r="BZ377" s="22">
        <v>-8</v>
      </c>
      <c r="CA377" s="21" t="str">
        <f>IF(Table1[[#This Row],[Score1]]&gt;Table1[[#This Row],[Score2]],Table1[[#This Row],[Team1]],Table1[[#This Row],[Team2]])</f>
        <v>LAC</v>
      </c>
      <c r="CB377" s="21" t="str">
        <f>IF(Raw!$CA377=Raw!$B377,"Team1", "Team2")</f>
        <v>Team2</v>
      </c>
      <c r="CC377" s="21">
        <v>104</v>
      </c>
      <c r="CD377" s="21">
        <v>109</v>
      </c>
      <c r="CE377" s="21">
        <f>Raw!$CC377-Raw!$CD377</f>
        <v>-5</v>
      </c>
      <c r="CF377" s="21" t="str">
        <f>INDEX(Pred!O:O, MATCH(Table1[[#This Row],[Index]],Pred!E:E,0))</f>
        <v>Team2</v>
      </c>
      <c r="CG377" s="21">
        <f>INDEX(Pred!P:P,MATCH(Table1[[#This Row],[Index]],Pred!E:E,0))</f>
        <v>-7</v>
      </c>
      <c r="CH377" s="21">
        <f>IF(OR(SIGN(Table1[[#This Row],[Runline.forecast]])&lt;&gt;SIGN(Table1[[#This Row],[Scorediff]]), ABS(Table1[[#This Row],[Runline.forecast]])&gt;ABS(Table1[[#This Row],[Scorediff]])),1,0)</f>
        <v>1</v>
      </c>
      <c r="CI377" s="21">
        <f>IF(Table1[[#This Row],[GamewinTeam]]=Table1[[#This Row],[Bet.forecast]],0,1)</f>
        <v>0</v>
      </c>
      <c r="CJ377" s="32">
        <f>IF(AND(Table1[[#This Row],[Runline.error]]=0,Table1[[#This Row],[Error]]=0),0,1)</f>
        <v>1</v>
      </c>
      <c r="CK377" s="32">
        <f>IF(OR(SIGN(Table1[[#This Row],[Scorepreddiff]])&lt;&gt;SIGN(Table1[[#This Row],[Scorediff]]), ABS(Table1[[#This Row],[Scorepreddiff]])&gt;ABS(Table1[[#This Row],[Scorediff]])),1,0)</f>
        <v>1</v>
      </c>
    </row>
    <row r="378" spans="1:89" x14ac:dyDescent="0.25">
      <c r="A378" t="str">
        <f>IF(ISBLANK(Table1[[#This Row],[Gamewin]]),"Test","Train")</f>
        <v>Train</v>
      </c>
      <c r="B378" s="16" t="s">
        <v>78</v>
      </c>
      <c r="C378" s="18" t="s">
        <v>11</v>
      </c>
      <c r="D378" s="19" t="s">
        <v>307</v>
      </c>
      <c r="E378" s="18" t="str">
        <f>Table1[[#This Row],[Team1]]&amp;""&amp;Table1[[#This Row],[Team2]]&amp;""&amp;Table1[[#This Row],[Date]]</f>
        <v>SASTOR19.01.2018</v>
      </c>
      <c r="F378" s="18" t="str">
        <f>Raw!$C378</f>
        <v>TOR</v>
      </c>
      <c r="G378" s="18" t="str">
        <f>IF(Raw!$F378=Raw!$B378,"Team1","Team2")</f>
        <v>Team2</v>
      </c>
      <c r="H378" s="18" t="str">
        <f>IF(Table1[[#This Row],[Odd1]]&gt;Table1[[#This Row],[Odd2]],Table1[[#This Row],[Team2]],Table1[[#This Row],[Team1]])</f>
        <v>TOR</v>
      </c>
      <c r="I378" s="18" t="str">
        <f>IF(Raw!$H378=Raw!$B378,"Team1","Team2")</f>
        <v>Team2</v>
      </c>
      <c r="J378" s="18">
        <v>3.11</v>
      </c>
      <c r="K378" s="18">
        <v>1.42</v>
      </c>
      <c r="L378" s="18">
        <f>Raw!$J378-Raw!$K378</f>
        <v>1.69</v>
      </c>
      <c r="M378" s="18" t="s">
        <v>78</v>
      </c>
      <c r="N378" s="18" t="str">
        <f>IF(Raw!$M378=Raw!$B378,"Team1", "Team2")</f>
        <v>Team1</v>
      </c>
      <c r="O378" s="18">
        <v>2</v>
      </c>
      <c r="P378" s="18">
        <f>0</f>
        <v>0</v>
      </c>
      <c r="Q378" s="18">
        <f>0</f>
        <v>0</v>
      </c>
      <c r="R378" s="18">
        <f>0</f>
        <v>0</v>
      </c>
      <c r="S378" s="18" t="str">
        <f>IF(Table1[[#This Row],[Scorepred1]]&gt;Table1[[#This Row],[Scorepred2]],Table1[[#This Row],[Team1]],Table1[[#This Row],[Team2]])</f>
        <v>TOR</v>
      </c>
      <c r="T378" s="18" t="str">
        <f>IF(Raw!$S378=Raw!$B378,"Team1","Team2")</f>
        <v>Team2</v>
      </c>
      <c r="U378" s="18">
        <v>85</v>
      </c>
      <c r="V378" s="18">
        <v>105</v>
      </c>
      <c r="W378" s="18">
        <f>Raw!$U378-Raw!$V378</f>
        <v>-20</v>
      </c>
      <c r="X378" s="18">
        <v>0.64810000000000001</v>
      </c>
      <c r="Y378" s="18">
        <v>0.3</v>
      </c>
      <c r="Z378" s="18">
        <f>1-Table1[[#This Row],[Pred1]]</f>
        <v>0.7</v>
      </c>
      <c r="AA378" s="20">
        <v>3</v>
      </c>
      <c r="AB378" s="20">
        <v>0</v>
      </c>
      <c r="AC378" s="20">
        <v>3</v>
      </c>
      <c r="AD378" s="20">
        <v>-4.599999999999993E-2</v>
      </c>
      <c r="AE378" s="20">
        <v>-0.20000000000000284</v>
      </c>
      <c r="AF378" s="20">
        <v>-10.700000000000003</v>
      </c>
      <c r="AG378" s="20">
        <v>-2.8999999999999986</v>
      </c>
      <c r="AH378" s="20">
        <v>-4</v>
      </c>
      <c r="AI378" s="20">
        <v>-1.1999999999999957</v>
      </c>
      <c r="AJ378" s="20">
        <v>-2.1999999999999993</v>
      </c>
      <c r="AK378" s="20">
        <v>-7.5999999999999979</v>
      </c>
      <c r="AL378" s="20">
        <v>2.1000000000000014</v>
      </c>
      <c r="AM378" s="20">
        <v>-2.7000000000000011</v>
      </c>
      <c r="AN378" s="20">
        <v>-2.7000000000000028</v>
      </c>
      <c r="AO378" s="20">
        <v>-2.6000000000000085</v>
      </c>
      <c r="AP378" s="20">
        <v>0</v>
      </c>
      <c r="AQ378" s="20">
        <v>0.79999999999999716</v>
      </c>
      <c r="AR378" s="20">
        <v>0.80000000000000426</v>
      </c>
      <c r="AS378" s="20">
        <v>-0.80000000000000071</v>
      </c>
      <c r="AT378" s="20">
        <v>0.30000000000000071</v>
      </c>
      <c r="AU378" s="20">
        <v>-0.90000000000000036</v>
      </c>
      <c r="AV378" s="20">
        <v>-0.59999999999999964</v>
      </c>
      <c r="AW378" s="20">
        <v>-1.4999999999999996</v>
      </c>
      <c r="AX378" s="20">
        <v>-5.3000000000000007</v>
      </c>
      <c r="AY378" s="20">
        <v>-1</v>
      </c>
      <c r="AZ378" s="20">
        <v>-4.2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4</v>
      </c>
      <c r="BG378" s="20">
        <v>0</v>
      </c>
      <c r="BH378" s="20">
        <v>2</v>
      </c>
      <c r="BI378" s="20">
        <v>-1</v>
      </c>
      <c r="BJ378" s="22">
        <v>-2</v>
      </c>
      <c r="BK378" s="22">
        <v>-12</v>
      </c>
      <c r="BL378" s="22">
        <v>11.899999999999999</v>
      </c>
      <c r="BM378" s="22">
        <v>6</v>
      </c>
      <c r="BN378" s="22">
        <v>8</v>
      </c>
      <c r="BO378" s="22">
        <v>0.29999999999999716</v>
      </c>
      <c r="BP378" s="22">
        <v>-5</v>
      </c>
      <c r="BQ378" s="22">
        <v>-2</v>
      </c>
      <c r="BR378" s="22">
        <v>-7</v>
      </c>
      <c r="BS378" s="22">
        <v>0</v>
      </c>
      <c r="BT378" s="22">
        <v>-12</v>
      </c>
      <c r="BU378" s="22">
        <v>2</v>
      </c>
      <c r="BV378" s="22">
        <v>-4</v>
      </c>
      <c r="BW378" s="22">
        <v>-6</v>
      </c>
      <c r="BX378" s="22">
        <v>0</v>
      </c>
      <c r="BY378" s="20">
        <v>8</v>
      </c>
      <c r="BZ378" s="22">
        <v>0</v>
      </c>
      <c r="CA378" s="21" t="str">
        <f>IF(Table1[[#This Row],[Score1]]&gt;Table1[[#This Row],[Score2]],Table1[[#This Row],[Team1]],Table1[[#This Row],[Team2]])</f>
        <v>TOR</v>
      </c>
      <c r="CB378" s="21" t="str">
        <f>IF(Raw!$CA378=Raw!$B378,"Team1", "Team2")</f>
        <v>Team2</v>
      </c>
      <c r="CC378" s="21">
        <v>83</v>
      </c>
      <c r="CD378" s="21">
        <v>86</v>
      </c>
      <c r="CE378" s="21">
        <f>Raw!$CC378-Raw!$CD378</f>
        <v>-3</v>
      </c>
      <c r="CF378" s="21" t="str">
        <f>INDEX(Pred!O:O, MATCH(Table1[[#This Row],[Index]],Pred!E:E,0))</f>
        <v>Team2</v>
      </c>
      <c r="CG378" s="21">
        <f>INDEX(Pred!P:P,MATCH(Table1[[#This Row],[Index]],Pred!E:E,0))</f>
        <v>-3</v>
      </c>
      <c r="CH378" s="21">
        <f>IF(OR(SIGN(Table1[[#This Row],[Runline.forecast]])&lt;&gt;SIGN(Table1[[#This Row],[Scorediff]]), ABS(Table1[[#This Row],[Runline.forecast]])&gt;ABS(Table1[[#This Row],[Scorediff]])),1,0)</f>
        <v>0</v>
      </c>
      <c r="CI378" s="21">
        <f>IF(Table1[[#This Row],[GamewinTeam]]=Table1[[#This Row],[Bet.forecast]],0,1)</f>
        <v>0</v>
      </c>
      <c r="CJ378" s="32">
        <f>IF(AND(Table1[[#This Row],[Runline.error]]=0,Table1[[#This Row],[Error]]=0),0,1)</f>
        <v>0</v>
      </c>
      <c r="CK378" s="32">
        <f>IF(OR(SIGN(Table1[[#This Row],[Scorepreddiff]])&lt;&gt;SIGN(Table1[[#This Row],[Scorediff]]), ABS(Table1[[#This Row],[Scorepreddiff]])&gt;ABS(Table1[[#This Row],[Scorediff]])),1,0)</f>
        <v>1</v>
      </c>
    </row>
    <row r="379" spans="1:89" x14ac:dyDescent="0.25">
      <c r="A379" t="str">
        <f>IF(ISBLANK(Table1[[#This Row],[Gamewin]]),"Test","Train")</f>
        <v>Train</v>
      </c>
      <c r="B379" s="16" t="s">
        <v>7</v>
      </c>
      <c r="C379" s="18" t="s">
        <v>37</v>
      </c>
      <c r="D379" s="19" t="s">
        <v>307</v>
      </c>
      <c r="E379" s="18" t="str">
        <f>Table1[[#This Row],[Team1]]&amp;""&amp;Table1[[#This Row],[Team2]]&amp;""&amp;Table1[[#This Row],[Date]]</f>
        <v>MIABKN19.01.2018</v>
      </c>
      <c r="F379" s="18" t="str">
        <f>Raw!$C379</f>
        <v>BKN</v>
      </c>
      <c r="G379" s="18" t="str">
        <f>IF(Raw!$F379=Raw!$B379,"Team1","Team2")</f>
        <v>Team2</v>
      </c>
      <c r="H379" s="18" t="str">
        <f>IF(Table1[[#This Row],[Odd1]]&gt;Table1[[#This Row],[Odd2]],Table1[[#This Row],[Team2]],Table1[[#This Row],[Team1]])</f>
        <v>MIA</v>
      </c>
      <c r="I379" s="18" t="str">
        <f>IF(Raw!$H379=Raw!$B379,"Team1","Team2")</f>
        <v>Team1</v>
      </c>
      <c r="J379" s="18">
        <v>1.71</v>
      </c>
      <c r="K379" s="18">
        <v>2.27</v>
      </c>
      <c r="L379" s="18">
        <f>Raw!$J379-Raw!$K379</f>
        <v>-0.56000000000000005</v>
      </c>
      <c r="M379" s="18" t="s">
        <v>37</v>
      </c>
      <c r="N379" s="18" t="str">
        <f>IF(Raw!$M379=Raw!$B379,"Team1", "Team2")</f>
        <v>Team2</v>
      </c>
      <c r="O379" s="18">
        <f>0</f>
        <v>0</v>
      </c>
      <c r="P379" s="18">
        <f>0</f>
        <v>0</v>
      </c>
      <c r="Q379" s="18">
        <f>0</f>
        <v>0</v>
      </c>
      <c r="R379" s="18">
        <v>1</v>
      </c>
      <c r="S379" s="18" t="str">
        <f>IF(Table1[[#This Row],[Scorepred1]]&gt;Table1[[#This Row],[Scorepred2]],Table1[[#This Row],[Team1]],Table1[[#This Row],[Team2]])</f>
        <v>MIA</v>
      </c>
      <c r="T379" s="18" t="str">
        <f>IF(Raw!$S379=Raw!$B379,"Team1","Team2")</f>
        <v>Team1</v>
      </c>
      <c r="U379" s="18">
        <v>111</v>
      </c>
      <c r="V379" s="18">
        <v>77</v>
      </c>
      <c r="W379" s="18">
        <f>Raw!$U379-Raw!$V379</f>
        <v>34</v>
      </c>
      <c r="X379" s="18">
        <v>0.61119999999999997</v>
      </c>
      <c r="Y379" s="18">
        <v>0.84</v>
      </c>
      <c r="Z379" s="18">
        <f>1-Table1[[#This Row],[Pred1]]</f>
        <v>0.16000000000000003</v>
      </c>
      <c r="AA379" s="20">
        <v>-1</v>
      </c>
      <c r="AB379" s="20">
        <v>10</v>
      </c>
      <c r="AC379" s="20">
        <v>-11</v>
      </c>
      <c r="AD379" s="20">
        <v>0.23499999999999999</v>
      </c>
      <c r="AE379" s="20">
        <v>-9.9999999999994316E-2</v>
      </c>
      <c r="AF379" s="20">
        <v>-4.7000000000000028</v>
      </c>
      <c r="AG379" s="20">
        <v>-0.29999999999999716</v>
      </c>
      <c r="AH379" s="20">
        <v>-4.5999999999999943</v>
      </c>
      <c r="AI379" s="20">
        <v>2.1000000000000014</v>
      </c>
      <c r="AJ379" s="20">
        <v>-0.5</v>
      </c>
      <c r="AK379" s="20">
        <v>-3.0000000000000036</v>
      </c>
      <c r="AL379" s="20">
        <v>1.8000000000000043</v>
      </c>
      <c r="AM379" s="20">
        <v>-3.6999999999999993</v>
      </c>
      <c r="AN379" s="20">
        <v>-5.1000000000000014</v>
      </c>
      <c r="AO379" s="20">
        <v>0.5</v>
      </c>
      <c r="AP379" s="20">
        <v>-1.8999999999999986</v>
      </c>
      <c r="AQ379" s="20">
        <v>-1.7999999999999972</v>
      </c>
      <c r="AR379" s="20">
        <v>-3.7000000000000028</v>
      </c>
      <c r="AS379" s="20">
        <v>-0.59999999999999787</v>
      </c>
      <c r="AT379" s="20">
        <v>-0.80000000000000071</v>
      </c>
      <c r="AU379" s="20">
        <v>0.69999999999999929</v>
      </c>
      <c r="AV379" s="20">
        <v>1.2000000000000002</v>
      </c>
      <c r="AW379" s="20">
        <v>-1.1000000000000005</v>
      </c>
      <c r="AX379" s="20">
        <v>-0.69999999999999929</v>
      </c>
      <c r="AY379" s="20">
        <v>-1.5999999999999979</v>
      </c>
      <c r="AZ379" s="20">
        <v>2.6</v>
      </c>
      <c r="BA379" s="20">
        <v>0</v>
      </c>
      <c r="BB379" s="20">
        <v>1</v>
      </c>
      <c r="BC379" s="20">
        <v>-1</v>
      </c>
      <c r="BD379" s="20">
        <v>1</v>
      </c>
      <c r="BE379" s="20">
        <v>0</v>
      </c>
      <c r="BF379" s="20">
        <v>11</v>
      </c>
      <c r="BG379" s="20">
        <v>3</v>
      </c>
      <c r="BH379" s="20">
        <v>-1</v>
      </c>
      <c r="BI379" s="20">
        <v>4.0999999999999943</v>
      </c>
      <c r="BJ379" s="22">
        <v>-3</v>
      </c>
      <c r="BK379" s="22">
        <v>-12</v>
      </c>
      <c r="BL379" s="22">
        <v>5.6000000000000014</v>
      </c>
      <c r="BM379" s="22">
        <v>8</v>
      </c>
      <c r="BN379" s="22">
        <v>9</v>
      </c>
      <c r="BO379" s="22">
        <v>7.3999999999999915</v>
      </c>
      <c r="BP379" s="22">
        <v>4</v>
      </c>
      <c r="BQ379" s="22">
        <v>-5</v>
      </c>
      <c r="BR379" s="22">
        <v>-1</v>
      </c>
      <c r="BS379" s="22">
        <v>5</v>
      </c>
      <c r="BT379" s="22">
        <v>1</v>
      </c>
      <c r="BU379" s="22">
        <v>1</v>
      </c>
      <c r="BV379" s="22">
        <v>6</v>
      </c>
      <c r="BW379" s="22">
        <v>0</v>
      </c>
      <c r="BX379" s="22">
        <v>0</v>
      </c>
      <c r="BY379" s="20">
        <v>5</v>
      </c>
      <c r="BZ379" s="22">
        <v>10</v>
      </c>
      <c r="CA379" s="21" t="str">
        <f>IF(Table1[[#This Row],[Score1]]&gt;Table1[[#This Row],[Score2]],Table1[[#This Row],[Team1]],Table1[[#This Row],[Team2]])</f>
        <v>BKN</v>
      </c>
      <c r="CB379" s="21" t="str">
        <f>IF(Raw!$CA379=Raw!$B379,"Team1", "Team2")</f>
        <v>Team2</v>
      </c>
      <c r="CC379" s="21">
        <v>95</v>
      </c>
      <c r="CD379" s="21">
        <v>101</v>
      </c>
      <c r="CE379" s="21">
        <f>Raw!$CC379-Raw!$CD379</f>
        <v>-6</v>
      </c>
      <c r="CF379" s="21" t="str">
        <f>INDEX(Pred!O:O, MATCH(Table1[[#This Row],[Index]],Pred!E:E,0))</f>
        <v>Team1</v>
      </c>
      <c r="CG379" s="21">
        <f>INDEX(Pred!P:P,MATCH(Table1[[#This Row],[Index]],Pred!E:E,0))</f>
        <v>0</v>
      </c>
      <c r="CH379" s="21">
        <f>IF(OR(SIGN(Table1[[#This Row],[Runline.forecast]])&lt;&gt;SIGN(Table1[[#This Row],[Scorediff]]), ABS(Table1[[#This Row],[Runline.forecast]])&gt;ABS(Table1[[#This Row],[Scorediff]])),1,0)</f>
        <v>1</v>
      </c>
      <c r="CI379" s="21">
        <f>IF(Table1[[#This Row],[GamewinTeam]]=Table1[[#This Row],[Bet.forecast]],0,1)</f>
        <v>1</v>
      </c>
      <c r="CJ379" s="32">
        <f>IF(AND(Table1[[#This Row],[Runline.error]]=0,Table1[[#This Row],[Error]]=0),0,1)</f>
        <v>1</v>
      </c>
      <c r="CK379" s="32">
        <f>IF(OR(SIGN(Table1[[#This Row],[Scorepreddiff]])&lt;&gt;SIGN(Table1[[#This Row],[Scorediff]]), ABS(Table1[[#This Row],[Scorepreddiff]])&gt;ABS(Table1[[#This Row],[Scorediff]])),1,0)</f>
        <v>1</v>
      </c>
    </row>
    <row r="380" spans="1:89" x14ac:dyDescent="0.25">
      <c r="A380" t="str">
        <f>IF(ISBLANK(Table1[[#This Row],[Gamewin]]),"Test","Train")</f>
        <v>Train</v>
      </c>
      <c r="B380" s="16" t="s">
        <v>76</v>
      </c>
      <c r="C380" s="18" t="s">
        <v>58</v>
      </c>
      <c r="D380" s="19" t="s">
        <v>307</v>
      </c>
      <c r="E380" s="18" t="str">
        <f>Table1[[#This Row],[Team1]]&amp;""&amp;Table1[[#This Row],[Team2]]&amp;""&amp;Table1[[#This Row],[Date]]</f>
        <v>SACMEM19.01.2018</v>
      </c>
      <c r="F380" s="18" t="str">
        <f>Raw!$C380</f>
        <v>MEM</v>
      </c>
      <c r="G380" s="18" t="str">
        <f>IF(Raw!$F380=Raw!$B380,"Team1","Team2")</f>
        <v>Team2</v>
      </c>
      <c r="H380" s="18" t="str">
        <f>IF(Table1[[#This Row],[Odd1]]&gt;Table1[[#This Row],[Odd2]],Table1[[#This Row],[Team2]],Table1[[#This Row],[Team1]])</f>
        <v>MEM</v>
      </c>
      <c r="I380" s="18" t="str">
        <f>IF(Raw!$H380=Raw!$B380,"Team1","Team2")</f>
        <v>Team2</v>
      </c>
      <c r="J380" s="18">
        <v>2.99</v>
      </c>
      <c r="K380" s="18">
        <v>1.45</v>
      </c>
      <c r="L380" s="18">
        <f>Raw!$J380-Raw!$K380</f>
        <v>1.5400000000000003</v>
      </c>
      <c r="M380" s="18" t="s">
        <v>76</v>
      </c>
      <c r="N380" s="18" t="str">
        <f>IF(Raw!$M380=Raw!$B380,"Team1", "Team2")</f>
        <v>Team1</v>
      </c>
      <c r="O380" s="18">
        <v>0</v>
      </c>
      <c r="P380" s="18">
        <v>1</v>
      </c>
      <c r="Q380" s="18">
        <v>2</v>
      </c>
      <c r="R380" s="18">
        <f>0</f>
        <v>0</v>
      </c>
      <c r="S380" s="18" t="str">
        <f>IF(Table1[[#This Row],[Scorepred1]]&gt;Table1[[#This Row],[Scorepred2]],Table1[[#This Row],[Team1]],Table1[[#This Row],[Team2]])</f>
        <v>MEM</v>
      </c>
      <c r="T380" s="18" t="str">
        <f>IF(Raw!$S380=Raw!$B380,"Team1","Team2")</f>
        <v>Team2</v>
      </c>
      <c r="U380" s="18">
        <v>76</v>
      </c>
      <c r="V380" s="18">
        <v>114</v>
      </c>
      <c r="W380" s="18">
        <f>Raw!$U380-Raw!$V380</f>
        <v>-38</v>
      </c>
      <c r="X380" s="18">
        <v>0.5968</v>
      </c>
      <c r="Y380" s="18">
        <v>0.12</v>
      </c>
      <c r="Z380" s="18">
        <f>1-Table1[[#This Row],[Pred1]]</f>
        <v>0.88</v>
      </c>
      <c r="AA380" s="20">
        <v>1</v>
      </c>
      <c r="AB380" s="20">
        <v>-2</v>
      </c>
      <c r="AC380" s="20">
        <v>3</v>
      </c>
      <c r="AD380" s="20">
        <v>-5.3999999999999992E-2</v>
      </c>
      <c r="AE380" s="20">
        <v>0</v>
      </c>
      <c r="AF380" s="20">
        <v>-1.3999999999999915</v>
      </c>
      <c r="AG380" s="20">
        <v>2.2000000000000028</v>
      </c>
      <c r="AH380" s="20">
        <v>3.7000000000000028</v>
      </c>
      <c r="AI380" s="20">
        <v>0.70000000000000284</v>
      </c>
      <c r="AJ380" s="20">
        <v>-0.80000000000000071</v>
      </c>
      <c r="AK380" s="20">
        <v>-4.0999999999999979</v>
      </c>
      <c r="AL380" s="20">
        <v>2.8999999999999986</v>
      </c>
      <c r="AM380" s="20">
        <v>-4.8000000000000007</v>
      </c>
      <c r="AN380" s="20">
        <v>-4.6000000000000014</v>
      </c>
      <c r="AO380" s="20">
        <v>-6.9000000000000057</v>
      </c>
      <c r="AP380" s="20">
        <v>0.5</v>
      </c>
      <c r="AQ380" s="20">
        <v>-0.60000000000000142</v>
      </c>
      <c r="AR380" s="20">
        <v>-0.10000000000000142</v>
      </c>
      <c r="AS380" s="20">
        <v>0.10000000000000142</v>
      </c>
      <c r="AT380" s="20">
        <v>0.40000000000000036</v>
      </c>
      <c r="AU380" s="20">
        <v>0.90000000000000036</v>
      </c>
      <c r="AV380" s="20">
        <v>-1.2999999999999998</v>
      </c>
      <c r="AW380" s="20">
        <v>-0.80000000000000071</v>
      </c>
      <c r="AX380" s="20">
        <v>-3.1000000000000014</v>
      </c>
      <c r="AY380" s="20">
        <v>-3</v>
      </c>
      <c r="AZ380" s="20">
        <v>-6.1</v>
      </c>
      <c r="BA380" s="20">
        <v>0</v>
      </c>
      <c r="BB380" s="20">
        <v>-1</v>
      </c>
      <c r="BC380" s="20">
        <v>1</v>
      </c>
      <c r="BD380" s="20">
        <v>-1</v>
      </c>
      <c r="BE380" s="20">
        <v>0</v>
      </c>
      <c r="BF380" s="20">
        <v>0</v>
      </c>
      <c r="BG380" s="20">
        <v>-3</v>
      </c>
      <c r="BH380" s="20">
        <v>-19</v>
      </c>
      <c r="BI380" s="20">
        <v>7.6999999999999957</v>
      </c>
      <c r="BJ380" s="22">
        <v>3</v>
      </c>
      <c r="BK380" s="22">
        <v>-7</v>
      </c>
      <c r="BL380" s="22">
        <v>26.199999999999996</v>
      </c>
      <c r="BM380" s="22">
        <v>3</v>
      </c>
      <c r="BN380" s="22">
        <v>3</v>
      </c>
      <c r="BO380" s="22">
        <v>3.5</v>
      </c>
      <c r="BP380" s="22">
        <v>-7</v>
      </c>
      <c r="BQ380" s="22">
        <v>-1</v>
      </c>
      <c r="BR380" s="22">
        <v>-8</v>
      </c>
      <c r="BS380" s="22">
        <v>-4</v>
      </c>
      <c r="BT380" s="22">
        <v>7</v>
      </c>
      <c r="BU380" s="22">
        <v>0</v>
      </c>
      <c r="BV380" s="22">
        <v>1</v>
      </c>
      <c r="BW380" s="22">
        <v>-8</v>
      </c>
      <c r="BX380" s="22">
        <v>2</v>
      </c>
      <c r="BY380" s="20">
        <v>5</v>
      </c>
      <c r="BZ380" s="22">
        <v>-21</v>
      </c>
      <c r="CA380" s="21" t="str">
        <f>IF(Table1[[#This Row],[Score1]]&gt;Table1[[#This Row],[Score2]],Table1[[#This Row],[Team1]],Table1[[#This Row],[Team2]])</f>
        <v>MEM</v>
      </c>
      <c r="CB380" s="21" t="str">
        <f>IF(Raw!$CA380=Raw!$B380,"Team1", "Team2")</f>
        <v>Team2</v>
      </c>
      <c r="CC380" s="21">
        <v>88</v>
      </c>
      <c r="CD380" s="21">
        <v>106</v>
      </c>
      <c r="CE380" s="21">
        <f>Raw!$CC380-Raw!$CD380</f>
        <v>-18</v>
      </c>
      <c r="CF380" s="21" t="str">
        <f>INDEX(Pred!O:O, MATCH(Table1[[#This Row],[Index]],Pred!E:E,0))</f>
        <v>Team2</v>
      </c>
      <c r="CG380" s="21">
        <f>INDEX(Pred!P:P,MATCH(Table1[[#This Row],[Index]],Pred!E:E,0))</f>
        <v>-6</v>
      </c>
      <c r="CH380" s="21">
        <f>IF(OR(SIGN(Table1[[#This Row],[Runline.forecast]])&lt;&gt;SIGN(Table1[[#This Row],[Scorediff]]), ABS(Table1[[#This Row],[Runline.forecast]])&gt;ABS(Table1[[#This Row],[Scorediff]])),1,0)</f>
        <v>0</v>
      </c>
      <c r="CI380" s="21">
        <f>IF(Table1[[#This Row],[GamewinTeam]]=Table1[[#This Row],[Bet.forecast]],0,1)</f>
        <v>0</v>
      </c>
      <c r="CJ380" s="32">
        <f>IF(AND(Table1[[#This Row],[Runline.error]]=0,Table1[[#This Row],[Error]]=0),0,1)</f>
        <v>0</v>
      </c>
      <c r="CK380" s="32">
        <f>IF(OR(SIGN(Table1[[#This Row],[Scorepreddiff]])&lt;&gt;SIGN(Table1[[#This Row],[Scorediff]]), ABS(Table1[[#This Row],[Scorepreddiff]])&gt;ABS(Table1[[#This Row],[Scorediff]])),1,0)</f>
        <v>1</v>
      </c>
    </row>
    <row r="381" spans="1:89" x14ac:dyDescent="0.25">
      <c r="A381" t="str">
        <f>IF(ISBLANK(Table1[[#This Row],[Gamewin]]),"Test","Train")</f>
        <v>Train</v>
      </c>
      <c r="B381" s="16" t="s">
        <v>83</v>
      </c>
      <c r="C381" s="18" t="s">
        <v>5</v>
      </c>
      <c r="D381" s="19" t="s">
        <v>307</v>
      </c>
      <c r="E381" s="18" t="str">
        <f>Table1[[#This Row],[Team1]]&amp;""&amp;Table1[[#This Row],[Team2]]&amp;""&amp;Table1[[#This Row],[Date]]</f>
        <v>WASDET19.01.2018</v>
      </c>
      <c r="F381" s="18" t="str">
        <f>Raw!$C381</f>
        <v>DET</v>
      </c>
      <c r="G381" s="18" t="str">
        <f>IF(Raw!$F381=Raw!$B381,"Team1","Team2")</f>
        <v>Team2</v>
      </c>
      <c r="H381" s="18" t="str">
        <f>IF(Table1[[#This Row],[Odd1]]&gt;Table1[[#This Row],[Odd2]],Table1[[#This Row],[Team2]],Table1[[#This Row],[Team1]])</f>
        <v>WAS</v>
      </c>
      <c r="I381" s="18" t="str">
        <f>IF(Raw!$H381=Raw!$B381,"Team1","Team2")</f>
        <v>Team1</v>
      </c>
      <c r="J381" s="18">
        <v>1.93</v>
      </c>
      <c r="K381" s="18">
        <v>1.98</v>
      </c>
      <c r="L381" s="18">
        <f>Raw!$J381-Raw!$K381</f>
        <v>-5.0000000000000044E-2</v>
      </c>
      <c r="M381" s="18" t="s">
        <v>5</v>
      </c>
      <c r="N381" s="18" t="str">
        <f>IF(Raw!$M381=Raw!$B381,"Team1", "Team2")</f>
        <v>Team2</v>
      </c>
      <c r="O381" s="18">
        <f>0</f>
        <v>0</v>
      </c>
      <c r="P381" s="18">
        <f>0</f>
        <v>0</v>
      </c>
      <c r="Q381" s="18">
        <v>1</v>
      </c>
      <c r="R381" s="18">
        <f>0</f>
        <v>0</v>
      </c>
      <c r="S381" s="18" t="str">
        <f>IF(Table1[[#This Row],[Scorepred1]]&gt;Table1[[#This Row],[Scorepred2]],Table1[[#This Row],[Team1]],Table1[[#This Row],[Team2]])</f>
        <v>DET</v>
      </c>
      <c r="T381" s="18" t="str">
        <f>IF(Raw!$S381=Raw!$B381,"Team1","Team2")</f>
        <v>Team2</v>
      </c>
      <c r="U381" s="18">
        <v>87</v>
      </c>
      <c r="V381" s="18">
        <v>107</v>
      </c>
      <c r="W381" s="18">
        <f>Raw!$U381-Raw!$V381</f>
        <v>-20</v>
      </c>
      <c r="X381" s="18">
        <v>0.68289999999999995</v>
      </c>
      <c r="Y381" s="18">
        <v>0.3</v>
      </c>
      <c r="Z381" s="18">
        <f>1-Table1[[#This Row],[Pred1]]</f>
        <v>0.7</v>
      </c>
      <c r="AA381" s="20">
        <v>2</v>
      </c>
      <c r="AB381" s="20">
        <v>3</v>
      </c>
      <c r="AC381" s="20">
        <v>-1</v>
      </c>
      <c r="AD381" s="20">
        <v>4.4000000000000039E-2</v>
      </c>
      <c r="AE381" s="20">
        <v>0.29999999999999716</v>
      </c>
      <c r="AF381" s="20">
        <v>4.8000000000000114</v>
      </c>
      <c r="AG381" s="20">
        <v>1.1999999999999957</v>
      </c>
      <c r="AH381" s="20">
        <v>-0.29999999999999716</v>
      </c>
      <c r="AI381" s="20">
        <v>1.5</v>
      </c>
      <c r="AJ381" s="20">
        <v>-1.2000000000000011</v>
      </c>
      <c r="AK381" s="20">
        <v>-2.5</v>
      </c>
      <c r="AL381" s="20">
        <v>-1.2999999999999972</v>
      </c>
      <c r="AM381" s="20">
        <v>3.5999999999999996</v>
      </c>
      <c r="AN381" s="20">
        <v>4.5999999999999979</v>
      </c>
      <c r="AO381" s="20">
        <v>0.60000000000000853</v>
      </c>
      <c r="AP381" s="20">
        <v>-0.30000000000000071</v>
      </c>
      <c r="AQ381" s="20">
        <v>1.2999999999999972</v>
      </c>
      <c r="AR381" s="20">
        <v>1.1000000000000014</v>
      </c>
      <c r="AS381" s="20">
        <v>1.0999999999999979</v>
      </c>
      <c r="AT381" s="20">
        <v>0.19999999999999929</v>
      </c>
      <c r="AU381" s="20">
        <v>-0.10000000000000053</v>
      </c>
      <c r="AV381" s="20">
        <v>0.99999999999999956</v>
      </c>
      <c r="AW381" s="20">
        <v>-0.70000000000000018</v>
      </c>
      <c r="AX381" s="20">
        <v>3.3000000000000007</v>
      </c>
      <c r="AY381" s="20">
        <v>3.3000000000000007</v>
      </c>
      <c r="AZ381" s="20">
        <v>1.2000000000000002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18</v>
      </c>
      <c r="BG381" s="20">
        <v>3</v>
      </c>
      <c r="BH381" s="20">
        <v>-6</v>
      </c>
      <c r="BI381" s="20">
        <v>6.7999999999999972</v>
      </c>
      <c r="BJ381" s="22">
        <v>3</v>
      </c>
      <c r="BK381" s="22">
        <v>-5</v>
      </c>
      <c r="BL381" s="22">
        <v>20.799999999999997</v>
      </c>
      <c r="BM381" s="22">
        <v>9</v>
      </c>
      <c r="BN381" s="22">
        <v>8</v>
      </c>
      <c r="BO381" s="22">
        <v>22.899999999999991</v>
      </c>
      <c r="BP381" s="22">
        <v>-4</v>
      </c>
      <c r="BQ381" s="22">
        <v>2</v>
      </c>
      <c r="BR381" s="22">
        <v>-2</v>
      </c>
      <c r="BS381" s="22">
        <v>9</v>
      </c>
      <c r="BT381" s="22">
        <v>1</v>
      </c>
      <c r="BU381" s="22">
        <v>-11</v>
      </c>
      <c r="BV381" s="22">
        <v>0</v>
      </c>
      <c r="BW381" s="22">
        <v>-3</v>
      </c>
      <c r="BX381" s="22">
        <v>3</v>
      </c>
      <c r="BY381" s="20">
        <v>-2</v>
      </c>
      <c r="BZ381" s="22">
        <v>-19</v>
      </c>
      <c r="CA381" s="21" t="str">
        <f>IF(Table1[[#This Row],[Score1]]&gt;Table1[[#This Row],[Score2]],Table1[[#This Row],[Team1]],Table1[[#This Row],[Team2]])</f>
        <v>WAS</v>
      </c>
      <c r="CB381" s="21" t="str">
        <f>IF(Raw!$CA381=Raw!$B381,"Team1", "Team2")</f>
        <v>Team1</v>
      </c>
      <c r="CC381" s="21">
        <v>122</v>
      </c>
      <c r="CD381" s="21">
        <v>112</v>
      </c>
      <c r="CE381" s="21">
        <f>Raw!$CC381-Raw!$CD381</f>
        <v>10</v>
      </c>
      <c r="CF381" s="21" t="str">
        <f>INDEX(Pred!O:O, MATCH(Table1[[#This Row],[Index]],Pred!E:E,0))</f>
        <v>do not bet</v>
      </c>
      <c r="CG381" s="21">
        <f>INDEX(Pred!P:P,MATCH(Table1[[#This Row],[Index]],Pred!E:E,0))</f>
        <v>-5</v>
      </c>
      <c r="CH381" s="21">
        <f>IF(OR(SIGN(Table1[[#This Row],[Runline.forecast]])&lt;&gt;SIGN(Table1[[#This Row],[Scorediff]]), ABS(Table1[[#This Row],[Runline.forecast]])&gt;ABS(Table1[[#This Row],[Scorediff]])),1,0)</f>
        <v>1</v>
      </c>
      <c r="CI381" s="21">
        <f>IF(Table1[[#This Row],[GamewinTeam]]=Table1[[#This Row],[Bet.forecast]],0,1)</f>
        <v>1</v>
      </c>
      <c r="CJ381" s="32">
        <f>IF(AND(Table1[[#This Row],[Runline.error]]=0,Table1[[#This Row],[Error]]=0),0,1)</f>
        <v>1</v>
      </c>
      <c r="CK381" s="32">
        <f>IF(OR(SIGN(Table1[[#This Row],[Scorepreddiff]])&lt;&gt;SIGN(Table1[[#This Row],[Scorediff]]), ABS(Table1[[#This Row],[Scorepreddiff]])&gt;ABS(Table1[[#This Row],[Scorediff]])),1,0)</f>
        <v>1</v>
      </c>
    </row>
    <row r="382" spans="1:89" x14ac:dyDescent="0.25">
      <c r="A382" t="str">
        <f>IF(ISBLANK(Table1[[#This Row],[Gamewin]]),"Test","Train")</f>
        <v>Train</v>
      </c>
      <c r="B382" s="16" t="s">
        <v>72</v>
      </c>
      <c r="C382" s="18" t="s">
        <v>47</v>
      </c>
      <c r="D382" s="19" t="s">
        <v>307</v>
      </c>
      <c r="E382" s="18" t="str">
        <f>Table1[[#This Row],[Team1]]&amp;""&amp;Table1[[#This Row],[Team2]]&amp;""&amp;Table1[[#This Row],[Date]]</f>
        <v>PHXDEN19.01.2018</v>
      </c>
      <c r="F382" s="18" t="str">
        <f>Raw!$C382</f>
        <v>DEN</v>
      </c>
      <c r="G382" s="18" t="str">
        <f>IF(Raw!$F382=Raw!$B382,"Team1","Team2")</f>
        <v>Team2</v>
      </c>
      <c r="H382" s="18" t="str">
        <f>IF(Table1[[#This Row],[Odd1]]&gt;Table1[[#This Row],[Odd2]],Table1[[#This Row],[Team2]],Table1[[#This Row],[Team1]])</f>
        <v>DEN</v>
      </c>
      <c r="I382" s="18" t="str">
        <f>IF(Raw!$H382=Raw!$B382,"Team1","Team2")</f>
        <v>Team2</v>
      </c>
      <c r="J382" s="18">
        <v>4.6900000000000004</v>
      </c>
      <c r="K382" s="18">
        <v>1.23</v>
      </c>
      <c r="L382" s="18">
        <f>Raw!$J382-Raw!$K382</f>
        <v>3.4600000000000004</v>
      </c>
      <c r="M382" s="18" t="s">
        <v>72</v>
      </c>
      <c r="N382" s="18" t="str">
        <f>IF(Raw!$M382=Raw!$B382,"Team1", "Team2")</f>
        <v>Team1</v>
      </c>
      <c r="O382" s="18">
        <v>3</v>
      </c>
      <c r="P382" s="18">
        <f>0</f>
        <v>0</v>
      </c>
      <c r="Q382" s="18">
        <v>4</v>
      </c>
      <c r="R382" s="18">
        <v>1</v>
      </c>
      <c r="S382" s="18" t="str">
        <f>IF(Table1[[#This Row],[Scorepred1]]&gt;Table1[[#This Row],[Scorepred2]],Table1[[#This Row],[Team1]],Table1[[#This Row],[Team2]])</f>
        <v>DEN</v>
      </c>
      <c r="T382" s="18" t="str">
        <f>IF(Raw!$S382=Raw!$B382,"Team1","Team2")</f>
        <v>Team2</v>
      </c>
      <c r="U382" s="18">
        <v>85</v>
      </c>
      <c r="V382" s="18">
        <v>105</v>
      </c>
      <c r="W382" s="18">
        <f>Raw!$U382-Raw!$V382</f>
        <v>-20</v>
      </c>
      <c r="X382" s="18">
        <v>0.76490000000000002</v>
      </c>
      <c r="Y382" s="18">
        <v>0.3</v>
      </c>
      <c r="Z382" s="18">
        <f>1-Table1[[#This Row],[Pred1]]</f>
        <v>0.7</v>
      </c>
      <c r="AA382" s="20">
        <v>0</v>
      </c>
      <c r="AB382" s="20">
        <v>-7</v>
      </c>
      <c r="AC382" s="20">
        <v>7</v>
      </c>
      <c r="AD382" s="20">
        <v>-0.15500000000000003</v>
      </c>
      <c r="AE382" s="20">
        <v>-0.19999999999999574</v>
      </c>
      <c r="AF382" s="20">
        <v>-0.69999999999998863</v>
      </c>
      <c r="AG382" s="20">
        <v>-1.2000000000000028</v>
      </c>
      <c r="AH382" s="20">
        <v>0.80000000000001137</v>
      </c>
      <c r="AI382" s="20">
        <v>-1.7000000000000028</v>
      </c>
      <c r="AJ382" s="20">
        <v>-1.3999999999999986</v>
      </c>
      <c r="AK382" s="20">
        <v>-2.6999999999999993</v>
      </c>
      <c r="AL382" s="20">
        <v>-1.6000000000000014</v>
      </c>
      <c r="AM382" s="20">
        <v>2.8999999999999986</v>
      </c>
      <c r="AN382" s="20">
        <v>3.4000000000000021</v>
      </c>
      <c r="AO382" s="20">
        <v>1.5999999999999943</v>
      </c>
      <c r="AP382" s="20">
        <v>-0.60000000000000142</v>
      </c>
      <c r="AQ382" s="20">
        <v>0.20000000000000284</v>
      </c>
      <c r="AR382" s="20">
        <v>-0.39999999999999858</v>
      </c>
      <c r="AS382" s="20">
        <v>-2.5</v>
      </c>
      <c r="AT382" s="20">
        <v>0.10000000000000142</v>
      </c>
      <c r="AU382" s="20">
        <v>-1.3000000000000007</v>
      </c>
      <c r="AV382" s="20">
        <v>-9.9999999999999645E-2</v>
      </c>
      <c r="AW382" s="20">
        <v>0.70000000000000018</v>
      </c>
      <c r="AX382" s="20">
        <v>4.1000000000000014</v>
      </c>
      <c r="AY382" s="20">
        <v>1.5999999999999979</v>
      </c>
      <c r="AZ382" s="20">
        <v>-7.5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7</v>
      </c>
      <c r="BG382" s="20">
        <v>-5</v>
      </c>
      <c r="BH382" s="20">
        <v>-8</v>
      </c>
      <c r="BI382" s="20">
        <v>-1.6999999999999957</v>
      </c>
      <c r="BJ382" s="22">
        <v>11</v>
      </c>
      <c r="BK382" s="22">
        <v>16</v>
      </c>
      <c r="BL382" s="22">
        <v>19</v>
      </c>
      <c r="BM382" s="22">
        <v>6</v>
      </c>
      <c r="BN382" s="22">
        <v>4</v>
      </c>
      <c r="BO382" s="22">
        <v>12.200000000000003</v>
      </c>
      <c r="BP382" s="22">
        <v>-8</v>
      </c>
      <c r="BQ382" s="22">
        <v>-3</v>
      </c>
      <c r="BR382" s="22">
        <v>-11</v>
      </c>
      <c r="BS382" s="22">
        <v>-2</v>
      </c>
      <c r="BT382" s="22">
        <v>-8</v>
      </c>
      <c r="BU382" s="22">
        <v>-7</v>
      </c>
      <c r="BV382" s="22">
        <v>-4</v>
      </c>
      <c r="BW382" s="22">
        <v>1</v>
      </c>
      <c r="BX382" s="22">
        <v>-10</v>
      </c>
      <c r="BY382" s="20">
        <v>0</v>
      </c>
      <c r="BZ382" s="22">
        <v>-2</v>
      </c>
      <c r="CA382" s="21" t="str">
        <f>IF(Table1[[#This Row],[Score1]]&gt;Table1[[#This Row],[Score2]],Table1[[#This Row],[Team1]],Table1[[#This Row],[Team2]])</f>
        <v>PHX</v>
      </c>
      <c r="CB382" s="21" t="str">
        <f>IF(Raw!$CA382=Raw!$B382,"Team1", "Team2")</f>
        <v>Team1</v>
      </c>
      <c r="CC382" s="21">
        <v>108</v>
      </c>
      <c r="CD382" s="21">
        <v>100</v>
      </c>
      <c r="CE382" s="21">
        <f>Raw!$CC382-Raw!$CD382</f>
        <v>8</v>
      </c>
      <c r="CF382" s="21" t="str">
        <f>INDEX(Pred!O:O, MATCH(Table1[[#This Row],[Index]],Pred!E:E,0))</f>
        <v>Team2</v>
      </c>
      <c r="CG382" s="21">
        <f>INDEX(Pred!P:P,MATCH(Table1[[#This Row],[Index]],Pred!E:E,0))</f>
        <v>-9</v>
      </c>
      <c r="CH382" s="21">
        <f>IF(OR(SIGN(Table1[[#This Row],[Runline.forecast]])&lt;&gt;SIGN(Table1[[#This Row],[Scorediff]]), ABS(Table1[[#This Row],[Runline.forecast]])&gt;ABS(Table1[[#This Row],[Scorediff]])),1,0)</f>
        <v>1</v>
      </c>
      <c r="CI382" s="21">
        <f>IF(Table1[[#This Row],[GamewinTeam]]=Table1[[#This Row],[Bet.forecast]],0,1)</f>
        <v>1</v>
      </c>
      <c r="CJ382" s="32">
        <f>IF(AND(Table1[[#This Row],[Runline.error]]=0,Table1[[#This Row],[Error]]=0),0,1)</f>
        <v>1</v>
      </c>
      <c r="CK382" s="32">
        <f>IF(OR(SIGN(Table1[[#This Row],[Scorepreddiff]])&lt;&gt;SIGN(Table1[[#This Row],[Scorediff]]), ABS(Table1[[#This Row],[Scorepreddiff]])&gt;ABS(Table1[[#This Row],[Scorediff]])),1,0)</f>
        <v>1</v>
      </c>
    </row>
    <row r="383" spans="1:89" x14ac:dyDescent="0.25">
      <c r="A383" t="str">
        <f>IF(ISBLANK(Table1[[#This Row],[Gamewin]]),"Test","Train")</f>
        <v>Train</v>
      </c>
      <c r="B383" s="16" t="s">
        <v>53</v>
      </c>
      <c r="C383" s="18" t="s">
        <v>56</v>
      </c>
      <c r="D383" s="19" t="s">
        <v>307</v>
      </c>
      <c r="E383" s="18" t="str">
        <f>Table1[[#This Row],[Team1]]&amp;""&amp;Table1[[#This Row],[Team2]]&amp;""&amp;Table1[[#This Row],[Date]]</f>
        <v>INDLAL19.01.2018</v>
      </c>
      <c r="F383" s="18" t="str">
        <f>Raw!$C383</f>
        <v>LAL</v>
      </c>
      <c r="G383" s="18" t="str">
        <f>IF(Raw!$F383=Raw!$B383,"Team1","Team2")</f>
        <v>Team2</v>
      </c>
      <c r="H383" s="18" t="str">
        <f>IF(Table1[[#This Row],[Odd1]]&gt;Table1[[#This Row],[Odd2]],Table1[[#This Row],[Team2]],Table1[[#This Row],[Team1]])</f>
        <v>IND</v>
      </c>
      <c r="I383" s="18" t="str">
        <f>IF(Raw!$H383=Raw!$B383,"Team1","Team2")</f>
        <v>Team1</v>
      </c>
      <c r="J383" s="18">
        <v>1.85</v>
      </c>
      <c r="K383" s="18">
        <v>2.0699999999999998</v>
      </c>
      <c r="L383" s="18">
        <f>Raw!$J383-Raw!$K383</f>
        <v>-0.21999999999999975</v>
      </c>
      <c r="M383" s="18" t="s">
        <v>56</v>
      </c>
      <c r="N383" s="18" t="str">
        <f>IF(Raw!$M383=Raw!$B383,"Team1", "Team2")</f>
        <v>Team2</v>
      </c>
      <c r="O383" s="18">
        <f>0</f>
        <v>0</v>
      </c>
      <c r="P383" s="18">
        <f>0</f>
        <v>0</v>
      </c>
      <c r="Q383" s="18">
        <f>0</f>
        <v>0</v>
      </c>
      <c r="R383" s="18">
        <f>0</f>
        <v>0</v>
      </c>
      <c r="S383" s="18" t="str">
        <f>IF(Table1[[#This Row],[Scorepred1]]&gt;Table1[[#This Row],[Scorepred2]],Table1[[#This Row],[Team1]],Table1[[#This Row],[Team2]])</f>
        <v>IND</v>
      </c>
      <c r="T383" s="18" t="str">
        <f>IF(Raw!$S383=Raw!$B383,"Team1","Team2")</f>
        <v>Team1</v>
      </c>
      <c r="U383" s="18">
        <v>105</v>
      </c>
      <c r="V383" s="18">
        <v>85</v>
      </c>
      <c r="W383" s="18">
        <f>Raw!$U383-Raw!$V383</f>
        <v>20</v>
      </c>
      <c r="X383" s="18">
        <v>0.85519999999999996</v>
      </c>
      <c r="Y383" s="18">
        <v>0.73</v>
      </c>
      <c r="Z383" s="18">
        <f>1-Table1[[#This Row],[Pred1]]</f>
        <v>0.27</v>
      </c>
      <c r="AA383" s="20">
        <v>1</v>
      </c>
      <c r="AB383" s="20">
        <v>9</v>
      </c>
      <c r="AC383" s="20">
        <v>-8</v>
      </c>
      <c r="AD383" s="20">
        <v>0.192</v>
      </c>
      <c r="AE383" s="20">
        <v>-0.59999999999999432</v>
      </c>
      <c r="AF383" s="20">
        <v>0.60000000000000853</v>
      </c>
      <c r="AG383" s="20">
        <v>0.79999999999999716</v>
      </c>
      <c r="AH383" s="20">
        <v>-3.7000000000000028</v>
      </c>
      <c r="AI383" s="20">
        <v>2.8000000000000043</v>
      </c>
      <c r="AJ383" s="20">
        <v>0.30000000000000071</v>
      </c>
      <c r="AK383" s="20">
        <v>-3.1999999999999993</v>
      </c>
      <c r="AL383" s="20">
        <v>5.3999999999999986</v>
      </c>
      <c r="AM383" s="20">
        <v>-1.3000000000000007</v>
      </c>
      <c r="AN383" s="20">
        <v>-3.8000000000000007</v>
      </c>
      <c r="AO383" s="20">
        <v>7.4000000000000057</v>
      </c>
      <c r="AP383" s="20">
        <v>-2</v>
      </c>
      <c r="AQ383" s="20">
        <v>-2.3000000000000043</v>
      </c>
      <c r="AR383" s="20">
        <v>-4.2999999999999972</v>
      </c>
      <c r="AS383" s="20">
        <v>-1.1000000000000014</v>
      </c>
      <c r="AT383" s="20">
        <v>-3.1999999999999993</v>
      </c>
      <c r="AU383" s="20">
        <v>-0.79999999999999982</v>
      </c>
      <c r="AV383" s="20">
        <v>-0.59999999999999964</v>
      </c>
      <c r="AW383" s="20">
        <v>-0.59999999999999964</v>
      </c>
      <c r="AX383" s="20">
        <v>-3.5</v>
      </c>
      <c r="AY383" s="20">
        <v>-2</v>
      </c>
      <c r="AZ383" s="20">
        <v>5.3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-4</v>
      </c>
      <c r="BG383" s="20">
        <v>-2</v>
      </c>
      <c r="BH383" s="20">
        <v>10</v>
      </c>
      <c r="BI383" s="20">
        <v>-7.2999999999999972</v>
      </c>
      <c r="BJ383" s="22">
        <v>-3</v>
      </c>
      <c r="BK383" s="22">
        <v>0</v>
      </c>
      <c r="BL383" s="22">
        <v>-11.600000000000001</v>
      </c>
      <c r="BM383" s="22">
        <v>3</v>
      </c>
      <c r="BN383" s="22">
        <v>9</v>
      </c>
      <c r="BO383" s="22">
        <v>-46.2</v>
      </c>
      <c r="BP383" s="22">
        <v>4</v>
      </c>
      <c r="BQ383" s="22">
        <v>12</v>
      </c>
      <c r="BR383" s="22">
        <v>16</v>
      </c>
      <c r="BS383" s="22">
        <v>-8</v>
      </c>
      <c r="BT383" s="22">
        <v>-10</v>
      </c>
      <c r="BU383" s="22">
        <v>-5</v>
      </c>
      <c r="BV383" s="22">
        <v>3</v>
      </c>
      <c r="BW383" s="22">
        <v>1</v>
      </c>
      <c r="BX383" s="22">
        <v>1</v>
      </c>
      <c r="BY383" s="20">
        <v>-3</v>
      </c>
      <c r="BZ383" s="22">
        <v>10</v>
      </c>
      <c r="CA383" s="21" t="str">
        <f>IF(Table1[[#This Row],[Score1]]&gt;Table1[[#This Row],[Score2]],Table1[[#This Row],[Team1]],Table1[[#This Row],[Team2]])</f>
        <v>LAL</v>
      </c>
      <c r="CB383" s="21" t="str">
        <f>IF(Raw!$CA383=Raw!$B383,"Team1", "Team2")</f>
        <v>Team2</v>
      </c>
      <c r="CC383" s="21">
        <v>86</v>
      </c>
      <c r="CD383" s="21">
        <v>99</v>
      </c>
      <c r="CE383" s="21">
        <f>Raw!$CC383-Raw!$CD383</f>
        <v>-13</v>
      </c>
      <c r="CF383" s="21" t="str">
        <f>INDEX(Pred!O:O, MATCH(Table1[[#This Row],[Index]],Pred!E:E,0))</f>
        <v>Team1</v>
      </c>
      <c r="CG383" s="21">
        <f>INDEX(Pred!P:P,MATCH(Table1[[#This Row],[Index]],Pred!E:E,0))</f>
        <v>6</v>
      </c>
      <c r="CH383" s="21">
        <f>IF(OR(SIGN(Table1[[#This Row],[Runline.forecast]])&lt;&gt;SIGN(Table1[[#This Row],[Scorediff]]), ABS(Table1[[#This Row],[Runline.forecast]])&gt;ABS(Table1[[#This Row],[Scorediff]])),1,0)</f>
        <v>1</v>
      </c>
      <c r="CI383" s="21">
        <f>IF(Table1[[#This Row],[GamewinTeam]]=Table1[[#This Row],[Bet.forecast]],0,1)</f>
        <v>1</v>
      </c>
      <c r="CJ383" s="32">
        <f>IF(AND(Table1[[#This Row],[Runline.error]]=0,Table1[[#This Row],[Error]]=0),0,1)</f>
        <v>1</v>
      </c>
      <c r="CK383" s="32">
        <f>IF(OR(SIGN(Table1[[#This Row],[Scorepreddiff]])&lt;&gt;SIGN(Table1[[#This Row],[Scorediff]]), ABS(Table1[[#This Row],[Scorepreddiff]])&gt;ABS(Table1[[#This Row],[Scorediff]])),1,0)</f>
        <v>1</v>
      </c>
    </row>
    <row r="384" spans="1:89" x14ac:dyDescent="0.25">
      <c r="A384" t="str">
        <f>IF(ISBLANK(Table1[[#This Row],[Gamewin]]),"Test","Train")</f>
        <v>Train</v>
      </c>
      <c r="B384" s="16" t="s">
        <v>65</v>
      </c>
      <c r="C384" s="18" t="s">
        <v>81</v>
      </c>
      <c r="D384" s="19" t="s">
        <v>307</v>
      </c>
      <c r="E384" s="18" t="str">
        <f>Table1[[#This Row],[Team1]]&amp;""&amp;Table1[[#This Row],[Team2]]&amp;""&amp;Table1[[#This Row],[Date]]</f>
        <v>NYKUTA19.01.2018</v>
      </c>
      <c r="F384" s="18" t="str">
        <f>Raw!$C384</f>
        <v>UTA</v>
      </c>
      <c r="G384" s="18" t="str">
        <f>IF(Raw!$F384=Raw!$B384,"Team1","Team2")</f>
        <v>Team2</v>
      </c>
      <c r="H384" s="18" t="str">
        <f>IF(Table1[[#This Row],[Odd1]]&gt;Table1[[#This Row],[Odd2]],Table1[[#This Row],[Team2]],Table1[[#This Row],[Team1]])</f>
        <v>UTA</v>
      </c>
      <c r="I384" s="18" t="str">
        <f>IF(Raw!$H384=Raw!$B384,"Team1","Team2")</f>
        <v>Team2</v>
      </c>
      <c r="J384" s="18">
        <v>2.93</v>
      </c>
      <c r="K384" s="18">
        <v>1.47</v>
      </c>
      <c r="L384" s="18">
        <f>Raw!$J384-Raw!$K384</f>
        <v>1.4600000000000002</v>
      </c>
      <c r="M384" s="18" t="s">
        <v>65</v>
      </c>
      <c r="N384" s="18" t="str">
        <f>IF(Raw!$M384=Raw!$B384,"Team1", "Team2")</f>
        <v>Team1</v>
      </c>
      <c r="O384" s="18">
        <v>2</v>
      </c>
      <c r="P384" s="18">
        <f>0</f>
        <v>0</v>
      </c>
      <c r="Q384" s="18">
        <v>4</v>
      </c>
      <c r="R384" s="18">
        <v>1</v>
      </c>
      <c r="S384" s="18" t="str">
        <f>IF(Table1[[#This Row],[Scorepred1]]&gt;Table1[[#This Row],[Scorepred2]],Table1[[#This Row],[Team1]],Table1[[#This Row],[Team2]])</f>
        <v>UTA</v>
      </c>
      <c r="T384" s="18" t="str">
        <f>IF(Raw!$S384=Raw!$B384,"Team1","Team2")</f>
        <v>Team2</v>
      </c>
      <c r="U384" s="18">
        <v>84</v>
      </c>
      <c r="V384" s="18">
        <v>105</v>
      </c>
      <c r="W384" s="18">
        <f>Raw!$U384-Raw!$V384</f>
        <v>-21</v>
      </c>
      <c r="X384" s="18">
        <v>0.86299999999999999</v>
      </c>
      <c r="Y384" s="18">
        <v>0.28999999999999998</v>
      </c>
      <c r="Z384" s="18">
        <f>1-Table1[[#This Row],[Pred1]]</f>
        <v>0.71</v>
      </c>
      <c r="AA384" s="20">
        <v>1</v>
      </c>
      <c r="AB384" s="20">
        <v>2</v>
      </c>
      <c r="AC384" s="20">
        <v>-1</v>
      </c>
      <c r="AD384" s="20">
        <v>3.5000000000000031E-2</v>
      </c>
      <c r="AE384" s="20">
        <v>0.5</v>
      </c>
      <c r="AF384" s="20">
        <v>3.2000000000000028</v>
      </c>
      <c r="AG384" s="20">
        <v>3.1000000000000014</v>
      </c>
      <c r="AH384" s="20">
        <v>3.5</v>
      </c>
      <c r="AI384" s="20">
        <v>1.7000000000000028</v>
      </c>
      <c r="AJ384" s="20">
        <v>-3.2</v>
      </c>
      <c r="AK384" s="20">
        <v>-8.6999999999999993</v>
      </c>
      <c r="AL384" s="20">
        <v>-0.29999999999999716</v>
      </c>
      <c r="AM384" s="20">
        <v>0.19999999999999929</v>
      </c>
      <c r="AN384" s="20">
        <v>0.69999999999999929</v>
      </c>
      <c r="AO384" s="20">
        <v>-1.2999999999999972</v>
      </c>
      <c r="AP384" s="20">
        <v>2.2999999999999989</v>
      </c>
      <c r="AQ384" s="20">
        <v>2</v>
      </c>
      <c r="AR384" s="20">
        <v>4.2999999999999972</v>
      </c>
      <c r="AS384" s="20">
        <v>1.6999999999999993</v>
      </c>
      <c r="AT384" s="20">
        <v>1.3000000000000007</v>
      </c>
      <c r="AU384" s="20">
        <v>-2.3000000000000007</v>
      </c>
      <c r="AV384" s="20">
        <v>0.70000000000000018</v>
      </c>
      <c r="AW384" s="20">
        <v>0.5</v>
      </c>
      <c r="AX384" s="20">
        <v>1.0999999999999979</v>
      </c>
      <c r="AY384" s="20">
        <v>0.19999999999999929</v>
      </c>
      <c r="AZ384" s="20">
        <v>9.9999999999999978E-2</v>
      </c>
      <c r="BA384" s="20">
        <v>0</v>
      </c>
      <c r="BB384" s="20">
        <v>-1</v>
      </c>
      <c r="BC384" s="20">
        <v>1</v>
      </c>
      <c r="BD384" s="20">
        <v>-1</v>
      </c>
      <c r="BE384" s="20">
        <v>0</v>
      </c>
      <c r="BF384" s="20">
        <v>-21</v>
      </c>
      <c r="BG384" s="20">
        <v>-11</v>
      </c>
      <c r="BH384" s="20">
        <v>1</v>
      </c>
      <c r="BI384" s="20">
        <v>-14.099999999999994</v>
      </c>
      <c r="BJ384" s="22">
        <v>-5</v>
      </c>
      <c r="BK384" s="22">
        <v>-2</v>
      </c>
      <c r="BL384" s="22">
        <v>-15.5</v>
      </c>
      <c r="BM384" s="22">
        <v>6</v>
      </c>
      <c r="BN384" s="22">
        <v>3</v>
      </c>
      <c r="BO384" s="22">
        <v>15.700000000000003</v>
      </c>
      <c r="BP384" s="22">
        <v>6</v>
      </c>
      <c r="BQ384" s="22">
        <v>10</v>
      </c>
      <c r="BR384" s="22">
        <v>16</v>
      </c>
      <c r="BS384" s="22">
        <v>-4</v>
      </c>
      <c r="BT384" s="22">
        <v>4</v>
      </c>
      <c r="BU384" s="22">
        <v>-10</v>
      </c>
      <c r="BV384" s="22">
        <v>8</v>
      </c>
      <c r="BW384" s="22">
        <v>-1</v>
      </c>
      <c r="BX384" s="22">
        <v>-5</v>
      </c>
      <c r="BY384" s="20">
        <v>-2</v>
      </c>
      <c r="BZ384" s="22">
        <v>-21</v>
      </c>
      <c r="CA384" s="21" t="str">
        <f>IF(Table1[[#This Row],[Score1]]&gt;Table1[[#This Row],[Score2]],Table1[[#This Row],[Team1]],Table1[[#This Row],[Team2]])</f>
        <v>NYK</v>
      </c>
      <c r="CB384" s="21" t="str">
        <f>IF(Raw!$CA384=Raw!$B384,"Team1", "Team2")</f>
        <v>Team1</v>
      </c>
      <c r="CC384" s="21">
        <v>117</v>
      </c>
      <c r="CD384" s="21">
        <v>115</v>
      </c>
      <c r="CE384" s="21">
        <f>Raw!$CC384-Raw!$CD384</f>
        <v>2</v>
      </c>
      <c r="CF384" s="21" t="str">
        <f>INDEX(Pred!O:O, MATCH(Table1[[#This Row],[Index]],Pred!E:E,0))</f>
        <v>do not bet</v>
      </c>
      <c r="CG384" s="21">
        <f>INDEX(Pred!P:P,MATCH(Table1[[#This Row],[Index]],Pred!E:E,0))</f>
        <v>-6</v>
      </c>
      <c r="CH384" s="21">
        <f>IF(OR(SIGN(Table1[[#This Row],[Runline.forecast]])&lt;&gt;SIGN(Table1[[#This Row],[Scorediff]]), ABS(Table1[[#This Row],[Runline.forecast]])&gt;ABS(Table1[[#This Row],[Scorediff]])),1,0)</f>
        <v>1</v>
      </c>
      <c r="CI384" s="21">
        <f>IF(Table1[[#This Row],[GamewinTeam]]=Table1[[#This Row],[Bet.forecast]],0,1)</f>
        <v>1</v>
      </c>
      <c r="CJ384" s="32">
        <f>IF(AND(Table1[[#This Row],[Runline.error]]=0,Table1[[#This Row],[Error]]=0),0,1)</f>
        <v>1</v>
      </c>
      <c r="CK384" s="32">
        <f>IF(OR(SIGN(Table1[[#This Row],[Scorepreddiff]])&lt;&gt;SIGN(Table1[[#This Row],[Scorediff]]), ABS(Table1[[#This Row],[Scorepreddiff]])&gt;ABS(Table1[[#This Row],[Scorediff]])),1,0)</f>
        <v>1</v>
      </c>
    </row>
    <row r="385" spans="1:89" x14ac:dyDescent="0.25">
      <c r="A385" t="str">
        <f>IF(ISBLANK(Table1[[#This Row],[Gamewin]]),"Test","Train")</f>
        <v>Train</v>
      </c>
      <c r="B385" s="16" t="s">
        <v>67</v>
      </c>
      <c r="C385" s="18" t="s">
        <v>4</v>
      </c>
      <c r="D385" s="19" t="s">
        <v>308</v>
      </c>
      <c r="E385" s="18" t="str">
        <f>Table1[[#This Row],[Team1]]&amp;""&amp;Table1[[#This Row],[Team2]]&amp;""&amp;Table1[[#This Row],[Date]]</f>
        <v>OKCCLE20.01.2018</v>
      </c>
      <c r="F385" s="18" t="str">
        <f>Raw!$C385</f>
        <v>CLE</v>
      </c>
      <c r="G385" s="18" t="str">
        <f>IF(Raw!$F385=Raw!$B385,"Team1","Team2")</f>
        <v>Team2</v>
      </c>
      <c r="H385" s="18" t="str">
        <f>IF(Table1[[#This Row],[Odd1]]&gt;Table1[[#This Row],[Odd2]],Table1[[#This Row],[Team2]],Table1[[#This Row],[Team1]])</f>
        <v>CLE</v>
      </c>
      <c r="I385" s="18" t="str">
        <f>IF(Raw!$H385=Raw!$B385,"Team1","Team2")</f>
        <v>Team2</v>
      </c>
      <c r="J385" s="18">
        <v>2.29</v>
      </c>
      <c r="K385" s="18">
        <v>1.7</v>
      </c>
      <c r="L385" s="18">
        <f>Raw!$J385-Raw!$K385</f>
        <v>0.59000000000000008</v>
      </c>
      <c r="M385" s="18" t="s">
        <v>67</v>
      </c>
      <c r="N385" s="18" t="str">
        <f>IF(Raw!$M385=Raw!$B385,"Team1", "Team2")</f>
        <v>Team1</v>
      </c>
      <c r="O385" s="18">
        <f>0</f>
        <v>0</v>
      </c>
      <c r="P385" s="18">
        <v>1</v>
      </c>
      <c r="Q385" s="18">
        <f>0</f>
        <v>0</v>
      </c>
      <c r="R385" s="18">
        <f>0</f>
        <v>0</v>
      </c>
      <c r="S385" s="18" t="str">
        <f>IF(Table1[[#This Row],[Scorepred1]]&gt;Table1[[#This Row],[Scorepred2]],Table1[[#This Row],[Team1]],Table1[[#This Row],[Team2]])</f>
        <v>CLE</v>
      </c>
      <c r="T385" s="18" t="str">
        <f>IF(Raw!$S385=Raw!$B385,"Team1","Team2")</f>
        <v>Team2</v>
      </c>
      <c r="U385" s="18">
        <v>98</v>
      </c>
      <c r="V385" s="18">
        <v>107</v>
      </c>
      <c r="W385" s="18">
        <f>Raw!$U385-Raw!$V385</f>
        <v>-9</v>
      </c>
      <c r="X385" s="18">
        <v>0.8337</v>
      </c>
      <c r="Y385" s="18">
        <v>0.41</v>
      </c>
      <c r="Z385" s="18">
        <f>1-Table1[[#This Row],[Pred1]]</f>
        <v>0.59000000000000008</v>
      </c>
      <c r="AA385" s="20">
        <v>1</v>
      </c>
      <c r="AB385" s="20">
        <v>-1</v>
      </c>
      <c r="AC385" s="20">
        <v>2</v>
      </c>
      <c r="AD385" s="20">
        <v>-3.5000000000000031E-2</v>
      </c>
      <c r="AE385" s="20">
        <v>0.29999999999999716</v>
      </c>
      <c r="AF385" s="20">
        <v>-4.4000000000000057</v>
      </c>
      <c r="AG385" s="20">
        <v>0.10000000000000142</v>
      </c>
      <c r="AH385" s="20">
        <v>3.3999999999999915</v>
      </c>
      <c r="AI385" s="20">
        <v>-1.7000000000000028</v>
      </c>
      <c r="AJ385" s="20">
        <v>-1.6999999999999993</v>
      </c>
      <c r="AK385" s="20">
        <v>-3.7999999999999972</v>
      </c>
      <c r="AL385" s="20">
        <v>-0.89999999999999858</v>
      </c>
      <c r="AM385" s="20">
        <v>-3.0000000000000018</v>
      </c>
      <c r="AN385" s="20">
        <v>-1</v>
      </c>
      <c r="AO385" s="20">
        <v>-9.7000000000000028</v>
      </c>
      <c r="AP385" s="20">
        <v>3.9000000000000004</v>
      </c>
      <c r="AQ385" s="20">
        <v>-0.60000000000000142</v>
      </c>
      <c r="AR385" s="20">
        <v>3.2999999999999972</v>
      </c>
      <c r="AS385" s="20">
        <v>-2.3000000000000007</v>
      </c>
      <c r="AT385" s="20">
        <v>9.9999999999999645E-2</v>
      </c>
      <c r="AU385" s="20">
        <v>2.1000000000000005</v>
      </c>
      <c r="AV385" s="20">
        <v>1.2999999999999998</v>
      </c>
      <c r="AW385" s="20">
        <v>0.30000000000000071</v>
      </c>
      <c r="AX385" s="20">
        <v>1.7999999999999972</v>
      </c>
      <c r="AY385" s="20">
        <v>-1</v>
      </c>
      <c r="AZ385" s="20">
        <v>3.8</v>
      </c>
      <c r="BA385" s="20">
        <v>0</v>
      </c>
      <c r="BB385" s="20">
        <v>1</v>
      </c>
      <c r="BC385" s="20">
        <v>-1</v>
      </c>
      <c r="BD385" s="20">
        <v>1</v>
      </c>
      <c r="BE385" s="20">
        <v>0</v>
      </c>
      <c r="BF385" s="20">
        <v>24</v>
      </c>
      <c r="BG385" s="20">
        <v>12</v>
      </c>
      <c r="BH385" s="20">
        <v>11</v>
      </c>
      <c r="BI385" s="20">
        <v>6.2999999999999972</v>
      </c>
      <c r="BJ385" s="22">
        <v>4</v>
      </c>
      <c r="BK385" s="22">
        <v>-7</v>
      </c>
      <c r="BL385" s="22">
        <v>19.700000000000003</v>
      </c>
      <c r="BM385" s="22">
        <v>-4</v>
      </c>
      <c r="BN385" s="22">
        <v>1</v>
      </c>
      <c r="BO385" s="22">
        <v>-17.200000000000003</v>
      </c>
      <c r="BP385" s="22">
        <v>13</v>
      </c>
      <c r="BQ385" s="22">
        <v>11</v>
      </c>
      <c r="BR385" s="22">
        <v>24</v>
      </c>
      <c r="BS385" s="22">
        <v>5</v>
      </c>
      <c r="BT385" s="22">
        <v>-1</v>
      </c>
      <c r="BU385" s="22">
        <v>2</v>
      </c>
      <c r="BV385" s="22">
        <v>-2</v>
      </c>
      <c r="BW385" s="22">
        <v>2</v>
      </c>
      <c r="BX385" s="22">
        <v>5</v>
      </c>
      <c r="BY385" s="20">
        <v>-5</v>
      </c>
      <c r="BZ385" s="22">
        <v>48</v>
      </c>
      <c r="CA385" s="21" t="str">
        <f>IF(Table1[[#This Row],[Score1]]&gt;Table1[[#This Row],[Score2]],Table1[[#This Row],[Team1]],Table1[[#This Row],[Team2]])</f>
        <v>OKC</v>
      </c>
      <c r="CB385" s="21" t="str">
        <f>IF(Raw!$CA385=Raw!$B385,"Team1", "Team2")</f>
        <v>Team1</v>
      </c>
      <c r="CC385" s="21">
        <v>148</v>
      </c>
      <c r="CD385" s="21">
        <v>124</v>
      </c>
      <c r="CE385" s="21">
        <f>Raw!$CC385-Raw!$CD385</f>
        <v>24</v>
      </c>
      <c r="CF385" s="21" t="str">
        <f>INDEX(Pred!O:O, MATCH(Table1[[#This Row],[Index]],Pred!E:E,0))</f>
        <v>Team2</v>
      </c>
      <c r="CG385" s="21">
        <f>INDEX(Pred!P:P,MATCH(Table1[[#This Row],[Index]],Pred!E:E,0))</f>
        <v>-1</v>
      </c>
      <c r="CH385" s="21">
        <f>IF(OR(SIGN(Table1[[#This Row],[Runline.forecast]])&lt;&gt;SIGN(Table1[[#This Row],[Scorediff]]), ABS(Table1[[#This Row],[Runline.forecast]])&gt;ABS(Table1[[#This Row],[Scorediff]])),1,0)</f>
        <v>1</v>
      </c>
      <c r="CI385" s="21">
        <f>IF(Table1[[#This Row],[GamewinTeam]]=Table1[[#This Row],[Bet.forecast]],0,1)</f>
        <v>1</v>
      </c>
      <c r="CJ385" s="32">
        <f>IF(AND(Table1[[#This Row],[Runline.error]]=0,Table1[[#This Row],[Error]]=0),0,1)</f>
        <v>1</v>
      </c>
      <c r="CK385" s="32">
        <f>IF(OR(SIGN(Table1[[#This Row],[Scorepreddiff]])&lt;&gt;SIGN(Table1[[#This Row],[Scorediff]]), ABS(Table1[[#This Row],[Scorepreddiff]])&gt;ABS(Table1[[#This Row],[Scorediff]])),1,0)</f>
        <v>1</v>
      </c>
    </row>
    <row r="386" spans="1:89" x14ac:dyDescent="0.25">
      <c r="A386" t="str">
        <f>IF(ISBLANK(Table1[[#This Row],[Gamewin]]),"Test","Train")</f>
        <v>Train</v>
      </c>
      <c r="B386" s="16" t="s">
        <v>42</v>
      </c>
      <c r="C386" s="18" t="s">
        <v>2</v>
      </c>
      <c r="D386" s="19" t="s">
        <v>308</v>
      </c>
      <c r="E386" s="18" t="str">
        <f>Table1[[#This Row],[Team1]]&amp;""&amp;Table1[[#This Row],[Team2]]&amp;""&amp;Table1[[#This Row],[Date]]</f>
        <v>CHIATL20.01.2018</v>
      </c>
      <c r="F386" s="18" t="str">
        <f>Raw!$C386</f>
        <v>ATL</v>
      </c>
      <c r="G386" s="18" t="str">
        <f>IF(Raw!$F386=Raw!$B386,"Team1","Team2")</f>
        <v>Team2</v>
      </c>
      <c r="H386" s="18" t="str">
        <f>IF(Table1[[#This Row],[Odd1]]&gt;Table1[[#This Row],[Odd2]],Table1[[#This Row],[Team2]],Table1[[#This Row],[Team1]])</f>
        <v>ATL</v>
      </c>
      <c r="I386" s="18" t="str">
        <f>IF(Raw!$H386=Raw!$B386,"Team1","Team2")</f>
        <v>Team2</v>
      </c>
      <c r="J386" s="18">
        <v>2.13</v>
      </c>
      <c r="K386" s="18">
        <v>1.8</v>
      </c>
      <c r="L386" s="18">
        <f>Raw!$J386-Raw!$K386</f>
        <v>0.32999999999999985</v>
      </c>
      <c r="M386" s="18" t="s">
        <v>2</v>
      </c>
      <c r="N386" s="18" t="str">
        <f>IF(Raw!$M386=Raw!$B386,"Team1", "Team2")</f>
        <v>Team2</v>
      </c>
      <c r="O386" s="18">
        <f>0</f>
        <v>0</v>
      </c>
      <c r="P386" s="18">
        <f>0</f>
        <v>0</v>
      </c>
      <c r="Q386" s="18">
        <f>0</f>
        <v>0</v>
      </c>
      <c r="R386" s="18">
        <f>0</f>
        <v>0</v>
      </c>
      <c r="S386" s="18" t="str">
        <f>IF(Table1[[#This Row],[Scorepred1]]&gt;Table1[[#This Row],[Scorepred2]],Table1[[#This Row],[Team1]],Table1[[#This Row],[Team2]])</f>
        <v>ATL</v>
      </c>
      <c r="T386" s="18" t="str">
        <f>IF(Raw!$S386=Raw!$B386,"Team1","Team2")</f>
        <v>Team2</v>
      </c>
      <c r="U386" s="18">
        <v>83</v>
      </c>
      <c r="V386" s="18">
        <v>113</v>
      </c>
      <c r="W386" s="18">
        <f>Raw!$U386-Raw!$V386</f>
        <v>-30</v>
      </c>
      <c r="X386" s="18">
        <v>0.79930000000000001</v>
      </c>
      <c r="Y386" s="18">
        <v>0.2</v>
      </c>
      <c r="Z386" s="18">
        <f>1-Table1[[#This Row],[Pred1]]</f>
        <v>0.8</v>
      </c>
      <c r="AA386" s="20">
        <v>1</v>
      </c>
      <c r="AB386" s="20">
        <v>4</v>
      </c>
      <c r="AC386" s="20">
        <v>-3</v>
      </c>
      <c r="AD386" s="20">
        <v>8.3000000000000018E-2</v>
      </c>
      <c r="AE386" s="20">
        <v>0.5</v>
      </c>
      <c r="AF386" s="20">
        <v>-0.70000000000000284</v>
      </c>
      <c r="AG386" s="20">
        <v>0.60000000000000142</v>
      </c>
      <c r="AH386" s="20">
        <v>3.6000000000000085</v>
      </c>
      <c r="AI386" s="20">
        <v>-1.1000000000000014</v>
      </c>
      <c r="AJ386" s="20">
        <v>0.19999999999999929</v>
      </c>
      <c r="AK386" s="20">
        <v>1.5</v>
      </c>
      <c r="AL386" s="20">
        <v>-1.1000000000000014</v>
      </c>
      <c r="AM386" s="20">
        <v>-2.0999999999999996</v>
      </c>
      <c r="AN386" s="20">
        <v>-1.9000000000000021</v>
      </c>
      <c r="AO386" s="20">
        <v>-3.1000000000000085</v>
      </c>
      <c r="AP386" s="20">
        <v>-0.60000000000000142</v>
      </c>
      <c r="AQ386" s="20">
        <v>4.2999999999999972</v>
      </c>
      <c r="AR386" s="20">
        <v>3.7000000000000028</v>
      </c>
      <c r="AS386" s="20">
        <v>-0.10000000000000142</v>
      </c>
      <c r="AT386" s="20">
        <v>-1.5</v>
      </c>
      <c r="AU386" s="20">
        <v>-1.2000000000000011</v>
      </c>
      <c r="AV386" s="20">
        <v>-0.39999999999999947</v>
      </c>
      <c r="AW386" s="20">
        <v>-0.5</v>
      </c>
      <c r="AX386" s="20">
        <v>-1.1000000000000014</v>
      </c>
      <c r="AY386" s="20">
        <v>-3.6999999999999993</v>
      </c>
      <c r="AZ386" s="20">
        <v>-1.5999999999999996</v>
      </c>
      <c r="BA386" s="20">
        <v>0</v>
      </c>
      <c r="BB386" s="20">
        <v>-1</v>
      </c>
      <c r="BC386" s="20">
        <v>1</v>
      </c>
      <c r="BD386" s="20">
        <v>-1</v>
      </c>
      <c r="BE386" s="20">
        <v>0</v>
      </c>
      <c r="BF386" s="20">
        <v>18</v>
      </c>
      <c r="BG386" s="20">
        <v>8</v>
      </c>
      <c r="BH386" s="20">
        <v>17</v>
      </c>
      <c r="BI386" s="20">
        <v>0.89999999999999858</v>
      </c>
      <c r="BJ386" s="22">
        <v>0</v>
      </c>
      <c r="BK386" s="22">
        <v>-1</v>
      </c>
      <c r="BL386" s="22">
        <v>0.60000000000000142</v>
      </c>
      <c r="BM386" s="22">
        <v>2</v>
      </c>
      <c r="BN386" s="22">
        <v>0</v>
      </c>
      <c r="BO386" s="22">
        <v>15.399999999999991</v>
      </c>
      <c r="BP386" s="22">
        <v>2</v>
      </c>
      <c r="BQ386" s="22">
        <v>4</v>
      </c>
      <c r="BR386" s="22">
        <v>6</v>
      </c>
      <c r="BS386" s="22">
        <v>-8</v>
      </c>
      <c r="BT386" s="22">
        <v>0</v>
      </c>
      <c r="BU386" s="22">
        <v>5</v>
      </c>
      <c r="BV386" s="22">
        <v>-1</v>
      </c>
      <c r="BW386" s="22">
        <v>-3</v>
      </c>
      <c r="BX386" s="22">
        <v>-3</v>
      </c>
      <c r="BY386" s="20">
        <v>-4</v>
      </c>
      <c r="BZ386" s="22">
        <v>-8</v>
      </c>
      <c r="CA386" s="21" t="str">
        <f>IF(Table1[[#This Row],[Score1]]&gt;Table1[[#This Row],[Score2]],Table1[[#This Row],[Team1]],Table1[[#This Row],[Team2]])</f>
        <v>CHI</v>
      </c>
      <c r="CB386" s="21" t="str">
        <f>IF(Raw!$CA386=Raw!$B386,"Team1", "Team2")</f>
        <v>Team1</v>
      </c>
      <c r="CC386" s="21">
        <v>113</v>
      </c>
      <c r="CD386" s="21">
        <v>97</v>
      </c>
      <c r="CE386" s="21">
        <f>Raw!$CC386-Raw!$CD386</f>
        <v>16</v>
      </c>
      <c r="CF386" s="21" t="str">
        <f>INDEX(Pred!O:O, MATCH(Table1[[#This Row],[Index]],Pred!E:E,0))</f>
        <v>do not bet</v>
      </c>
      <c r="CG386" s="21">
        <f>INDEX(Pred!P:P,MATCH(Table1[[#This Row],[Index]],Pred!E:E,0))</f>
        <v>-7</v>
      </c>
      <c r="CH386" s="21">
        <f>IF(OR(SIGN(Table1[[#This Row],[Runline.forecast]])&lt;&gt;SIGN(Table1[[#This Row],[Scorediff]]), ABS(Table1[[#This Row],[Runline.forecast]])&gt;ABS(Table1[[#This Row],[Scorediff]])),1,0)</f>
        <v>1</v>
      </c>
      <c r="CI386" s="21">
        <f>IF(Table1[[#This Row],[GamewinTeam]]=Table1[[#This Row],[Bet.forecast]],0,1)</f>
        <v>1</v>
      </c>
      <c r="CJ386" s="32">
        <f>IF(AND(Table1[[#This Row],[Runline.error]]=0,Table1[[#This Row],[Error]]=0),0,1)</f>
        <v>1</v>
      </c>
      <c r="CK386" s="32">
        <f>IF(OR(SIGN(Table1[[#This Row],[Scorepreddiff]])&lt;&gt;SIGN(Table1[[#This Row],[Scorediff]]), ABS(Table1[[#This Row],[Scorepreddiff]])&gt;ABS(Table1[[#This Row],[Scorediff]])),1,0)</f>
        <v>1</v>
      </c>
    </row>
    <row r="387" spans="1:89" x14ac:dyDescent="0.25">
      <c r="A387" t="str">
        <f>IF(ISBLANK(Table1[[#This Row],[Gamewin]]),"Test","Train")</f>
        <v>Train</v>
      </c>
      <c r="B387" s="16" t="s">
        <v>58</v>
      </c>
      <c r="C387" s="18" t="s">
        <v>63</v>
      </c>
      <c r="D387" s="19" t="s">
        <v>308</v>
      </c>
      <c r="E387" s="18" t="str">
        <f>Table1[[#This Row],[Team1]]&amp;""&amp;Table1[[#This Row],[Team2]]&amp;""&amp;Table1[[#This Row],[Date]]</f>
        <v>MEMNOP20.01.2018</v>
      </c>
      <c r="F387" s="18" t="str">
        <f>Raw!$C387</f>
        <v>NOP</v>
      </c>
      <c r="G387" s="18" t="str">
        <f>IF(Raw!$F387=Raw!$B387,"Team1","Team2")</f>
        <v>Team2</v>
      </c>
      <c r="H387" s="18" t="str">
        <f>IF(Table1[[#This Row],[Odd1]]&gt;Table1[[#This Row],[Odd2]],Table1[[#This Row],[Team2]],Table1[[#This Row],[Team1]])</f>
        <v>NOP</v>
      </c>
      <c r="I387" s="18" t="str">
        <f>IF(Raw!$H387=Raw!$B387,"Team1","Team2")</f>
        <v>Team2</v>
      </c>
      <c r="J387" s="18">
        <v>4.34</v>
      </c>
      <c r="K387" s="18">
        <v>1.26</v>
      </c>
      <c r="L387" s="18">
        <f>Raw!$J387-Raw!$K387</f>
        <v>3.08</v>
      </c>
      <c r="M387" s="18" t="s">
        <v>58</v>
      </c>
      <c r="N387" s="18" t="str">
        <f>IF(Raw!$M387=Raw!$B387,"Team1", "Team2")</f>
        <v>Team1</v>
      </c>
      <c r="O387" s="18">
        <v>1</v>
      </c>
      <c r="P387" s="18">
        <f>0</f>
        <v>0</v>
      </c>
      <c r="Q387" s="18">
        <v>4</v>
      </c>
      <c r="R387" s="18">
        <f>0</f>
        <v>0</v>
      </c>
      <c r="S387" s="18" t="str">
        <f>IF(Table1[[#This Row],[Scorepred1]]&gt;Table1[[#This Row],[Scorepred2]],Table1[[#This Row],[Team1]],Table1[[#This Row],[Team2]])</f>
        <v>NOP</v>
      </c>
      <c r="T387" s="18" t="str">
        <f>IF(Raw!$S387=Raw!$B387,"Team1","Team2")</f>
        <v>Team2</v>
      </c>
      <c r="U387" s="18">
        <v>90</v>
      </c>
      <c r="V387" s="18">
        <v>106</v>
      </c>
      <c r="W387" s="18">
        <f>Raw!$U387-Raw!$V387</f>
        <v>-16</v>
      </c>
      <c r="X387" s="18">
        <v>0.64570000000000005</v>
      </c>
      <c r="Y387" s="18">
        <v>0.34</v>
      </c>
      <c r="Z387" s="18">
        <f>1-Table1[[#This Row],[Pred1]]</f>
        <v>0.65999999999999992</v>
      </c>
      <c r="AA387" s="20">
        <v>0</v>
      </c>
      <c r="AB387" s="20">
        <v>-7</v>
      </c>
      <c r="AC387" s="20">
        <v>7</v>
      </c>
      <c r="AD387" s="20">
        <v>-0.15900000000000003</v>
      </c>
      <c r="AE387" s="20">
        <v>-0.5</v>
      </c>
      <c r="AF387" s="20">
        <v>-11.399999999999991</v>
      </c>
      <c r="AG387" s="20">
        <v>-5.2999999999999972</v>
      </c>
      <c r="AH387" s="20">
        <v>-3.7000000000000028</v>
      </c>
      <c r="AI387" s="20">
        <v>-4.3999999999999986</v>
      </c>
      <c r="AJ387" s="20">
        <v>-1.4000000000000004</v>
      </c>
      <c r="AK387" s="20">
        <v>-2.3000000000000007</v>
      </c>
      <c r="AL387" s="20">
        <v>-2</v>
      </c>
      <c r="AM387" s="20">
        <v>0.69999999999999929</v>
      </c>
      <c r="AN387" s="20">
        <v>0.10000000000000142</v>
      </c>
      <c r="AO387" s="20">
        <v>2.9000000000000057</v>
      </c>
      <c r="AP387" s="20">
        <v>0.59999999999999964</v>
      </c>
      <c r="AQ387" s="20">
        <v>-3.1000000000000014</v>
      </c>
      <c r="AR387" s="20">
        <v>-2.5</v>
      </c>
      <c r="AS387" s="20">
        <v>-5.5</v>
      </c>
      <c r="AT387" s="20">
        <v>-1.8000000000000007</v>
      </c>
      <c r="AU387" s="20">
        <v>0</v>
      </c>
      <c r="AV387" s="20">
        <v>0.20000000000000018</v>
      </c>
      <c r="AW387" s="20">
        <v>1.1000000000000005</v>
      </c>
      <c r="AX387" s="20">
        <v>3.6000000000000014</v>
      </c>
      <c r="AY387" s="20">
        <v>0</v>
      </c>
      <c r="AZ387" s="20">
        <v>-2.6</v>
      </c>
      <c r="BA387" s="20">
        <v>0</v>
      </c>
      <c r="BB387" s="20">
        <v>1</v>
      </c>
      <c r="BC387" s="20">
        <v>-1</v>
      </c>
      <c r="BD387" s="20">
        <v>1</v>
      </c>
      <c r="BE387" s="20">
        <v>0</v>
      </c>
      <c r="BF387" s="20">
        <v>13</v>
      </c>
      <c r="BG387" s="20">
        <v>4</v>
      </c>
      <c r="BH387" s="20">
        <v>8</v>
      </c>
      <c r="BI387" s="20">
        <v>0.5</v>
      </c>
      <c r="BJ387" s="22">
        <v>0</v>
      </c>
      <c r="BK387" s="22">
        <v>7</v>
      </c>
      <c r="BL387" s="22">
        <v>-7.6000000000000014</v>
      </c>
      <c r="BM387" s="22">
        <v>5</v>
      </c>
      <c r="BN387" s="22">
        <v>4</v>
      </c>
      <c r="BO387" s="22">
        <v>9.8999999999999915</v>
      </c>
      <c r="BP387" s="22">
        <v>5</v>
      </c>
      <c r="BQ387" s="22">
        <v>1</v>
      </c>
      <c r="BR387" s="22">
        <v>6</v>
      </c>
      <c r="BS387" s="22">
        <v>-3</v>
      </c>
      <c r="BT387" s="22">
        <v>-1</v>
      </c>
      <c r="BU387" s="22">
        <v>7</v>
      </c>
      <c r="BV387" s="22">
        <v>-1</v>
      </c>
      <c r="BW387" s="22">
        <v>0</v>
      </c>
      <c r="BX387" s="22">
        <v>-3</v>
      </c>
      <c r="BY387" s="20">
        <v>-2</v>
      </c>
      <c r="BZ387" s="22">
        <v>19</v>
      </c>
      <c r="CA387" s="21" t="str">
        <f>IF(Table1[[#This Row],[Score1]]&gt;Table1[[#This Row],[Score2]],Table1[[#This Row],[Team1]],Table1[[#This Row],[Team2]])</f>
        <v>NOP</v>
      </c>
      <c r="CB387" s="21" t="str">
        <f>IF(Raw!$CA387=Raw!$B387,"Team1", "Team2")</f>
        <v>Team2</v>
      </c>
      <c r="CC387" s="21">
        <v>104</v>
      </c>
      <c r="CD387" s="21">
        <v>111</v>
      </c>
      <c r="CE387" s="21">
        <f>Raw!$CC387-Raw!$CD387</f>
        <v>-7</v>
      </c>
      <c r="CF387" s="21" t="str">
        <f>INDEX(Pred!O:O, MATCH(Table1[[#This Row],[Index]],Pred!E:E,0))</f>
        <v>Team2</v>
      </c>
      <c r="CG387" s="21">
        <f>INDEX(Pred!P:P,MATCH(Table1[[#This Row],[Index]],Pred!E:E,0))</f>
        <v>-4</v>
      </c>
      <c r="CH387" s="21">
        <f>IF(OR(SIGN(Table1[[#This Row],[Runline.forecast]])&lt;&gt;SIGN(Table1[[#This Row],[Scorediff]]), ABS(Table1[[#This Row],[Runline.forecast]])&gt;ABS(Table1[[#This Row],[Scorediff]])),1,0)</f>
        <v>0</v>
      </c>
      <c r="CI387" s="21">
        <f>IF(Table1[[#This Row],[GamewinTeam]]=Table1[[#This Row],[Bet.forecast]],0,1)</f>
        <v>0</v>
      </c>
      <c r="CJ387" s="32">
        <f>IF(AND(Table1[[#This Row],[Runline.error]]=0,Table1[[#This Row],[Error]]=0),0,1)</f>
        <v>0</v>
      </c>
      <c r="CK387" s="32">
        <f>IF(OR(SIGN(Table1[[#This Row],[Scorepreddiff]])&lt;&gt;SIGN(Table1[[#This Row],[Scorediff]]), ABS(Table1[[#This Row],[Scorepreddiff]])&gt;ABS(Table1[[#This Row],[Scorediff]])),1,0)</f>
        <v>1</v>
      </c>
    </row>
    <row r="388" spans="1:89" x14ac:dyDescent="0.25">
      <c r="A388" t="str">
        <f>IF(ISBLANK(Table1[[#This Row],[Gamewin]]),"Test","Train")</f>
        <v>Train</v>
      </c>
      <c r="B388" s="16" t="s">
        <v>7</v>
      </c>
      <c r="C388" s="18" t="s">
        <v>40</v>
      </c>
      <c r="D388" s="19" t="s">
        <v>308</v>
      </c>
      <c r="E388" s="18" t="str">
        <f>Table1[[#This Row],[Team1]]&amp;""&amp;Table1[[#This Row],[Team2]]&amp;""&amp;Table1[[#This Row],[Date]]</f>
        <v>MIACHA20.01.2018</v>
      </c>
      <c r="F388" s="18" t="str">
        <f>Raw!$C388</f>
        <v>CHA</v>
      </c>
      <c r="G388" s="18" t="str">
        <f>IF(Raw!$F388=Raw!$B388,"Team1","Team2")</f>
        <v>Team2</v>
      </c>
      <c r="H388" s="18" t="str">
        <f>IF(Table1[[#This Row],[Odd1]]&gt;Table1[[#This Row],[Odd2]],Table1[[#This Row],[Team2]],Table1[[#This Row],[Team1]])</f>
        <v>CHA</v>
      </c>
      <c r="I388" s="18" t="str">
        <f>IF(Raw!$H388=Raw!$B388,"Team1","Team2")</f>
        <v>Team2</v>
      </c>
      <c r="J388" s="18">
        <v>3.4</v>
      </c>
      <c r="K388" s="18">
        <v>1.37</v>
      </c>
      <c r="L388" s="18">
        <f>Raw!$J388-Raw!$K388</f>
        <v>2.0299999999999998</v>
      </c>
      <c r="M388" s="18" t="s">
        <v>7</v>
      </c>
      <c r="N388" s="18" t="str">
        <f>IF(Raw!$M388=Raw!$B388,"Team1", "Team2")</f>
        <v>Team1</v>
      </c>
      <c r="O388" s="18">
        <f>0</f>
        <v>0</v>
      </c>
      <c r="P388" s="18">
        <f>0</f>
        <v>0</v>
      </c>
      <c r="Q388" s="18">
        <v>4</v>
      </c>
      <c r="R388" s="18">
        <f>0</f>
        <v>0</v>
      </c>
      <c r="S388" s="18" t="str">
        <f>IF(Table1[[#This Row],[Scorepred1]]&gt;Table1[[#This Row],[Scorepred2]],Table1[[#This Row],[Team1]],Table1[[#This Row],[Team2]])</f>
        <v>MIA</v>
      </c>
      <c r="T388" s="18" t="str">
        <f>IF(Raw!$S388=Raw!$B388,"Team1","Team2")</f>
        <v>Team1</v>
      </c>
      <c r="U388" s="18">
        <v>103</v>
      </c>
      <c r="V388" s="18">
        <v>89</v>
      </c>
      <c r="W388" s="18">
        <f>Raw!$U388-Raw!$V388</f>
        <v>14</v>
      </c>
      <c r="X388" s="18">
        <v>0.86309999999999998</v>
      </c>
      <c r="Y388" s="18">
        <v>0.64</v>
      </c>
      <c r="Z388" s="18">
        <f>1-Table1[[#This Row],[Pred1]]</f>
        <v>0.36</v>
      </c>
      <c r="AA388" s="20">
        <v>2</v>
      </c>
      <c r="AB388" s="20">
        <v>8</v>
      </c>
      <c r="AC388" s="20">
        <v>-6</v>
      </c>
      <c r="AD388" s="20">
        <v>0.15899999999999997</v>
      </c>
      <c r="AE388" s="20">
        <v>0</v>
      </c>
      <c r="AF388" s="20">
        <v>-4.6000000000000085</v>
      </c>
      <c r="AG388" s="20">
        <v>-0.69999999999999574</v>
      </c>
      <c r="AH388" s="20">
        <v>-4.0999999999999943</v>
      </c>
      <c r="AI388" s="20">
        <v>1.2999999999999972</v>
      </c>
      <c r="AJ388" s="20">
        <v>2.1000000000000014</v>
      </c>
      <c r="AK388" s="20">
        <v>5.3999999999999986</v>
      </c>
      <c r="AL388" s="20">
        <v>0.60000000000000142</v>
      </c>
      <c r="AM388" s="20">
        <v>-5.4</v>
      </c>
      <c r="AN388" s="20">
        <v>-8.3999999999999986</v>
      </c>
      <c r="AO388" s="20">
        <v>4</v>
      </c>
      <c r="AP388" s="20">
        <v>-2</v>
      </c>
      <c r="AQ388" s="20">
        <v>-2.7000000000000028</v>
      </c>
      <c r="AR388" s="20">
        <v>-4.7000000000000028</v>
      </c>
      <c r="AS388" s="20">
        <v>1.1000000000000014</v>
      </c>
      <c r="AT388" s="20">
        <v>1.9000000000000004</v>
      </c>
      <c r="AU388" s="20">
        <v>0.39999999999999947</v>
      </c>
      <c r="AV388" s="20">
        <v>0.60000000000000053</v>
      </c>
      <c r="AW388" s="20">
        <v>-0.5</v>
      </c>
      <c r="AX388" s="20">
        <v>2.1999999999999993</v>
      </c>
      <c r="AY388" s="20">
        <v>-3.5999999999999979</v>
      </c>
      <c r="AZ388" s="20">
        <v>-0.6</v>
      </c>
      <c r="BA388" s="20">
        <v>0</v>
      </c>
      <c r="BB388" s="20">
        <v>-1</v>
      </c>
      <c r="BC388" s="20">
        <v>1</v>
      </c>
      <c r="BD388" s="20">
        <v>-1</v>
      </c>
      <c r="BE388" s="20">
        <v>0</v>
      </c>
      <c r="BF388" s="20">
        <v>-38</v>
      </c>
      <c r="BG388" s="20">
        <v>-13</v>
      </c>
      <c r="BH388" s="20">
        <v>-14</v>
      </c>
      <c r="BI388" s="20">
        <v>-7.2999999999999972</v>
      </c>
      <c r="BJ388" s="22">
        <v>-8</v>
      </c>
      <c r="BK388" s="22">
        <v>-9</v>
      </c>
      <c r="BL388" s="22">
        <v>-16.599999999999998</v>
      </c>
      <c r="BM388" s="22">
        <v>-4</v>
      </c>
      <c r="BN388" s="22">
        <v>-1</v>
      </c>
      <c r="BO388" s="22">
        <v>-12.599999999999994</v>
      </c>
      <c r="BP388" s="22">
        <v>-1</v>
      </c>
      <c r="BQ388" s="22">
        <v>-5</v>
      </c>
      <c r="BR388" s="22">
        <v>-6</v>
      </c>
      <c r="BS388" s="22">
        <v>-5</v>
      </c>
      <c r="BT388" s="22">
        <v>3</v>
      </c>
      <c r="BU388" s="22">
        <v>-3</v>
      </c>
      <c r="BV388" s="22">
        <v>2</v>
      </c>
      <c r="BW388" s="22">
        <v>1</v>
      </c>
      <c r="BX388" s="22">
        <v>4</v>
      </c>
      <c r="BY388" s="20">
        <v>-5</v>
      </c>
      <c r="BZ388" s="22">
        <v>-30</v>
      </c>
      <c r="CA388" s="21" t="str">
        <f>IF(Table1[[#This Row],[Score1]]&gt;Table1[[#This Row],[Score2]],Table1[[#This Row],[Team1]],Table1[[#This Row],[Team2]])</f>
        <v>MIA</v>
      </c>
      <c r="CB388" s="21" t="str">
        <f>IF(Raw!$CA388=Raw!$B388,"Team1", "Team2")</f>
        <v>Team1</v>
      </c>
      <c r="CC388" s="21">
        <v>106</v>
      </c>
      <c r="CD388" s="21">
        <v>105</v>
      </c>
      <c r="CE388" s="21">
        <f>Raw!$CC388-Raw!$CD388</f>
        <v>1</v>
      </c>
      <c r="CF388" s="21" t="str">
        <f>INDEX(Pred!O:O, MATCH(Table1[[#This Row],[Index]],Pred!E:E,0))</f>
        <v>do not bet</v>
      </c>
      <c r="CG388" s="21">
        <f>INDEX(Pred!P:P,MATCH(Table1[[#This Row],[Index]],Pred!E:E,0))</f>
        <v>-3</v>
      </c>
      <c r="CH388" s="21">
        <f>IF(OR(SIGN(Table1[[#This Row],[Runline.forecast]])&lt;&gt;SIGN(Table1[[#This Row],[Scorediff]]), ABS(Table1[[#This Row],[Runline.forecast]])&gt;ABS(Table1[[#This Row],[Scorediff]])),1,0)</f>
        <v>1</v>
      </c>
      <c r="CI388" s="21">
        <f>IF(Table1[[#This Row],[GamewinTeam]]=Table1[[#This Row],[Bet.forecast]],0,1)</f>
        <v>1</v>
      </c>
      <c r="CJ388" s="32">
        <f>IF(AND(Table1[[#This Row],[Runline.error]]=0,Table1[[#This Row],[Error]]=0),0,1)</f>
        <v>1</v>
      </c>
      <c r="CK388" s="32">
        <f>IF(OR(SIGN(Table1[[#This Row],[Scorepreddiff]])&lt;&gt;SIGN(Table1[[#This Row],[Scorediff]]), ABS(Table1[[#This Row],[Scorepreddiff]])&gt;ABS(Table1[[#This Row],[Scorediff]])),1,0)</f>
        <v>1</v>
      </c>
    </row>
    <row r="389" spans="1:89" x14ac:dyDescent="0.25">
      <c r="A389" t="str">
        <f>IF(ISBLANK(Table1[[#This Row],[Gamewin]]),"Test","Train")</f>
        <v>Train</v>
      </c>
      <c r="B389" s="16" t="s">
        <v>8</v>
      </c>
      <c r="C389" s="18" t="s">
        <v>10</v>
      </c>
      <c r="D389" s="19" t="s">
        <v>308</v>
      </c>
      <c r="E389" s="18" t="str">
        <f>Table1[[#This Row],[Team1]]&amp;""&amp;Table1[[#This Row],[Team2]]&amp;""&amp;Table1[[#This Row],[Date]]</f>
        <v>MILPHI20.01.2018</v>
      </c>
      <c r="F389" s="18" t="str">
        <f>Raw!$C389</f>
        <v>PHI</v>
      </c>
      <c r="G389" s="18" t="str">
        <f>IF(Raw!$F389=Raw!$B389,"Team1","Team2")</f>
        <v>Team2</v>
      </c>
      <c r="H389" s="18" t="str">
        <f>IF(Table1[[#This Row],[Odd1]]&gt;Table1[[#This Row],[Odd2]],Table1[[#This Row],[Team2]],Table1[[#This Row],[Team1]])</f>
        <v>PHI</v>
      </c>
      <c r="I389" s="18" t="str">
        <f>IF(Raw!$H389=Raw!$B389,"Team1","Team2")</f>
        <v>Team2</v>
      </c>
      <c r="J389" s="18">
        <v>3.58</v>
      </c>
      <c r="K389" s="18">
        <v>1.34</v>
      </c>
      <c r="L389" s="18">
        <f>Raw!$J389-Raw!$K389</f>
        <v>2.2400000000000002</v>
      </c>
      <c r="M389" s="18" t="s">
        <v>8</v>
      </c>
      <c r="N389" s="18" t="str">
        <f>IF(Raw!$M389=Raw!$B389,"Team1", "Team2")</f>
        <v>Team1</v>
      </c>
      <c r="O389" s="18">
        <v>2</v>
      </c>
      <c r="P389" s="18">
        <f>0</f>
        <v>0</v>
      </c>
      <c r="Q389" s="18">
        <f>0</f>
        <v>0</v>
      </c>
      <c r="R389" s="18">
        <f>0</f>
        <v>0</v>
      </c>
      <c r="S389" s="18" t="str">
        <f>IF(Table1[[#This Row],[Scorepred1]]&gt;Table1[[#This Row],[Scorepred2]],Table1[[#This Row],[Team1]],Table1[[#This Row],[Team2]])</f>
        <v>PHI</v>
      </c>
      <c r="T389" s="18" t="str">
        <f>IF(Raw!$S389=Raw!$B389,"Team1","Team2")</f>
        <v>Team2</v>
      </c>
      <c r="U389" s="18">
        <v>82</v>
      </c>
      <c r="V389" s="18">
        <v>116</v>
      </c>
      <c r="W389" s="18">
        <f>Raw!$U389-Raw!$V389</f>
        <v>-34</v>
      </c>
      <c r="X389" s="18">
        <v>0.64849999999999997</v>
      </c>
      <c r="Y389" s="18">
        <v>0.16</v>
      </c>
      <c r="Z389" s="18">
        <f>1-Table1[[#This Row],[Pred1]]</f>
        <v>0.84</v>
      </c>
      <c r="AA389" s="20">
        <v>3</v>
      </c>
      <c r="AB389" s="20">
        <v>2</v>
      </c>
      <c r="AC389" s="20">
        <v>1</v>
      </c>
      <c r="AD389" s="20">
        <v>1.100000000000001E-2</v>
      </c>
      <c r="AE389" s="20">
        <v>-0.29999999999999716</v>
      </c>
      <c r="AF389" s="20">
        <v>-3.1999999999999886</v>
      </c>
      <c r="AG389" s="20">
        <v>-0.89999999999999858</v>
      </c>
      <c r="AH389" s="20">
        <v>-5.0999999999999943</v>
      </c>
      <c r="AI389" s="20">
        <v>1.7999999999999972</v>
      </c>
      <c r="AJ389" s="20">
        <v>-1.9000000000000004</v>
      </c>
      <c r="AK389" s="20">
        <v>-4.8000000000000007</v>
      </c>
      <c r="AL389" s="20">
        <v>-0.60000000000000142</v>
      </c>
      <c r="AM389" s="20">
        <v>0.5</v>
      </c>
      <c r="AN389" s="20">
        <v>0.40000000000000213</v>
      </c>
      <c r="AO389" s="20">
        <v>0.59999999999999432</v>
      </c>
      <c r="AP389" s="20">
        <v>-3.3</v>
      </c>
      <c r="AQ389" s="20">
        <v>-5.3999999999999986</v>
      </c>
      <c r="AR389" s="20">
        <v>-8.7999999999999972</v>
      </c>
      <c r="AS389" s="20">
        <v>-3.4000000000000021</v>
      </c>
      <c r="AT389" s="20">
        <v>-4.4000000000000021</v>
      </c>
      <c r="AU389" s="20">
        <v>-9.9999999999999645E-2</v>
      </c>
      <c r="AV389" s="20">
        <v>0</v>
      </c>
      <c r="AW389" s="20">
        <v>-1.4000000000000004</v>
      </c>
      <c r="AX389" s="20">
        <v>-0.89999999999999858</v>
      </c>
      <c r="AY389" s="20">
        <v>-1</v>
      </c>
      <c r="AZ389" s="20">
        <v>-1.7</v>
      </c>
      <c r="BA389" s="20">
        <v>0</v>
      </c>
      <c r="BB389" s="20">
        <v>-1</v>
      </c>
      <c r="BC389" s="20">
        <v>1</v>
      </c>
      <c r="BD389" s="20">
        <v>-1</v>
      </c>
      <c r="BE389" s="20">
        <v>0</v>
      </c>
      <c r="BF389" s="20">
        <v>12</v>
      </c>
      <c r="BG389" s="20">
        <v>-1</v>
      </c>
      <c r="BH389" s="20">
        <v>3</v>
      </c>
      <c r="BI389" s="20">
        <v>-3.2000000000000028</v>
      </c>
      <c r="BJ389" s="22">
        <v>5</v>
      </c>
      <c r="BK389" s="22">
        <v>11</v>
      </c>
      <c r="BL389" s="22">
        <v>4</v>
      </c>
      <c r="BM389" s="22">
        <v>9</v>
      </c>
      <c r="BN389" s="22">
        <v>15</v>
      </c>
      <c r="BO389" s="22">
        <v>-13.200000000000003</v>
      </c>
      <c r="BP389" s="22">
        <v>-3</v>
      </c>
      <c r="BQ389" s="22">
        <v>0</v>
      </c>
      <c r="BR389" s="22">
        <v>-3</v>
      </c>
      <c r="BS389" s="22">
        <v>5</v>
      </c>
      <c r="BT389" s="22">
        <v>-15</v>
      </c>
      <c r="BU389" s="22">
        <v>-4</v>
      </c>
      <c r="BV389" s="22">
        <v>-1</v>
      </c>
      <c r="BW389" s="22">
        <v>2</v>
      </c>
      <c r="BX389" s="22">
        <v>5</v>
      </c>
      <c r="BY389" s="20">
        <v>8</v>
      </c>
      <c r="BZ389" s="22">
        <v>-14</v>
      </c>
      <c r="CA389" s="21" t="str">
        <f>IF(Table1[[#This Row],[Score1]]&gt;Table1[[#This Row],[Score2]],Table1[[#This Row],[Team1]],Table1[[#This Row],[Team2]])</f>
        <v>PHI</v>
      </c>
      <c r="CB389" s="21" t="str">
        <f>IF(Raw!$CA389=Raw!$B389,"Team1", "Team2")</f>
        <v>Team2</v>
      </c>
      <c r="CC389" s="21">
        <v>94</v>
      </c>
      <c r="CD389" s="21">
        <v>116</v>
      </c>
      <c r="CE389" s="21">
        <f>Raw!$CC389-Raw!$CD389</f>
        <v>-22</v>
      </c>
      <c r="CF389" s="21" t="str">
        <f>INDEX(Pred!O:O, MATCH(Table1[[#This Row],[Index]],Pred!E:E,0))</f>
        <v>Team2</v>
      </c>
      <c r="CG389" s="21">
        <f>INDEX(Pred!P:P,MATCH(Table1[[#This Row],[Index]],Pred!E:E,0))</f>
        <v>-7</v>
      </c>
      <c r="CH389" s="21">
        <f>IF(OR(SIGN(Table1[[#This Row],[Runline.forecast]])&lt;&gt;SIGN(Table1[[#This Row],[Scorediff]]), ABS(Table1[[#This Row],[Runline.forecast]])&gt;ABS(Table1[[#This Row],[Scorediff]])),1,0)</f>
        <v>0</v>
      </c>
      <c r="CI389" s="21">
        <f>IF(Table1[[#This Row],[GamewinTeam]]=Table1[[#This Row],[Bet.forecast]],0,1)</f>
        <v>0</v>
      </c>
      <c r="CJ389" s="32">
        <f>IF(AND(Table1[[#This Row],[Runline.error]]=0,Table1[[#This Row],[Error]]=0),0,1)</f>
        <v>0</v>
      </c>
      <c r="CK389" s="32">
        <f>IF(OR(SIGN(Table1[[#This Row],[Scorepreddiff]])&lt;&gt;SIGN(Table1[[#This Row],[Scorediff]]), ABS(Table1[[#This Row],[Scorepreddiff]])&gt;ABS(Table1[[#This Row],[Scorediff]])),1,0)</f>
        <v>1</v>
      </c>
    </row>
    <row r="390" spans="1:89" x14ac:dyDescent="0.25">
      <c r="A390" t="str">
        <f>IF(ISBLANK(Table1[[#This Row],[Gamewin]]),"Test","Train")</f>
        <v>Train</v>
      </c>
      <c r="B390" s="16" t="s">
        <v>50</v>
      </c>
      <c r="C390" s="18" t="s">
        <v>6</v>
      </c>
      <c r="D390" s="19" t="s">
        <v>308</v>
      </c>
      <c r="E390" s="18" t="str">
        <f>Table1[[#This Row],[Team1]]&amp;""&amp;Table1[[#This Row],[Team2]]&amp;""&amp;Table1[[#This Row],[Date]]</f>
        <v>GSWHOU20.01.2018</v>
      </c>
      <c r="F390" s="18" t="str">
        <f>Raw!$C390</f>
        <v>HOU</v>
      </c>
      <c r="G390" s="18" t="str">
        <f>IF(Raw!$F390=Raw!$B390,"Team1","Team2")</f>
        <v>Team2</v>
      </c>
      <c r="H390" s="18" t="str">
        <f>IF(Table1[[#This Row],[Odd1]]&gt;Table1[[#This Row],[Odd2]],Table1[[#This Row],[Team2]],Table1[[#This Row],[Team1]])</f>
        <v>GSW</v>
      </c>
      <c r="I390" s="18" t="str">
        <f>IF(Raw!$H390=Raw!$B390,"Team1","Team2")</f>
        <v>Team1</v>
      </c>
      <c r="J390" s="18">
        <v>1.69</v>
      </c>
      <c r="K390" s="18">
        <v>2.31</v>
      </c>
      <c r="L390" s="18">
        <f>Raw!$J390-Raw!$K390</f>
        <v>-0.62000000000000011</v>
      </c>
      <c r="M390" s="18" t="s">
        <v>6</v>
      </c>
      <c r="N390" s="18" t="str">
        <f>IF(Raw!$M390=Raw!$B390,"Team1", "Team2")</f>
        <v>Team2</v>
      </c>
      <c r="O390" s="18">
        <f>0</f>
        <v>0</v>
      </c>
      <c r="P390" s="18">
        <f>0</f>
        <v>0</v>
      </c>
      <c r="Q390" s="18">
        <f>0</f>
        <v>0</v>
      </c>
      <c r="R390" s="18">
        <v>1</v>
      </c>
      <c r="S390" s="18" t="str">
        <f>IF(Table1[[#This Row],[Scorepred1]]&gt;Table1[[#This Row],[Scorepred2]],Table1[[#This Row],[Team1]],Table1[[#This Row],[Team2]])</f>
        <v>GSW</v>
      </c>
      <c r="T390" s="18" t="str">
        <f>IF(Raw!$S390=Raw!$B390,"Team1","Team2")</f>
        <v>Team1</v>
      </c>
      <c r="U390" s="18">
        <v>110</v>
      </c>
      <c r="V390" s="18">
        <v>96</v>
      </c>
      <c r="W390" s="18">
        <f>Raw!$U390-Raw!$V390</f>
        <v>14</v>
      </c>
      <c r="X390" s="18">
        <v>0.80389999999999995</v>
      </c>
      <c r="Y390" s="18">
        <v>0.64</v>
      </c>
      <c r="Z390" s="18">
        <f>1-Table1[[#This Row],[Pred1]]</f>
        <v>0.36</v>
      </c>
      <c r="AA390" s="20">
        <v>3</v>
      </c>
      <c r="AB390" s="20">
        <v>6</v>
      </c>
      <c r="AC390" s="20">
        <v>-3</v>
      </c>
      <c r="AD390" s="20">
        <v>8.3000000000000074E-2</v>
      </c>
      <c r="AE390" s="20">
        <v>0</v>
      </c>
      <c r="AF390" s="20">
        <v>1.2000000000000028</v>
      </c>
      <c r="AG390" s="20">
        <v>4.2000000000000028</v>
      </c>
      <c r="AH390" s="20">
        <v>-9.9999999999994316E-2</v>
      </c>
      <c r="AI390" s="20">
        <v>4.8999999999999986</v>
      </c>
      <c r="AJ390" s="20">
        <v>-4.3000000000000007</v>
      </c>
      <c r="AK390" s="20">
        <v>-13.899999999999999</v>
      </c>
      <c r="AL390" s="20">
        <v>2.6000000000000014</v>
      </c>
      <c r="AM390" s="20">
        <v>-2.8000000000000007</v>
      </c>
      <c r="AN390" s="20">
        <v>-4</v>
      </c>
      <c r="AO390" s="20">
        <v>1.8999999999999915</v>
      </c>
      <c r="AP390" s="20">
        <v>-1.1999999999999993</v>
      </c>
      <c r="AQ390" s="20">
        <v>1.7000000000000028</v>
      </c>
      <c r="AR390" s="20">
        <v>0.5</v>
      </c>
      <c r="AS390" s="20">
        <v>8</v>
      </c>
      <c r="AT390" s="20">
        <v>0.79999999999999893</v>
      </c>
      <c r="AU390" s="20">
        <v>-0.70000000000000107</v>
      </c>
      <c r="AV390" s="20">
        <v>3.2</v>
      </c>
      <c r="AW390" s="20">
        <v>-1.2000000000000002</v>
      </c>
      <c r="AX390" s="20">
        <v>-0.5</v>
      </c>
      <c r="AY390" s="20">
        <v>-2</v>
      </c>
      <c r="AZ390" s="20">
        <v>1.2999999999999998</v>
      </c>
      <c r="BA390" s="20">
        <v>0</v>
      </c>
      <c r="BB390" s="20">
        <v>0</v>
      </c>
      <c r="BC390" s="20">
        <v>0</v>
      </c>
      <c r="BD390" s="20">
        <v>0</v>
      </c>
      <c r="BE390" s="20">
        <v>0</v>
      </c>
      <c r="BF390" s="20">
        <v>3</v>
      </c>
      <c r="BG390" s="20">
        <v>0</v>
      </c>
      <c r="BH390" s="20">
        <v>-4</v>
      </c>
      <c r="BI390" s="20">
        <v>2.2999999999999972</v>
      </c>
      <c r="BJ390" s="22">
        <v>-4</v>
      </c>
      <c r="BK390" s="22">
        <v>-6</v>
      </c>
      <c r="BL390" s="22">
        <v>-4.2000000000000028</v>
      </c>
      <c r="BM390" s="22">
        <v>7</v>
      </c>
      <c r="BN390" s="22">
        <v>8</v>
      </c>
      <c r="BO390" s="22">
        <v>-0.20000000000000284</v>
      </c>
      <c r="BP390" s="22">
        <v>-6</v>
      </c>
      <c r="BQ390" s="22">
        <v>10</v>
      </c>
      <c r="BR390" s="22">
        <v>4</v>
      </c>
      <c r="BS390" s="22">
        <v>0</v>
      </c>
      <c r="BT390" s="22">
        <v>5</v>
      </c>
      <c r="BU390" s="22">
        <v>-6</v>
      </c>
      <c r="BV390" s="22">
        <v>-2</v>
      </c>
      <c r="BW390" s="22">
        <v>-6</v>
      </c>
      <c r="BX390" s="22">
        <v>1</v>
      </c>
      <c r="BY390" s="20">
        <v>3</v>
      </c>
      <c r="BZ390" s="22">
        <v>-11</v>
      </c>
      <c r="CA390" s="21" t="str">
        <f>IF(Table1[[#This Row],[Score1]]&gt;Table1[[#This Row],[Score2]],Table1[[#This Row],[Team1]],Table1[[#This Row],[Team2]])</f>
        <v>HOU</v>
      </c>
      <c r="CB390" s="21" t="str">
        <f>IF(Raw!$CA390=Raw!$B390,"Team1", "Team2")</f>
        <v>Team2</v>
      </c>
      <c r="CC390" s="21">
        <v>108</v>
      </c>
      <c r="CD390" s="21">
        <v>116</v>
      </c>
      <c r="CE390" s="21">
        <f>Raw!$CC390-Raw!$CD390</f>
        <v>-8</v>
      </c>
      <c r="CF390" s="21" t="str">
        <f>INDEX(Pred!O:O, MATCH(Table1[[#This Row],[Index]],Pred!E:E,0))</f>
        <v>do not bet</v>
      </c>
      <c r="CG390" s="21">
        <f>INDEX(Pred!P:P,MATCH(Table1[[#This Row],[Index]],Pred!E:E,0))</f>
        <v>7</v>
      </c>
      <c r="CH390" s="21">
        <f>IF(OR(SIGN(Table1[[#This Row],[Runline.forecast]])&lt;&gt;SIGN(Table1[[#This Row],[Scorediff]]), ABS(Table1[[#This Row],[Runline.forecast]])&gt;ABS(Table1[[#This Row],[Scorediff]])),1,0)</f>
        <v>1</v>
      </c>
      <c r="CI390" s="21">
        <f>IF(Table1[[#This Row],[GamewinTeam]]=Table1[[#This Row],[Bet.forecast]],0,1)</f>
        <v>1</v>
      </c>
      <c r="CJ390" s="32">
        <f>IF(AND(Table1[[#This Row],[Runline.error]]=0,Table1[[#This Row],[Error]]=0),0,1)</f>
        <v>1</v>
      </c>
      <c r="CK390" s="32">
        <f>IF(OR(SIGN(Table1[[#This Row],[Scorepreddiff]])&lt;&gt;SIGN(Table1[[#This Row],[Scorediff]]), ABS(Table1[[#This Row],[Scorepreddiff]])&gt;ABS(Table1[[#This Row],[Scorediff]])),1,0)</f>
        <v>1</v>
      </c>
    </row>
    <row r="391" spans="1:89" x14ac:dyDescent="0.25">
      <c r="A391" t="str">
        <f>IF(ISBLANK(Table1[[#This Row],[Gamewin]]),"Test","Train")</f>
        <v>Train</v>
      </c>
      <c r="B391" s="16" t="s">
        <v>55</v>
      </c>
      <c r="C391" s="18" t="s">
        <v>81</v>
      </c>
      <c r="D391" s="19" t="s">
        <v>308</v>
      </c>
      <c r="E391" s="18" t="str">
        <f>Table1[[#This Row],[Team1]]&amp;""&amp;Table1[[#This Row],[Team2]]&amp;""&amp;Table1[[#This Row],[Date]]</f>
        <v>LACUTA20.01.2018</v>
      </c>
      <c r="F391" s="18" t="str">
        <f>Raw!$C391</f>
        <v>UTA</v>
      </c>
      <c r="G391" s="18" t="str">
        <f>IF(Raw!$F391=Raw!$B391,"Team1","Team2")</f>
        <v>Team2</v>
      </c>
      <c r="H391" s="18" t="str">
        <f>IF(Table1[[#This Row],[Odd1]]&gt;Table1[[#This Row],[Odd2]],Table1[[#This Row],[Team2]],Table1[[#This Row],[Team1]])</f>
        <v>UTA</v>
      </c>
      <c r="I391" s="18" t="str">
        <f>IF(Raw!$H391=Raw!$B391,"Team1","Team2")</f>
        <v>Team2</v>
      </c>
      <c r="J391" s="18">
        <v>2.23</v>
      </c>
      <c r="K391" s="18">
        <v>1.74</v>
      </c>
      <c r="L391" s="18">
        <f>Raw!$J391-Raw!$K391</f>
        <v>0.49</v>
      </c>
      <c r="M391" s="18" t="s">
        <v>81</v>
      </c>
      <c r="N391" s="18" t="str">
        <f>IF(Raw!$M391=Raw!$B391,"Team1", "Team2")</f>
        <v>Team2</v>
      </c>
      <c r="O391" s="18">
        <f>0</f>
        <v>0</v>
      </c>
      <c r="P391" s="18">
        <f>0</f>
        <v>0</v>
      </c>
      <c r="Q391" s="18">
        <f>0</f>
        <v>0</v>
      </c>
      <c r="R391" s="18">
        <f>0</f>
        <v>0</v>
      </c>
      <c r="S391" s="18" t="str">
        <f>IF(Table1[[#This Row],[Scorepred1]]&gt;Table1[[#This Row],[Scorepred2]],Table1[[#This Row],[Team1]],Table1[[#This Row],[Team2]])</f>
        <v>LAC</v>
      </c>
      <c r="T391" s="18" t="str">
        <f>IF(Raw!$S391=Raw!$B391,"Team1","Team2")</f>
        <v>Team1</v>
      </c>
      <c r="U391" s="18">
        <v>113</v>
      </c>
      <c r="V391" s="18">
        <v>86</v>
      </c>
      <c r="W391" s="18">
        <f>Raw!$U391-Raw!$V391</f>
        <v>27</v>
      </c>
      <c r="X391" s="18">
        <v>0.77370000000000005</v>
      </c>
      <c r="Y391" s="18">
        <v>0.77</v>
      </c>
      <c r="Z391" s="18">
        <f>1-Table1[[#This Row],[Pred1]]</f>
        <v>0.22999999999999998</v>
      </c>
      <c r="AA391" s="20">
        <v>-1</v>
      </c>
      <c r="AB391" s="20">
        <v>5</v>
      </c>
      <c r="AC391" s="20">
        <v>-6</v>
      </c>
      <c r="AD391" s="20">
        <v>0.123</v>
      </c>
      <c r="AE391" s="20">
        <v>0</v>
      </c>
      <c r="AF391" s="20">
        <v>6.2000000000000028</v>
      </c>
      <c r="AG391" s="20">
        <v>1.8999999999999986</v>
      </c>
      <c r="AH391" s="20">
        <v>2.1000000000000085</v>
      </c>
      <c r="AI391" s="20">
        <v>1.2000000000000028</v>
      </c>
      <c r="AJ391" s="20">
        <v>-0.59999999999999964</v>
      </c>
      <c r="AK391" s="20">
        <v>-1.3000000000000007</v>
      </c>
      <c r="AL391" s="20">
        <v>-0.5</v>
      </c>
      <c r="AM391" s="20">
        <v>2.9999999999999982</v>
      </c>
      <c r="AN391" s="20">
        <v>5.3000000000000007</v>
      </c>
      <c r="AO391" s="20">
        <v>-5.0999999999999943</v>
      </c>
      <c r="AP391" s="20">
        <v>1.8000000000000007</v>
      </c>
      <c r="AQ391" s="20">
        <v>1</v>
      </c>
      <c r="AR391" s="20">
        <v>2.7000000000000028</v>
      </c>
      <c r="AS391" s="20">
        <v>0.5</v>
      </c>
      <c r="AT391" s="20">
        <v>0.79999999999999893</v>
      </c>
      <c r="AU391" s="20">
        <v>-1.3999999999999995</v>
      </c>
      <c r="AV391" s="20">
        <v>0.29999999999999982</v>
      </c>
      <c r="AW391" s="20">
        <v>0.90000000000000036</v>
      </c>
      <c r="AX391" s="20">
        <v>1</v>
      </c>
      <c r="AY391" s="20">
        <v>2.5999999999999979</v>
      </c>
      <c r="AZ391" s="20">
        <v>1.7000000000000002</v>
      </c>
      <c r="BA391" s="20">
        <v>0</v>
      </c>
      <c r="BB391" s="20">
        <v>1</v>
      </c>
      <c r="BC391" s="20">
        <v>-1</v>
      </c>
      <c r="BD391" s="20">
        <v>1</v>
      </c>
      <c r="BE391" s="20">
        <v>0</v>
      </c>
      <c r="BF391" s="20">
        <v>-6</v>
      </c>
      <c r="BG391" s="20">
        <v>-2</v>
      </c>
      <c r="BH391" s="20">
        <v>-4</v>
      </c>
      <c r="BI391" s="20">
        <v>-0.20000000000000284</v>
      </c>
      <c r="BJ391" s="22">
        <v>-1</v>
      </c>
      <c r="BK391" s="22">
        <v>-1</v>
      </c>
      <c r="BL391" s="22">
        <v>-2.2000000000000028</v>
      </c>
      <c r="BM391" s="22">
        <v>-1</v>
      </c>
      <c r="BN391" s="22">
        <v>1</v>
      </c>
      <c r="BO391" s="22">
        <v>-5.4000000000000057</v>
      </c>
      <c r="BP391" s="22">
        <v>2</v>
      </c>
      <c r="BQ391" s="22">
        <v>-5</v>
      </c>
      <c r="BR391" s="22">
        <v>-3</v>
      </c>
      <c r="BS391" s="22">
        <v>3</v>
      </c>
      <c r="BT391" s="22">
        <v>3</v>
      </c>
      <c r="BU391" s="22">
        <v>6</v>
      </c>
      <c r="BV391" s="22">
        <v>-1</v>
      </c>
      <c r="BW391" s="22">
        <v>1</v>
      </c>
      <c r="BX391" s="22">
        <v>-4</v>
      </c>
      <c r="BY391" s="20">
        <v>-1</v>
      </c>
      <c r="BZ391" s="22">
        <v>7</v>
      </c>
      <c r="CA391" s="21" t="str">
        <f>IF(Table1[[#This Row],[Score1]]&gt;Table1[[#This Row],[Score2]],Table1[[#This Row],[Team1]],Table1[[#This Row],[Team2]])</f>
        <v>UTA</v>
      </c>
      <c r="CB391" s="21" t="str">
        <f>IF(Raw!$CA391=Raw!$B391,"Team1", "Team2")</f>
        <v>Team2</v>
      </c>
      <c r="CC391" s="21">
        <v>113</v>
      </c>
      <c r="CD391" s="21">
        <v>125</v>
      </c>
      <c r="CE391" s="21">
        <f>Raw!$CC391-Raw!$CD391</f>
        <v>-12</v>
      </c>
      <c r="CF391" s="21" t="str">
        <f>INDEX(Pred!O:O, MATCH(Table1[[#This Row],[Index]],Pred!E:E,0))</f>
        <v>Team1</v>
      </c>
      <c r="CG391" s="21">
        <f>INDEX(Pred!P:P,MATCH(Table1[[#This Row],[Index]],Pred!E:E,0))</f>
        <v>1</v>
      </c>
      <c r="CH391" s="21">
        <f>IF(OR(SIGN(Table1[[#This Row],[Runline.forecast]])&lt;&gt;SIGN(Table1[[#This Row],[Scorediff]]), ABS(Table1[[#This Row],[Runline.forecast]])&gt;ABS(Table1[[#This Row],[Scorediff]])),1,0)</f>
        <v>1</v>
      </c>
      <c r="CI391" s="21">
        <f>IF(Table1[[#This Row],[GamewinTeam]]=Table1[[#This Row],[Bet.forecast]],0,1)</f>
        <v>1</v>
      </c>
      <c r="CJ391" s="32">
        <f>IF(AND(Table1[[#This Row],[Runline.error]]=0,Table1[[#This Row],[Error]]=0),0,1)</f>
        <v>1</v>
      </c>
      <c r="CK391" s="32">
        <f>IF(OR(SIGN(Table1[[#This Row],[Scorepreddiff]])&lt;&gt;SIGN(Table1[[#This Row],[Scorediff]]), ABS(Table1[[#This Row],[Scorepreddiff]])&gt;ABS(Table1[[#This Row],[Scorediff]])),1,0)</f>
        <v>1</v>
      </c>
    </row>
    <row r="392" spans="1:89" x14ac:dyDescent="0.25">
      <c r="A392" t="str">
        <f>IF(ISBLANK(Table1[[#This Row],[Gamewin]]),"Test","Train")</f>
        <v>Train</v>
      </c>
      <c r="B392" s="16" t="s">
        <v>11</v>
      </c>
      <c r="C392" s="18" t="s">
        <v>9</v>
      </c>
      <c r="D392" s="19" t="s">
        <v>308</v>
      </c>
      <c r="E392" s="18" t="str">
        <f>Table1[[#This Row],[Team1]]&amp;""&amp;Table1[[#This Row],[Team2]]&amp;""&amp;Table1[[#This Row],[Date]]</f>
        <v>TORMIN20.01.2018</v>
      </c>
      <c r="F392" s="18" t="str">
        <f>Raw!$C392</f>
        <v>MIN</v>
      </c>
      <c r="G392" s="18" t="str">
        <f>IF(Raw!$F392=Raw!$B392,"Team1","Team2")</f>
        <v>Team2</v>
      </c>
      <c r="H392" s="18" t="str">
        <f>IF(Table1[[#This Row],[Odd1]]&gt;Table1[[#This Row],[Odd2]],Table1[[#This Row],[Team2]],Table1[[#This Row],[Team1]])</f>
        <v>MIN</v>
      </c>
      <c r="I392" s="18" t="str">
        <f>IF(Raw!$H392=Raw!$B392,"Team1","Team2")</f>
        <v>Team2</v>
      </c>
      <c r="J392" s="18">
        <v>2.21</v>
      </c>
      <c r="K392" s="18">
        <v>1.75</v>
      </c>
      <c r="L392" s="18">
        <f>Raw!$J392-Raw!$K392</f>
        <v>0.45999999999999996</v>
      </c>
      <c r="M392" s="18" t="s">
        <v>11</v>
      </c>
      <c r="N392" s="18" t="str">
        <f>IF(Raw!$M392=Raw!$B392,"Team1", "Team2")</f>
        <v>Team1</v>
      </c>
      <c r="O392" s="18">
        <v>2</v>
      </c>
      <c r="P392" s="18">
        <v>1</v>
      </c>
      <c r="Q392" s="18">
        <f>0</f>
        <v>0</v>
      </c>
      <c r="R392" s="18">
        <f>0</f>
        <v>0</v>
      </c>
      <c r="S392" s="18" t="str">
        <f>IF(Table1[[#This Row],[Scorepred1]]&gt;Table1[[#This Row],[Scorepred2]],Table1[[#This Row],[Team1]],Table1[[#This Row],[Team2]])</f>
        <v>MIN</v>
      </c>
      <c r="T392" s="18" t="str">
        <f>IF(Raw!$S392=Raw!$B392,"Team1","Team2")</f>
        <v>Team2</v>
      </c>
      <c r="U392" s="18">
        <v>88</v>
      </c>
      <c r="V392" s="18">
        <v>114</v>
      </c>
      <c r="W392" s="18">
        <f>Raw!$U392-Raw!$V392</f>
        <v>-26</v>
      </c>
      <c r="X392" s="18">
        <v>0.59250000000000003</v>
      </c>
      <c r="Y392" s="18">
        <v>0.24</v>
      </c>
      <c r="Z392" s="18">
        <f>1-Table1[[#This Row],[Pred1]]</f>
        <v>0.76</v>
      </c>
      <c r="AA392" s="20">
        <v>-3</v>
      </c>
      <c r="AB392" s="20">
        <v>2</v>
      </c>
      <c r="AC392" s="20">
        <v>-5</v>
      </c>
      <c r="AD392" s="20">
        <v>8.7999999999999967E-2</v>
      </c>
      <c r="AE392" s="20">
        <v>-9.9999999999994316E-2</v>
      </c>
      <c r="AF392" s="20">
        <v>3</v>
      </c>
      <c r="AG392" s="20">
        <v>0.29999999999999716</v>
      </c>
      <c r="AH392" s="20">
        <v>2.2000000000000028</v>
      </c>
      <c r="AI392" s="20">
        <v>-0.80000000000000426</v>
      </c>
      <c r="AJ392" s="20">
        <v>3.0999999999999996</v>
      </c>
      <c r="AK392" s="20">
        <v>9.1999999999999993</v>
      </c>
      <c r="AL392" s="20">
        <v>-0.29999999999999716</v>
      </c>
      <c r="AM392" s="20">
        <v>-0.80000000000000071</v>
      </c>
      <c r="AN392" s="20">
        <v>-1.3000000000000007</v>
      </c>
      <c r="AO392" s="20">
        <v>1</v>
      </c>
      <c r="AP392" s="20">
        <v>-0.59999999999999964</v>
      </c>
      <c r="AQ392" s="20">
        <v>2.4000000000000021</v>
      </c>
      <c r="AR392" s="20">
        <v>1.7999999999999972</v>
      </c>
      <c r="AS392" s="20">
        <v>-0.19999999999999929</v>
      </c>
      <c r="AT392" s="20">
        <v>0.90000000000000036</v>
      </c>
      <c r="AU392" s="20">
        <v>-0.79999999999999893</v>
      </c>
      <c r="AV392" s="20">
        <v>1.6000000000000005</v>
      </c>
      <c r="AW392" s="20">
        <v>0.60000000000000053</v>
      </c>
      <c r="AX392" s="20">
        <v>4.3000000000000007</v>
      </c>
      <c r="AY392" s="20">
        <v>-0.70000000000000284</v>
      </c>
      <c r="AZ392" s="20">
        <v>4.1999999999999993</v>
      </c>
      <c r="BA392" s="20">
        <v>0</v>
      </c>
      <c r="BB392" s="20">
        <v>1</v>
      </c>
      <c r="BC392" s="20">
        <v>-1</v>
      </c>
      <c r="BD392" s="20">
        <v>1</v>
      </c>
      <c r="BE392" s="20">
        <v>0</v>
      </c>
      <c r="BF392" s="20">
        <v>-12</v>
      </c>
      <c r="BG392" s="20">
        <v>-4</v>
      </c>
      <c r="BH392" s="20">
        <v>4</v>
      </c>
      <c r="BI392" s="20">
        <v>-6.8999999999999986</v>
      </c>
      <c r="BJ392" s="22">
        <v>1</v>
      </c>
      <c r="BK392" s="22">
        <v>2</v>
      </c>
      <c r="BL392" s="22">
        <v>1.3000000000000043</v>
      </c>
      <c r="BM392" s="22">
        <v>-5</v>
      </c>
      <c r="BN392" s="22">
        <v>-7</v>
      </c>
      <c r="BO392" s="22">
        <v>-2.4000000000000057</v>
      </c>
      <c r="BP392" s="22">
        <v>1</v>
      </c>
      <c r="BQ392" s="22">
        <v>9</v>
      </c>
      <c r="BR392" s="22">
        <v>10</v>
      </c>
      <c r="BS392" s="22">
        <v>-8</v>
      </c>
      <c r="BT392" s="22">
        <v>3</v>
      </c>
      <c r="BU392" s="22">
        <v>0</v>
      </c>
      <c r="BV392" s="22">
        <v>-7</v>
      </c>
      <c r="BW392" s="22">
        <v>2</v>
      </c>
      <c r="BX392" s="22">
        <v>3</v>
      </c>
      <c r="BY392" s="20">
        <v>-2</v>
      </c>
      <c r="BZ392" s="22">
        <v>21</v>
      </c>
      <c r="CA392" s="21" t="str">
        <f>IF(Table1[[#This Row],[Score1]]&gt;Table1[[#This Row],[Score2]],Table1[[#This Row],[Team1]],Table1[[#This Row],[Team2]])</f>
        <v>MIN</v>
      </c>
      <c r="CB392" s="21" t="str">
        <f>IF(Raw!$CA392=Raw!$B392,"Team1", "Team2")</f>
        <v>Team2</v>
      </c>
      <c r="CC392" s="21">
        <v>109</v>
      </c>
      <c r="CD392" s="21">
        <v>115</v>
      </c>
      <c r="CE392" s="21">
        <f>Raw!$CC392-Raw!$CD392</f>
        <v>-6</v>
      </c>
      <c r="CF392" s="21" t="str">
        <f>INDEX(Pred!O:O, MATCH(Table1[[#This Row],[Index]],Pred!E:E,0))</f>
        <v>Team2</v>
      </c>
      <c r="CG392" s="21">
        <f>INDEX(Pred!P:P,MATCH(Table1[[#This Row],[Index]],Pred!E:E,0))</f>
        <v>-6</v>
      </c>
      <c r="CH392" s="21">
        <f>IF(OR(SIGN(Table1[[#This Row],[Runline.forecast]])&lt;&gt;SIGN(Table1[[#This Row],[Scorediff]]), ABS(Table1[[#This Row],[Runline.forecast]])&gt;ABS(Table1[[#This Row],[Scorediff]])),1,0)</f>
        <v>0</v>
      </c>
      <c r="CI392" s="21">
        <f>IF(Table1[[#This Row],[GamewinTeam]]=Table1[[#This Row],[Bet.forecast]],0,1)</f>
        <v>0</v>
      </c>
      <c r="CJ392" s="32">
        <f>IF(AND(Table1[[#This Row],[Runline.error]]=0,Table1[[#This Row],[Error]]=0),0,1)</f>
        <v>0</v>
      </c>
      <c r="CK392" s="32">
        <f>IF(OR(SIGN(Table1[[#This Row],[Scorepreddiff]])&lt;&gt;SIGN(Table1[[#This Row],[Scorediff]]), ABS(Table1[[#This Row],[Scorepreddiff]])&gt;ABS(Table1[[#This Row],[Scorediff]])),1,0)</f>
        <v>1</v>
      </c>
    </row>
    <row r="393" spans="1:89" x14ac:dyDescent="0.25">
      <c r="A393" t="str">
        <f>IF(ISBLANK(Table1[[#This Row],[Gamewin]]),"Test","Train")</f>
        <v>Train</v>
      </c>
      <c r="B393" s="16" t="s">
        <v>45</v>
      </c>
      <c r="C393" s="18" t="s">
        <v>74</v>
      </c>
      <c r="D393" s="19" t="s">
        <v>308</v>
      </c>
      <c r="E393" s="18" t="str">
        <f>Table1[[#This Row],[Team1]]&amp;""&amp;Table1[[#This Row],[Team2]]&amp;""&amp;Table1[[#This Row],[Date]]</f>
        <v>DALPOR20.01.2018</v>
      </c>
      <c r="F393" s="18" t="str">
        <f>Raw!$C393</f>
        <v>POR</v>
      </c>
      <c r="G393" s="18" t="str">
        <f>IF(Raw!$F393=Raw!$B393,"Team1","Team2")</f>
        <v>Team2</v>
      </c>
      <c r="H393" s="18" t="str">
        <f>IF(Table1[[#This Row],[Odd1]]&gt;Table1[[#This Row],[Odd2]],Table1[[#This Row],[Team2]],Table1[[#This Row],[Team1]])</f>
        <v>POR</v>
      </c>
      <c r="I393" s="18" t="str">
        <f>IF(Raw!$H393=Raw!$B393,"Team1","Team2")</f>
        <v>Team2</v>
      </c>
      <c r="J393" s="18">
        <v>2.85</v>
      </c>
      <c r="K393" s="18">
        <v>1.49</v>
      </c>
      <c r="L393" s="18">
        <f>Raw!$J393-Raw!$K393</f>
        <v>1.36</v>
      </c>
      <c r="M393" s="18" t="s">
        <v>45</v>
      </c>
      <c r="N393" s="18" t="str">
        <f>IF(Raw!$M393=Raw!$B393,"Team1", "Team2")</f>
        <v>Team1</v>
      </c>
      <c r="O393" s="18">
        <f>0</f>
        <v>0</v>
      </c>
      <c r="P393" s="18">
        <f>0</f>
        <v>0</v>
      </c>
      <c r="Q393" s="18">
        <f>0</f>
        <v>0</v>
      </c>
      <c r="R393" s="18">
        <f>0</f>
        <v>0</v>
      </c>
      <c r="S393" s="18" t="str">
        <f>IF(Table1[[#This Row],[Scorepred1]]&gt;Table1[[#This Row],[Scorepred2]],Table1[[#This Row],[Team1]],Table1[[#This Row],[Team2]])</f>
        <v>POR</v>
      </c>
      <c r="T393" s="18" t="str">
        <f>IF(Raw!$S393=Raw!$B393,"Team1","Team2")</f>
        <v>Team2</v>
      </c>
      <c r="U393" s="18">
        <v>86</v>
      </c>
      <c r="V393" s="18">
        <v>110</v>
      </c>
      <c r="W393" s="18">
        <f>Raw!$U393-Raw!$V393</f>
        <v>-24</v>
      </c>
      <c r="X393" s="18">
        <v>0.64080000000000004</v>
      </c>
      <c r="Y393" s="18">
        <v>0.26</v>
      </c>
      <c r="Z393" s="18">
        <f>1-Table1[[#This Row],[Pred1]]</f>
        <v>0.74</v>
      </c>
      <c r="AA393" s="20">
        <v>0</v>
      </c>
      <c r="AB393" s="20">
        <v>-9</v>
      </c>
      <c r="AC393" s="20">
        <v>9</v>
      </c>
      <c r="AD393" s="20">
        <v>-0.2</v>
      </c>
      <c r="AE393" s="20">
        <v>0</v>
      </c>
      <c r="AF393" s="20">
        <v>-1.4000000000000057</v>
      </c>
      <c r="AG393" s="20">
        <v>-0.79999999999999716</v>
      </c>
      <c r="AH393" s="20">
        <v>-1.7999999999999972</v>
      </c>
      <c r="AI393" s="20">
        <v>0</v>
      </c>
      <c r="AJ393" s="20">
        <v>2</v>
      </c>
      <c r="AK393" s="20">
        <v>6.1000000000000014</v>
      </c>
      <c r="AL393" s="20">
        <v>-0.79999999999999716</v>
      </c>
      <c r="AM393" s="20">
        <v>-1.7999999999999989</v>
      </c>
      <c r="AN393" s="20">
        <v>-1.8000000000000007</v>
      </c>
      <c r="AO393" s="20">
        <v>-2</v>
      </c>
      <c r="AP393" s="20">
        <v>-2.5</v>
      </c>
      <c r="AQ393" s="20">
        <v>-1.9000000000000057</v>
      </c>
      <c r="AR393" s="20">
        <v>-4.3999999999999986</v>
      </c>
      <c r="AS393" s="20">
        <v>3.5</v>
      </c>
      <c r="AT393" s="20">
        <v>-1.9000000000000004</v>
      </c>
      <c r="AU393" s="20">
        <v>-0.20000000000000018</v>
      </c>
      <c r="AV393" s="20">
        <v>-1.5</v>
      </c>
      <c r="AW393" s="20">
        <v>-0.79999999999999982</v>
      </c>
      <c r="AX393" s="20">
        <v>-0.5</v>
      </c>
      <c r="AY393" s="20">
        <v>1</v>
      </c>
      <c r="AZ393" s="20">
        <v>-3</v>
      </c>
      <c r="BA393" s="20">
        <v>0</v>
      </c>
      <c r="BB393" s="20">
        <v>-1</v>
      </c>
      <c r="BC393" s="20">
        <v>1</v>
      </c>
      <c r="BD393" s="20">
        <v>-1</v>
      </c>
      <c r="BE393" s="20">
        <v>0</v>
      </c>
      <c r="BF393" s="20">
        <v>2</v>
      </c>
      <c r="BG393" s="20">
        <v>1</v>
      </c>
      <c r="BH393" s="20">
        <v>-16</v>
      </c>
      <c r="BI393" s="20">
        <v>9.3000000000000043</v>
      </c>
      <c r="BJ393" s="22">
        <v>-2</v>
      </c>
      <c r="BK393" s="22">
        <v>-5</v>
      </c>
      <c r="BL393" s="22">
        <v>-1.6999999999999993</v>
      </c>
      <c r="BM393" s="22">
        <v>2</v>
      </c>
      <c r="BN393" s="22">
        <v>6</v>
      </c>
      <c r="BO393" s="22">
        <v>-18.200000000000003</v>
      </c>
      <c r="BP393" s="22">
        <v>-9</v>
      </c>
      <c r="BQ393" s="22">
        <v>-13</v>
      </c>
      <c r="BR393" s="22">
        <v>-22</v>
      </c>
      <c r="BS393" s="22">
        <v>0</v>
      </c>
      <c r="BT393" s="22">
        <v>5</v>
      </c>
      <c r="BU393" s="22">
        <v>4</v>
      </c>
      <c r="BV393" s="22">
        <v>-4</v>
      </c>
      <c r="BW393" s="22">
        <v>-1</v>
      </c>
      <c r="BX393" s="22">
        <v>13</v>
      </c>
      <c r="BY393" s="20">
        <v>7</v>
      </c>
      <c r="BZ393" s="22">
        <v>-17</v>
      </c>
      <c r="CA393" s="21" t="str">
        <f>IF(Table1[[#This Row],[Score1]]&gt;Table1[[#This Row],[Score2]],Table1[[#This Row],[Team1]],Table1[[#This Row],[Team2]])</f>
        <v>POR</v>
      </c>
      <c r="CB393" s="21" t="str">
        <f>IF(Raw!$CA393=Raw!$B393,"Team1", "Team2")</f>
        <v>Team2</v>
      </c>
      <c r="CC393" s="21">
        <v>108</v>
      </c>
      <c r="CD393" s="21">
        <v>117</v>
      </c>
      <c r="CE393" s="21">
        <f>Raw!$CC393-Raw!$CD393</f>
        <v>-9</v>
      </c>
      <c r="CF393" s="21" t="str">
        <f>INDEX(Pred!O:O, MATCH(Table1[[#This Row],[Index]],Pred!E:E,0))</f>
        <v>Team2</v>
      </c>
      <c r="CG393" s="21">
        <f>INDEX(Pred!P:P,MATCH(Table1[[#This Row],[Index]],Pred!E:E,0))</f>
        <v>-4</v>
      </c>
      <c r="CH393" s="21">
        <f>IF(OR(SIGN(Table1[[#This Row],[Runline.forecast]])&lt;&gt;SIGN(Table1[[#This Row],[Scorediff]]), ABS(Table1[[#This Row],[Runline.forecast]])&gt;ABS(Table1[[#This Row],[Scorediff]])),1,0)</f>
        <v>0</v>
      </c>
      <c r="CI393" s="21">
        <f>IF(Table1[[#This Row],[GamewinTeam]]=Table1[[#This Row],[Bet.forecast]],0,1)</f>
        <v>0</v>
      </c>
      <c r="CJ393" s="32">
        <f>IF(AND(Table1[[#This Row],[Runline.error]]=0,Table1[[#This Row],[Error]]=0),0,1)</f>
        <v>0</v>
      </c>
      <c r="CK393" s="32">
        <f>IF(OR(SIGN(Table1[[#This Row],[Scorepreddiff]])&lt;&gt;SIGN(Table1[[#This Row],[Scorediff]]), ABS(Table1[[#This Row],[Scorepreddiff]])&gt;ABS(Table1[[#This Row],[Scorediff]])),1,0)</f>
        <v>1</v>
      </c>
    </row>
    <row r="394" spans="1:89" x14ac:dyDescent="0.25">
      <c r="A394" t="str">
        <f>IF(ISBLANK(Table1[[#This Row],[Gamewin]]),"Test","Train")</f>
        <v>Train</v>
      </c>
      <c r="B394" s="16" t="s">
        <v>69</v>
      </c>
      <c r="C394" s="18" t="s">
        <v>3</v>
      </c>
      <c r="D394" s="19" t="s">
        <v>309</v>
      </c>
      <c r="E394" s="18" t="str">
        <f>Table1[[#This Row],[Team1]]&amp;""&amp;Table1[[#This Row],[Team2]]&amp;""&amp;Table1[[#This Row],[Date]]</f>
        <v>ORLBOS21.01.2018</v>
      </c>
      <c r="F394" s="18" t="str">
        <f>Raw!$C394</f>
        <v>BOS</v>
      </c>
      <c r="G394" s="18" t="str">
        <f>IF(Raw!$F394=Raw!$B394,"Team1","Team2")</f>
        <v>Team2</v>
      </c>
      <c r="H394" s="18" t="str">
        <f>IF(Table1[[#This Row],[Odd1]]&gt;Table1[[#This Row],[Odd2]],Table1[[#This Row],[Team2]],Table1[[#This Row],[Team1]])</f>
        <v>BOS</v>
      </c>
      <c r="I394" s="18" t="str">
        <f>IF(Raw!$H394=Raw!$B394,"Team1","Team2")</f>
        <v>Team2</v>
      </c>
      <c r="J394" s="18">
        <v>6.16</v>
      </c>
      <c r="K394" s="18">
        <v>1.1599999999999999</v>
      </c>
      <c r="L394" s="18">
        <f>Raw!$J394-Raw!$K394</f>
        <v>5</v>
      </c>
      <c r="M394" s="18" t="s">
        <v>69</v>
      </c>
      <c r="N394" s="18" t="str">
        <f>IF(Raw!$M394=Raw!$B394,"Team1", "Team2")</f>
        <v>Team1</v>
      </c>
      <c r="O394" s="18">
        <f>0</f>
        <v>0</v>
      </c>
      <c r="P394" s="18">
        <f>0</f>
        <v>0</v>
      </c>
      <c r="Q394" s="18">
        <f>0</f>
        <v>0</v>
      </c>
      <c r="R394" s="18">
        <f>0</f>
        <v>0</v>
      </c>
      <c r="S394" s="18" t="str">
        <f>IF(Table1[[#This Row],[Scorepred1]]&gt;Table1[[#This Row],[Scorepred2]],Table1[[#This Row],[Team1]],Table1[[#This Row],[Team2]])</f>
        <v>BOS</v>
      </c>
      <c r="T394" s="18" t="str">
        <f>IF(Raw!$S394=Raw!$B394,"Team1","Team2")</f>
        <v>Team2</v>
      </c>
      <c r="U394" s="18">
        <v>83</v>
      </c>
      <c r="V394" s="18">
        <v>106</v>
      </c>
      <c r="W394" s="18">
        <f>Raw!$U394-Raw!$V394</f>
        <v>-23</v>
      </c>
      <c r="X394" s="18">
        <v>0.50900000000000001</v>
      </c>
      <c r="Y394" s="18">
        <v>0.27</v>
      </c>
      <c r="Z394" s="18">
        <f>1-Table1[[#This Row],[Pred1]]</f>
        <v>0.73</v>
      </c>
      <c r="AA394" s="20">
        <v>-1</v>
      </c>
      <c r="AB394" s="20">
        <v>-21</v>
      </c>
      <c r="AC394" s="20">
        <v>20</v>
      </c>
      <c r="AD394" s="20">
        <v>-0.45</v>
      </c>
      <c r="AE394" s="20">
        <v>-0.10000000000000142</v>
      </c>
      <c r="AF394" s="20">
        <v>2.5</v>
      </c>
      <c r="AG394" s="20">
        <v>1.7999999999999972</v>
      </c>
      <c r="AH394" s="20">
        <v>2.3999999999999915</v>
      </c>
      <c r="AI394" s="20">
        <v>0.80000000000000426</v>
      </c>
      <c r="AJ394" s="20">
        <v>-1.1999999999999993</v>
      </c>
      <c r="AK394" s="20">
        <v>-2.1999999999999993</v>
      </c>
      <c r="AL394" s="20">
        <v>-1.3999999999999986</v>
      </c>
      <c r="AM394" s="20">
        <v>9.9999999999999645E-2</v>
      </c>
      <c r="AN394" s="20">
        <v>0.30000000000000071</v>
      </c>
      <c r="AO394" s="20">
        <v>-0.60000000000000853</v>
      </c>
      <c r="AP394" s="20">
        <v>0</v>
      </c>
      <c r="AQ394" s="20">
        <v>-2.5</v>
      </c>
      <c r="AR394" s="20">
        <v>-2.5</v>
      </c>
      <c r="AS394" s="20">
        <v>1.3999999999999986</v>
      </c>
      <c r="AT394" s="20">
        <v>0.60000000000000142</v>
      </c>
      <c r="AU394" s="20">
        <v>-0.5</v>
      </c>
      <c r="AV394" s="20">
        <v>9.9999999999999645E-2</v>
      </c>
      <c r="AW394" s="20">
        <v>0.79999999999999982</v>
      </c>
      <c r="AX394" s="20">
        <v>-0.20000000000000284</v>
      </c>
      <c r="AY394" s="20">
        <v>0.69999999999999929</v>
      </c>
      <c r="AZ394" s="20">
        <v>-10.3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23</v>
      </c>
      <c r="BG394" s="20">
        <v>11</v>
      </c>
      <c r="BH394" s="20">
        <v>14</v>
      </c>
      <c r="BI394" s="20">
        <v>6.1000000000000014</v>
      </c>
      <c r="BJ394" s="22">
        <v>-2</v>
      </c>
      <c r="BK394" s="22">
        <v>-7</v>
      </c>
      <c r="BL394" s="22">
        <v>-1.4000000000000021</v>
      </c>
      <c r="BM394" s="22">
        <v>3</v>
      </c>
      <c r="BN394" s="22">
        <v>4</v>
      </c>
      <c r="BO394" s="22">
        <v>-0.29999999999999716</v>
      </c>
      <c r="BP394" s="22">
        <v>6</v>
      </c>
      <c r="BQ394" s="22">
        <v>5</v>
      </c>
      <c r="BR394" s="22">
        <v>11</v>
      </c>
      <c r="BS394" s="22">
        <v>12</v>
      </c>
      <c r="BT394" s="22">
        <v>-4</v>
      </c>
      <c r="BU394" s="22">
        <v>5</v>
      </c>
      <c r="BV394" s="22">
        <v>1</v>
      </c>
      <c r="BW394" s="22">
        <v>-1</v>
      </c>
      <c r="BX394" s="22">
        <v>2</v>
      </c>
      <c r="BY394" s="20">
        <v>1</v>
      </c>
      <c r="BZ394" s="22">
        <v>8</v>
      </c>
      <c r="CA394" s="21" t="str">
        <f>IF(Table1[[#This Row],[Score1]]&gt;Table1[[#This Row],[Score2]],Table1[[#This Row],[Team1]],Table1[[#This Row],[Team2]])</f>
        <v>ORL</v>
      </c>
      <c r="CB394" s="21" t="str">
        <f>IF(Raw!$CA394=Raw!$B394,"Team1", "Team2")</f>
        <v>Team1</v>
      </c>
      <c r="CC394" s="21">
        <v>103</v>
      </c>
      <c r="CD394" s="21">
        <v>95</v>
      </c>
      <c r="CE394" s="21">
        <f>Raw!$CC394-Raw!$CD394</f>
        <v>8</v>
      </c>
      <c r="CF394" s="21" t="str">
        <f>INDEX(Pred!O:O, MATCH(Table1[[#This Row],[Index]],Pred!E:E,0))</f>
        <v>Team2</v>
      </c>
      <c r="CG394" s="21">
        <f>INDEX(Pred!P:P,MATCH(Table1[[#This Row],[Index]],Pred!E:E,0))</f>
        <v>-10</v>
      </c>
      <c r="CH394" s="21">
        <f>IF(OR(SIGN(Table1[[#This Row],[Runline.forecast]])&lt;&gt;SIGN(Table1[[#This Row],[Scorediff]]), ABS(Table1[[#This Row],[Runline.forecast]])&gt;ABS(Table1[[#This Row],[Scorediff]])),1,0)</f>
        <v>1</v>
      </c>
      <c r="CI394" s="21">
        <f>IF(Table1[[#This Row],[GamewinTeam]]=Table1[[#This Row],[Bet.forecast]],0,1)</f>
        <v>1</v>
      </c>
      <c r="CJ394" s="32">
        <f>IF(AND(Table1[[#This Row],[Runline.error]]=0,Table1[[#This Row],[Error]]=0),0,1)</f>
        <v>1</v>
      </c>
      <c r="CK394" s="32">
        <f>IF(OR(SIGN(Table1[[#This Row],[Scorepreddiff]])&lt;&gt;SIGN(Table1[[#This Row],[Scorediff]]), ABS(Table1[[#This Row],[Scorepreddiff]])&gt;ABS(Table1[[#This Row],[Scorediff]])),1,0)</f>
        <v>1</v>
      </c>
    </row>
    <row r="395" spans="1:89" x14ac:dyDescent="0.25">
      <c r="A395" t="str">
        <f>IF(ISBLANK(Table1[[#This Row],[Gamewin]]),"Test","Train")</f>
        <v>Train</v>
      </c>
      <c r="B395" s="16" t="s">
        <v>65</v>
      </c>
      <c r="C395" s="18" t="s">
        <v>56</v>
      </c>
      <c r="D395" s="19" t="s">
        <v>309</v>
      </c>
      <c r="E395" s="18" t="str">
        <f>Table1[[#This Row],[Team1]]&amp;""&amp;Table1[[#This Row],[Team2]]&amp;""&amp;Table1[[#This Row],[Date]]</f>
        <v>NYKLAL21.01.2018</v>
      </c>
      <c r="F395" s="18" t="str">
        <f>Raw!$C395</f>
        <v>LAL</v>
      </c>
      <c r="G395" s="18" t="str">
        <f>IF(Raw!$F395=Raw!$B395,"Team1","Team2")</f>
        <v>Team2</v>
      </c>
      <c r="H395" s="18" t="str">
        <f>IF(Table1[[#This Row],[Odd1]]&gt;Table1[[#This Row],[Odd2]],Table1[[#This Row],[Team2]],Table1[[#This Row],[Team1]])</f>
        <v>NYK</v>
      </c>
      <c r="I395" s="18" t="str">
        <f>IF(Raw!$H395=Raw!$B395,"Team1","Team2")</f>
        <v>Team1</v>
      </c>
      <c r="J395" s="18">
        <v>1.81</v>
      </c>
      <c r="K395" s="18">
        <v>2.11</v>
      </c>
      <c r="L395" s="18">
        <f>Raw!$J395-Raw!$K395</f>
        <v>-0.29999999999999982</v>
      </c>
      <c r="M395" s="18" t="s">
        <v>56</v>
      </c>
      <c r="N395" s="18" t="str">
        <f>IF(Raw!$M395=Raw!$B395,"Team1", "Team2")</f>
        <v>Team2</v>
      </c>
      <c r="O395" s="18">
        <f>0</f>
        <v>0</v>
      </c>
      <c r="P395" s="18">
        <f>0</f>
        <v>0</v>
      </c>
      <c r="Q395" s="18">
        <f>0</f>
        <v>0</v>
      </c>
      <c r="R395" s="18">
        <f>0</f>
        <v>0</v>
      </c>
      <c r="S395" s="18" t="str">
        <f>IF(Table1[[#This Row],[Scorepred1]]&gt;Table1[[#This Row],[Scorepred2]],Table1[[#This Row],[Team1]],Table1[[#This Row],[Team2]])</f>
        <v>LAL</v>
      </c>
      <c r="T395" s="18" t="str">
        <f>IF(Raw!$S395=Raw!$B395,"Team1","Team2")</f>
        <v>Team2</v>
      </c>
      <c r="U395" s="18">
        <v>85</v>
      </c>
      <c r="V395" s="18">
        <v>107</v>
      </c>
      <c r="W395" s="18">
        <f>Raw!$U395-Raw!$V395</f>
        <v>-22</v>
      </c>
      <c r="X395" s="18">
        <v>0.69440000000000002</v>
      </c>
      <c r="Y395" s="18">
        <v>0.28000000000000003</v>
      </c>
      <c r="Z395" s="18">
        <f>1-Table1[[#This Row],[Pred1]]</f>
        <v>0.72</v>
      </c>
      <c r="AA395" s="20">
        <v>1</v>
      </c>
      <c r="AB395" s="20">
        <v>5</v>
      </c>
      <c r="AC395" s="20">
        <v>-4</v>
      </c>
      <c r="AD395" s="20">
        <v>0.10100000000000003</v>
      </c>
      <c r="AE395" s="20">
        <v>-0.29999999999999716</v>
      </c>
      <c r="AF395" s="20">
        <v>-1.5999999999999943</v>
      </c>
      <c r="AG395" s="20">
        <v>-0.30000000000000426</v>
      </c>
      <c r="AH395" s="20">
        <v>-3.2000000000000028</v>
      </c>
      <c r="AI395" s="20">
        <v>1.3999999999999986</v>
      </c>
      <c r="AJ395" s="20">
        <v>-1.2999999999999989</v>
      </c>
      <c r="AK395" s="20">
        <v>-6.3999999999999986</v>
      </c>
      <c r="AL395" s="20">
        <v>3.6000000000000014</v>
      </c>
      <c r="AM395" s="20">
        <v>0.30000000000000071</v>
      </c>
      <c r="AN395" s="20">
        <v>-2.6999999999999993</v>
      </c>
      <c r="AO395" s="20">
        <v>10.700000000000003</v>
      </c>
      <c r="AP395" s="20">
        <v>-0.40000000000000036</v>
      </c>
      <c r="AQ395" s="20">
        <v>-1.2999999999999972</v>
      </c>
      <c r="AR395" s="20">
        <v>-1.6999999999999957</v>
      </c>
      <c r="AS395" s="20">
        <v>-0.90000000000000213</v>
      </c>
      <c r="AT395" s="20">
        <v>-1.2999999999999989</v>
      </c>
      <c r="AU395" s="20">
        <v>-1.5999999999999996</v>
      </c>
      <c r="AV395" s="20">
        <v>0.40000000000000036</v>
      </c>
      <c r="AW395" s="20">
        <v>-0.90000000000000036</v>
      </c>
      <c r="AX395" s="20">
        <v>-1.1000000000000014</v>
      </c>
      <c r="AY395" s="20">
        <v>-0.69999999999999929</v>
      </c>
      <c r="AZ395" s="20">
        <v>3.0999999999999996</v>
      </c>
      <c r="BA395" s="20">
        <v>0</v>
      </c>
      <c r="BB395" s="20">
        <v>0</v>
      </c>
      <c r="BC395" s="20">
        <v>0</v>
      </c>
      <c r="BD395" s="20">
        <v>0</v>
      </c>
      <c r="BE395" s="20">
        <v>0</v>
      </c>
      <c r="BF395" s="20">
        <v>18</v>
      </c>
      <c r="BG395" s="20">
        <v>0</v>
      </c>
      <c r="BH395" s="20">
        <v>9</v>
      </c>
      <c r="BI395" s="20">
        <v>-5.6000000000000014</v>
      </c>
      <c r="BJ395" s="22">
        <v>2</v>
      </c>
      <c r="BK395" s="22">
        <v>-8</v>
      </c>
      <c r="BL395" s="22">
        <v>22.9</v>
      </c>
      <c r="BM395" s="22">
        <v>16</v>
      </c>
      <c r="BN395" s="22">
        <v>9</v>
      </c>
      <c r="BO395" s="22">
        <v>64</v>
      </c>
      <c r="BP395" s="22">
        <v>1</v>
      </c>
      <c r="BQ395" s="22">
        <v>-12</v>
      </c>
      <c r="BR395" s="22">
        <v>-11</v>
      </c>
      <c r="BS395" s="22">
        <v>-3</v>
      </c>
      <c r="BT395" s="22">
        <v>-3</v>
      </c>
      <c r="BU395" s="22">
        <v>-1</v>
      </c>
      <c r="BV395" s="22">
        <v>0</v>
      </c>
      <c r="BW395" s="22">
        <v>2</v>
      </c>
      <c r="BX395" s="22">
        <v>9</v>
      </c>
      <c r="BY395" s="20">
        <v>2</v>
      </c>
      <c r="BZ395" s="22">
        <v>-11</v>
      </c>
      <c r="CA395" s="21" t="str">
        <f>IF(Table1[[#This Row],[Score1]]&gt;Table1[[#This Row],[Score2]],Table1[[#This Row],[Team1]],Table1[[#This Row],[Team2]])</f>
        <v>LAL</v>
      </c>
      <c r="CB395" s="21" t="str">
        <f>IF(Raw!$CA395=Raw!$B395,"Team1", "Team2")</f>
        <v>Team2</v>
      </c>
      <c r="CC395" s="21">
        <v>107</v>
      </c>
      <c r="CD395" s="21">
        <v>127</v>
      </c>
      <c r="CE395" s="21">
        <f>Raw!$CC395-Raw!$CD395</f>
        <v>-20</v>
      </c>
      <c r="CF395" s="21" t="str">
        <f>INDEX(Pred!O:O, MATCH(Table1[[#This Row],[Index]],Pred!E:E,0))</f>
        <v>do not bet</v>
      </c>
      <c r="CG395" s="21">
        <f>INDEX(Pred!P:P,MATCH(Table1[[#This Row],[Index]],Pred!E:E,0))</f>
        <v>-1</v>
      </c>
      <c r="CH395" s="21">
        <f>IF(OR(SIGN(Table1[[#This Row],[Runline.forecast]])&lt;&gt;SIGN(Table1[[#This Row],[Scorediff]]), ABS(Table1[[#This Row],[Runline.forecast]])&gt;ABS(Table1[[#This Row],[Scorediff]])),1,0)</f>
        <v>0</v>
      </c>
      <c r="CI395" s="21">
        <f>IF(Table1[[#This Row],[GamewinTeam]]=Table1[[#This Row],[Bet.forecast]],0,1)</f>
        <v>1</v>
      </c>
      <c r="CJ395" s="32">
        <f>IF(AND(Table1[[#This Row],[Runline.error]]=0,Table1[[#This Row],[Error]]=0),0,1)</f>
        <v>1</v>
      </c>
      <c r="CK395" s="32">
        <f>IF(OR(SIGN(Table1[[#This Row],[Scorepreddiff]])&lt;&gt;SIGN(Table1[[#This Row],[Scorediff]]), ABS(Table1[[#This Row],[Scorepreddiff]])&gt;ABS(Table1[[#This Row],[Scorediff]])),1,0)</f>
        <v>1</v>
      </c>
    </row>
    <row r="396" spans="1:89" x14ac:dyDescent="0.25">
      <c r="A396" t="str">
        <f>IF(ISBLANK(Table1[[#This Row],[Gamewin]]),"Test","Train")</f>
        <v>Train</v>
      </c>
      <c r="B396" s="16" t="s">
        <v>37</v>
      </c>
      <c r="C396" s="18" t="s">
        <v>5</v>
      </c>
      <c r="D396" s="19" t="s">
        <v>309</v>
      </c>
      <c r="E396" s="18" t="str">
        <f>Table1[[#This Row],[Team1]]&amp;""&amp;Table1[[#This Row],[Team2]]&amp;""&amp;Table1[[#This Row],[Date]]</f>
        <v>BKNDET21.01.2018</v>
      </c>
      <c r="F396" s="18" t="str">
        <f>Raw!$C396</f>
        <v>DET</v>
      </c>
      <c r="G396" s="18" t="str">
        <f>IF(Raw!$F396=Raw!$B396,"Team1","Team2")</f>
        <v>Team2</v>
      </c>
      <c r="H396" s="18" t="str">
        <f>IF(Table1[[#This Row],[Odd1]]&gt;Table1[[#This Row],[Odd2]],Table1[[#This Row],[Team2]],Table1[[#This Row],[Team1]])</f>
        <v>DET</v>
      </c>
      <c r="I396" s="18" t="str">
        <f>IF(Raw!$H396=Raw!$B396,"Team1","Team2")</f>
        <v>Team2</v>
      </c>
      <c r="J396" s="18">
        <v>3.1</v>
      </c>
      <c r="K396" s="18">
        <v>1.43</v>
      </c>
      <c r="L396" s="18">
        <f>Raw!$J396-Raw!$K396</f>
        <v>1.6700000000000002</v>
      </c>
      <c r="M396" s="18" t="s">
        <v>37</v>
      </c>
      <c r="N396" s="18" t="str">
        <f>IF(Raw!$M396=Raw!$B396,"Team1", "Team2")</f>
        <v>Team1</v>
      </c>
      <c r="O396" s="18">
        <f>0</f>
        <v>0</v>
      </c>
      <c r="P396" s="18">
        <f>0</f>
        <v>0</v>
      </c>
      <c r="Q396" s="18">
        <f>0</f>
        <v>0</v>
      </c>
      <c r="R396" s="18">
        <f>0</f>
        <v>0</v>
      </c>
      <c r="S396" s="18" t="str">
        <f>IF(Table1[[#This Row],[Scorepred1]]&gt;Table1[[#This Row],[Scorepred2]],Table1[[#This Row],[Team1]],Table1[[#This Row],[Team2]])</f>
        <v>DET</v>
      </c>
      <c r="T396" s="18" t="str">
        <f>IF(Raw!$S396=Raw!$B396,"Team1","Team2")</f>
        <v>Team2</v>
      </c>
      <c r="U396" s="18">
        <v>94</v>
      </c>
      <c r="V396" s="18">
        <v>104</v>
      </c>
      <c r="W396" s="18">
        <f>Raw!$U396-Raw!$V396</f>
        <v>-10</v>
      </c>
      <c r="X396" s="18">
        <v>0.50880000000000003</v>
      </c>
      <c r="Y396" s="18">
        <v>0.4</v>
      </c>
      <c r="Z396" s="18">
        <f>1-Table1[[#This Row],[Pred1]]</f>
        <v>0.6</v>
      </c>
      <c r="AA396" s="20">
        <v>2</v>
      </c>
      <c r="AB396" s="20">
        <v>-5</v>
      </c>
      <c r="AC396" s="20">
        <v>7</v>
      </c>
      <c r="AD396" s="20">
        <v>-0.13</v>
      </c>
      <c r="AE396" s="20">
        <v>0.29999999999999716</v>
      </c>
      <c r="AF396" s="20">
        <v>3.5</v>
      </c>
      <c r="AG396" s="20">
        <v>-0.90000000000000568</v>
      </c>
      <c r="AH396" s="20">
        <v>0.89999999999999147</v>
      </c>
      <c r="AI396" s="20">
        <v>-1.5</v>
      </c>
      <c r="AJ396" s="20">
        <v>1</v>
      </c>
      <c r="AK396" s="20">
        <v>5.8000000000000007</v>
      </c>
      <c r="AL396" s="20">
        <v>-3.5</v>
      </c>
      <c r="AM396" s="20">
        <v>4.2000000000000011</v>
      </c>
      <c r="AN396" s="20">
        <v>5.1999999999999993</v>
      </c>
      <c r="AO396" s="20">
        <v>1.1000000000000085</v>
      </c>
      <c r="AP396" s="20">
        <v>0.29999999999999893</v>
      </c>
      <c r="AQ396" s="20">
        <v>3.3999999999999986</v>
      </c>
      <c r="AR396" s="20">
        <v>3.7000000000000028</v>
      </c>
      <c r="AS396" s="20">
        <v>0.10000000000000142</v>
      </c>
      <c r="AT396" s="20">
        <v>1.6999999999999993</v>
      </c>
      <c r="AU396" s="20">
        <v>-1.5</v>
      </c>
      <c r="AV396" s="20">
        <v>0.59999999999999964</v>
      </c>
      <c r="AW396" s="20">
        <v>0.40000000000000036</v>
      </c>
      <c r="AX396" s="20">
        <v>2.4000000000000021</v>
      </c>
      <c r="AY396" s="20">
        <v>3.1000000000000014</v>
      </c>
      <c r="AZ396" s="20">
        <v>-3.2</v>
      </c>
      <c r="BA396" s="20">
        <v>0</v>
      </c>
      <c r="BB396" s="20">
        <v>1</v>
      </c>
      <c r="BC396" s="20">
        <v>-1</v>
      </c>
      <c r="BD396" s="20">
        <v>1</v>
      </c>
      <c r="BE396" s="20">
        <v>0</v>
      </c>
      <c r="BF396" s="20">
        <v>-11</v>
      </c>
      <c r="BG396" s="20">
        <v>-4</v>
      </c>
      <c r="BH396" s="20">
        <v>-4</v>
      </c>
      <c r="BI396" s="20">
        <v>-2.6000000000000014</v>
      </c>
      <c r="BJ396" s="22">
        <v>-1</v>
      </c>
      <c r="BK396" s="22">
        <v>2</v>
      </c>
      <c r="BL396" s="22">
        <v>-5.1999999999999957</v>
      </c>
      <c r="BM396" s="22">
        <v>-2</v>
      </c>
      <c r="BN396" s="22">
        <v>0</v>
      </c>
      <c r="BO396" s="22">
        <v>-7.6999999999999886</v>
      </c>
      <c r="BP396" s="22">
        <v>3</v>
      </c>
      <c r="BQ396" s="22">
        <v>6</v>
      </c>
      <c r="BR396" s="22">
        <v>9</v>
      </c>
      <c r="BS396" s="22">
        <v>-5</v>
      </c>
      <c r="BT396" s="22">
        <v>0</v>
      </c>
      <c r="BU396" s="22">
        <v>-3</v>
      </c>
      <c r="BV396" s="22">
        <v>5</v>
      </c>
      <c r="BW396" s="22">
        <v>3</v>
      </c>
      <c r="BX396" s="22">
        <v>-4</v>
      </c>
      <c r="BY396" s="20">
        <v>2</v>
      </c>
      <c r="BZ396" s="22">
        <v>16</v>
      </c>
      <c r="CA396" s="21" t="str">
        <f>IF(Table1[[#This Row],[Score1]]&gt;Table1[[#This Row],[Score2]],Table1[[#This Row],[Team1]],Table1[[#This Row],[Team2]])</f>
        <v>BKN</v>
      </c>
      <c r="CB396" s="21" t="str">
        <f>IF(Raw!$CA396=Raw!$B396,"Team1", "Team2")</f>
        <v>Team1</v>
      </c>
      <c r="CC396" s="21">
        <v>101</v>
      </c>
      <c r="CD396" s="21">
        <v>100</v>
      </c>
      <c r="CE396" s="21">
        <f>Raw!$CC396-Raw!$CD396</f>
        <v>1</v>
      </c>
      <c r="CF396" s="21" t="str">
        <f>INDEX(Pred!O:O, MATCH(Table1[[#This Row],[Index]],Pred!E:E,0))</f>
        <v>Team2</v>
      </c>
      <c r="CG396" s="21">
        <f>INDEX(Pred!P:P,MATCH(Table1[[#This Row],[Index]],Pred!E:E,0))</f>
        <v>-7</v>
      </c>
      <c r="CH396" s="21">
        <f>IF(OR(SIGN(Table1[[#This Row],[Runline.forecast]])&lt;&gt;SIGN(Table1[[#This Row],[Scorediff]]), ABS(Table1[[#This Row],[Runline.forecast]])&gt;ABS(Table1[[#This Row],[Scorediff]])),1,0)</f>
        <v>1</v>
      </c>
      <c r="CI396" s="21">
        <f>IF(Table1[[#This Row],[GamewinTeam]]=Table1[[#This Row],[Bet.forecast]],0,1)</f>
        <v>1</v>
      </c>
      <c r="CJ396" s="32">
        <f>IF(AND(Table1[[#This Row],[Runline.error]]=0,Table1[[#This Row],[Error]]=0),0,1)</f>
        <v>1</v>
      </c>
      <c r="CK396" s="32">
        <f>IF(OR(SIGN(Table1[[#This Row],[Scorepreddiff]])&lt;&gt;SIGN(Table1[[#This Row],[Scorediff]]), ABS(Table1[[#This Row],[Scorepreddiff]])&gt;ABS(Table1[[#This Row],[Scorediff]])),1,0)</f>
        <v>1</v>
      </c>
    </row>
    <row r="397" spans="1:89" x14ac:dyDescent="0.25">
      <c r="A397" t="str">
        <f>IF(ISBLANK(Table1[[#This Row],[Gamewin]]),"Test","Train")</f>
        <v>Train</v>
      </c>
      <c r="B397" s="16" t="s">
        <v>53</v>
      </c>
      <c r="C397" s="18" t="s">
        <v>78</v>
      </c>
      <c r="D397" s="19" t="s">
        <v>309</v>
      </c>
      <c r="E397" s="18" t="str">
        <f>Table1[[#This Row],[Team1]]&amp;""&amp;Table1[[#This Row],[Team2]]&amp;""&amp;Table1[[#This Row],[Date]]</f>
        <v>INDSAS21.01.2018</v>
      </c>
      <c r="F397" s="18" t="str">
        <f>Raw!$C397</f>
        <v>SAS</v>
      </c>
      <c r="G397" s="18" t="str">
        <f>IF(Raw!$F397=Raw!$B397,"Team1","Team2")</f>
        <v>Team2</v>
      </c>
      <c r="H397" s="18" t="str">
        <f>IF(Table1[[#This Row],[Odd1]]&gt;Table1[[#This Row],[Odd2]],Table1[[#This Row],[Team2]],Table1[[#This Row],[Team1]])</f>
        <v>SAS</v>
      </c>
      <c r="I397" s="18" t="str">
        <f>IF(Raw!$H397=Raw!$B397,"Team1","Team2")</f>
        <v>Team2</v>
      </c>
      <c r="J397" s="18">
        <v>3.01</v>
      </c>
      <c r="K397" s="18">
        <v>1.44</v>
      </c>
      <c r="L397" s="18">
        <f>Raw!$J397-Raw!$K397</f>
        <v>1.5699999999999998</v>
      </c>
      <c r="M397" s="18" t="s">
        <v>53</v>
      </c>
      <c r="N397" s="18" t="str">
        <f>IF(Raw!$M397=Raw!$B397,"Team1", "Team2")</f>
        <v>Team1</v>
      </c>
      <c r="O397" s="18">
        <f>0</f>
        <v>0</v>
      </c>
      <c r="P397" s="18">
        <f>0</f>
        <v>0</v>
      </c>
      <c r="Q397" s="18">
        <f>0</f>
        <v>0</v>
      </c>
      <c r="R397" s="18">
        <f>0</f>
        <v>0</v>
      </c>
      <c r="S397" s="18" t="str">
        <f>IF(Table1[[#This Row],[Scorepred1]]&gt;Table1[[#This Row],[Scorepred2]],Table1[[#This Row],[Team1]],Table1[[#This Row],[Team2]])</f>
        <v>SAS</v>
      </c>
      <c r="T397" s="18" t="str">
        <f>IF(Raw!$S397=Raw!$B397,"Team1","Team2")</f>
        <v>Team2</v>
      </c>
      <c r="U397" s="18">
        <v>83</v>
      </c>
      <c r="V397" s="18">
        <v>106</v>
      </c>
      <c r="W397" s="18">
        <f>Raw!$U397-Raw!$V397</f>
        <v>-23</v>
      </c>
      <c r="X397" s="18">
        <v>0.72750000000000004</v>
      </c>
      <c r="Y397" s="18">
        <v>0.27</v>
      </c>
      <c r="Z397" s="18">
        <f>1-Table1[[#This Row],[Pred1]]</f>
        <v>0.73</v>
      </c>
      <c r="AA397" s="20">
        <v>-1</v>
      </c>
      <c r="AB397" s="20">
        <v>-6</v>
      </c>
      <c r="AC397" s="20">
        <v>5</v>
      </c>
      <c r="AD397" s="20">
        <v>-0.11599999999999999</v>
      </c>
      <c r="AE397" s="20">
        <v>0.20000000000000284</v>
      </c>
      <c r="AF397" s="20">
        <v>5.5999999999999943</v>
      </c>
      <c r="AG397" s="20">
        <v>3.1000000000000014</v>
      </c>
      <c r="AH397" s="20">
        <v>2.3999999999999915</v>
      </c>
      <c r="AI397" s="20">
        <v>2.2999999999999972</v>
      </c>
      <c r="AJ397" s="20">
        <v>0.5</v>
      </c>
      <c r="AK397" s="20">
        <v>0.60000000000000142</v>
      </c>
      <c r="AL397" s="20">
        <v>0.80000000000000426</v>
      </c>
      <c r="AM397" s="20">
        <v>-1.2000000000000011</v>
      </c>
      <c r="AN397" s="20">
        <v>-1.1999999999999993</v>
      </c>
      <c r="AO397" s="20">
        <v>-1</v>
      </c>
      <c r="AP397" s="20">
        <v>-0.80000000000000071</v>
      </c>
      <c r="AQ397" s="20">
        <v>-1.5</v>
      </c>
      <c r="AR397" s="20">
        <v>-2.2999999999999972</v>
      </c>
      <c r="AS397" s="20">
        <v>0.30000000000000071</v>
      </c>
      <c r="AT397" s="20">
        <v>-0.40000000000000036</v>
      </c>
      <c r="AU397" s="20">
        <v>0.29999999999999982</v>
      </c>
      <c r="AV397" s="20">
        <v>-1</v>
      </c>
      <c r="AW397" s="20">
        <v>1.7999999999999998</v>
      </c>
      <c r="AX397" s="20">
        <v>1.8000000000000007</v>
      </c>
      <c r="AY397" s="20">
        <v>-1.3000000000000007</v>
      </c>
      <c r="AZ397" s="20">
        <v>-2.5999999999999996</v>
      </c>
      <c r="BA397" s="20">
        <v>0</v>
      </c>
      <c r="BB397" s="20">
        <v>0</v>
      </c>
      <c r="BC397" s="20">
        <v>0</v>
      </c>
      <c r="BD397" s="20">
        <v>0</v>
      </c>
      <c r="BE397" s="20">
        <v>0</v>
      </c>
      <c r="BF397" s="20">
        <v>3</v>
      </c>
      <c r="BG397" s="20">
        <v>6</v>
      </c>
      <c r="BH397" s="20">
        <v>6</v>
      </c>
      <c r="BI397" s="20">
        <v>4</v>
      </c>
      <c r="BJ397" s="22">
        <v>-3</v>
      </c>
      <c r="BK397" s="22">
        <v>5</v>
      </c>
      <c r="BL397" s="22">
        <v>-17</v>
      </c>
      <c r="BM397" s="22">
        <v>-6</v>
      </c>
      <c r="BN397" s="22">
        <v>-7</v>
      </c>
      <c r="BO397" s="22">
        <v>-3.0999999999999943</v>
      </c>
      <c r="BP397" s="22">
        <v>-5</v>
      </c>
      <c r="BQ397" s="22">
        <v>-7</v>
      </c>
      <c r="BR397" s="22">
        <v>-12</v>
      </c>
      <c r="BS397" s="22">
        <v>-3</v>
      </c>
      <c r="BT397" s="22">
        <v>-3</v>
      </c>
      <c r="BU397" s="22">
        <v>0</v>
      </c>
      <c r="BV397" s="22">
        <v>-3</v>
      </c>
      <c r="BW397" s="22">
        <v>5</v>
      </c>
      <c r="BX397" s="22">
        <v>5</v>
      </c>
      <c r="BY397" s="20">
        <v>-2</v>
      </c>
      <c r="BZ397" s="22">
        <v>-10</v>
      </c>
      <c r="CA397" s="21" t="str">
        <f>IF(Table1[[#This Row],[Score1]]&gt;Table1[[#This Row],[Score2]],Table1[[#This Row],[Team1]],Table1[[#This Row],[Team2]])</f>
        <v>IND</v>
      </c>
      <c r="CB397" s="21" t="str">
        <f>IF(Raw!$CA397=Raw!$B397,"Team1", "Team2")</f>
        <v>Team1</v>
      </c>
      <c r="CC397" s="21">
        <v>94</v>
      </c>
      <c r="CD397" s="21">
        <v>86</v>
      </c>
      <c r="CE397" s="21">
        <f>Raw!$CC397-Raw!$CD397</f>
        <v>8</v>
      </c>
      <c r="CF397" s="21" t="str">
        <f>INDEX(Pred!O:O, MATCH(Table1[[#This Row],[Index]],Pred!E:E,0))</f>
        <v>Team2</v>
      </c>
      <c r="CG397" s="21">
        <f>INDEX(Pred!P:P,MATCH(Table1[[#This Row],[Index]],Pred!E:E,0))</f>
        <v>-11</v>
      </c>
      <c r="CH397" s="21">
        <f>IF(OR(SIGN(Table1[[#This Row],[Runline.forecast]])&lt;&gt;SIGN(Table1[[#This Row],[Scorediff]]), ABS(Table1[[#This Row],[Runline.forecast]])&gt;ABS(Table1[[#This Row],[Scorediff]])),1,0)</f>
        <v>1</v>
      </c>
      <c r="CI397" s="21">
        <f>IF(Table1[[#This Row],[GamewinTeam]]=Table1[[#This Row],[Bet.forecast]],0,1)</f>
        <v>1</v>
      </c>
      <c r="CJ397" s="32">
        <f>IF(AND(Table1[[#This Row],[Runline.error]]=0,Table1[[#This Row],[Error]]=0),0,1)</f>
        <v>1</v>
      </c>
      <c r="CK397" s="32">
        <f>IF(OR(SIGN(Table1[[#This Row],[Scorepreddiff]])&lt;&gt;SIGN(Table1[[#This Row],[Scorediff]]), ABS(Table1[[#This Row],[Scorepreddiff]])&gt;ABS(Table1[[#This Row],[Scorediff]])),1,0)</f>
        <v>1</v>
      </c>
    </row>
    <row r="398" spans="1:89" x14ac:dyDescent="0.25">
      <c r="A398" s="23" t="s">
        <v>316</v>
      </c>
      <c r="B398" s="24" t="s">
        <v>63</v>
      </c>
      <c r="C398" s="26" t="s">
        <v>37</v>
      </c>
      <c r="D398" s="25" t="s">
        <v>310</v>
      </c>
      <c r="E398" s="26" t="str">
        <f>Table1[[#This Row],[Team1]]&amp;""&amp;Table1[[#This Row],[Team2]]&amp;""&amp;Table1[[#This Row],[Date]]</f>
        <v>NOPBKN10.02.2018</v>
      </c>
      <c r="F398" s="26" t="str">
        <f>Raw!$C398</f>
        <v>BKN</v>
      </c>
      <c r="G398" s="26" t="str">
        <f>IF(Raw!$F398=Raw!$B398,"Team1","Team2")</f>
        <v>Team2</v>
      </c>
      <c r="H398" s="26" t="str">
        <f>IF(Table1[[#This Row],[Odd1]]&gt;Table1[[#This Row],[Odd2]],Table1[[#This Row],[Team2]],Table1[[#This Row],[Team1]])</f>
        <v>NOP</v>
      </c>
      <c r="I398" s="26" t="str">
        <f>IF(Raw!$H398=Raw!$B398,"Team1","Team2")</f>
        <v>Team1</v>
      </c>
      <c r="J398" s="26">
        <v>1.76</v>
      </c>
      <c r="K398" s="26">
        <v>2.1800000000000002</v>
      </c>
      <c r="L398" s="26">
        <f>Raw!$J398-Raw!$K398</f>
        <v>-0.42000000000000015</v>
      </c>
      <c r="M398" s="26" t="s">
        <v>37</v>
      </c>
      <c r="N398" s="26" t="str">
        <f>IF(Raw!$M398=Raw!$B398,"Team1", "Team2")</f>
        <v>Team2</v>
      </c>
      <c r="O398" s="26">
        <f>0</f>
        <v>0</v>
      </c>
      <c r="P398" s="26">
        <f>0</f>
        <v>0</v>
      </c>
      <c r="Q398" s="26">
        <f>0</f>
        <v>0</v>
      </c>
      <c r="R398" s="26">
        <f>0</f>
        <v>0</v>
      </c>
      <c r="S398" s="26" t="str">
        <f>IF(Table1[[#This Row],[Scorepred1]]&gt;Table1[[#This Row],[Scorepred2]],Table1[[#This Row],[Team1]],Table1[[#This Row],[Team2]])</f>
        <v>NOP</v>
      </c>
      <c r="T398" s="26" t="str">
        <f>IF(Raw!$S398=Raw!$B398,"Team1","Team2")</f>
        <v>Team1</v>
      </c>
      <c r="U398" s="26">
        <v>102</v>
      </c>
      <c r="V398" s="26">
        <v>90</v>
      </c>
      <c r="W398" s="26">
        <f>Raw!$U398-Raw!$V398</f>
        <v>12</v>
      </c>
      <c r="X398" s="26">
        <v>0.77900000000000003</v>
      </c>
      <c r="Y398" s="26">
        <v>0.62</v>
      </c>
      <c r="Z398" s="26">
        <f>1-Table1[[#This Row],[Pred1]]</f>
        <v>0.38</v>
      </c>
      <c r="AA398" s="27">
        <v>-2</v>
      </c>
      <c r="AB398" s="27">
        <v>9</v>
      </c>
      <c r="AC398" s="27">
        <v>-11</v>
      </c>
      <c r="AD398" s="27">
        <v>0.18</v>
      </c>
      <c r="AE398" s="27">
        <v>0.30000000000000426</v>
      </c>
      <c r="AF398" s="27">
        <v>5.1000000000000085</v>
      </c>
      <c r="AG398" s="27">
        <v>3.6000000000000014</v>
      </c>
      <c r="AH398" s="27">
        <v>-0.5</v>
      </c>
      <c r="AI398" s="27">
        <v>4.5</v>
      </c>
      <c r="AJ398" s="27">
        <v>-1.2000000000000011</v>
      </c>
      <c r="AK398" s="27">
        <v>-5.0000000000000036</v>
      </c>
      <c r="AL398" s="27">
        <v>1.6999999999999957</v>
      </c>
      <c r="AM398" s="27">
        <v>-1.1000000000000014</v>
      </c>
      <c r="AN398" s="27">
        <v>-1</v>
      </c>
      <c r="AO398" s="27">
        <v>-1</v>
      </c>
      <c r="AP398" s="27">
        <v>-1.6999999999999993</v>
      </c>
      <c r="AQ398" s="27">
        <v>-0.5</v>
      </c>
      <c r="AR398" s="27">
        <v>-2.1000000000000014</v>
      </c>
      <c r="AS398" s="27">
        <v>3.8000000000000007</v>
      </c>
      <c r="AT398" s="27">
        <v>0</v>
      </c>
      <c r="AU398" s="27">
        <v>1.7000000000000002</v>
      </c>
      <c r="AV398" s="27">
        <v>1.1000000000000005</v>
      </c>
      <c r="AW398" s="27">
        <v>-1.6000000000000005</v>
      </c>
      <c r="AX398" s="27">
        <v>-1.5</v>
      </c>
      <c r="AY398" s="27">
        <v>0.89999999999999858</v>
      </c>
      <c r="AZ398" s="27">
        <v>3.3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-24</v>
      </c>
      <c r="BG398" s="27">
        <v>-6</v>
      </c>
      <c r="BH398" s="27">
        <v>5</v>
      </c>
      <c r="BI398" s="27">
        <v>-8.5999999999999943</v>
      </c>
      <c r="BJ398" s="28">
        <v>-9</v>
      </c>
      <c r="BK398" s="28">
        <v>-20</v>
      </c>
      <c r="BL398" s="28">
        <v>-7.4999999999999964</v>
      </c>
      <c r="BM398" s="28">
        <v>-3</v>
      </c>
      <c r="BN398" s="28">
        <v>4</v>
      </c>
      <c r="BO398" s="28">
        <v>-41.7</v>
      </c>
      <c r="BP398" s="28">
        <v>0</v>
      </c>
      <c r="BQ398" s="28">
        <v>-4</v>
      </c>
      <c r="BR398" s="28">
        <v>-4</v>
      </c>
      <c r="BS398" s="28">
        <v>-16</v>
      </c>
      <c r="BT398" s="28">
        <v>-8</v>
      </c>
      <c r="BU398" s="28">
        <v>4</v>
      </c>
      <c r="BV398" s="28">
        <v>0</v>
      </c>
      <c r="BW398" s="28">
        <v>1</v>
      </c>
      <c r="BX398" s="28">
        <v>-8</v>
      </c>
      <c r="BY398" s="27">
        <v>4</v>
      </c>
      <c r="BZ398" s="28">
        <v>-9</v>
      </c>
      <c r="CA398" s="26" t="str">
        <f>IF(Table1[[#This Row],[Score1]]&gt;Table1[[#This Row],[Score2]],Table1[[#This Row],[Team1]],Table1[[#This Row],[Team2]])</f>
        <v>NOP</v>
      </c>
      <c r="CB398" s="26" t="str">
        <f>IF(Raw!$CA398=Raw!$B398,"Team1", "Team2")</f>
        <v>Team1</v>
      </c>
      <c r="CC398" s="26">
        <v>138</v>
      </c>
      <c r="CD398" s="26">
        <v>128</v>
      </c>
      <c r="CE398" s="26">
        <f>Raw!$CC398-Raw!$CD398</f>
        <v>10</v>
      </c>
      <c r="CF398" s="26" t="str">
        <f>INDEX(Pred!O:O, MATCH(Table1[[#This Row],[Index]],Pred!E:E,0))</f>
        <v>do not bet</v>
      </c>
      <c r="CG398" s="26">
        <f>INDEX(Pred!P:P,MATCH(Table1[[#This Row],[Index]],Pred!E:E,0))</f>
        <v>1</v>
      </c>
      <c r="CH398" s="26">
        <f>IF(OR(SIGN(Table1[[#This Row],[Runline.forecast]])&lt;&gt;SIGN(Table1[[#This Row],[Scorediff]]), ABS(Table1[[#This Row],[Runline.forecast]])&gt;ABS(Table1[[#This Row],[Scorediff]])),1,0)</f>
        <v>0</v>
      </c>
      <c r="CI398" s="26">
        <f>IF(Table1[[#This Row],[GamewinTeam]]=Table1[[#This Row],[Bet.forecast]],0,1)</f>
        <v>1</v>
      </c>
      <c r="CJ398" s="32">
        <f>IF(AND(Table1[[#This Row],[Runline.error]]=0,Table1[[#This Row],[Error]]=0),0,1)</f>
        <v>1</v>
      </c>
      <c r="CK398" s="32">
        <f>IF(OR(SIGN(Table1[[#This Row],[Scorepreddiff]])&lt;&gt;SIGN(Table1[[#This Row],[Scorediff]]), ABS(Table1[[#This Row],[Scorepreddiff]])&gt;ABS(Table1[[#This Row],[Scorediff]])),1,0)</f>
        <v>1</v>
      </c>
    </row>
    <row r="399" spans="1:89" x14ac:dyDescent="0.25">
      <c r="A399" s="23" t="s">
        <v>316</v>
      </c>
      <c r="B399" s="24" t="s">
        <v>55</v>
      </c>
      <c r="C399" s="26" t="s">
        <v>10</v>
      </c>
      <c r="D399" s="25" t="s">
        <v>310</v>
      </c>
      <c r="E399" s="26" t="str">
        <f>Table1[[#This Row],[Team1]]&amp;""&amp;Table1[[#This Row],[Team2]]&amp;""&amp;Table1[[#This Row],[Date]]</f>
        <v>LACPHI10.02.2018</v>
      </c>
      <c r="F399" s="26" t="str">
        <f>Raw!$C399</f>
        <v>PHI</v>
      </c>
      <c r="G399" s="26" t="str">
        <f>IF(Raw!$F399=Raw!$B399,"Team1","Team2")</f>
        <v>Team2</v>
      </c>
      <c r="H399" s="26" t="str">
        <f>IF(Table1[[#This Row],[Odd1]]&gt;Table1[[#This Row],[Odd2]],Table1[[#This Row],[Team2]],Table1[[#This Row],[Team1]])</f>
        <v>PHI</v>
      </c>
      <c r="I399" s="26" t="str">
        <f>IF(Raw!$H399=Raw!$B399,"Team1","Team2")</f>
        <v>Team2</v>
      </c>
      <c r="J399" s="26">
        <v>2.46</v>
      </c>
      <c r="K399" s="26">
        <v>1.62</v>
      </c>
      <c r="L399" s="26">
        <f>Raw!$J399-Raw!$K399</f>
        <v>0.83999999999999986</v>
      </c>
      <c r="M399" s="26" t="s">
        <v>55</v>
      </c>
      <c r="N399" s="26" t="str">
        <f>IF(Raw!$M399=Raw!$B399,"Team1", "Team2")</f>
        <v>Team1</v>
      </c>
      <c r="O399" s="26">
        <f>0</f>
        <v>0</v>
      </c>
      <c r="P399" s="26">
        <f>0</f>
        <v>0</v>
      </c>
      <c r="Q399" s="26">
        <f>0</f>
        <v>0</v>
      </c>
      <c r="R399" s="26">
        <f>0</f>
        <v>0</v>
      </c>
      <c r="S399" s="26" t="str">
        <f>IF(Table1[[#This Row],[Scorepred1]]&gt;Table1[[#This Row],[Scorepred2]],Table1[[#This Row],[Team1]],Table1[[#This Row],[Team2]])</f>
        <v>LAC</v>
      </c>
      <c r="T399" s="26" t="str">
        <f>IF(Raw!$S399=Raw!$B399,"Team1","Team2")</f>
        <v>Team1</v>
      </c>
      <c r="U399" s="26">
        <v>114</v>
      </c>
      <c r="V399" s="26">
        <v>93</v>
      </c>
      <c r="W399" s="26">
        <f>Raw!$U399-Raw!$V399</f>
        <v>21</v>
      </c>
      <c r="X399" s="26">
        <v>0.85550000000000004</v>
      </c>
      <c r="Y399" s="26">
        <v>0.71</v>
      </c>
      <c r="Z399" s="26">
        <f>1-Table1[[#This Row],[Pred1]]</f>
        <v>0.29000000000000004</v>
      </c>
      <c r="AA399" s="27">
        <v>1</v>
      </c>
      <c r="AB399" s="27">
        <v>1</v>
      </c>
      <c r="AC399" s="27">
        <v>0</v>
      </c>
      <c r="AD399" s="27">
        <v>9.000000000000008E-3</v>
      </c>
      <c r="AE399" s="27">
        <v>-0.29999999999999716</v>
      </c>
      <c r="AF399" s="27">
        <v>9.9999999999994316E-2</v>
      </c>
      <c r="AG399" s="27">
        <v>-0.40000000000000568</v>
      </c>
      <c r="AH399" s="27">
        <v>-0.60000000000000853</v>
      </c>
      <c r="AI399" s="27">
        <v>-0.20000000000000284</v>
      </c>
      <c r="AJ399" s="27">
        <v>-0.20000000000000107</v>
      </c>
      <c r="AK399" s="27">
        <v>-0.10000000000000142</v>
      </c>
      <c r="AL399" s="27">
        <v>-0.70000000000000284</v>
      </c>
      <c r="AM399" s="27">
        <v>1.3999999999999986</v>
      </c>
      <c r="AN399" s="27">
        <v>2.1000000000000014</v>
      </c>
      <c r="AO399" s="27">
        <v>-1.2000000000000028</v>
      </c>
      <c r="AP399" s="27">
        <v>-1</v>
      </c>
      <c r="AQ399" s="27">
        <v>-2.3999999999999986</v>
      </c>
      <c r="AR399" s="27">
        <v>-3.3999999999999986</v>
      </c>
      <c r="AS399" s="27">
        <v>-3.2999999999999972</v>
      </c>
      <c r="AT399" s="27">
        <v>-2.6999999999999993</v>
      </c>
      <c r="AU399" s="27">
        <v>-0.39999999999999947</v>
      </c>
      <c r="AV399" s="27">
        <v>-0.20000000000000018</v>
      </c>
      <c r="AW399" s="27">
        <v>-0.20000000000000018</v>
      </c>
      <c r="AX399" s="27">
        <v>-2.3999999999999986</v>
      </c>
      <c r="AY399" s="27">
        <v>1.6000000000000014</v>
      </c>
      <c r="AZ399" s="27">
        <v>-0.7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8</v>
      </c>
      <c r="BG399" s="27">
        <v>3</v>
      </c>
      <c r="BH399" s="27">
        <v>-2</v>
      </c>
      <c r="BI399" s="27">
        <v>4.3000000000000043</v>
      </c>
      <c r="BJ399" s="28">
        <v>-4</v>
      </c>
      <c r="BK399" s="28">
        <v>-4</v>
      </c>
      <c r="BL399" s="28">
        <v>-7.9000000000000057</v>
      </c>
      <c r="BM399" s="28">
        <v>6</v>
      </c>
      <c r="BN399" s="28">
        <v>6</v>
      </c>
      <c r="BO399" s="28">
        <v>4.3999999999999915</v>
      </c>
      <c r="BP399" s="28">
        <v>6</v>
      </c>
      <c r="BQ399" s="28">
        <v>-7</v>
      </c>
      <c r="BR399" s="28">
        <v>-1</v>
      </c>
      <c r="BS399" s="28">
        <v>-3</v>
      </c>
      <c r="BT399" s="28">
        <v>-6</v>
      </c>
      <c r="BU399" s="28">
        <v>-4</v>
      </c>
      <c r="BV399" s="28">
        <v>-1</v>
      </c>
      <c r="BW399" s="28">
        <v>-1</v>
      </c>
      <c r="BX399" s="28">
        <v>0</v>
      </c>
      <c r="BY399" s="27">
        <v>4</v>
      </c>
      <c r="BZ399" s="28">
        <v>-5</v>
      </c>
      <c r="CA399" s="26" t="str">
        <f>IF(Table1[[#This Row],[Score1]]&gt;Table1[[#This Row],[Score2]],Table1[[#This Row],[Team1]],Table1[[#This Row],[Team2]])</f>
        <v>PHI</v>
      </c>
      <c r="CB399" s="26" t="str">
        <f>IF(Raw!$CA399=Raw!$B399,"Team1", "Team2")</f>
        <v>Team2</v>
      </c>
      <c r="CC399" s="26">
        <v>92</v>
      </c>
      <c r="CD399" s="26">
        <v>112</v>
      </c>
      <c r="CE399" s="26">
        <f>Raw!$CC399-Raw!$CD399</f>
        <v>-20</v>
      </c>
      <c r="CF399" s="26" t="str">
        <f>INDEX(Pred!O:O, MATCH(Table1[[#This Row],[Index]],Pred!E:E,0))</f>
        <v>do not bet</v>
      </c>
      <c r="CG399" s="26">
        <f>INDEX(Pred!P:P,MATCH(Table1[[#This Row],[Index]],Pred!E:E,0))</f>
        <v>-6</v>
      </c>
      <c r="CH399" s="26">
        <f>IF(OR(SIGN(Table1[[#This Row],[Runline.forecast]])&lt;&gt;SIGN(Table1[[#This Row],[Scorediff]]), ABS(Table1[[#This Row],[Runline.forecast]])&gt;ABS(Table1[[#This Row],[Scorediff]])),1,0)</f>
        <v>0</v>
      </c>
      <c r="CI399" s="26">
        <f>IF(Table1[[#This Row],[GamewinTeam]]=Table1[[#This Row],[Bet.forecast]],0,1)</f>
        <v>1</v>
      </c>
      <c r="CJ399" s="32">
        <f>IF(AND(Table1[[#This Row],[Runline.error]]=0,Table1[[#This Row],[Error]]=0),0,1)</f>
        <v>1</v>
      </c>
      <c r="CK399" s="32">
        <f>IF(OR(SIGN(Table1[[#This Row],[Scorepreddiff]])&lt;&gt;SIGN(Table1[[#This Row],[Scorediff]]), ABS(Table1[[#This Row],[Scorepreddiff]])&gt;ABS(Table1[[#This Row],[Scorediff]])),1,0)</f>
        <v>1</v>
      </c>
    </row>
    <row r="400" spans="1:89" x14ac:dyDescent="0.25">
      <c r="A400" s="23" t="s">
        <v>316</v>
      </c>
      <c r="B400" s="24" t="s">
        <v>8</v>
      </c>
      <c r="C400" s="26" t="s">
        <v>69</v>
      </c>
      <c r="D400" s="25" t="s">
        <v>310</v>
      </c>
      <c r="E400" s="26" t="str">
        <f>Table1[[#This Row],[Team1]]&amp;""&amp;Table1[[#This Row],[Team2]]&amp;""&amp;Table1[[#This Row],[Date]]</f>
        <v>MILORL10.02.2018</v>
      </c>
      <c r="F400" s="26" t="str">
        <f>Raw!$C400</f>
        <v>ORL</v>
      </c>
      <c r="G400" s="26" t="str">
        <f>IF(Raw!$F400=Raw!$B400,"Team1","Team2")</f>
        <v>Team2</v>
      </c>
      <c r="H400" s="26" t="str">
        <f>IF(Table1[[#This Row],[Odd1]]&gt;Table1[[#This Row],[Odd2]],Table1[[#This Row],[Team2]],Table1[[#This Row],[Team1]])</f>
        <v>MIL</v>
      </c>
      <c r="I400" s="26" t="str">
        <f>IF(Raw!$H400=Raw!$B400,"Team1","Team2")</f>
        <v>Team1</v>
      </c>
      <c r="J400" s="26">
        <v>1.54</v>
      </c>
      <c r="K400" s="26">
        <v>2.67</v>
      </c>
      <c r="L400" s="26">
        <f>Raw!$J400-Raw!$K400</f>
        <v>-1.1299999999999999</v>
      </c>
      <c r="M400" s="26" t="s">
        <v>69</v>
      </c>
      <c r="N400" s="26" t="str">
        <f>IF(Raw!$M400=Raw!$B400,"Team1", "Team2")</f>
        <v>Team2</v>
      </c>
      <c r="O400" s="26">
        <f>0</f>
        <v>0</v>
      </c>
      <c r="P400" s="26">
        <f>0</f>
        <v>0</v>
      </c>
      <c r="Q400" s="26">
        <f>0</f>
        <v>0</v>
      </c>
      <c r="R400" s="26">
        <f>0</f>
        <v>0</v>
      </c>
      <c r="S400" s="26" t="str">
        <f>IF(Table1[[#This Row],[Scorepred1]]&gt;Table1[[#This Row],[Scorepred2]],Table1[[#This Row],[Team1]],Table1[[#This Row],[Team2]])</f>
        <v>MIL</v>
      </c>
      <c r="T400" s="26" t="str">
        <f>IF(Raw!$S400=Raw!$B400,"Team1","Team2")</f>
        <v>Team1</v>
      </c>
      <c r="U400" s="26">
        <v>99</v>
      </c>
      <c r="V400" s="26">
        <v>90</v>
      </c>
      <c r="W400" s="26">
        <f>Raw!$U400-Raw!$V400</f>
        <v>9</v>
      </c>
      <c r="X400" s="26">
        <v>0.52880000000000005</v>
      </c>
      <c r="Y400" s="26">
        <v>0.59</v>
      </c>
      <c r="Z400" s="26">
        <f>1-Table1[[#This Row],[Pred1]]</f>
        <v>0.41000000000000003</v>
      </c>
      <c r="AA400" s="27">
        <v>0</v>
      </c>
      <c r="AB400" s="27">
        <v>12</v>
      </c>
      <c r="AC400" s="27">
        <v>-12</v>
      </c>
      <c r="AD400" s="27">
        <v>0.22300000000000003</v>
      </c>
      <c r="AE400" s="27">
        <v>0.10000000000000142</v>
      </c>
      <c r="AF400" s="27">
        <v>-1.4000000000000057</v>
      </c>
      <c r="AG400" s="27">
        <v>-1</v>
      </c>
      <c r="AH400" s="27">
        <v>-5.0999999999999943</v>
      </c>
      <c r="AI400" s="27">
        <v>1.6000000000000014</v>
      </c>
      <c r="AJ400" s="27">
        <v>-1.8000000000000007</v>
      </c>
      <c r="AK400" s="27">
        <v>-4.6000000000000014</v>
      </c>
      <c r="AL400" s="27">
        <v>-0.60000000000000142</v>
      </c>
      <c r="AM400" s="27">
        <v>2.3999999999999986</v>
      </c>
      <c r="AN400" s="27">
        <v>2.6999999999999993</v>
      </c>
      <c r="AO400" s="27">
        <v>1.5</v>
      </c>
      <c r="AP400" s="27">
        <v>-1.2000000000000002</v>
      </c>
      <c r="AQ400" s="27">
        <v>-1.0999999999999979</v>
      </c>
      <c r="AR400" s="27">
        <v>-2.2999999999999972</v>
      </c>
      <c r="AS400" s="27">
        <v>-1</v>
      </c>
      <c r="AT400" s="27">
        <v>-1</v>
      </c>
      <c r="AU400" s="27">
        <v>1.0999999999999996</v>
      </c>
      <c r="AV400" s="27">
        <v>0.29999999999999982</v>
      </c>
      <c r="AW400" s="27">
        <v>-1</v>
      </c>
      <c r="AX400" s="27">
        <v>2</v>
      </c>
      <c r="AY400" s="27">
        <v>0.29999999999999716</v>
      </c>
      <c r="AZ400" s="27">
        <v>4.1000000000000005</v>
      </c>
      <c r="BA400" s="27">
        <v>0</v>
      </c>
      <c r="BB400" s="27">
        <v>-1</v>
      </c>
      <c r="BC400" s="27">
        <v>1</v>
      </c>
      <c r="BD400" s="27">
        <v>-1</v>
      </c>
      <c r="BE400" s="27">
        <v>0</v>
      </c>
      <c r="BF400" s="27">
        <v>-15</v>
      </c>
      <c r="BG400" s="27">
        <v>-4</v>
      </c>
      <c r="BH400" s="27">
        <v>-8</v>
      </c>
      <c r="BI400" s="27">
        <v>-0.79999999999999716</v>
      </c>
      <c r="BJ400" s="28">
        <v>-3</v>
      </c>
      <c r="BK400" s="28">
        <v>-9</v>
      </c>
      <c r="BL400" s="28">
        <v>-1</v>
      </c>
      <c r="BM400" s="28">
        <v>-4</v>
      </c>
      <c r="BN400" s="28">
        <v>-5</v>
      </c>
      <c r="BO400" s="28">
        <v>1.7999999999999972</v>
      </c>
      <c r="BP400" s="28">
        <v>-6</v>
      </c>
      <c r="BQ400" s="28">
        <v>7</v>
      </c>
      <c r="BR400" s="28">
        <v>1</v>
      </c>
      <c r="BS400" s="28">
        <v>-2</v>
      </c>
      <c r="BT400" s="28">
        <v>5</v>
      </c>
      <c r="BU400" s="28">
        <v>-1</v>
      </c>
      <c r="BV400" s="28">
        <v>3</v>
      </c>
      <c r="BW400" s="28">
        <v>0</v>
      </c>
      <c r="BX400" s="28">
        <v>-2</v>
      </c>
      <c r="BY400" s="27">
        <v>-2</v>
      </c>
      <c r="BZ400" s="28">
        <v>-8</v>
      </c>
      <c r="CA400" s="26" t="str">
        <f>IF(Table1[[#This Row],[Score1]]&gt;Table1[[#This Row],[Score2]],Table1[[#This Row],[Team1]],Table1[[#This Row],[Team2]])</f>
        <v>MIL</v>
      </c>
      <c r="CB400" s="26" t="str">
        <f>IF(Raw!$CA400=Raw!$B400,"Team1", "Team2")</f>
        <v>Team1</v>
      </c>
      <c r="CC400" s="26">
        <v>111</v>
      </c>
      <c r="CD400" s="26">
        <v>104</v>
      </c>
      <c r="CE400" s="26">
        <f>Raw!$CC400-Raw!$CD400</f>
        <v>7</v>
      </c>
      <c r="CF400" s="26" t="str">
        <f>INDEX(Pred!O:O, MATCH(Table1[[#This Row],[Index]],Pred!E:E,0))</f>
        <v>do not bet</v>
      </c>
      <c r="CG400" s="26">
        <f>INDEX(Pred!P:P,MATCH(Table1[[#This Row],[Index]],Pred!E:E,0))</f>
        <v>3</v>
      </c>
      <c r="CH400" s="26">
        <f>IF(OR(SIGN(Table1[[#This Row],[Runline.forecast]])&lt;&gt;SIGN(Table1[[#This Row],[Scorediff]]), ABS(Table1[[#This Row],[Runline.forecast]])&gt;ABS(Table1[[#This Row],[Scorediff]])),1,0)</f>
        <v>0</v>
      </c>
      <c r="CI400" s="26">
        <f>IF(Table1[[#This Row],[GamewinTeam]]=Table1[[#This Row],[Bet.forecast]],0,1)</f>
        <v>1</v>
      </c>
      <c r="CJ400" s="32">
        <f>IF(AND(Table1[[#This Row],[Runline.error]]=0,Table1[[#This Row],[Error]]=0),0,1)</f>
        <v>1</v>
      </c>
      <c r="CK400" s="32">
        <f>IF(OR(SIGN(Table1[[#This Row],[Scorepreddiff]])&lt;&gt;SIGN(Table1[[#This Row],[Scorediff]]), ABS(Table1[[#This Row],[Scorepreddiff]])&gt;ABS(Table1[[#This Row],[Scorediff]])),1,0)</f>
        <v>1</v>
      </c>
    </row>
    <row r="401" spans="1:89" x14ac:dyDescent="0.25">
      <c r="A401" s="23" t="s">
        <v>316</v>
      </c>
      <c r="B401" s="24" t="s">
        <v>83</v>
      </c>
      <c r="C401" s="26" t="s">
        <v>42</v>
      </c>
      <c r="D401" s="25" t="s">
        <v>310</v>
      </c>
      <c r="E401" s="26" t="str">
        <f>Table1[[#This Row],[Team1]]&amp;""&amp;Table1[[#This Row],[Team2]]&amp;""&amp;Table1[[#This Row],[Date]]</f>
        <v>WASCHI10.02.2018</v>
      </c>
      <c r="F401" s="26" t="str">
        <f>Raw!$C401</f>
        <v>CHI</v>
      </c>
      <c r="G401" s="26" t="str">
        <f>IF(Raw!$F401=Raw!$B401,"Team1","Team2")</f>
        <v>Team2</v>
      </c>
      <c r="H401" s="26" t="str">
        <f>IF(Table1[[#This Row],[Odd1]]&gt;Table1[[#This Row],[Odd2]],Table1[[#This Row],[Team2]],Table1[[#This Row],[Team1]])</f>
        <v>WAS</v>
      </c>
      <c r="I401" s="26" t="str">
        <f>IF(Raw!$H401=Raw!$B401,"Team1","Team2")</f>
        <v>Team1</v>
      </c>
      <c r="J401" s="26">
        <v>1.44</v>
      </c>
      <c r="K401" s="26">
        <v>3.01</v>
      </c>
      <c r="L401" s="26">
        <f>Raw!$J401-Raw!$K401</f>
        <v>-1.5699999999999998</v>
      </c>
      <c r="M401" s="26" t="s">
        <v>42</v>
      </c>
      <c r="N401" s="26" t="str">
        <f>IF(Raw!$M401=Raw!$B401,"Team1", "Team2")</f>
        <v>Team2</v>
      </c>
      <c r="O401" s="26">
        <f>0</f>
        <v>0</v>
      </c>
      <c r="P401" s="26">
        <f>0</f>
        <v>0</v>
      </c>
      <c r="Q401" s="26">
        <f>0</f>
        <v>0</v>
      </c>
      <c r="R401" s="26">
        <f>0</f>
        <v>0</v>
      </c>
      <c r="S401" s="26" t="str">
        <f>IF(Table1[[#This Row],[Scorepred1]]&gt;Table1[[#This Row],[Scorepred2]],Table1[[#This Row],[Team1]],Table1[[#This Row],[Team2]])</f>
        <v>WAS</v>
      </c>
      <c r="T401" s="26" t="str">
        <f>IF(Raw!$S401=Raw!$B401,"Team1","Team2")</f>
        <v>Team1</v>
      </c>
      <c r="U401" s="26">
        <v>107</v>
      </c>
      <c r="V401" s="26">
        <v>87</v>
      </c>
      <c r="W401" s="26">
        <f>Raw!$U401-Raw!$V401</f>
        <v>20</v>
      </c>
      <c r="X401" s="26">
        <v>0.80969999999999998</v>
      </c>
      <c r="Y401" s="26">
        <v>0.7</v>
      </c>
      <c r="Z401" s="26">
        <f>1-Table1[[#This Row],[Pred1]]</f>
        <v>0.30000000000000004</v>
      </c>
      <c r="AA401" s="27">
        <v>1</v>
      </c>
      <c r="AB401" s="27">
        <v>12</v>
      </c>
      <c r="AC401" s="27">
        <v>-11</v>
      </c>
      <c r="AD401" s="27">
        <v>0.21199999999999997</v>
      </c>
      <c r="AE401" s="27">
        <v>-0.20000000000000284</v>
      </c>
      <c r="AF401" s="27">
        <v>3.7000000000000028</v>
      </c>
      <c r="AG401" s="27">
        <v>1.1000000000000014</v>
      </c>
      <c r="AH401" s="27">
        <v>-2.8999999999999915</v>
      </c>
      <c r="AI401" s="27">
        <v>2.8000000000000043</v>
      </c>
      <c r="AJ401" s="27">
        <v>-1.3999999999999986</v>
      </c>
      <c r="AK401" s="27">
        <v>-4.5</v>
      </c>
      <c r="AL401" s="27">
        <v>0.89999999999999858</v>
      </c>
      <c r="AM401" s="27">
        <v>2.8000000000000007</v>
      </c>
      <c r="AN401" s="27">
        <v>3.7999999999999972</v>
      </c>
      <c r="AO401" s="27">
        <v>-0.20000000000000284</v>
      </c>
      <c r="AP401" s="27">
        <v>0.79999999999999893</v>
      </c>
      <c r="AQ401" s="27">
        <v>-2.6000000000000014</v>
      </c>
      <c r="AR401" s="27">
        <v>-1.8000000000000043</v>
      </c>
      <c r="AS401" s="27">
        <v>0.5</v>
      </c>
      <c r="AT401" s="27">
        <v>0.59999999999999964</v>
      </c>
      <c r="AU401" s="27">
        <v>1</v>
      </c>
      <c r="AV401" s="27">
        <v>0.70000000000000018</v>
      </c>
      <c r="AW401" s="27">
        <v>-9.9999999999999645E-2</v>
      </c>
      <c r="AX401" s="27">
        <v>2.3000000000000007</v>
      </c>
      <c r="AY401" s="27">
        <v>3</v>
      </c>
      <c r="AZ401" s="27">
        <v>7.3</v>
      </c>
      <c r="BA401" s="27">
        <v>0</v>
      </c>
      <c r="BB401" s="27">
        <v>-1</v>
      </c>
      <c r="BC401" s="27">
        <v>1</v>
      </c>
      <c r="BD401" s="27">
        <v>-1</v>
      </c>
      <c r="BE401" s="27">
        <v>5</v>
      </c>
      <c r="BF401" s="27">
        <v>-10</v>
      </c>
      <c r="BG401" s="27">
        <v>-3</v>
      </c>
      <c r="BH401" s="27">
        <v>12</v>
      </c>
      <c r="BI401" s="27">
        <v>-9.3999999999999986</v>
      </c>
      <c r="BJ401" s="28">
        <v>3</v>
      </c>
      <c r="BK401" s="28">
        <v>0</v>
      </c>
      <c r="BL401" s="28">
        <v>11.600000000000001</v>
      </c>
      <c r="BM401" s="28">
        <v>-7</v>
      </c>
      <c r="BN401" s="28">
        <v>-10</v>
      </c>
      <c r="BO401" s="28">
        <v>3.2999999999999972</v>
      </c>
      <c r="BP401" s="28">
        <v>12</v>
      </c>
      <c r="BQ401" s="28">
        <v>1</v>
      </c>
      <c r="BR401" s="28">
        <v>13</v>
      </c>
      <c r="BS401" s="28">
        <v>6</v>
      </c>
      <c r="BT401" s="28">
        <v>11</v>
      </c>
      <c r="BU401" s="28">
        <v>6</v>
      </c>
      <c r="BV401" s="28">
        <v>0</v>
      </c>
      <c r="BW401" s="28">
        <v>2</v>
      </c>
      <c r="BX401" s="28">
        <v>4</v>
      </c>
      <c r="BY401" s="27">
        <v>-2</v>
      </c>
      <c r="BZ401" s="28">
        <v>-7</v>
      </c>
      <c r="CA401" s="26" t="str">
        <f>IF(Table1[[#This Row],[Score1]]&gt;Table1[[#This Row],[Score2]],Table1[[#This Row],[Team1]],Table1[[#This Row],[Team2]])</f>
        <v>WAS</v>
      </c>
      <c r="CB401" s="26" t="str">
        <f>IF(Raw!$CA401=Raw!$B401,"Team1", "Team2")</f>
        <v>Team1</v>
      </c>
      <c r="CC401" s="26">
        <v>101</v>
      </c>
      <c r="CD401" s="26">
        <v>90</v>
      </c>
      <c r="CE401" s="26">
        <f>Raw!$CC401-Raw!$CD401</f>
        <v>11</v>
      </c>
      <c r="CF401" s="26" t="str">
        <f>INDEX(Pred!O:O, MATCH(Table1[[#This Row],[Index]],Pred!E:E,0))</f>
        <v>do not bet</v>
      </c>
      <c r="CG401" s="26">
        <f>INDEX(Pred!P:P,MATCH(Table1[[#This Row],[Index]],Pred!E:E,0))</f>
        <v>0</v>
      </c>
      <c r="CH401" s="26">
        <f>IF(OR(SIGN(Table1[[#This Row],[Runline.forecast]])&lt;&gt;SIGN(Table1[[#This Row],[Scorediff]]), ABS(Table1[[#This Row],[Runline.forecast]])&gt;ABS(Table1[[#This Row],[Scorediff]])),1,0)</f>
        <v>1</v>
      </c>
      <c r="CI401" s="26">
        <f>IF(Table1[[#This Row],[GamewinTeam]]=Table1[[#This Row],[Bet.forecast]],0,1)</f>
        <v>1</v>
      </c>
      <c r="CJ401" s="32">
        <f>IF(AND(Table1[[#This Row],[Runline.error]]=0,Table1[[#This Row],[Error]]=0),0,1)</f>
        <v>1</v>
      </c>
      <c r="CK401" s="32">
        <f>IF(OR(SIGN(Table1[[#This Row],[Scorepreddiff]])&lt;&gt;SIGN(Table1[[#This Row],[Scorediff]]), ABS(Table1[[#This Row],[Scorepreddiff]])&gt;ABS(Table1[[#This Row],[Scorediff]])),1,0)</f>
        <v>1</v>
      </c>
    </row>
    <row r="402" spans="1:89" x14ac:dyDescent="0.25">
      <c r="A402" s="23" t="s">
        <v>316</v>
      </c>
      <c r="B402" s="24" t="s">
        <v>56</v>
      </c>
      <c r="C402" s="26" t="s">
        <v>45</v>
      </c>
      <c r="D402" s="25" t="s">
        <v>310</v>
      </c>
      <c r="E402" s="26" t="str">
        <f>Table1[[#This Row],[Team1]]&amp;""&amp;Table1[[#This Row],[Team2]]&amp;""&amp;Table1[[#This Row],[Date]]</f>
        <v>LALDAL10.02.2018</v>
      </c>
      <c r="F402" s="26" t="str">
        <f>Raw!$C402</f>
        <v>DAL</v>
      </c>
      <c r="G402" s="26" t="str">
        <f>IF(Raw!$F402=Raw!$B402,"Team1","Team2")</f>
        <v>Team2</v>
      </c>
      <c r="H402" s="26" t="str">
        <f>IF(Table1[[#This Row],[Odd1]]&gt;Table1[[#This Row],[Odd2]],Table1[[#This Row],[Team2]],Table1[[#This Row],[Team1]])</f>
        <v>DAL</v>
      </c>
      <c r="I402" s="26" t="str">
        <f>IF(Raw!$H402=Raw!$B402,"Team1","Team2")</f>
        <v>Team2</v>
      </c>
      <c r="J402" s="26">
        <v>2.27</v>
      </c>
      <c r="K402" s="26">
        <v>1.71</v>
      </c>
      <c r="L402" s="26">
        <f>Raw!$J402-Raw!$K402</f>
        <v>0.56000000000000005</v>
      </c>
      <c r="M402" s="26" t="s">
        <v>45</v>
      </c>
      <c r="N402" s="26" t="str">
        <f>IF(Raw!$M402=Raw!$B402,"Team1", "Team2")</f>
        <v>Team2</v>
      </c>
      <c r="O402" s="26">
        <f>0</f>
        <v>0</v>
      </c>
      <c r="P402" s="26">
        <f>0</f>
        <v>0</v>
      </c>
      <c r="Q402" s="26">
        <f>0</f>
        <v>0</v>
      </c>
      <c r="R402" s="26">
        <f>0</f>
        <v>0</v>
      </c>
      <c r="S402" s="26" t="str">
        <f>IF(Table1[[#This Row],[Scorepred1]]&gt;Table1[[#This Row],[Scorepred2]],Table1[[#This Row],[Team1]],Table1[[#This Row],[Team2]])</f>
        <v>LAL</v>
      </c>
      <c r="T402" s="26" t="str">
        <f>IF(Raw!$S402=Raw!$B402,"Team1","Team2")</f>
        <v>Team1</v>
      </c>
      <c r="U402" s="26">
        <v>100</v>
      </c>
      <c r="V402" s="26">
        <v>93</v>
      </c>
      <c r="W402" s="26">
        <f>Raw!$U402-Raw!$V402</f>
        <v>7</v>
      </c>
      <c r="X402" s="26">
        <v>0.79330000000000001</v>
      </c>
      <c r="Y402" s="26">
        <v>0.56999999999999995</v>
      </c>
      <c r="Z402" s="26">
        <f>1-Table1[[#This Row],[Pred1]]</f>
        <v>0.43000000000000005</v>
      </c>
      <c r="AA402" s="27">
        <v>-1</v>
      </c>
      <c r="AB402" s="27">
        <v>6</v>
      </c>
      <c r="AC402" s="27">
        <v>-7</v>
      </c>
      <c r="AD402" s="27">
        <v>0.11699999999999999</v>
      </c>
      <c r="AE402" s="27">
        <v>0.39999999999999858</v>
      </c>
      <c r="AF402" s="27">
        <v>5.2000000000000028</v>
      </c>
      <c r="AG402" s="27">
        <v>3</v>
      </c>
      <c r="AH402" s="27">
        <v>4.5999999999999943</v>
      </c>
      <c r="AI402" s="27">
        <v>1.1000000000000014</v>
      </c>
      <c r="AJ402" s="27">
        <v>-2.5</v>
      </c>
      <c r="AK402" s="27">
        <v>-4.6999999999999957</v>
      </c>
      <c r="AL402" s="27">
        <v>-3</v>
      </c>
      <c r="AM402" s="27">
        <v>1.6000000000000014</v>
      </c>
      <c r="AN402" s="27">
        <v>4.4000000000000021</v>
      </c>
      <c r="AO402" s="27">
        <v>-7.2999999999999972</v>
      </c>
      <c r="AP402" s="27">
        <v>3.3999999999999995</v>
      </c>
      <c r="AQ402" s="27">
        <v>2.5999999999999943</v>
      </c>
      <c r="AR402" s="27">
        <v>6</v>
      </c>
      <c r="AS402" s="27">
        <v>1.2999999999999972</v>
      </c>
      <c r="AT402" s="27">
        <v>3.5</v>
      </c>
      <c r="AU402" s="27">
        <v>1.0999999999999996</v>
      </c>
      <c r="AV402" s="27">
        <v>1.1000000000000005</v>
      </c>
      <c r="AW402" s="27">
        <v>1.0999999999999996</v>
      </c>
      <c r="AX402" s="27">
        <v>2.3000000000000007</v>
      </c>
      <c r="AY402" s="27">
        <v>0.10000000000000142</v>
      </c>
      <c r="AZ402" s="27">
        <v>0</v>
      </c>
      <c r="BA402" s="27">
        <v>0</v>
      </c>
      <c r="BB402" s="27">
        <v>1</v>
      </c>
      <c r="BC402" s="27">
        <v>-1</v>
      </c>
      <c r="BD402" s="27">
        <v>1</v>
      </c>
      <c r="BE402" s="27">
        <v>0</v>
      </c>
      <c r="BF402" s="27">
        <v>3</v>
      </c>
      <c r="BG402" s="27">
        <v>2</v>
      </c>
      <c r="BH402" s="27">
        <v>4</v>
      </c>
      <c r="BI402" s="27">
        <v>0.29999999999999716</v>
      </c>
      <c r="BJ402" s="28">
        <v>1</v>
      </c>
      <c r="BK402" s="28">
        <v>-6</v>
      </c>
      <c r="BL402" s="28">
        <v>7.9999999999999964</v>
      </c>
      <c r="BM402" s="28">
        <v>-2</v>
      </c>
      <c r="BN402" s="28">
        <v>-4</v>
      </c>
      <c r="BO402" s="28">
        <v>9.8999999999999915</v>
      </c>
      <c r="BP402" s="28">
        <v>4</v>
      </c>
      <c r="BQ402" s="28">
        <v>13</v>
      </c>
      <c r="BR402" s="28">
        <v>17</v>
      </c>
      <c r="BS402" s="28">
        <v>9</v>
      </c>
      <c r="BT402" s="28">
        <v>-4</v>
      </c>
      <c r="BU402" s="28">
        <v>-10</v>
      </c>
      <c r="BV402" s="28">
        <v>0</v>
      </c>
      <c r="BW402" s="28">
        <v>-3</v>
      </c>
      <c r="BX402" s="28">
        <v>3</v>
      </c>
      <c r="BY402" s="27">
        <v>-7</v>
      </c>
      <c r="BZ402" s="28">
        <v>43</v>
      </c>
      <c r="CA402" s="26" t="str">
        <f>IF(Table1[[#This Row],[Score1]]&gt;Table1[[#This Row],[Score2]],Table1[[#This Row],[Team1]],Table1[[#This Row],[Team2]])</f>
        <v>DAL</v>
      </c>
      <c r="CB402" s="26" t="str">
        <f>IF(Raw!$CA402=Raw!$B402,"Team1", "Team2")</f>
        <v>Team2</v>
      </c>
      <c r="CC402" s="26">
        <v>123</v>
      </c>
      <c r="CD402" s="26">
        <v>130</v>
      </c>
      <c r="CE402" s="26">
        <f>Raw!$CC402-Raw!$CD402</f>
        <v>-7</v>
      </c>
      <c r="CF402" s="26" t="str">
        <f>INDEX(Pred!O:O, MATCH(Table1[[#This Row],[Index]],Pred!E:E,0))</f>
        <v>do not bet</v>
      </c>
      <c r="CG402" s="26">
        <f>INDEX(Pred!P:P,MATCH(Table1[[#This Row],[Index]],Pred!E:E,0))</f>
        <v>-3</v>
      </c>
      <c r="CH402" s="26">
        <f>IF(OR(SIGN(Table1[[#This Row],[Runline.forecast]])&lt;&gt;SIGN(Table1[[#This Row],[Scorediff]]), ABS(Table1[[#This Row],[Runline.forecast]])&gt;ABS(Table1[[#This Row],[Scorediff]])),1,0)</f>
        <v>0</v>
      </c>
      <c r="CI402" s="26">
        <f>IF(Table1[[#This Row],[GamewinTeam]]=Table1[[#This Row],[Bet.forecast]],0,1)</f>
        <v>1</v>
      </c>
      <c r="CJ402" s="32">
        <f>IF(AND(Table1[[#This Row],[Runline.error]]=0,Table1[[#This Row],[Error]]=0),0,1)</f>
        <v>1</v>
      </c>
      <c r="CK402" s="32">
        <f>IF(OR(SIGN(Table1[[#This Row],[Scorepreddiff]])&lt;&gt;SIGN(Table1[[#This Row],[Scorediff]]), ABS(Table1[[#This Row],[Scorepreddiff]])&gt;ABS(Table1[[#This Row],[Scorediff]])),1,0)</f>
        <v>1</v>
      </c>
    </row>
    <row r="403" spans="1:89" x14ac:dyDescent="0.25">
      <c r="A403" s="23" t="s">
        <v>316</v>
      </c>
      <c r="B403" s="24" t="s">
        <v>78</v>
      </c>
      <c r="C403" s="26" t="s">
        <v>50</v>
      </c>
      <c r="D403" s="25" t="s">
        <v>310</v>
      </c>
      <c r="E403" s="26" t="str">
        <f>Table1[[#This Row],[Team1]]&amp;""&amp;Table1[[#This Row],[Team2]]&amp;""&amp;Table1[[#This Row],[Date]]</f>
        <v>SASGSW10.02.2018</v>
      </c>
      <c r="F403" s="26" t="str">
        <f>Raw!$C403</f>
        <v>GSW</v>
      </c>
      <c r="G403" s="26" t="str">
        <f>IF(Raw!$F403=Raw!$B403,"Team1","Team2")</f>
        <v>Team2</v>
      </c>
      <c r="H403" s="26" t="str">
        <f>IF(Table1[[#This Row],[Odd1]]&gt;Table1[[#This Row],[Odd2]],Table1[[#This Row],[Team2]],Table1[[#This Row],[Team1]])</f>
        <v>GSW</v>
      </c>
      <c r="I403" s="26" t="str">
        <f>IF(Raw!$H403=Raw!$B403,"Team1","Team2")</f>
        <v>Team2</v>
      </c>
      <c r="J403" s="26">
        <v>6.45</v>
      </c>
      <c r="K403" s="26">
        <v>1.1499999999999999</v>
      </c>
      <c r="L403" s="26">
        <f>Raw!$J403-Raw!$K403</f>
        <v>5.3000000000000007</v>
      </c>
      <c r="M403" s="26" t="s">
        <v>78</v>
      </c>
      <c r="N403" s="26" t="str">
        <f>IF(Raw!$M403=Raw!$B403,"Team1", "Team2")</f>
        <v>Team1</v>
      </c>
      <c r="O403" s="26">
        <f>0</f>
        <v>0</v>
      </c>
      <c r="P403" s="26">
        <f>0</f>
        <v>0</v>
      </c>
      <c r="Q403" s="26">
        <f>0</f>
        <v>0</v>
      </c>
      <c r="R403" s="26">
        <f>0</f>
        <v>0</v>
      </c>
      <c r="S403" s="26" t="str">
        <f>IF(Table1[[#This Row],[Scorepred1]]&gt;Table1[[#This Row],[Scorepred2]],Table1[[#This Row],[Team1]],Table1[[#This Row],[Team2]])</f>
        <v>GSW</v>
      </c>
      <c r="T403" s="26" t="str">
        <f>IF(Raw!$S403=Raw!$B403,"Team1","Team2")</f>
        <v>Team2</v>
      </c>
      <c r="U403" s="26">
        <v>87</v>
      </c>
      <c r="V403" s="26">
        <v>106</v>
      </c>
      <c r="W403" s="26">
        <f>Raw!$U403-Raw!$V403</f>
        <v>-19</v>
      </c>
      <c r="X403" s="26">
        <v>0.80169999999999997</v>
      </c>
      <c r="Y403" s="26">
        <v>0.31</v>
      </c>
      <c r="Z403" s="26">
        <f>1-Table1[[#This Row],[Pred1]]</f>
        <v>0.69</v>
      </c>
      <c r="AA403" s="27">
        <v>1</v>
      </c>
      <c r="AB403" s="27">
        <v>-7</v>
      </c>
      <c r="AC403" s="27">
        <v>8</v>
      </c>
      <c r="AD403" s="27">
        <v>-0.13900000000000001</v>
      </c>
      <c r="AE403" s="27">
        <v>-0.20000000000000284</v>
      </c>
      <c r="AF403" s="27">
        <v>-14.099999999999994</v>
      </c>
      <c r="AG403" s="27">
        <v>-4.7999999999999972</v>
      </c>
      <c r="AH403" s="27">
        <v>-1</v>
      </c>
      <c r="AI403" s="27">
        <v>-5.1999999999999957</v>
      </c>
      <c r="AJ403" s="27">
        <v>-2.7999999999999989</v>
      </c>
      <c r="AK403" s="27">
        <v>-5.1999999999999993</v>
      </c>
      <c r="AL403" s="27">
        <v>-2.8000000000000043</v>
      </c>
      <c r="AM403" s="27">
        <v>-1.6000000000000014</v>
      </c>
      <c r="AN403" s="27">
        <v>-1.2000000000000028</v>
      </c>
      <c r="AO403" s="27">
        <v>-3</v>
      </c>
      <c r="AP403" s="27">
        <v>1.5999999999999996</v>
      </c>
      <c r="AQ403" s="27">
        <v>-1.3000000000000043</v>
      </c>
      <c r="AR403" s="27">
        <v>0.30000000000000426</v>
      </c>
      <c r="AS403" s="27">
        <v>-7.7999999999999972</v>
      </c>
      <c r="AT403" s="27">
        <v>-2.3000000000000007</v>
      </c>
      <c r="AU403" s="27">
        <v>-0.69999999999999929</v>
      </c>
      <c r="AV403" s="27">
        <v>-2.2999999999999998</v>
      </c>
      <c r="AW403" s="27">
        <v>-0.10000000000000009</v>
      </c>
      <c r="AX403" s="27">
        <v>-2.9000000000000021</v>
      </c>
      <c r="AY403" s="27">
        <v>0.59999999999999787</v>
      </c>
      <c r="AZ403" s="27">
        <v>-3.8</v>
      </c>
      <c r="BA403" s="27">
        <v>0</v>
      </c>
      <c r="BB403" s="27">
        <v>0</v>
      </c>
      <c r="BC403" s="27">
        <v>0</v>
      </c>
      <c r="BD403" s="27">
        <v>0</v>
      </c>
      <c r="BE403" s="27">
        <v>0</v>
      </c>
      <c r="BF403" s="27">
        <v>8</v>
      </c>
      <c r="BG403" s="27">
        <v>1</v>
      </c>
      <c r="BH403" s="27">
        <v>5</v>
      </c>
      <c r="BI403" s="27">
        <v>-1.6000000000000014</v>
      </c>
      <c r="BJ403" s="28">
        <v>2</v>
      </c>
      <c r="BK403" s="28">
        <v>3</v>
      </c>
      <c r="BL403" s="28">
        <v>1.7000000000000028</v>
      </c>
      <c r="BM403" s="28">
        <v>4</v>
      </c>
      <c r="BN403" s="28">
        <v>7</v>
      </c>
      <c r="BO403" s="28">
        <v>-7.2000000000000028</v>
      </c>
      <c r="BP403" s="28">
        <v>-4</v>
      </c>
      <c r="BQ403" s="28">
        <v>15</v>
      </c>
      <c r="BR403" s="28">
        <v>11</v>
      </c>
      <c r="BS403" s="28">
        <v>-11</v>
      </c>
      <c r="BT403" s="28">
        <v>-4</v>
      </c>
      <c r="BU403" s="28">
        <v>0</v>
      </c>
      <c r="BV403" s="28">
        <v>-1</v>
      </c>
      <c r="BW403" s="28">
        <v>-3</v>
      </c>
      <c r="BX403" s="28">
        <v>-1</v>
      </c>
      <c r="BY403" s="27">
        <v>7</v>
      </c>
      <c r="BZ403" s="28">
        <v>30</v>
      </c>
      <c r="CA403" s="26" t="str">
        <f>IF(Table1[[#This Row],[Score1]]&gt;Table1[[#This Row],[Score2]],Table1[[#This Row],[Team1]],Table1[[#This Row],[Team2]])</f>
        <v>GSW</v>
      </c>
      <c r="CB403" s="26" t="str">
        <f>IF(Raw!$CA403=Raw!$B403,"Team1", "Team2")</f>
        <v>Team2</v>
      </c>
      <c r="CC403" s="26">
        <v>105</v>
      </c>
      <c r="CD403" s="26">
        <v>122</v>
      </c>
      <c r="CE403" s="26">
        <f>Raw!$CC403-Raw!$CD403</f>
        <v>-17</v>
      </c>
      <c r="CF403" s="26" t="str">
        <f>INDEX(Pred!O:O, MATCH(Table1[[#This Row],[Index]],Pred!E:E,0))</f>
        <v>Team2</v>
      </c>
      <c r="CG403" s="26">
        <f>INDEX(Pred!P:P,MATCH(Table1[[#This Row],[Index]],Pred!E:E,0))</f>
        <v>-4</v>
      </c>
      <c r="CH403" s="26">
        <f>IF(OR(SIGN(Table1[[#This Row],[Runline.forecast]])&lt;&gt;SIGN(Table1[[#This Row],[Scorediff]]), ABS(Table1[[#This Row],[Runline.forecast]])&gt;ABS(Table1[[#This Row],[Scorediff]])),1,0)</f>
        <v>0</v>
      </c>
      <c r="CI403" s="26">
        <f>IF(Table1[[#This Row],[GamewinTeam]]=Table1[[#This Row],[Bet.forecast]],0,1)</f>
        <v>0</v>
      </c>
      <c r="CJ403" s="32">
        <f>IF(AND(Table1[[#This Row],[Runline.error]]=0,Table1[[#This Row],[Error]]=0),0,1)</f>
        <v>0</v>
      </c>
      <c r="CK403" s="32">
        <f>IF(OR(SIGN(Table1[[#This Row],[Scorepreddiff]])&lt;&gt;SIGN(Table1[[#This Row],[Scorediff]]), ABS(Table1[[#This Row],[Scorepreddiff]])&gt;ABS(Table1[[#This Row],[Scorediff]])),1,0)</f>
        <v>1</v>
      </c>
    </row>
    <row r="404" spans="1:89" x14ac:dyDescent="0.25">
      <c r="A404" s="23" t="s">
        <v>316</v>
      </c>
      <c r="B404" s="24" t="s">
        <v>47</v>
      </c>
      <c r="C404" s="26" t="s">
        <v>72</v>
      </c>
      <c r="D404" s="25" t="s">
        <v>310</v>
      </c>
      <c r="E404" s="26" t="str">
        <f>Table1[[#This Row],[Team1]]&amp;""&amp;Table1[[#This Row],[Team2]]&amp;""&amp;Table1[[#This Row],[Date]]</f>
        <v>DENPHX10.02.2018</v>
      </c>
      <c r="F404" s="26" t="str">
        <f>Raw!$C404</f>
        <v>PHX</v>
      </c>
      <c r="G404" s="26" t="str">
        <f>IF(Raw!$F404=Raw!$B404,"Team1","Team2")</f>
        <v>Team2</v>
      </c>
      <c r="H404" s="26" t="str">
        <f>IF(Table1[[#This Row],[Odd1]]&gt;Table1[[#This Row],[Odd2]],Table1[[#This Row],[Team2]],Table1[[#This Row],[Team1]])</f>
        <v>DEN</v>
      </c>
      <c r="I404" s="26" t="str">
        <f>IF(Raw!$H404=Raw!$B404,"Team1","Team2")</f>
        <v>Team1</v>
      </c>
      <c r="J404" s="26">
        <v>1.34</v>
      </c>
      <c r="K404" s="26">
        <v>3.55</v>
      </c>
      <c r="L404" s="26">
        <f>Raw!$J404-Raw!$K404</f>
        <v>-2.21</v>
      </c>
      <c r="M404" s="26" t="s">
        <v>72</v>
      </c>
      <c r="N404" s="26" t="str">
        <f>IF(Raw!$M404=Raw!$B404,"Team1", "Team2")</f>
        <v>Team2</v>
      </c>
      <c r="O404" s="26">
        <f>0</f>
        <v>0</v>
      </c>
      <c r="P404" s="26">
        <f>0</f>
        <v>0</v>
      </c>
      <c r="Q404" s="26">
        <f>0</f>
        <v>0</v>
      </c>
      <c r="R404" s="26">
        <f>0</f>
        <v>0</v>
      </c>
      <c r="S404" s="26" t="str">
        <f>IF(Table1[[#This Row],[Scorepred1]]&gt;Table1[[#This Row],[Scorepred2]],Table1[[#This Row],[Team1]],Table1[[#This Row],[Team2]])</f>
        <v>DEN</v>
      </c>
      <c r="T404" s="26" t="str">
        <f>IF(Raw!$S404=Raw!$B404,"Team1","Team2")</f>
        <v>Team1</v>
      </c>
      <c r="U404" s="26">
        <v>106</v>
      </c>
      <c r="V404" s="26">
        <v>84</v>
      </c>
      <c r="W404" s="26">
        <f>Raw!$U404-Raw!$V404</f>
        <v>22</v>
      </c>
      <c r="X404" s="26">
        <v>0.68830000000000002</v>
      </c>
      <c r="Y404" s="26">
        <v>0.72</v>
      </c>
      <c r="Z404" s="26">
        <f>1-Table1[[#This Row],[Pred1]]</f>
        <v>0.28000000000000003</v>
      </c>
      <c r="AA404" s="27">
        <v>-1</v>
      </c>
      <c r="AB404" s="27">
        <v>11</v>
      </c>
      <c r="AC404" s="27">
        <v>-12</v>
      </c>
      <c r="AD404" s="27">
        <v>0.20600000000000002</v>
      </c>
      <c r="AE404" s="27">
        <v>0.19999999999999574</v>
      </c>
      <c r="AF404" s="27">
        <v>2.7000000000000028</v>
      </c>
      <c r="AG404" s="27">
        <v>1.5999999999999943</v>
      </c>
      <c r="AH404" s="27">
        <v>-0.5</v>
      </c>
      <c r="AI404" s="27">
        <v>2.2999999999999972</v>
      </c>
      <c r="AJ404" s="27">
        <v>1.5999999999999996</v>
      </c>
      <c r="AK404" s="27">
        <v>2.4000000000000021</v>
      </c>
      <c r="AL404" s="27">
        <v>2.7000000000000028</v>
      </c>
      <c r="AM404" s="27">
        <v>-2.2000000000000028</v>
      </c>
      <c r="AN404" s="27">
        <v>-2.8000000000000007</v>
      </c>
      <c r="AO404" s="27">
        <v>-0.40000000000000568</v>
      </c>
      <c r="AP404" s="27">
        <v>0.5</v>
      </c>
      <c r="AQ404" s="27">
        <v>0.20000000000000284</v>
      </c>
      <c r="AR404" s="27">
        <v>0.89999999999999858</v>
      </c>
      <c r="AS404" s="27">
        <v>3.1000000000000014</v>
      </c>
      <c r="AT404" s="27">
        <v>-0.39999999999999858</v>
      </c>
      <c r="AU404" s="27">
        <v>0.90000000000000036</v>
      </c>
      <c r="AV404" s="27">
        <v>0.29999999999999982</v>
      </c>
      <c r="AW404" s="27">
        <v>-0.5</v>
      </c>
      <c r="AX404" s="27">
        <v>-4.6000000000000014</v>
      </c>
      <c r="AY404" s="27">
        <v>-1.8000000000000007</v>
      </c>
      <c r="AZ404" s="27">
        <v>8.9</v>
      </c>
      <c r="BA404" s="27">
        <v>0</v>
      </c>
      <c r="BB404" s="27">
        <v>0</v>
      </c>
      <c r="BC404" s="27">
        <v>0</v>
      </c>
      <c r="BD404" s="27">
        <v>0</v>
      </c>
      <c r="BE404" s="27">
        <v>0</v>
      </c>
      <c r="BF404" s="27">
        <v>23</v>
      </c>
      <c r="BG404" s="27">
        <v>9</v>
      </c>
      <c r="BH404" s="27">
        <v>-9</v>
      </c>
      <c r="BI404" s="27">
        <v>13.700000000000003</v>
      </c>
      <c r="BJ404" s="28">
        <v>0</v>
      </c>
      <c r="BK404" s="28">
        <v>-4</v>
      </c>
      <c r="BL404" s="28">
        <v>1.2999999999999989</v>
      </c>
      <c r="BM404" s="28">
        <v>5</v>
      </c>
      <c r="BN404" s="28">
        <v>3</v>
      </c>
      <c r="BO404" s="28">
        <v>14.299999999999997</v>
      </c>
      <c r="BP404" s="28">
        <v>-4</v>
      </c>
      <c r="BQ404" s="28">
        <v>-1</v>
      </c>
      <c r="BR404" s="28">
        <v>-5</v>
      </c>
      <c r="BS404" s="28">
        <v>10</v>
      </c>
      <c r="BT404" s="28">
        <v>-1</v>
      </c>
      <c r="BU404" s="28">
        <v>-1</v>
      </c>
      <c r="BV404" s="28">
        <v>-2</v>
      </c>
      <c r="BW404" s="28">
        <v>1</v>
      </c>
      <c r="BX404" s="28">
        <v>-3</v>
      </c>
      <c r="BY404" s="27">
        <v>-1</v>
      </c>
      <c r="BZ404" s="28">
        <v>22</v>
      </c>
      <c r="CA404" s="26" t="str">
        <f>IF(Table1[[#This Row],[Score1]]&gt;Table1[[#This Row],[Score2]],Table1[[#This Row],[Team1]],Table1[[#This Row],[Team2]])</f>
        <v>DEN</v>
      </c>
      <c r="CB404" s="26" t="str">
        <f>IF(Raw!$CA404=Raw!$B404,"Team1", "Team2")</f>
        <v>Team1</v>
      </c>
      <c r="CC404" s="26">
        <v>123</v>
      </c>
      <c r="CD404" s="26">
        <v>113</v>
      </c>
      <c r="CE404" s="26">
        <f>Raw!$CC404-Raw!$CD404</f>
        <v>10</v>
      </c>
      <c r="CF404" s="26" t="str">
        <f>INDEX(Pred!O:O, MATCH(Table1[[#This Row],[Index]],Pred!E:E,0))</f>
        <v>do not bet</v>
      </c>
      <c r="CG404" s="26">
        <f>INDEX(Pred!P:P,MATCH(Table1[[#This Row],[Index]],Pred!E:E,0))</f>
        <v>-1</v>
      </c>
      <c r="CH404" s="26">
        <f>IF(OR(SIGN(Table1[[#This Row],[Runline.forecast]])&lt;&gt;SIGN(Table1[[#This Row],[Scorediff]]), ABS(Table1[[#This Row],[Runline.forecast]])&gt;ABS(Table1[[#This Row],[Scorediff]])),1,0)</f>
        <v>1</v>
      </c>
      <c r="CI404" s="26">
        <f>IF(Table1[[#This Row],[GamewinTeam]]=Table1[[#This Row],[Bet.forecast]],0,1)</f>
        <v>1</v>
      </c>
      <c r="CJ404" s="32">
        <f>IF(AND(Table1[[#This Row],[Runline.error]]=0,Table1[[#This Row],[Error]]=0),0,1)</f>
        <v>1</v>
      </c>
      <c r="CK404" s="32">
        <f>IF(OR(SIGN(Table1[[#This Row],[Scorepreddiff]])&lt;&gt;SIGN(Table1[[#This Row],[Scorediff]]), ABS(Table1[[#This Row],[Scorepreddiff]])&gt;ABS(Table1[[#This Row],[Scorediff]])),1,0)</f>
        <v>1</v>
      </c>
    </row>
    <row r="405" spans="1:89" x14ac:dyDescent="0.25">
      <c r="A405" t="str">
        <f>IF(ISBLANK(Table1[[#This Row],[Gamewin]]),"Test","Train")</f>
        <v>Train</v>
      </c>
      <c r="B405" s="16" t="s">
        <v>11</v>
      </c>
      <c r="C405" t="s">
        <v>40</v>
      </c>
      <c r="D405" s="19" t="s">
        <v>311</v>
      </c>
      <c r="E405" s="18" t="str">
        <f>Table1[[#This Row],[Team1]]&amp;""&amp;Table1[[#This Row],[Team2]]&amp;""&amp;Table1[[#This Row],[Date]]</f>
        <v>TORCHA11.02.2018</v>
      </c>
      <c r="F405" s="18" t="str">
        <f>Raw!$C405</f>
        <v>CHA</v>
      </c>
      <c r="G405" s="18" t="str">
        <f>IF(Raw!$F405=Raw!$B405,"Team1","Team2")</f>
        <v>Team2</v>
      </c>
      <c r="H405" s="18" t="str">
        <f>IF(Table1[[#This Row],[Odd1]]&gt;Table1[[#This Row],[Odd2]],Table1[[#This Row],[Team2]],Table1[[#This Row],[Team1]])</f>
        <v>TOR</v>
      </c>
      <c r="I405" s="18" t="str">
        <f>IF(Raw!$H405=Raw!$B405,"Team1","Team2")</f>
        <v>Team1</v>
      </c>
      <c r="J405">
        <v>1.65</v>
      </c>
      <c r="K405">
        <v>2.39</v>
      </c>
      <c r="L405" s="18">
        <f>Raw!$J405-Raw!$K405</f>
        <v>-0.74000000000000021</v>
      </c>
      <c r="M405" s="18" t="s">
        <v>40</v>
      </c>
      <c r="N405" s="18" t="str">
        <f>IF(Raw!$M405=Raw!$B405,"Team1", "Team2")</f>
        <v>Team2</v>
      </c>
      <c r="O405" s="18">
        <f>0</f>
        <v>0</v>
      </c>
      <c r="P405" s="18">
        <f>0</f>
        <v>0</v>
      </c>
      <c r="Q405" s="18">
        <f>0</f>
        <v>0</v>
      </c>
      <c r="R405" s="18">
        <f>0</f>
        <v>0</v>
      </c>
      <c r="S405" s="18" t="str">
        <f>IF(Table1[[#This Row],[Scorepred1]]&gt;Table1[[#This Row],[Scorepred2]],Table1[[#This Row],[Team1]],Table1[[#This Row],[Team2]])</f>
        <v>TOR</v>
      </c>
      <c r="T405" s="18" t="str">
        <f>IF(Raw!$S405=Raw!$B405,"Team1","Team2")</f>
        <v>Team1</v>
      </c>
      <c r="U405" s="3">
        <v>114</v>
      </c>
      <c r="V405">
        <v>93</v>
      </c>
      <c r="W405" s="18">
        <f>Raw!$U405-Raw!$V405</f>
        <v>21</v>
      </c>
      <c r="X405">
        <v>0.52569999999999995</v>
      </c>
      <c r="Y405">
        <v>0.71</v>
      </c>
      <c r="Z405" s="18">
        <f>1-Table1[[#This Row],[Pred1]]</f>
        <v>0.29000000000000004</v>
      </c>
      <c r="AA405" s="20">
        <v>-1</v>
      </c>
      <c r="AB405" s="20">
        <v>15</v>
      </c>
      <c r="AC405" s="20">
        <v>-16</v>
      </c>
      <c r="AD405" s="20">
        <v>0.28599999999999998</v>
      </c>
      <c r="AE405" s="20">
        <v>-0.1</v>
      </c>
      <c r="AF405" s="20">
        <v>5.3</v>
      </c>
      <c r="AG405" s="20">
        <v>2.7</v>
      </c>
      <c r="AH405" s="20">
        <v>1</v>
      </c>
      <c r="AI405" s="20">
        <v>2.6</v>
      </c>
      <c r="AJ405" s="20">
        <v>1.8</v>
      </c>
      <c r="AK405" s="20">
        <v>5.6</v>
      </c>
      <c r="AL405" s="20">
        <v>-0.6</v>
      </c>
      <c r="AM405" s="20">
        <v>-1.9</v>
      </c>
      <c r="AN405" s="20">
        <v>-4.5</v>
      </c>
      <c r="AO405" s="20">
        <v>6.5</v>
      </c>
      <c r="AP405" s="20">
        <v>-0.4</v>
      </c>
      <c r="AQ405" s="20">
        <v>-1.8</v>
      </c>
      <c r="AR405" s="20">
        <v>-2.1</v>
      </c>
      <c r="AS405" s="20">
        <v>2.2999999999999998</v>
      </c>
      <c r="AT405" s="20">
        <v>0.6</v>
      </c>
      <c r="AU405" s="20">
        <v>1.4</v>
      </c>
      <c r="AV405" s="20">
        <v>1.3</v>
      </c>
      <c r="AW405" s="20">
        <v>-0.1</v>
      </c>
      <c r="AX405" s="20">
        <v>4.2</v>
      </c>
      <c r="AY405" s="20">
        <v>-2.1</v>
      </c>
      <c r="AZ405" s="20">
        <v>8.4</v>
      </c>
      <c r="BA405" s="20">
        <v>0</v>
      </c>
      <c r="BB405" s="20">
        <v>1</v>
      </c>
      <c r="BC405" s="20">
        <v>-1</v>
      </c>
      <c r="BD405" s="20">
        <v>1</v>
      </c>
      <c r="BE405" s="20">
        <v>0</v>
      </c>
      <c r="BF405" s="20">
        <v>19</v>
      </c>
      <c r="BG405" s="20">
        <v>8</v>
      </c>
      <c r="BH405" s="20">
        <v>10</v>
      </c>
      <c r="BI405" s="20">
        <v>4.0999999999999996</v>
      </c>
      <c r="BJ405" s="20">
        <v>7</v>
      </c>
      <c r="BK405" s="20">
        <v>19</v>
      </c>
      <c r="BL405" s="20">
        <v>-0.3</v>
      </c>
      <c r="BM405" s="20">
        <v>-4</v>
      </c>
      <c r="BN405" s="20">
        <v>-5</v>
      </c>
      <c r="BO405" s="20">
        <v>-0.3</v>
      </c>
      <c r="BP405" s="20">
        <v>4</v>
      </c>
      <c r="BQ405" s="20">
        <v>15</v>
      </c>
      <c r="BR405" s="20">
        <v>19</v>
      </c>
      <c r="BS405" s="20">
        <v>14</v>
      </c>
      <c r="BT405" s="20">
        <v>2</v>
      </c>
      <c r="BU405" s="20">
        <v>3</v>
      </c>
      <c r="BV405" s="20">
        <v>3</v>
      </c>
      <c r="BW405" s="20">
        <v>1</v>
      </c>
      <c r="BX405" s="20">
        <v>-1</v>
      </c>
      <c r="BY405" s="20">
        <v>-2</v>
      </c>
      <c r="BZ405" s="20">
        <v>37</v>
      </c>
      <c r="CA405" s="21" t="str">
        <f>IF(Table1[[#This Row],[Score1]]&gt;Table1[[#This Row],[Score2]],Table1[[#This Row],[Team1]],Table1[[#This Row],[Team2]])</f>
        <v>TOR</v>
      </c>
      <c r="CB405" s="21" t="str">
        <f>IF(Raw!$CA405=Raw!$B405,"Team1", "Team2")</f>
        <v>Team1</v>
      </c>
      <c r="CC405" s="21">
        <v>123</v>
      </c>
      <c r="CD405" s="21">
        <v>103</v>
      </c>
      <c r="CE405" s="21">
        <f>Raw!$CC405-Raw!$CD405</f>
        <v>20</v>
      </c>
      <c r="CF405" s="21" t="str">
        <f>INDEX(Pred!O:O, MATCH(Table1[[#This Row],[Index]],Pred!E:E,0))</f>
        <v>Team1</v>
      </c>
      <c r="CG405" s="21">
        <f>INDEX(Pred!P:P,MATCH(Table1[[#This Row],[Index]],Pred!E:E,0))</f>
        <v>2</v>
      </c>
      <c r="CH405" s="21">
        <f>IF(OR(SIGN(Table1[[#This Row],[Runline.forecast]])&lt;&gt;SIGN(Table1[[#This Row],[Scorediff]]), ABS(Table1[[#This Row],[Runline.forecast]])&gt;ABS(Table1[[#This Row],[Scorediff]])),1,0)</f>
        <v>0</v>
      </c>
      <c r="CI405" s="21">
        <f>IF(Table1[[#This Row],[GamewinTeam]]=Table1[[#This Row],[Bet.forecast]],0,1)</f>
        <v>0</v>
      </c>
      <c r="CJ405" s="32">
        <f>IF(AND(Table1[[#This Row],[Runline.error]]=0,Table1[[#This Row],[Error]]=0),0,1)</f>
        <v>0</v>
      </c>
      <c r="CK405" s="32">
        <f>IF(OR(SIGN(Table1[[#This Row],[Scorepreddiff]])&lt;&gt;SIGN(Table1[[#This Row],[Scorediff]]), ABS(Table1[[#This Row],[Scorepreddiff]])&gt;ABS(Table1[[#This Row],[Scorediff]])),1,0)</f>
        <v>1</v>
      </c>
    </row>
    <row r="406" spans="1:89" x14ac:dyDescent="0.25">
      <c r="A406" t="str">
        <f>IF(ISBLANK(Table1[[#This Row],[Gamewin]]),"Test","Train")</f>
        <v>Train</v>
      </c>
      <c r="B406" s="17" t="s">
        <v>4</v>
      </c>
      <c r="C406" t="s">
        <v>3</v>
      </c>
      <c r="D406" s="19" t="s">
        <v>311</v>
      </c>
      <c r="E406" s="18" t="str">
        <f>Table1[[#This Row],[Team1]]&amp;""&amp;Table1[[#This Row],[Team2]]&amp;""&amp;Table1[[#This Row],[Date]]</f>
        <v>CLEBOS11.02.2018</v>
      </c>
      <c r="F406" s="3" t="str">
        <f>Raw!$C406</f>
        <v>BOS</v>
      </c>
      <c r="G406" s="3" t="str">
        <f>IF(Raw!$F406=Raw!$B406,"Team1","Team2")</f>
        <v>Team2</v>
      </c>
      <c r="H406" s="3" t="str">
        <f>IF(Table1[[#This Row],[Odd1]]&gt;Table1[[#This Row],[Odd2]],Table1[[#This Row],[Team2]],Table1[[#This Row],[Team1]])</f>
        <v>BOS</v>
      </c>
      <c r="I406" s="3" t="str">
        <f>IF(Raw!$H406=Raw!$B406,"Team1","Team2")</f>
        <v>Team2</v>
      </c>
      <c r="J406">
        <v>2.66</v>
      </c>
      <c r="K406">
        <v>1.54</v>
      </c>
      <c r="L406" s="3">
        <f>Raw!$J406-Raw!$K406</f>
        <v>1.1200000000000001</v>
      </c>
      <c r="M406" s="3" t="s">
        <v>3</v>
      </c>
      <c r="N406" s="3" t="str">
        <f>IF(Raw!$M406=Raw!$B406,"Team1", "Team2")</f>
        <v>Team2</v>
      </c>
      <c r="O406" s="3">
        <f>0</f>
        <v>0</v>
      </c>
      <c r="P406" s="3">
        <f>0</f>
        <v>0</v>
      </c>
      <c r="Q406" s="3">
        <f>0</f>
        <v>0</v>
      </c>
      <c r="R406" s="3">
        <f>0</f>
        <v>0</v>
      </c>
      <c r="S406" s="18" t="str">
        <f>IF(Table1[[#This Row],[Scorepred1]]&gt;Table1[[#This Row],[Scorepred2]],Table1[[#This Row],[Team1]],Table1[[#This Row],[Team2]])</f>
        <v>BOS</v>
      </c>
      <c r="T406" s="3" t="str">
        <f>IF(Raw!$S406=Raw!$B406,"Team1","Team2")</f>
        <v>Team2</v>
      </c>
      <c r="U406">
        <v>86</v>
      </c>
      <c r="V406">
        <v>98</v>
      </c>
      <c r="W406" s="3">
        <f>Raw!$U406-Raw!$V406</f>
        <v>-12</v>
      </c>
      <c r="X406">
        <v>0.69669999999999999</v>
      </c>
      <c r="Y406">
        <v>0.38</v>
      </c>
      <c r="Z406" s="3">
        <f>1-Table1[[#This Row],[Pred1]]</f>
        <v>0.62</v>
      </c>
      <c r="AA406" s="20">
        <v>-3</v>
      </c>
      <c r="AB406" s="20">
        <v>-8</v>
      </c>
      <c r="AC406" s="20">
        <v>5</v>
      </c>
      <c r="AD406" s="20">
        <v>-0.109</v>
      </c>
      <c r="AE406" s="20">
        <v>-0.1</v>
      </c>
      <c r="AF406" s="20">
        <v>6.9</v>
      </c>
      <c r="AG406" s="20">
        <v>1.7</v>
      </c>
      <c r="AH406" s="20">
        <v>-1</v>
      </c>
      <c r="AI406" s="20">
        <v>2.6</v>
      </c>
      <c r="AJ406" s="20">
        <v>0.4</v>
      </c>
      <c r="AK406" s="20">
        <v>1.6</v>
      </c>
      <c r="AL406" s="20">
        <v>-0.4</v>
      </c>
      <c r="AM406" s="20">
        <v>3</v>
      </c>
      <c r="AN406" s="20">
        <v>3.1</v>
      </c>
      <c r="AO406" s="20">
        <v>2.9</v>
      </c>
      <c r="AP406" s="20">
        <v>-0.8</v>
      </c>
      <c r="AQ406" s="20">
        <v>-1.7</v>
      </c>
      <c r="AR406" s="20">
        <v>-2.5</v>
      </c>
      <c r="AS406" s="20">
        <v>1.6</v>
      </c>
      <c r="AT406" s="20">
        <v>0.4</v>
      </c>
      <c r="AU406" s="20">
        <v>-0.3</v>
      </c>
      <c r="AV406" s="20">
        <v>-0.9</v>
      </c>
      <c r="AW406" s="20">
        <v>-0.2</v>
      </c>
      <c r="AX406" s="20">
        <v>-1.9</v>
      </c>
      <c r="AY406" s="20">
        <v>2.2999999999999998</v>
      </c>
      <c r="AZ406" s="20">
        <v>-4.5999999999999996</v>
      </c>
      <c r="BA406" s="20">
        <v>0</v>
      </c>
      <c r="BB406" s="20">
        <v>1</v>
      </c>
      <c r="BC406" s="20">
        <v>-1</v>
      </c>
      <c r="BD406" s="20">
        <v>1</v>
      </c>
      <c r="BE406" s="20">
        <v>0</v>
      </c>
      <c r="BF406" s="20">
        <v>32</v>
      </c>
      <c r="BG406" s="20">
        <v>12</v>
      </c>
      <c r="BH406" s="20">
        <v>-3</v>
      </c>
      <c r="BI406" s="20">
        <v>15.3</v>
      </c>
      <c r="BJ406" s="20">
        <v>8</v>
      </c>
      <c r="BK406" s="20">
        <v>8</v>
      </c>
      <c r="BL406" s="20">
        <v>17</v>
      </c>
      <c r="BM406" s="20">
        <v>0</v>
      </c>
      <c r="BN406" s="20">
        <v>4</v>
      </c>
      <c r="BO406" s="20">
        <v>-13.3</v>
      </c>
      <c r="BP406" s="20">
        <v>-6</v>
      </c>
      <c r="BQ406" s="20">
        <v>12</v>
      </c>
      <c r="BR406" s="20">
        <v>6</v>
      </c>
      <c r="BS406" s="20">
        <v>15</v>
      </c>
      <c r="BT406" s="20">
        <v>-1</v>
      </c>
      <c r="BU406" s="20">
        <v>2</v>
      </c>
      <c r="BV406" s="20">
        <v>-4</v>
      </c>
      <c r="BW406" s="20">
        <v>-1</v>
      </c>
      <c r="BX406" s="20">
        <v>-4</v>
      </c>
      <c r="BY406" s="20">
        <v>-2</v>
      </c>
      <c r="BZ406" s="20">
        <v>22</v>
      </c>
      <c r="CA406" s="21" t="str">
        <f>IF(Table1[[#This Row],[Score1]]&gt;Table1[[#This Row],[Score2]],Table1[[#This Row],[Team1]],Table1[[#This Row],[Team2]])</f>
        <v>CLE</v>
      </c>
      <c r="CB406" s="32" t="str">
        <f>IF(Raw!$CA406=Raw!$B406,"Team1", "Team2")</f>
        <v>Team1</v>
      </c>
      <c r="CC406" s="32">
        <v>121</v>
      </c>
      <c r="CD406" s="32">
        <v>99</v>
      </c>
      <c r="CE406" s="32">
        <f>Raw!$CC406-Raw!$CD406</f>
        <v>22</v>
      </c>
      <c r="CF406" s="32" t="str">
        <f>INDEX(Pred!O:O, MATCH(Table1[[#This Row],[Index]],Pred!E:E,0))</f>
        <v>do not bet</v>
      </c>
      <c r="CG406" s="32">
        <f>INDEX(Pred!P:P,MATCH(Table1[[#This Row],[Index]],Pred!E:E,0))</f>
        <v>-4</v>
      </c>
      <c r="CH406" s="32">
        <f>IF(OR(SIGN(Table1[[#This Row],[Runline.forecast]])&lt;&gt;SIGN(Table1[[#This Row],[Scorediff]]), ABS(Table1[[#This Row],[Runline.forecast]])&gt;ABS(Table1[[#This Row],[Scorediff]])),1,0)</f>
        <v>1</v>
      </c>
      <c r="CI406" s="32">
        <f>IF(Table1[[#This Row],[GamewinTeam]]=Table1[[#This Row],[Bet.forecast]],0,1)</f>
        <v>1</v>
      </c>
      <c r="CJ406" s="32">
        <f>IF(AND(Table1[[#This Row],[Runline.error]]=0,Table1[[#This Row],[Error]]=0),0,1)</f>
        <v>1</v>
      </c>
      <c r="CK406" s="32">
        <f>IF(OR(SIGN(Table1[[#This Row],[Scorepreddiff]])&lt;&gt;SIGN(Table1[[#This Row],[Scorediff]]), ABS(Table1[[#This Row],[Scorepreddiff]])&gt;ABS(Table1[[#This Row],[Scorediff]])),1,0)</f>
        <v>1</v>
      </c>
    </row>
    <row r="407" spans="1:89" x14ac:dyDescent="0.25">
      <c r="A407" t="str">
        <f>IF(ISBLANK(Table1[[#This Row],[Gamewin]]),"Test","Train")</f>
        <v>Train</v>
      </c>
      <c r="B407" s="17" t="s">
        <v>5</v>
      </c>
      <c r="C407" t="s">
        <v>2</v>
      </c>
      <c r="D407" s="19" t="s">
        <v>311</v>
      </c>
      <c r="E407" s="18" t="str">
        <f>Table1[[#This Row],[Team1]]&amp;""&amp;Table1[[#This Row],[Team2]]&amp;""&amp;Table1[[#This Row],[Date]]</f>
        <v>DETATL11.02.2018</v>
      </c>
      <c r="F407" s="3" t="str">
        <f>Raw!$C407</f>
        <v>ATL</v>
      </c>
      <c r="G407" s="3" t="str">
        <f>IF(Raw!$F407=Raw!$B407,"Team1","Team2")</f>
        <v>Team2</v>
      </c>
      <c r="H407" s="3" t="str">
        <f>IF(Table1[[#This Row],[Odd1]]&gt;Table1[[#This Row],[Odd2]],Table1[[#This Row],[Team2]],Table1[[#This Row],[Team1]])</f>
        <v>DET</v>
      </c>
      <c r="I407" s="3" t="str">
        <f>IF(Raw!$H407=Raw!$B407,"Team1","Team2")</f>
        <v>Team1</v>
      </c>
      <c r="J407">
        <v>1.63</v>
      </c>
      <c r="K407">
        <v>2.44</v>
      </c>
      <c r="L407" s="3">
        <f>Raw!$J407-Raw!$K407</f>
        <v>-0.81</v>
      </c>
      <c r="M407" s="3" t="s">
        <v>2</v>
      </c>
      <c r="N407" s="3" t="str">
        <f>IF(Raw!$M407=Raw!$B407,"Team1", "Team2")</f>
        <v>Team2</v>
      </c>
      <c r="O407" s="3">
        <f>0</f>
        <v>0</v>
      </c>
      <c r="P407" s="3">
        <f>0</f>
        <v>0</v>
      </c>
      <c r="Q407" s="3">
        <f>0</f>
        <v>0</v>
      </c>
      <c r="R407" s="3">
        <f>0</f>
        <v>0</v>
      </c>
      <c r="S407" s="18" t="str">
        <f>IF(Table1[[#This Row],[Scorepred1]]&gt;Table1[[#This Row],[Scorepred2]],Table1[[#This Row],[Team1]],Table1[[#This Row],[Team2]])</f>
        <v>DET</v>
      </c>
      <c r="T407" s="3" t="str">
        <f>IF(Raw!$S407=Raw!$B407,"Team1","Team2")</f>
        <v>Team1</v>
      </c>
      <c r="U407">
        <v>106</v>
      </c>
      <c r="V407">
        <v>87</v>
      </c>
      <c r="W407" s="3">
        <f>Raw!$U407-Raw!$V407</f>
        <v>19</v>
      </c>
      <c r="X407">
        <v>0.86399999999999999</v>
      </c>
      <c r="Y407">
        <v>0.69</v>
      </c>
      <c r="Z407" s="3">
        <f>1-Table1[[#This Row],[Pred1]]</f>
        <v>0.31000000000000005</v>
      </c>
      <c r="AA407" s="20">
        <v>-2</v>
      </c>
      <c r="AB407" s="20">
        <v>10</v>
      </c>
      <c r="AC407" s="20">
        <v>-12</v>
      </c>
      <c r="AD407" s="20">
        <v>0.19600000000000001</v>
      </c>
      <c r="AE407" s="20">
        <v>0</v>
      </c>
      <c r="AF407" s="20">
        <v>-0.6</v>
      </c>
      <c r="AG407" s="20">
        <v>0.8</v>
      </c>
      <c r="AH407" s="20">
        <v>1.4</v>
      </c>
      <c r="AI407" s="20">
        <v>0.1</v>
      </c>
      <c r="AJ407" s="20">
        <v>-0.4</v>
      </c>
      <c r="AK407" s="20">
        <v>-1.5</v>
      </c>
      <c r="AL407" s="20">
        <v>0.6</v>
      </c>
      <c r="AM407" s="20">
        <v>-1.8</v>
      </c>
      <c r="AN407" s="20">
        <v>-1.1000000000000001</v>
      </c>
      <c r="AO407" s="20">
        <v>-4.5999999999999996</v>
      </c>
      <c r="AP407" s="20">
        <v>0.3</v>
      </c>
      <c r="AQ407" s="20">
        <v>1.6</v>
      </c>
      <c r="AR407" s="20">
        <v>1.9</v>
      </c>
      <c r="AS407" s="20">
        <v>-1.2</v>
      </c>
      <c r="AT407" s="20">
        <v>-1.8</v>
      </c>
      <c r="AU407" s="20">
        <v>-0.1</v>
      </c>
      <c r="AV407" s="20">
        <v>-0.6</v>
      </c>
      <c r="AW407" s="20">
        <v>-0.2</v>
      </c>
      <c r="AX407" s="20">
        <v>-1.5</v>
      </c>
      <c r="AY407" s="20">
        <v>-2.9</v>
      </c>
      <c r="AZ407" s="20">
        <v>4.3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-13</v>
      </c>
      <c r="BG407" s="20">
        <v>-1</v>
      </c>
      <c r="BH407" s="20">
        <v>3</v>
      </c>
      <c r="BI407" s="20">
        <v>-2.6</v>
      </c>
      <c r="BJ407" s="20">
        <v>-6</v>
      </c>
      <c r="BK407" s="20">
        <v>-13</v>
      </c>
      <c r="BL407" s="20">
        <v>-4.0999999999999996</v>
      </c>
      <c r="BM407" s="20">
        <v>-5</v>
      </c>
      <c r="BN407" s="20">
        <v>-3</v>
      </c>
      <c r="BO407" s="20">
        <v>-14.5</v>
      </c>
      <c r="BP407" s="20">
        <v>1</v>
      </c>
      <c r="BQ407" s="20">
        <v>-3</v>
      </c>
      <c r="BR407" s="20">
        <v>-2</v>
      </c>
      <c r="BS407" s="20">
        <v>2</v>
      </c>
      <c r="BT407" s="20">
        <v>-2</v>
      </c>
      <c r="BU407" s="20">
        <v>1</v>
      </c>
      <c r="BV407" s="20">
        <v>1</v>
      </c>
      <c r="BW407" s="20">
        <v>-2</v>
      </c>
      <c r="BX407" s="20">
        <v>-2</v>
      </c>
      <c r="BY407" s="20">
        <v>-1</v>
      </c>
      <c r="BZ407" s="20">
        <v>3</v>
      </c>
      <c r="CA407" s="21" t="str">
        <f>IF(Table1[[#This Row],[Score1]]&gt;Table1[[#This Row],[Score2]],Table1[[#This Row],[Team1]],Table1[[#This Row],[Team2]])</f>
        <v>ATL</v>
      </c>
      <c r="CB407" s="32" t="str">
        <f>IF(Raw!$CA407=Raw!$B407,"Team1", "Team2")</f>
        <v>Team2</v>
      </c>
      <c r="CC407" s="32">
        <v>115</v>
      </c>
      <c r="CD407" s="32">
        <v>118</v>
      </c>
      <c r="CE407" s="32">
        <f>Raw!$CC407-Raw!$CD407</f>
        <v>-3</v>
      </c>
      <c r="CF407" s="32" t="str">
        <f>INDEX(Pred!O:O, MATCH(Table1[[#This Row],[Index]],Pred!E:E,0))</f>
        <v>do not bet</v>
      </c>
      <c r="CG407" s="32">
        <f>INDEX(Pred!P:P,MATCH(Table1[[#This Row],[Index]],Pred!E:E,0))</f>
        <v>0</v>
      </c>
      <c r="CH407" s="32">
        <f>IF(OR(SIGN(Table1[[#This Row],[Runline.forecast]])&lt;&gt;SIGN(Table1[[#This Row],[Scorediff]]), ABS(Table1[[#This Row],[Runline.forecast]])&gt;ABS(Table1[[#This Row],[Scorediff]])),1,0)</f>
        <v>1</v>
      </c>
      <c r="CI407" s="32">
        <f>IF(Table1[[#This Row],[GamewinTeam]]=Table1[[#This Row],[Bet.forecast]],0,1)</f>
        <v>1</v>
      </c>
      <c r="CJ407" s="32">
        <f>IF(AND(Table1[[#This Row],[Runline.error]]=0,Table1[[#This Row],[Error]]=0),0,1)</f>
        <v>1</v>
      </c>
      <c r="CK407" s="32">
        <f>IF(OR(SIGN(Table1[[#This Row],[Scorepreddiff]])&lt;&gt;SIGN(Table1[[#This Row],[Scorediff]]), ABS(Table1[[#This Row],[Scorepreddiff]])&gt;ABS(Table1[[#This Row],[Scorediff]])),1,0)</f>
        <v>1</v>
      </c>
    </row>
    <row r="408" spans="1:89" x14ac:dyDescent="0.25">
      <c r="A408" t="str">
        <f>IF(ISBLANK(Table1[[#This Row],[Gamewin]]),"Test","Train")</f>
        <v>Train</v>
      </c>
      <c r="B408" s="17" t="s">
        <v>65</v>
      </c>
      <c r="C408" t="s">
        <v>53</v>
      </c>
      <c r="D408" s="19" t="s">
        <v>311</v>
      </c>
      <c r="E408" s="18" t="str">
        <f>Table1[[#This Row],[Team1]]&amp;""&amp;Table1[[#This Row],[Team2]]&amp;""&amp;Table1[[#This Row],[Date]]</f>
        <v>NYKIND11.02.2018</v>
      </c>
      <c r="F408" s="3" t="str">
        <f>Raw!$C408</f>
        <v>IND</v>
      </c>
      <c r="G408" s="3" t="str">
        <f>IF(Raw!$F408=Raw!$B408,"Team1","Team2")</f>
        <v>Team2</v>
      </c>
      <c r="H408" s="3" t="str">
        <f>IF(Table1[[#This Row],[Odd1]]&gt;Table1[[#This Row],[Odd2]],Table1[[#This Row],[Team2]],Table1[[#This Row],[Team1]])</f>
        <v>IND</v>
      </c>
      <c r="I408" s="3" t="str">
        <f>IF(Raw!$H408=Raw!$B408,"Team1","Team2")</f>
        <v>Team2</v>
      </c>
      <c r="J408">
        <v>3.92</v>
      </c>
      <c r="K408">
        <v>1.3</v>
      </c>
      <c r="L408" s="3">
        <f>Raw!$J408-Raw!$K408</f>
        <v>2.62</v>
      </c>
      <c r="M408" s="3" t="s">
        <v>65</v>
      </c>
      <c r="N408" s="3" t="str">
        <f>IF(Raw!$M408=Raw!$B408,"Team1", "Team2")</f>
        <v>Team1</v>
      </c>
      <c r="O408" s="3">
        <v>3</v>
      </c>
      <c r="P408" s="3">
        <v>1</v>
      </c>
      <c r="Q408" s="3">
        <v>1</v>
      </c>
      <c r="R408" s="3">
        <f>0</f>
        <v>0</v>
      </c>
      <c r="S408" s="18" t="str">
        <f>IF(Table1[[#This Row],[Scorepred1]]&gt;Table1[[#This Row],[Scorepred2]],Table1[[#This Row],[Team1]],Table1[[#This Row],[Team2]])</f>
        <v>IND</v>
      </c>
      <c r="T408" s="3" t="str">
        <f>IF(Raw!$S408=Raw!$B408,"Team1","Team2")</f>
        <v>Team2</v>
      </c>
      <c r="U408">
        <v>78</v>
      </c>
      <c r="V408">
        <v>116</v>
      </c>
      <c r="W408" s="3">
        <f>Raw!$U408-Raw!$V408</f>
        <v>-38</v>
      </c>
      <c r="X408">
        <v>0.68059999999999998</v>
      </c>
      <c r="Y408">
        <v>0.12</v>
      </c>
      <c r="Z408" s="3">
        <f>1-Table1[[#This Row],[Pred1]]</f>
        <v>0.88</v>
      </c>
      <c r="AA408" s="20">
        <v>0</v>
      </c>
      <c r="AB408" s="20">
        <v>-8</v>
      </c>
      <c r="AC408" s="20">
        <v>8</v>
      </c>
      <c r="AD408" s="20">
        <v>-0.14299999999999999</v>
      </c>
      <c r="AE408" s="20">
        <v>0.2</v>
      </c>
      <c r="AF408" s="20">
        <v>-3</v>
      </c>
      <c r="AG408" s="20">
        <v>-1.1000000000000001</v>
      </c>
      <c r="AH408" s="20">
        <v>0.7</v>
      </c>
      <c r="AI408" s="20">
        <v>-1.7</v>
      </c>
      <c r="AJ408" s="20">
        <v>-1.4</v>
      </c>
      <c r="AK408" s="20">
        <v>-2.9</v>
      </c>
      <c r="AL408" s="20">
        <v>-1.4</v>
      </c>
      <c r="AM408" s="20">
        <v>0.6</v>
      </c>
      <c r="AN408" s="20">
        <v>0.3</v>
      </c>
      <c r="AO408" s="20">
        <v>1.7</v>
      </c>
      <c r="AP408" s="20">
        <v>1.5</v>
      </c>
      <c r="AQ408" s="20">
        <v>1.4</v>
      </c>
      <c r="AR408" s="20">
        <v>2.9</v>
      </c>
      <c r="AS408" s="20">
        <v>0.5</v>
      </c>
      <c r="AT408" s="20">
        <v>2.1</v>
      </c>
      <c r="AU408" s="20">
        <v>-1.5</v>
      </c>
      <c r="AV408" s="20">
        <v>1.2</v>
      </c>
      <c r="AW408" s="20">
        <v>-0.3</v>
      </c>
      <c r="AX408" s="20">
        <v>1.7</v>
      </c>
      <c r="AY408" s="20">
        <v>1.2</v>
      </c>
      <c r="AZ408" s="20">
        <v>-3.2</v>
      </c>
      <c r="BA408" s="20">
        <v>0</v>
      </c>
      <c r="BB408" s="20">
        <v>-1</v>
      </c>
      <c r="BC408" s="20">
        <v>1</v>
      </c>
      <c r="BD408" s="20">
        <v>-1</v>
      </c>
      <c r="BE408" s="20">
        <v>0</v>
      </c>
      <c r="BF408" s="20">
        <v>-9</v>
      </c>
      <c r="BG408" s="20">
        <v>-4</v>
      </c>
      <c r="BH408" s="20">
        <v>0</v>
      </c>
      <c r="BI408" s="20">
        <v>-4.8</v>
      </c>
      <c r="BJ408" s="20">
        <v>2</v>
      </c>
      <c r="BK408" s="20">
        <v>7</v>
      </c>
      <c r="BL408" s="20">
        <v>0.9</v>
      </c>
      <c r="BM408" s="20">
        <v>-3</v>
      </c>
      <c r="BN408" s="20">
        <v>-4</v>
      </c>
      <c r="BO408" s="20">
        <v>1.5</v>
      </c>
      <c r="BP408" s="20">
        <v>-8</v>
      </c>
      <c r="BQ408" s="20">
        <v>-2</v>
      </c>
      <c r="BR408" s="20">
        <v>-10</v>
      </c>
      <c r="BS408" s="20">
        <v>1</v>
      </c>
      <c r="BT408" s="20">
        <v>1</v>
      </c>
      <c r="BU408" s="20">
        <v>-2</v>
      </c>
      <c r="BV408" s="20">
        <v>3</v>
      </c>
      <c r="BW408" s="20">
        <v>-4</v>
      </c>
      <c r="BX408" s="20">
        <v>-5</v>
      </c>
      <c r="BY408" s="20">
        <v>-4</v>
      </c>
      <c r="BZ408" s="20">
        <v>-31</v>
      </c>
      <c r="CA408" s="21" t="str">
        <f>IF(Table1[[#This Row],[Score1]]&gt;Table1[[#This Row],[Score2]],Table1[[#This Row],[Team1]],Table1[[#This Row],[Team2]])</f>
        <v>IND</v>
      </c>
      <c r="CB408" s="32" t="str">
        <f>IF(Raw!$CA408=Raw!$B408,"Team1", "Team2")</f>
        <v>Team2</v>
      </c>
      <c r="CC408" s="32">
        <v>113</v>
      </c>
      <c r="CD408" s="32">
        <v>121</v>
      </c>
      <c r="CE408" s="32">
        <f>Raw!$CC408-Raw!$CD408</f>
        <v>-8</v>
      </c>
      <c r="CF408" s="32" t="str">
        <f>INDEX(Pred!O:O, MATCH(Table1[[#This Row],[Index]],Pred!E:E,0))</f>
        <v>Team2</v>
      </c>
      <c r="CG408" s="32">
        <f>INDEX(Pred!P:P,MATCH(Table1[[#This Row],[Index]],Pred!E:E,0))</f>
        <v>-9</v>
      </c>
      <c r="CH408" s="32">
        <f>IF(OR(SIGN(Table1[[#This Row],[Runline.forecast]])&lt;&gt;SIGN(Table1[[#This Row],[Scorediff]]), ABS(Table1[[#This Row],[Runline.forecast]])&gt;ABS(Table1[[#This Row],[Scorediff]])),1,0)</f>
        <v>1</v>
      </c>
      <c r="CI408" s="32">
        <f>IF(Table1[[#This Row],[GamewinTeam]]=Table1[[#This Row],[Bet.forecast]],0,1)</f>
        <v>0</v>
      </c>
      <c r="CJ408" s="32">
        <f>IF(AND(Table1[[#This Row],[Runline.error]]=0,Table1[[#This Row],[Error]]=0),0,1)</f>
        <v>1</v>
      </c>
      <c r="CK408" s="32">
        <f>IF(OR(SIGN(Table1[[#This Row],[Scorepreddiff]])&lt;&gt;SIGN(Table1[[#This Row],[Scorediff]]), ABS(Table1[[#This Row],[Scorepreddiff]])&gt;ABS(Table1[[#This Row],[Scorediff]])),1,0)</f>
        <v>1</v>
      </c>
    </row>
    <row r="409" spans="1:89" x14ac:dyDescent="0.25">
      <c r="A409" t="str">
        <f>IF(ISBLANK(Table1[[#This Row],[Gamewin]]),"Test","Train")</f>
        <v>Train</v>
      </c>
      <c r="B409" s="17" t="s">
        <v>45</v>
      </c>
      <c r="C409" t="s">
        <v>6</v>
      </c>
      <c r="D409" s="19" t="s">
        <v>311</v>
      </c>
      <c r="E409" s="18" t="str">
        <f>Table1[[#This Row],[Team1]]&amp;""&amp;Table1[[#This Row],[Team2]]&amp;""&amp;Table1[[#This Row],[Date]]</f>
        <v>DALHOU11.02.2018</v>
      </c>
      <c r="F409" s="3" t="str">
        <f>Raw!$C409</f>
        <v>HOU</v>
      </c>
      <c r="G409" s="3" t="str">
        <f>IF(Raw!$F409=Raw!$B409,"Team1","Team2")</f>
        <v>Team2</v>
      </c>
      <c r="H409" s="3" t="str">
        <f>IF(Table1[[#This Row],[Odd1]]&gt;Table1[[#This Row],[Odd2]],Table1[[#This Row],[Team2]],Table1[[#This Row],[Team1]])</f>
        <v>HOU</v>
      </c>
      <c r="I409" s="3" t="str">
        <f>IF(Raw!$H409=Raw!$B409,"Team1","Team2")</f>
        <v>Team2</v>
      </c>
      <c r="J409">
        <v>11.51</v>
      </c>
      <c r="K409">
        <v>1.07</v>
      </c>
      <c r="L409" s="3">
        <f>Raw!$J409-Raw!$K409</f>
        <v>10.44</v>
      </c>
      <c r="M409" s="3" t="s">
        <v>45</v>
      </c>
      <c r="N409" s="3" t="str">
        <f>IF(Raw!$M409=Raw!$B409,"Team1", "Team2")</f>
        <v>Team1</v>
      </c>
      <c r="O409" s="3">
        <v>5</v>
      </c>
      <c r="P409" s="3">
        <f>0</f>
        <v>0</v>
      </c>
      <c r="Q409" s="3">
        <v>11</v>
      </c>
      <c r="R409" s="3">
        <f>0</f>
        <v>0</v>
      </c>
      <c r="S409" s="18" t="str">
        <f>IF(Table1[[#This Row],[Scorepred1]]&gt;Table1[[#This Row],[Scorepred2]],Table1[[#This Row],[Team1]],Table1[[#This Row],[Team2]])</f>
        <v>HOU</v>
      </c>
      <c r="T409" s="3" t="str">
        <f>IF(Raw!$S409=Raw!$B409,"Team1","Team2")</f>
        <v>Team2</v>
      </c>
      <c r="U409">
        <v>81</v>
      </c>
      <c r="V409">
        <v>115</v>
      </c>
      <c r="W409" s="3">
        <f>Raw!$U409-Raw!$V409</f>
        <v>-34</v>
      </c>
      <c r="X409">
        <v>0.74980000000000002</v>
      </c>
      <c r="Y409">
        <v>0.16</v>
      </c>
      <c r="Z409" s="3">
        <f>1-Table1[[#This Row],[Pred1]]</f>
        <v>0.84</v>
      </c>
      <c r="AA409" s="20">
        <v>2</v>
      </c>
      <c r="AB409" s="20">
        <v>-23</v>
      </c>
      <c r="AC409" s="20">
        <v>25</v>
      </c>
      <c r="AD409" s="20">
        <v>-0.438</v>
      </c>
      <c r="AE409" s="20">
        <v>0</v>
      </c>
      <c r="AF409" s="20">
        <v>-12.3</v>
      </c>
      <c r="AG409" s="20">
        <v>-1.4</v>
      </c>
      <c r="AH409" s="20">
        <v>0.1</v>
      </c>
      <c r="AI409" s="20">
        <v>-1.7</v>
      </c>
      <c r="AJ409" s="20">
        <v>-4</v>
      </c>
      <c r="AK409" s="20">
        <v>-10.3</v>
      </c>
      <c r="AL409" s="20">
        <v>-0.6</v>
      </c>
      <c r="AM409" s="20">
        <v>-5.5</v>
      </c>
      <c r="AN409" s="20">
        <v>-6.6</v>
      </c>
      <c r="AO409" s="20">
        <v>-2</v>
      </c>
      <c r="AP409" s="20">
        <v>-1.4</v>
      </c>
      <c r="AQ409" s="20">
        <v>-1.8</v>
      </c>
      <c r="AR409" s="20">
        <v>-3.1</v>
      </c>
      <c r="AS409" s="20">
        <v>0.3</v>
      </c>
      <c r="AT409" s="20">
        <v>-1.9</v>
      </c>
      <c r="AU409" s="20">
        <v>-1.7</v>
      </c>
      <c r="AV409" s="20">
        <v>-0.9</v>
      </c>
      <c r="AW409" s="20">
        <v>-0.4</v>
      </c>
      <c r="AX409" s="20">
        <v>-0.4</v>
      </c>
      <c r="AY409" s="20">
        <v>-0.3</v>
      </c>
      <c r="AZ409" s="20">
        <v>-10.9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5</v>
      </c>
      <c r="BH409" s="20">
        <v>3</v>
      </c>
      <c r="BI409" s="20">
        <v>3.9</v>
      </c>
      <c r="BJ409" s="20">
        <v>-7</v>
      </c>
      <c r="BK409" s="20">
        <v>-14</v>
      </c>
      <c r="BL409" s="20">
        <v>-1.9</v>
      </c>
      <c r="BM409" s="20">
        <v>-3</v>
      </c>
      <c r="BN409" s="20">
        <v>-7</v>
      </c>
      <c r="BO409" s="20">
        <v>8</v>
      </c>
      <c r="BP409" s="20">
        <v>-1</v>
      </c>
      <c r="BQ409" s="20">
        <v>-7</v>
      </c>
      <c r="BR409" s="20">
        <v>-8</v>
      </c>
      <c r="BS409" s="20">
        <v>6</v>
      </c>
      <c r="BT409" s="20">
        <v>-1</v>
      </c>
      <c r="BU409" s="20">
        <v>3</v>
      </c>
      <c r="BV409" s="20">
        <v>-4</v>
      </c>
      <c r="BW409" s="20">
        <v>-2</v>
      </c>
      <c r="BX409" s="20">
        <v>5</v>
      </c>
      <c r="BY409" s="20">
        <v>5</v>
      </c>
      <c r="BZ409" s="20">
        <v>-19</v>
      </c>
      <c r="CA409" s="21" t="str">
        <f>IF(Table1[[#This Row],[Score1]]&gt;Table1[[#This Row],[Score2]],Table1[[#This Row],[Team1]],Table1[[#This Row],[Team2]])</f>
        <v>HOU</v>
      </c>
      <c r="CB409" s="32" t="str">
        <f>IF(Raw!$CA409=Raw!$B409,"Team1", "Team2")</f>
        <v>Team2</v>
      </c>
      <c r="CC409" s="32">
        <v>97</v>
      </c>
      <c r="CD409" s="32">
        <v>104</v>
      </c>
      <c r="CE409" s="32">
        <f>Raw!$CC409-Raw!$CD409</f>
        <v>-7</v>
      </c>
      <c r="CF409" s="32" t="str">
        <f>INDEX(Pred!O:O, MATCH(Table1[[#This Row],[Index]],Pred!E:E,0))</f>
        <v>Team2</v>
      </c>
      <c r="CG409" s="32">
        <f>INDEX(Pred!P:P,MATCH(Table1[[#This Row],[Index]],Pred!E:E,0))</f>
        <v>-5</v>
      </c>
      <c r="CH409" s="32">
        <f>IF(OR(SIGN(Table1[[#This Row],[Runline.forecast]])&lt;&gt;SIGN(Table1[[#This Row],[Scorediff]]), ABS(Table1[[#This Row],[Runline.forecast]])&gt;ABS(Table1[[#This Row],[Scorediff]])),1,0)</f>
        <v>0</v>
      </c>
      <c r="CI409" s="32">
        <f>IF(Table1[[#This Row],[GamewinTeam]]=Table1[[#This Row],[Bet.forecast]],0,1)</f>
        <v>0</v>
      </c>
      <c r="CJ409" s="32">
        <f>IF(AND(Table1[[#This Row],[Runline.error]]=0,Table1[[#This Row],[Error]]=0),0,1)</f>
        <v>0</v>
      </c>
      <c r="CK409" s="32">
        <f>IF(OR(SIGN(Table1[[#This Row],[Scorepreddiff]])&lt;&gt;SIGN(Table1[[#This Row],[Scorediff]]), ABS(Table1[[#This Row],[Scorepreddiff]])&gt;ABS(Table1[[#This Row],[Scorediff]])),1,0)</f>
        <v>1</v>
      </c>
    </row>
    <row r="410" spans="1:89" x14ac:dyDescent="0.25">
      <c r="A410" t="str">
        <f>IF(ISBLANK(Table1[[#This Row],[Gamewin]]),"Test","Train")</f>
        <v>Train</v>
      </c>
      <c r="B410" s="17" t="s">
        <v>58</v>
      </c>
      <c r="C410" t="s">
        <v>67</v>
      </c>
      <c r="D410" s="19" t="s">
        <v>311</v>
      </c>
      <c r="E410" s="18" t="str">
        <f>Table1[[#This Row],[Team1]]&amp;""&amp;Table1[[#This Row],[Team2]]&amp;""&amp;Table1[[#This Row],[Date]]</f>
        <v>MEMOKC11.02.2018</v>
      </c>
      <c r="F410" s="3" t="str">
        <f>Raw!$C410</f>
        <v>OKC</v>
      </c>
      <c r="G410" s="3" t="str">
        <f>IF(Raw!$F410=Raw!$B410,"Team1","Team2")</f>
        <v>Team2</v>
      </c>
      <c r="H410" s="3" t="str">
        <f>IF(Table1[[#This Row],[Odd1]]&gt;Table1[[#This Row],[Odd2]],Table1[[#This Row],[Team2]],Table1[[#This Row],[Team1]])</f>
        <v>OKC</v>
      </c>
      <c r="I410" s="3" t="str">
        <f>IF(Raw!$H410=Raw!$B410,"Team1","Team2")</f>
        <v>Team2</v>
      </c>
      <c r="J410">
        <v>2.63</v>
      </c>
      <c r="K410">
        <v>1.55</v>
      </c>
      <c r="L410" s="3">
        <f>Raw!$J410-Raw!$K410</f>
        <v>1.0799999999999998</v>
      </c>
      <c r="M410" s="3" t="s">
        <v>58</v>
      </c>
      <c r="N410" s="3" t="str">
        <f>IF(Raw!$M410=Raw!$B410,"Team1", "Team2")</f>
        <v>Team1</v>
      </c>
      <c r="O410" s="3">
        <v>2</v>
      </c>
      <c r="P410" s="3">
        <v>1</v>
      </c>
      <c r="Q410" s="3">
        <f>0</f>
        <v>0</v>
      </c>
      <c r="R410" s="3">
        <f>0</f>
        <v>0</v>
      </c>
      <c r="S410" s="18" t="str">
        <f>IF(Table1[[#This Row],[Scorepred1]]&gt;Table1[[#This Row],[Scorepred2]],Table1[[#This Row],[Team1]],Table1[[#This Row],[Team2]])</f>
        <v>OKC</v>
      </c>
      <c r="T410" s="3" t="str">
        <f>IF(Raw!$S410=Raw!$B410,"Team1","Team2")</f>
        <v>Team2</v>
      </c>
      <c r="U410">
        <v>76</v>
      </c>
      <c r="V410">
        <v>104</v>
      </c>
      <c r="W410" s="3">
        <f>Raw!$U410-Raw!$V410</f>
        <v>-28</v>
      </c>
      <c r="X410">
        <v>0.72060000000000002</v>
      </c>
      <c r="Y410">
        <v>0.22</v>
      </c>
      <c r="Z410" s="3">
        <f>1-Table1[[#This Row],[Pred1]]</f>
        <v>0.78</v>
      </c>
      <c r="AA410" s="20">
        <v>-2</v>
      </c>
      <c r="AB410" s="20">
        <v>-13</v>
      </c>
      <c r="AC410" s="20">
        <v>11</v>
      </c>
      <c r="AD410" s="20">
        <v>-0.221</v>
      </c>
      <c r="AE410" s="20">
        <v>-0.3</v>
      </c>
      <c r="AF410" s="20">
        <v>-7.2</v>
      </c>
      <c r="AG410" s="20">
        <v>-3.7</v>
      </c>
      <c r="AH410" s="20">
        <v>-6.5</v>
      </c>
      <c r="AI410" s="20">
        <v>-0.8</v>
      </c>
      <c r="AJ410" s="20">
        <v>-0.9</v>
      </c>
      <c r="AK410" s="20">
        <v>-2.7</v>
      </c>
      <c r="AL410" s="20">
        <v>0</v>
      </c>
      <c r="AM410" s="20">
        <v>1.1000000000000001</v>
      </c>
      <c r="AN410" s="20">
        <v>-1.1000000000000001</v>
      </c>
      <c r="AO410" s="20">
        <v>8.8000000000000007</v>
      </c>
      <c r="AP410" s="20">
        <v>-3.3</v>
      </c>
      <c r="AQ410" s="20">
        <v>-1.3</v>
      </c>
      <c r="AR410" s="20">
        <v>-4.5999999999999996</v>
      </c>
      <c r="AS410" s="20">
        <v>-0.1</v>
      </c>
      <c r="AT410" s="20">
        <v>0.5</v>
      </c>
      <c r="AU410" s="20">
        <v>-1.9</v>
      </c>
      <c r="AV410" s="20">
        <v>0.2</v>
      </c>
      <c r="AW410" s="20">
        <v>0.7</v>
      </c>
      <c r="AX410" s="20">
        <v>3.2</v>
      </c>
      <c r="AY410" s="20">
        <v>0</v>
      </c>
      <c r="AZ410" s="20">
        <v>-6.7</v>
      </c>
      <c r="BA410" s="20">
        <v>0</v>
      </c>
      <c r="BB410" s="20">
        <v>0</v>
      </c>
      <c r="BC410" s="20">
        <v>0</v>
      </c>
      <c r="BD410" s="20">
        <v>0</v>
      </c>
      <c r="BE410" s="20">
        <v>0</v>
      </c>
      <c r="BF410" s="20">
        <v>7</v>
      </c>
      <c r="BG410" s="20">
        <v>2</v>
      </c>
      <c r="BH410" s="20">
        <v>-9</v>
      </c>
      <c r="BI410" s="20">
        <v>6.4</v>
      </c>
      <c r="BJ410" s="20">
        <v>0</v>
      </c>
      <c r="BK410" s="20">
        <v>-11</v>
      </c>
      <c r="BL410" s="20">
        <v>11.3</v>
      </c>
      <c r="BM410" s="20">
        <v>3</v>
      </c>
      <c r="BN410" s="20">
        <v>-3</v>
      </c>
      <c r="BO410" s="20">
        <v>27.6</v>
      </c>
      <c r="BP410" s="20">
        <v>-8</v>
      </c>
      <c r="BQ410" s="20">
        <v>-6</v>
      </c>
      <c r="BR410" s="20">
        <v>-14</v>
      </c>
      <c r="BS410" s="20">
        <v>2</v>
      </c>
      <c r="BT410" s="20">
        <v>2</v>
      </c>
      <c r="BU410" s="20">
        <v>6</v>
      </c>
      <c r="BV410" s="20">
        <v>1</v>
      </c>
      <c r="BW410" s="20">
        <v>-3</v>
      </c>
      <c r="BX410" s="20">
        <v>15</v>
      </c>
      <c r="BY410" s="20">
        <v>-3</v>
      </c>
      <c r="BZ410" s="20">
        <v>21</v>
      </c>
      <c r="CA410" s="21" t="str">
        <f>IF(Table1[[#This Row],[Score1]]&gt;Table1[[#This Row],[Score2]],Table1[[#This Row],[Team1]],Table1[[#This Row],[Team2]])</f>
        <v>OKC</v>
      </c>
      <c r="CB410" s="32" t="str">
        <f>IF(Raw!$CA410=Raw!$B410,"Team1", "Team2")</f>
        <v>Team2</v>
      </c>
      <c r="CC410" s="32">
        <v>92</v>
      </c>
      <c r="CD410" s="32">
        <v>110</v>
      </c>
      <c r="CE410" s="32">
        <f>Raw!$CC410-Raw!$CD410</f>
        <v>-18</v>
      </c>
      <c r="CF410" s="32" t="str">
        <f>INDEX(Pred!O:O, MATCH(Table1[[#This Row],[Index]],Pred!E:E,0))</f>
        <v>Team2</v>
      </c>
      <c r="CG410" s="32">
        <f>INDEX(Pred!P:P,MATCH(Table1[[#This Row],[Index]],Pred!E:E,0))</f>
        <v>-6</v>
      </c>
      <c r="CH410" s="32">
        <f>IF(OR(SIGN(Table1[[#This Row],[Runline.forecast]])&lt;&gt;SIGN(Table1[[#This Row],[Scorediff]]), ABS(Table1[[#This Row],[Runline.forecast]])&gt;ABS(Table1[[#This Row],[Scorediff]])),1,0)</f>
        <v>0</v>
      </c>
      <c r="CI410" s="32">
        <f>IF(Table1[[#This Row],[GamewinTeam]]=Table1[[#This Row],[Bet.forecast]],0,1)</f>
        <v>0</v>
      </c>
      <c r="CJ410" s="32">
        <f>IF(AND(Table1[[#This Row],[Runline.error]]=0,Table1[[#This Row],[Error]]=0),0,1)</f>
        <v>0</v>
      </c>
      <c r="CK410" s="32">
        <f>IF(OR(SIGN(Table1[[#This Row],[Scorepreddiff]])&lt;&gt;SIGN(Table1[[#This Row],[Scorediff]]), ABS(Table1[[#This Row],[Scorepreddiff]])&gt;ABS(Table1[[#This Row],[Scorediff]])),1,0)</f>
        <v>1</v>
      </c>
    </row>
    <row r="411" spans="1:89" x14ac:dyDescent="0.25">
      <c r="A411" t="str">
        <f>IF(ISBLANK(Table1[[#This Row],[Gamewin]]),"Test","Train")</f>
        <v>Train</v>
      </c>
      <c r="B411" s="17" t="s">
        <v>76</v>
      </c>
      <c r="C411" t="s">
        <v>9</v>
      </c>
      <c r="D411" s="19" t="s">
        <v>311</v>
      </c>
      <c r="E411" s="18" t="str">
        <f>Table1[[#This Row],[Team1]]&amp;""&amp;Table1[[#This Row],[Team2]]&amp;""&amp;Table1[[#This Row],[Date]]</f>
        <v>SACMIN11.02.2018</v>
      </c>
      <c r="F411" s="3" t="str">
        <f>Raw!$C411</f>
        <v>MIN</v>
      </c>
      <c r="G411" s="3" t="str">
        <f>IF(Raw!$F411=Raw!$B411,"Team1","Team2")</f>
        <v>Team2</v>
      </c>
      <c r="H411" s="3" t="str">
        <f>IF(Table1[[#This Row],[Odd1]]&gt;Table1[[#This Row],[Odd2]],Table1[[#This Row],[Team2]],Table1[[#This Row],[Team1]])</f>
        <v>MIN</v>
      </c>
      <c r="I411" s="3" t="str">
        <f>IF(Raw!$H411=Raw!$B411,"Team1","Team2")</f>
        <v>Team2</v>
      </c>
      <c r="J411">
        <v>8.52</v>
      </c>
      <c r="K411">
        <v>1.1000000000000001</v>
      </c>
      <c r="L411" s="3">
        <f>Raw!$J411-Raw!$K411</f>
        <v>7.42</v>
      </c>
      <c r="M411" s="3" t="s">
        <v>76</v>
      </c>
      <c r="N411" s="3" t="str">
        <f>IF(Raw!$M411=Raw!$B411,"Team1", "Team2")</f>
        <v>Team1</v>
      </c>
      <c r="O411" s="3">
        <v>4</v>
      </c>
      <c r="P411" s="3">
        <v>1</v>
      </c>
      <c r="Q411" s="3">
        <v>4</v>
      </c>
      <c r="R411" s="3">
        <f>0</f>
        <v>0</v>
      </c>
      <c r="S411" s="18" t="str">
        <f>IF(Table1[[#This Row],[Scorepred1]]&gt;Table1[[#This Row],[Scorepred2]],Table1[[#This Row],[Team1]],Table1[[#This Row],[Team2]])</f>
        <v>MIN</v>
      </c>
      <c r="T411" s="3" t="str">
        <f>IF(Raw!$S411=Raw!$B411,"Team1","Team2")</f>
        <v>Team2</v>
      </c>
      <c r="U411">
        <v>90</v>
      </c>
      <c r="V411">
        <v>105</v>
      </c>
      <c r="W411" s="3">
        <f>Raw!$U411-Raw!$V411</f>
        <v>-15</v>
      </c>
      <c r="X411">
        <v>0.73060000000000003</v>
      </c>
      <c r="Y411">
        <v>0.35</v>
      </c>
      <c r="Z411" s="3">
        <f>1-Table1[[#This Row],[Pred1]]</f>
        <v>0.65</v>
      </c>
      <c r="AA411" s="20">
        <v>-4</v>
      </c>
      <c r="AB411" s="20">
        <v>-17</v>
      </c>
      <c r="AC411" s="20">
        <v>13</v>
      </c>
      <c r="AD411" s="20">
        <v>-0.27100000000000002</v>
      </c>
      <c r="AE411" s="20">
        <v>-0.2</v>
      </c>
      <c r="AF411" s="20">
        <v>-11.2</v>
      </c>
      <c r="AG411" s="20">
        <v>-2.7</v>
      </c>
      <c r="AH411" s="20">
        <v>-0.7</v>
      </c>
      <c r="AI411" s="20">
        <v>-2.9</v>
      </c>
      <c r="AJ411" s="20">
        <v>0.9</v>
      </c>
      <c r="AK411" s="20">
        <v>1</v>
      </c>
      <c r="AL411" s="20">
        <v>2.4</v>
      </c>
      <c r="AM411" s="20">
        <v>-6.5</v>
      </c>
      <c r="AN411" s="20">
        <v>-6.7</v>
      </c>
      <c r="AO411" s="20">
        <v>-7</v>
      </c>
      <c r="AP411" s="20">
        <v>-1.1000000000000001</v>
      </c>
      <c r="AQ411" s="20">
        <v>-0.5</v>
      </c>
      <c r="AR411" s="20">
        <v>-1.6</v>
      </c>
      <c r="AS411" s="20">
        <v>-1.8</v>
      </c>
      <c r="AT411" s="20">
        <v>1.7</v>
      </c>
      <c r="AU411" s="20">
        <v>-0.5</v>
      </c>
      <c r="AV411" s="20">
        <v>-0.2</v>
      </c>
      <c r="AW411" s="20">
        <v>-0.1</v>
      </c>
      <c r="AX411" s="20">
        <v>2.1</v>
      </c>
      <c r="AY411" s="20">
        <v>-3</v>
      </c>
      <c r="AZ411" s="20">
        <v>-11.5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-13</v>
      </c>
      <c r="BG411" s="20">
        <v>-3</v>
      </c>
      <c r="BH411" s="20">
        <v>3</v>
      </c>
      <c r="BI411" s="20">
        <v>-4.9000000000000004</v>
      </c>
      <c r="BJ411" s="20">
        <v>1</v>
      </c>
      <c r="BK411" s="20">
        <v>1</v>
      </c>
      <c r="BL411" s="20">
        <v>2.7</v>
      </c>
      <c r="BM411" s="20">
        <v>-8</v>
      </c>
      <c r="BN411" s="20">
        <v>-7</v>
      </c>
      <c r="BO411" s="20">
        <v>-10.7</v>
      </c>
      <c r="BP411" s="20">
        <v>1</v>
      </c>
      <c r="BQ411" s="20">
        <v>-4</v>
      </c>
      <c r="BR411" s="20">
        <v>-3</v>
      </c>
      <c r="BS411" s="20">
        <v>6</v>
      </c>
      <c r="BT411" s="20">
        <v>-2</v>
      </c>
      <c r="BU411" s="20">
        <v>-3</v>
      </c>
      <c r="BV411" s="20">
        <v>-1</v>
      </c>
      <c r="BW411" s="20">
        <v>0</v>
      </c>
      <c r="BX411" s="20">
        <v>-3</v>
      </c>
      <c r="BY411" s="20">
        <v>2</v>
      </c>
      <c r="BZ411" s="20">
        <v>-17</v>
      </c>
      <c r="CA411" s="21" t="str">
        <f>IF(Table1[[#This Row],[Score1]]&gt;Table1[[#This Row],[Score2]],Table1[[#This Row],[Team1]],Table1[[#This Row],[Team2]])</f>
        <v>MIN</v>
      </c>
      <c r="CB411" s="32" t="str">
        <f>IF(Raw!$CA411=Raw!$B411,"Team1", "Team2")</f>
        <v>Team2</v>
      </c>
      <c r="CC411" s="32">
        <v>106</v>
      </c>
      <c r="CD411" s="32">
        <v>111</v>
      </c>
      <c r="CE411" s="32">
        <f>Raw!$CC411-Raw!$CD411</f>
        <v>-5</v>
      </c>
      <c r="CF411" s="32" t="str">
        <f>INDEX(Pred!O:O, MATCH(Table1[[#This Row],[Index]],Pred!E:E,0))</f>
        <v>Team2</v>
      </c>
      <c r="CG411" s="32">
        <f>INDEX(Pred!P:P,MATCH(Table1[[#This Row],[Index]],Pred!E:E,0))</f>
        <v>-11</v>
      </c>
      <c r="CH411" s="32">
        <f>IF(OR(SIGN(Table1[[#This Row],[Runline.forecast]])&lt;&gt;SIGN(Table1[[#This Row],[Scorediff]]), ABS(Table1[[#This Row],[Runline.forecast]])&gt;ABS(Table1[[#This Row],[Scorediff]])),1,0)</f>
        <v>1</v>
      </c>
      <c r="CI411" s="32">
        <f>IF(Table1[[#This Row],[GamewinTeam]]=Table1[[#This Row],[Bet.forecast]],0,1)</f>
        <v>0</v>
      </c>
      <c r="CJ411" s="32">
        <f>IF(AND(Table1[[#This Row],[Runline.error]]=0,Table1[[#This Row],[Error]]=0),0,1)</f>
        <v>1</v>
      </c>
      <c r="CK411" s="32">
        <f>IF(OR(SIGN(Table1[[#This Row],[Scorepreddiff]])&lt;&gt;SIGN(Table1[[#This Row],[Scorediff]]), ABS(Table1[[#This Row],[Scorepreddiff]])&gt;ABS(Table1[[#This Row],[Scorediff]])),1,0)</f>
        <v>1</v>
      </c>
    </row>
    <row r="412" spans="1:89" x14ac:dyDescent="0.25">
      <c r="A412" t="str">
        <f>IF(ISBLANK(Table1[[#This Row],[Gamewin]]),"Test","Train")</f>
        <v>Train</v>
      </c>
      <c r="B412" s="17" t="s">
        <v>81</v>
      </c>
      <c r="C412" t="s">
        <v>74</v>
      </c>
      <c r="D412" s="19" t="s">
        <v>311</v>
      </c>
      <c r="E412" s="18" t="str">
        <f>Table1[[#This Row],[Team1]]&amp;""&amp;Table1[[#This Row],[Team2]]&amp;""&amp;Table1[[#This Row],[Date]]</f>
        <v>UTAPOR11.02.2018</v>
      </c>
      <c r="F412" s="3" t="str">
        <f>Raw!$C412</f>
        <v>POR</v>
      </c>
      <c r="G412" s="3" t="str">
        <f>IF(Raw!$F412=Raw!$B412,"Team1","Team2")</f>
        <v>Team2</v>
      </c>
      <c r="H412" s="3" t="str">
        <f>IF(Table1[[#This Row],[Odd1]]&gt;Table1[[#This Row],[Odd2]],Table1[[#This Row],[Team2]],Table1[[#This Row],[Team1]])</f>
        <v>POR</v>
      </c>
      <c r="I412" s="3" t="str">
        <f>IF(Raw!$H412=Raw!$B412,"Team1","Team2")</f>
        <v>Team2</v>
      </c>
      <c r="J412">
        <v>2.5099999999999998</v>
      </c>
      <c r="K412">
        <v>1.6</v>
      </c>
      <c r="L412" s="3">
        <f>Raw!$J412-Raw!$K412</f>
        <v>0.9099999999999997</v>
      </c>
      <c r="M412" s="3" t="s">
        <v>81</v>
      </c>
      <c r="N412" s="3" t="str">
        <f>IF(Raw!$M412=Raw!$B412,"Team1", "Team2")</f>
        <v>Team1</v>
      </c>
      <c r="O412" s="3">
        <f>0</f>
        <v>0</v>
      </c>
      <c r="P412" s="3">
        <f>0</f>
        <v>0</v>
      </c>
      <c r="Q412" s="3">
        <f>0</f>
        <v>0</v>
      </c>
      <c r="R412" s="3">
        <f>0</f>
        <v>0</v>
      </c>
      <c r="S412" s="18" t="str">
        <f>IF(Table1[[#This Row],[Scorepred1]]&gt;Table1[[#This Row],[Scorepred2]],Table1[[#This Row],[Team1]],Table1[[#This Row],[Team2]])</f>
        <v>UTA</v>
      </c>
      <c r="T412" s="3" t="str">
        <f>IF(Raw!$S412=Raw!$B412,"Team1","Team2")</f>
        <v>Team1</v>
      </c>
      <c r="U412">
        <v>109</v>
      </c>
      <c r="V412">
        <v>97</v>
      </c>
      <c r="W412" s="3">
        <f>Raw!$U412-Raw!$V412</f>
        <v>12</v>
      </c>
      <c r="X412">
        <v>0.81979999999999997</v>
      </c>
      <c r="Y412">
        <v>0.62</v>
      </c>
      <c r="Z412" s="3">
        <f>1-Table1[[#This Row],[Pred1]]</f>
        <v>0.38</v>
      </c>
      <c r="AA412" s="20">
        <v>-1</v>
      </c>
      <c r="AB412" s="20">
        <v>-4</v>
      </c>
      <c r="AC412" s="20">
        <v>3</v>
      </c>
      <c r="AD412" s="20">
        <v>-6.3E-2</v>
      </c>
      <c r="AE412" s="20">
        <v>-0.1</v>
      </c>
      <c r="AF412" s="20">
        <v>-1.5</v>
      </c>
      <c r="AG412" s="20">
        <v>-1.1000000000000001</v>
      </c>
      <c r="AH412" s="20">
        <v>-3.5</v>
      </c>
      <c r="AI412" s="20">
        <v>0.5</v>
      </c>
      <c r="AJ412" s="20">
        <v>0.8</v>
      </c>
      <c r="AK412" s="20">
        <v>2.5</v>
      </c>
      <c r="AL412" s="20">
        <v>-0.5</v>
      </c>
      <c r="AM412" s="20">
        <v>-0.1</v>
      </c>
      <c r="AN412" s="20">
        <v>-0.1</v>
      </c>
      <c r="AO412" s="20">
        <v>-0.2</v>
      </c>
      <c r="AP412" s="20">
        <v>-1.3</v>
      </c>
      <c r="AQ412" s="20">
        <v>-2.1</v>
      </c>
      <c r="AR412" s="20">
        <v>-3.4</v>
      </c>
      <c r="AS412" s="20">
        <v>2.4</v>
      </c>
      <c r="AT412" s="20">
        <v>0.4</v>
      </c>
      <c r="AU412" s="20">
        <v>2.2000000000000002</v>
      </c>
      <c r="AV412" s="20">
        <v>-0.4</v>
      </c>
      <c r="AW412" s="20">
        <v>-0.5</v>
      </c>
      <c r="AX412" s="20">
        <v>0</v>
      </c>
      <c r="AY412" s="20">
        <v>0.8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-12</v>
      </c>
      <c r="BG412" s="20">
        <v>-2</v>
      </c>
      <c r="BH412" s="20">
        <v>-4</v>
      </c>
      <c r="BI412" s="20">
        <v>-0.1</v>
      </c>
      <c r="BJ412" s="20">
        <v>-5</v>
      </c>
      <c r="BK412" s="20">
        <v>-6</v>
      </c>
      <c r="BL412" s="20">
        <v>-8.4</v>
      </c>
      <c r="BM412" s="20">
        <v>-3</v>
      </c>
      <c r="BN412" s="20">
        <v>-1</v>
      </c>
      <c r="BO412" s="20">
        <v>-12</v>
      </c>
      <c r="BP412" s="20">
        <v>-2</v>
      </c>
      <c r="BQ412" s="20">
        <v>6</v>
      </c>
      <c r="BR412" s="20">
        <v>4</v>
      </c>
      <c r="BS412" s="20">
        <v>11</v>
      </c>
      <c r="BT412" s="20">
        <v>3</v>
      </c>
      <c r="BU412" s="20">
        <v>-5</v>
      </c>
      <c r="BV412" s="20">
        <v>3</v>
      </c>
      <c r="BW412" s="20">
        <v>-1</v>
      </c>
      <c r="BX412" s="20">
        <v>-4</v>
      </c>
      <c r="BY412" s="20">
        <v>-1</v>
      </c>
      <c r="BZ412" s="20">
        <v>-6</v>
      </c>
      <c r="CA412" s="21" t="str">
        <f>IF(Table1[[#This Row],[Score1]]&gt;Table1[[#This Row],[Score2]],Table1[[#This Row],[Team1]],Table1[[#This Row],[Team2]])</f>
        <v>UTA</v>
      </c>
      <c r="CB412" s="32" t="str">
        <f>IF(Raw!$CA412=Raw!$B412,"Team1", "Team2")</f>
        <v>Team1</v>
      </c>
      <c r="CC412" s="32">
        <v>115</v>
      </c>
      <c r="CD412" s="32">
        <v>96</v>
      </c>
      <c r="CE412" s="32">
        <f>Raw!$CC412-Raw!$CD412</f>
        <v>19</v>
      </c>
      <c r="CF412" s="32" t="str">
        <f>INDEX(Pred!O:O, MATCH(Table1[[#This Row],[Index]],Pred!E:E,0))</f>
        <v>do not bet</v>
      </c>
      <c r="CG412" s="32">
        <f>INDEX(Pred!P:P,MATCH(Table1[[#This Row],[Index]],Pred!E:E,0))</f>
        <v>-6</v>
      </c>
      <c r="CH412" s="32">
        <f>IF(OR(SIGN(Table1[[#This Row],[Runline.forecast]])&lt;&gt;SIGN(Table1[[#This Row],[Scorediff]]), ABS(Table1[[#This Row],[Runline.forecast]])&gt;ABS(Table1[[#This Row],[Scorediff]])),1,0)</f>
        <v>1</v>
      </c>
      <c r="CI412" s="32">
        <f>IF(Table1[[#This Row],[GamewinTeam]]=Table1[[#This Row],[Bet.forecast]],0,1)</f>
        <v>1</v>
      </c>
      <c r="CJ412" s="32">
        <f>IF(AND(Table1[[#This Row],[Runline.error]]=0,Table1[[#This Row],[Error]]=0),0,1)</f>
        <v>1</v>
      </c>
      <c r="CK412" s="32">
        <f>IF(OR(SIGN(Table1[[#This Row],[Scorepreddiff]])&lt;&gt;SIGN(Table1[[#This Row],[Scorediff]]), ABS(Table1[[#This Row],[Scorepreddiff]])&gt;ABS(Table1[[#This Row],[Scorediff]])),1,0)</f>
        <v>0</v>
      </c>
    </row>
    <row r="413" spans="1:89" x14ac:dyDescent="0.25">
      <c r="A413" s="23" t="s">
        <v>316</v>
      </c>
      <c r="B413" s="24" t="s">
        <v>63</v>
      </c>
      <c r="C413" s="23" t="s">
        <v>5</v>
      </c>
      <c r="D413" s="25" t="s">
        <v>312</v>
      </c>
      <c r="E413" s="26" t="str">
        <f>Table1[[#This Row],[Team1]]&amp;""&amp;Table1[[#This Row],[Team2]]&amp;""&amp;Table1[[#This Row],[Date]]</f>
        <v>NOPDET12.02.2018</v>
      </c>
      <c r="F413" s="26" t="str">
        <f>Raw!$C413</f>
        <v>DET</v>
      </c>
      <c r="G413" s="26" t="str">
        <f>IF(Raw!$F413=Raw!$B413,"Team1","Team2")</f>
        <v>Team2</v>
      </c>
      <c r="H413" s="26" t="str">
        <f>IF(Table1[[#This Row],[Odd1]]&gt;Table1[[#This Row],[Odd2]],Table1[[#This Row],[Team2]],Table1[[#This Row],[Team1]])</f>
        <v>DET</v>
      </c>
      <c r="I413" s="26" t="str">
        <f>IF(Raw!$H413=Raw!$B413,"Team1","Team2")</f>
        <v>Team2</v>
      </c>
      <c r="J413" s="23">
        <v>2.27</v>
      </c>
      <c r="K413" s="23">
        <v>1.71</v>
      </c>
      <c r="L413" s="26">
        <f>Raw!$J413-Raw!$K413</f>
        <v>0.56000000000000005</v>
      </c>
      <c r="M413" s="26" t="s">
        <v>63</v>
      </c>
      <c r="N413" s="26" t="str">
        <f>IF(Raw!$M413=Raw!$B413,"Team1", "Team2")</f>
        <v>Team1</v>
      </c>
      <c r="O413" s="26">
        <f>0</f>
        <v>0</v>
      </c>
      <c r="P413" s="26">
        <f>0</f>
        <v>0</v>
      </c>
      <c r="Q413" s="26">
        <f>0</f>
        <v>0</v>
      </c>
      <c r="R413" s="26">
        <f>0</f>
        <v>0</v>
      </c>
      <c r="S413" s="26" t="str">
        <f>IF(Table1[[#This Row],[Scorepred1]]&gt;Table1[[#This Row],[Scorepred2]],Table1[[#This Row],[Team1]],Table1[[#This Row],[Team2]])</f>
        <v>DET</v>
      </c>
      <c r="T413" s="26" t="str">
        <f>IF(Raw!$S413=Raw!$B413,"Team1","Team2")</f>
        <v>Team2</v>
      </c>
      <c r="U413" s="23">
        <v>82</v>
      </c>
      <c r="V413" s="23">
        <v>117</v>
      </c>
      <c r="W413" s="26">
        <f>Raw!$U413-Raw!$V413</f>
        <v>-35</v>
      </c>
      <c r="X413" s="23">
        <v>0.53180000000000005</v>
      </c>
      <c r="Y413" s="23">
        <v>0.15</v>
      </c>
      <c r="Z413" s="26">
        <f>1-Table1[[#This Row],[Pred1]]</f>
        <v>0.85</v>
      </c>
      <c r="AA413" s="27">
        <v>0</v>
      </c>
      <c r="AB413" s="27">
        <v>2</v>
      </c>
      <c r="AC413" s="27">
        <v>-2</v>
      </c>
      <c r="AD413" s="27">
        <v>3.6000000000000032E-2</v>
      </c>
      <c r="AE413" s="27">
        <v>0.69999999999999574</v>
      </c>
      <c r="AF413" s="27">
        <v>7.2999999999999972</v>
      </c>
      <c r="AG413" s="27">
        <v>2.5</v>
      </c>
      <c r="AH413" s="27">
        <v>0</v>
      </c>
      <c r="AI413" s="27">
        <v>3.0999999999999943</v>
      </c>
      <c r="AJ413" s="27">
        <v>-9.9999999999999645E-2</v>
      </c>
      <c r="AK413" s="27">
        <v>0.60000000000000142</v>
      </c>
      <c r="AL413" s="27">
        <v>-1.4000000000000057</v>
      </c>
      <c r="AM413" s="27">
        <v>2.3999999999999986</v>
      </c>
      <c r="AN413" s="27">
        <v>3</v>
      </c>
      <c r="AO413" s="27">
        <v>0.5</v>
      </c>
      <c r="AP413" s="27">
        <v>-1.4000000000000004</v>
      </c>
      <c r="AQ413" s="27">
        <v>2</v>
      </c>
      <c r="AR413" s="27">
        <v>0.69999999999999574</v>
      </c>
      <c r="AS413" s="27">
        <v>3.3000000000000007</v>
      </c>
      <c r="AT413" s="27">
        <v>1.9000000000000004</v>
      </c>
      <c r="AU413" s="27">
        <v>0</v>
      </c>
      <c r="AV413" s="27">
        <v>1.5999999999999996</v>
      </c>
      <c r="AW413" s="27">
        <v>-1</v>
      </c>
      <c r="AX413" s="27">
        <v>0.69999999999999929</v>
      </c>
      <c r="AY413" s="27">
        <v>3.1999999999999993</v>
      </c>
      <c r="AZ413" s="27">
        <v>-0.6</v>
      </c>
      <c r="BA413" s="27">
        <v>0</v>
      </c>
      <c r="BB413" s="27">
        <v>1</v>
      </c>
      <c r="BC413" s="27">
        <v>-1</v>
      </c>
      <c r="BD413" s="27">
        <v>1</v>
      </c>
      <c r="BE413" s="27">
        <v>10</v>
      </c>
      <c r="BF413" s="27">
        <v>23</v>
      </c>
      <c r="BG413" s="27">
        <v>14</v>
      </c>
      <c r="BH413" s="27">
        <v>23</v>
      </c>
      <c r="BI413" s="27">
        <v>3.3000000000000043</v>
      </c>
      <c r="BJ413" s="28">
        <v>-4</v>
      </c>
      <c r="BK413" s="28">
        <v>-9</v>
      </c>
      <c r="BL413" s="28">
        <v>-1.8999999999999986</v>
      </c>
      <c r="BM413" s="28">
        <v>-1</v>
      </c>
      <c r="BN413" s="28">
        <v>6</v>
      </c>
      <c r="BO413" s="28">
        <v>-14.700000000000003</v>
      </c>
      <c r="BP413" s="28">
        <v>2</v>
      </c>
      <c r="BQ413" s="28">
        <v>17</v>
      </c>
      <c r="BR413" s="28">
        <v>19</v>
      </c>
      <c r="BS413" s="28">
        <v>-7</v>
      </c>
      <c r="BT413" s="28">
        <v>0</v>
      </c>
      <c r="BU413" s="28">
        <v>4</v>
      </c>
      <c r="BV413" s="28">
        <v>6</v>
      </c>
      <c r="BW413" s="28">
        <v>0</v>
      </c>
      <c r="BX413" s="28">
        <v>-10</v>
      </c>
      <c r="BY413" s="27">
        <v>4</v>
      </c>
      <c r="BZ413" s="28">
        <v>13</v>
      </c>
      <c r="CA413" s="26" t="str">
        <f>IF(Table1[[#This Row],[Score1]]&gt;Table1[[#This Row],[Score2]],Table1[[#This Row],[Team1]],Table1[[#This Row],[Team2]])</f>
        <v>NOP</v>
      </c>
      <c r="CB413" s="26" t="str">
        <f>IF(Raw!$CA413=Raw!$B413,"Team1", "Team2")</f>
        <v>Team1</v>
      </c>
      <c r="CC413" s="26">
        <v>118</v>
      </c>
      <c r="CD413" s="26">
        <v>103</v>
      </c>
      <c r="CE413" s="26">
        <f>Raw!$CC413-Raw!$CD413</f>
        <v>15</v>
      </c>
      <c r="CF413" s="26" t="str">
        <f>INDEX(Pred!O:O, MATCH(Table1[[#This Row],[Index]],Pred!E:E,0))</f>
        <v>do not bet</v>
      </c>
      <c r="CG413" s="26">
        <f>INDEX(Pred!P:P,MATCH(Table1[[#This Row],[Index]],Pred!E:E,0))</f>
        <v>-2</v>
      </c>
      <c r="CH413" s="26">
        <f>IF(OR(SIGN(Table1[[#This Row],[Runline.forecast]])&lt;&gt;SIGN(Table1[[#This Row],[Scorediff]]), ABS(Table1[[#This Row],[Runline.forecast]])&gt;ABS(Table1[[#This Row],[Scorediff]])),1,0)</f>
        <v>1</v>
      </c>
      <c r="CI413" s="26">
        <f>IF(Table1[[#This Row],[GamewinTeam]]=Table1[[#This Row],[Bet.forecast]],0,1)</f>
        <v>1</v>
      </c>
      <c r="CJ413" s="32">
        <f>IF(AND(Table1[[#This Row],[Runline.error]]=0,Table1[[#This Row],[Error]]=0),0,1)</f>
        <v>1</v>
      </c>
      <c r="CK413" s="32">
        <f>IF(OR(SIGN(Table1[[#This Row],[Scorepreddiff]])&lt;&gt;SIGN(Table1[[#This Row],[Scorediff]]), ABS(Table1[[#This Row],[Scorepreddiff]])&gt;ABS(Table1[[#This Row],[Scorediff]])),1,0)</f>
        <v>1</v>
      </c>
    </row>
    <row r="414" spans="1:89" x14ac:dyDescent="0.25">
      <c r="A414" s="23" t="s">
        <v>316</v>
      </c>
      <c r="B414" s="29" t="s">
        <v>65</v>
      </c>
      <c r="C414" s="23" t="s">
        <v>10</v>
      </c>
      <c r="D414" s="25" t="s">
        <v>312</v>
      </c>
      <c r="E414" s="26" t="str">
        <f>Table1[[#This Row],[Team1]]&amp;""&amp;Table1[[#This Row],[Team2]]&amp;""&amp;Table1[[#This Row],[Date]]</f>
        <v>NYKPHI12.02.2018</v>
      </c>
      <c r="F414" s="23" t="str">
        <f>Raw!$C414</f>
        <v>PHI</v>
      </c>
      <c r="G414" s="23" t="str">
        <f>IF(Raw!$F414=Raw!$B414,"Team1","Team2")</f>
        <v>Team2</v>
      </c>
      <c r="H414" s="23" t="str">
        <f>IF(Table1[[#This Row],[Odd1]]&gt;Table1[[#This Row],[Odd2]],Table1[[#This Row],[Team2]],Table1[[#This Row],[Team1]])</f>
        <v>PHI</v>
      </c>
      <c r="I414" s="23" t="str">
        <f>IF(Raw!$H414=Raw!$B414,"Team1","Team2")</f>
        <v>Team2</v>
      </c>
      <c r="J414" s="23">
        <v>7.38</v>
      </c>
      <c r="K414" s="23">
        <v>1.1299999999999999</v>
      </c>
      <c r="L414" s="23">
        <f>Raw!$J414-Raw!$K414</f>
        <v>6.25</v>
      </c>
      <c r="M414" s="23" t="s">
        <v>65</v>
      </c>
      <c r="N414" s="23" t="str">
        <f>IF(Raw!$M414=Raw!$B414,"Team1", "Team2")</f>
        <v>Team1</v>
      </c>
      <c r="O414" s="23">
        <v>5</v>
      </c>
      <c r="P414" s="23">
        <f>0</f>
        <v>0</v>
      </c>
      <c r="Q414" s="23">
        <v>1</v>
      </c>
      <c r="R414" s="23">
        <f>0</f>
        <v>0</v>
      </c>
      <c r="S414" s="26" t="str">
        <f>IF(Table1[[#This Row],[Scorepred1]]&gt;Table1[[#This Row],[Scorepred2]],Table1[[#This Row],[Team1]],Table1[[#This Row],[Team2]])</f>
        <v>PHI</v>
      </c>
      <c r="T414" s="23" t="str">
        <f>IF(Raw!$S414=Raw!$B414,"Team1","Team2")</f>
        <v>Team2</v>
      </c>
      <c r="U414" s="23">
        <v>78</v>
      </c>
      <c r="V414" s="23">
        <v>120</v>
      </c>
      <c r="W414" s="23">
        <f>Raw!$U414-Raw!$V414</f>
        <v>-42</v>
      </c>
      <c r="X414" s="23">
        <v>0.67910000000000004</v>
      </c>
      <c r="Y414" s="23">
        <v>0.08</v>
      </c>
      <c r="Z414" s="23">
        <f>1-Table1[[#This Row],[Pred1]]</f>
        <v>0.92</v>
      </c>
      <c r="AA414" s="28">
        <v>4</v>
      </c>
      <c r="AB414" s="28">
        <v>-5</v>
      </c>
      <c r="AC414" s="28">
        <v>9</v>
      </c>
      <c r="AD414" s="28">
        <v>-0.124</v>
      </c>
      <c r="AE414" s="28">
        <v>0</v>
      </c>
      <c r="AF414" s="28">
        <v>-3.7999999999999972</v>
      </c>
      <c r="AG414" s="28">
        <v>0.20000000000000284</v>
      </c>
      <c r="AH414" s="28">
        <v>0.70000000000000284</v>
      </c>
      <c r="AI414" s="28">
        <v>-0.10000000000000142</v>
      </c>
      <c r="AJ414" s="28">
        <v>-2.5999999999999996</v>
      </c>
      <c r="AK414" s="28">
        <v>-6.7999999999999972</v>
      </c>
      <c r="AL414" s="28">
        <v>-0.70000000000000284</v>
      </c>
      <c r="AM414" s="28">
        <v>-1.6999999999999993</v>
      </c>
      <c r="AN414" s="28">
        <v>-2.8999999999999986</v>
      </c>
      <c r="AO414" s="28">
        <v>2.3999999999999915</v>
      </c>
      <c r="AP414" s="28">
        <v>-0.40000000000000036</v>
      </c>
      <c r="AQ414" s="28">
        <v>-2</v>
      </c>
      <c r="AR414" s="28">
        <v>-2.3999999999999986</v>
      </c>
      <c r="AS414" s="28">
        <v>-2.7000000000000028</v>
      </c>
      <c r="AT414" s="28">
        <v>-2.0999999999999979</v>
      </c>
      <c r="AU414" s="28">
        <v>-1.3999999999999995</v>
      </c>
      <c r="AV414" s="28">
        <v>0.40000000000000036</v>
      </c>
      <c r="AW414" s="28">
        <v>-0.59999999999999964</v>
      </c>
      <c r="AX414" s="28">
        <v>-2.3000000000000007</v>
      </c>
      <c r="AY414" s="28">
        <v>-1.1000000000000014</v>
      </c>
      <c r="AZ414" s="28">
        <v>-3.9000000000000004</v>
      </c>
      <c r="BA414" s="28">
        <v>0</v>
      </c>
      <c r="BB414" s="28">
        <v>-1</v>
      </c>
      <c r="BC414" s="28">
        <v>1</v>
      </c>
      <c r="BD414" s="28">
        <v>-1</v>
      </c>
      <c r="BE414" s="28">
        <v>0</v>
      </c>
      <c r="BF414" s="28">
        <v>1</v>
      </c>
      <c r="BG414" s="28">
        <v>-2</v>
      </c>
      <c r="BH414" s="28">
        <v>3</v>
      </c>
      <c r="BI414" s="28">
        <v>-3.6999999999999957</v>
      </c>
      <c r="BJ414" s="28">
        <v>-4</v>
      </c>
      <c r="BK414" s="28">
        <v>2</v>
      </c>
      <c r="BL414" s="28">
        <v>-13.7</v>
      </c>
      <c r="BM414" s="28">
        <v>9</v>
      </c>
      <c r="BN414" s="28">
        <v>8</v>
      </c>
      <c r="BO414" s="28">
        <v>11.5</v>
      </c>
      <c r="BP414" s="28">
        <v>6</v>
      </c>
      <c r="BQ414" s="28">
        <v>-6</v>
      </c>
      <c r="BR414" s="28">
        <v>0</v>
      </c>
      <c r="BS414" s="28">
        <v>-5</v>
      </c>
      <c r="BT414" s="28">
        <v>0</v>
      </c>
      <c r="BU414" s="28">
        <v>-4</v>
      </c>
      <c r="BV414" s="28">
        <v>-5</v>
      </c>
      <c r="BW414" s="28">
        <v>0</v>
      </c>
      <c r="BX414" s="28">
        <v>0</v>
      </c>
      <c r="BY414" s="28">
        <v>0</v>
      </c>
      <c r="BZ414" s="28">
        <v>-22</v>
      </c>
      <c r="CA414" s="26" t="str">
        <f>IF(Table1[[#This Row],[Score1]]&gt;Table1[[#This Row],[Score2]],Table1[[#This Row],[Team1]],Table1[[#This Row],[Team2]])</f>
        <v>PHI</v>
      </c>
      <c r="CB414" s="23" t="str">
        <f>IF(Raw!$CA414=Raw!$B414,"Team1", "Team2")</f>
        <v>Team2</v>
      </c>
      <c r="CC414" s="23">
        <v>92</v>
      </c>
      <c r="CD414" s="23">
        <v>108</v>
      </c>
      <c r="CE414" s="23">
        <f>Raw!$CC414-Raw!$CD414</f>
        <v>-16</v>
      </c>
      <c r="CF414" s="23" t="str">
        <f>INDEX(Pred!O:O, MATCH(Table1[[#This Row],[Index]],Pred!E:E,0))</f>
        <v>Team2</v>
      </c>
      <c r="CG414" s="23">
        <f>INDEX(Pred!P:P,MATCH(Table1[[#This Row],[Index]],Pred!E:E,0))</f>
        <v>-12</v>
      </c>
      <c r="CH414" s="23">
        <f>IF(OR(SIGN(Table1[[#This Row],[Runline.forecast]])&lt;&gt;SIGN(Table1[[#This Row],[Scorediff]]), ABS(Table1[[#This Row],[Runline.forecast]])&gt;ABS(Table1[[#This Row],[Scorediff]])),1,0)</f>
        <v>0</v>
      </c>
      <c r="CI414" s="23">
        <f>IF(Table1[[#This Row],[GamewinTeam]]=Table1[[#This Row],[Bet.forecast]],0,1)</f>
        <v>0</v>
      </c>
      <c r="CJ414" s="32">
        <f>IF(AND(Table1[[#This Row],[Runline.error]]=0,Table1[[#This Row],[Error]]=0),0,1)</f>
        <v>0</v>
      </c>
      <c r="CK414" s="32">
        <f>IF(OR(SIGN(Table1[[#This Row],[Scorepreddiff]])&lt;&gt;SIGN(Table1[[#This Row],[Scorediff]]), ABS(Table1[[#This Row],[Scorepreddiff]])&gt;ABS(Table1[[#This Row],[Scorediff]])),1,0)</f>
        <v>1</v>
      </c>
    </row>
    <row r="415" spans="1:89" x14ac:dyDescent="0.25">
      <c r="A415" s="23" t="s">
        <v>316</v>
      </c>
      <c r="B415" s="29" t="s">
        <v>55</v>
      </c>
      <c r="C415" s="23" t="s">
        <v>37</v>
      </c>
      <c r="D415" s="25" t="s">
        <v>312</v>
      </c>
      <c r="E415" s="26" t="str">
        <f>Table1[[#This Row],[Team1]]&amp;""&amp;Table1[[#This Row],[Team2]]&amp;""&amp;Table1[[#This Row],[Date]]</f>
        <v>LACBKN12.02.2018</v>
      </c>
      <c r="F415" s="23" t="str">
        <f>Raw!$C415</f>
        <v>BKN</v>
      </c>
      <c r="G415" s="23" t="str">
        <f>IF(Raw!$F415=Raw!$B415,"Team1","Team2")</f>
        <v>Team2</v>
      </c>
      <c r="H415" s="23" t="str">
        <f>IF(Table1[[#This Row],[Odd1]]&gt;Table1[[#This Row],[Odd2]],Table1[[#This Row],[Team2]],Table1[[#This Row],[Team1]])</f>
        <v>LAC</v>
      </c>
      <c r="I415" s="23" t="str">
        <f>IF(Raw!$H415=Raw!$B415,"Team1","Team2")</f>
        <v>Team1</v>
      </c>
      <c r="J415" s="23">
        <v>1.53</v>
      </c>
      <c r="K415" s="23">
        <v>2.7</v>
      </c>
      <c r="L415" s="23">
        <f>Raw!$J415-Raw!$K415</f>
        <v>-1.1700000000000002</v>
      </c>
      <c r="M415" s="23" t="s">
        <v>37</v>
      </c>
      <c r="N415" s="23" t="str">
        <f>IF(Raw!$M415=Raw!$B415,"Team1", "Team2")</f>
        <v>Team2</v>
      </c>
      <c r="O415" s="23">
        <f>0</f>
        <v>0</v>
      </c>
      <c r="P415" s="23">
        <f>0</f>
        <v>0</v>
      </c>
      <c r="Q415" s="23">
        <f>0</f>
        <v>0</v>
      </c>
      <c r="R415" s="23">
        <f>0</f>
        <v>0</v>
      </c>
      <c r="S415" s="26" t="str">
        <f>IF(Table1[[#This Row],[Scorepred1]]&gt;Table1[[#This Row],[Scorepred2]],Table1[[#This Row],[Team1]],Table1[[#This Row],[Team2]])</f>
        <v>LAC</v>
      </c>
      <c r="T415" s="23" t="str">
        <f>IF(Raw!$S415=Raw!$B415,"Team1","Team2")</f>
        <v>Team1</v>
      </c>
      <c r="U415" s="23">
        <v>111</v>
      </c>
      <c r="V415" s="23">
        <v>92</v>
      </c>
      <c r="W415" s="23">
        <f>Raw!$U415-Raw!$V415</f>
        <v>19</v>
      </c>
      <c r="X415" s="23">
        <v>0.755</v>
      </c>
      <c r="Y415" s="23">
        <v>0.69</v>
      </c>
      <c r="Z415" s="23">
        <f>1-Table1[[#This Row],[Pred1]]</f>
        <v>0.31000000000000005</v>
      </c>
      <c r="AA415" s="28">
        <v>-3</v>
      </c>
      <c r="AB415" s="28">
        <v>9</v>
      </c>
      <c r="AC415" s="28">
        <v>-12</v>
      </c>
      <c r="AD415" s="28">
        <v>0.186</v>
      </c>
      <c r="AE415" s="28">
        <v>-0.29999999999999716</v>
      </c>
      <c r="AF415" s="28">
        <v>2</v>
      </c>
      <c r="AG415" s="28">
        <v>1.4000000000000057</v>
      </c>
      <c r="AH415" s="28">
        <v>-1.8999999999999915</v>
      </c>
      <c r="AI415" s="28">
        <v>2.6000000000000014</v>
      </c>
      <c r="AJ415" s="28">
        <v>-1.9000000000000004</v>
      </c>
      <c r="AK415" s="28">
        <v>-5.9000000000000021</v>
      </c>
      <c r="AL415" s="28">
        <v>0.5</v>
      </c>
      <c r="AM415" s="28">
        <v>1.0999999999999979</v>
      </c>
      <c r="AN415" s="28">
        <v>2</v>
      </c>
      <c r="AO415" s="28">
        <v>-1.8999999999999915</v>
      </c>
      <c r="AP415" s="28">
        <v>-9.9999999999999645E-2</v>
      </c>
      <c r="AQ415" s="28">
        <v>-1.4000000000000057</v>
      </c>
      <c r="AR415" s="28">
        <v>-1.6000000000000014</v>
      </c>
      <c r="AS415" s="28">
        <v>-0.39999999999999858</v>
      </c>
      <c r="AT415" s="28">
        <v>-0.59999999999999964</v>
      </c>
      <c r="AU415" s="28">
        <v>1.7000000000000002</v>
      </c>
      <c r="AV415" s="28">
        <v>0.70000000000000018</v>
      </c>
      <c r="AW415" s="28">
        <v>-0.59999999999999964</v>
      </c>
      <c r="AX415" s="28">
        <v>-0.40000000000000213</v>
      </c>
      <c r="AY415" s="28">
        <v>2.1999999999999993</v>
      </c>
      <c r="AZ415" s="28">
        <v>4.5999999999999996</v>
      </c>
      <c r="BA415" s="28">
        <v>0</v>
      </c>
      <c r="BB415" s="28">
        <v>0</v>
      </c>
      <c r="BC415" s="28">
        <v>0</v>
      </c>
      <c r="BD415" s="28">
        <v>0</v>
      </c>
      <c r="BE415" s="28">
        <v>-10</v>
      </c>
      <c r="BF415" s="28">
        <v>-30</v>
      </c>
      <c r="BG415" s="28">
        <v>-5</v>
      </c>
      <c r="BH415" s="28">
        <v>-26</v>
      </c>
      <c r="BI415" s="28">
        <v>5.5</v>
      </c>
      <c r="BJ415" s="28">
        <v>-13</v>
      </c>
      <c r="BK415" s="28">
        <v>-27</v>
      </c>
      <c r="BL415" s="28">
        <v>-10.600000000000001</v>
      </c>
      <c r="BM415" s="28">
        <v>-7</v>
      </c>
      <c r="BN415" s="28">
        <v>1</v>
      </c>
      <c r="BO415" s="28">
        <v>-34.6</v>
      </c>
      <c r="BP415" s="28">
        <v>-7</v>
      </c>
      <c r="BQ415" s="28">
        <v>0</v>
      </c>
      <c r="BR415" s="28">
        <v>-7</v>
      </c>
      <c r="BS415" s="28">
        <v>-10</v>
      </c>
      <c r="BT415" s="28">
        <v>0</v>
      </c>
      <c r="BU415" s="28">
        <v>-3</v>
      </c>
      <c r="BV415" s="28">
        <v>2</v>
      </c>
      <c r="BW415" s="28">
        <v>-2</v>
      </c>
      <c r="BX415" s="28">
        <v>-14</v>
      </c>
      <c r="BY415" s="28">
        <v>0</v>
      </c>
      <c r="BZ415" s="28">
        <v>-4</v>
      </c>
      <c r="CA415" s="26" t="str">
        <f>IF(Table1[[#This Row],[Score1]]&gt;Table1[[#This Row],[Score2]],Table1[[#This Row],[Team1]],Table1[[#This Row],[Team2]])</f>
        <v>LAC</v>
      </c>
      <c r="CB415" s="23" t="str">
        <f>IF(Raw!$CA415=Raw!$B415,"Team1", "Team2")</f>
        <v>Team1</v>
      </c>
      <c r="CC415" s="23">
        <v>114</v>
      </c>
      <c r="CD415" s="23">
        <v>101</v>
      </c>
      <c r="CE415" s="23">
        <f>Raw!$CC415-Raw!$CD415</f>
        <v>13</v>
      </c>
      <c r="CF415" s="23" t="str">
        <f>INDEX(Pred!O:O, MATCH(Table1[[#This Row],[Index]],Pred!E:E,0))</f>
        <v>Team1</v>
      </c>
      <c r="CG415" s="23">
        <f>INDEX(Pred!P:P,MATCH(Table1[[#This Row],[Index]],Pred!E:E,0))</f>
        <v>2</v>
      </c>
      <c r="CH415" s="23">
        <f>IF(OR(SIGN(Table1[[#This Row],[Runline.forecast]])&lt;&gt;SIGN(Table1[[#This Row],[Scorediff]]), ABS(Table1[[#This Row],[Runline.forecast]])&gt;ABS(Table1[[#This Row],[Scorediff]])),1,0)</f>
        <v>0</v>
      </c>
      <c r="CI415" s="23">
        <f>IF(Table1[[#This Row],[GamewinTeam]]=Table1[[#This Row],[Bet.forecast]],0,1)</f>
        <v>0</v>
      </c>
      <c r="CJ415" s="32">
        <f>IF(AND(Table1[[#This Row],[Runline.error]]=0,Table1[[#This Row],[Error]]=0),0,1)</f>
        <v>0</v>
      </c>
      <c r="CK415" s="32">
        <f>IF(OR(SIGN(Table1[[#This Row],[Scorepreddiff]])&lt;&gt;SIGN(Table1[[#This Row],[Scorediff]]), ABS(Table1[[#This Row],[Scorepreddiff]])&gt;ABS(Table1[[#This Row],[Scorediff]])),1,0)</f>
        <v>1</v>
      </c>
    </row>
    <row r="416" spans="1:89" x14ac:dyDescent="0.25">
      <c r="A416" s="23" t="s">
        <v>316</v>
      </c>
      <c r="B416" s="29" t="s">
        <v>69</v>
      </c>
      <c r="C416" s="23" t="s">
        <v>42</v>
      </c>
      <c r="D416" s="25" t="s">
        <v>312</v>
      </c>
      <c r="E416" s="26" t="str">
        <f>Table1[[#This Row],[Team1]]&amp;""&amp;Table1[[#This Row],[Team2]]&amp;""&amp;Table1[[#This Row],[Date]]</f>
        <v>ORLCHI12.02.2018</v>
      </c>
      <c r="F416" s="23" t="str">
        <f>Raw!$C416</f>
        <v>CHI</v>
      </c>
      <c r="G416" s="23" t="str">
        <f>IF(Raw!$F416=Raw!$B416,"Team1","Team2")</f>
        <v>Team2</v>
      </c>
      <c r="H416" s="23" t="str">
        <f>IF(Table1[[#This Row],[Odd1]]&gt;Table1[[#This Row],[Odd2]],Table1[[#This Row],[Team2]],Table1[[#This Row],[Team1]])</f>
        <v>CHI</v>
      </c>
      <c r="I416" s="23" t="str">
        <f>IF(Raw!$H416=Raw!$B416,"Team1","Team2")</f>
        <v>Team2</v>
      </c>
      <c r="J416" s="23">
        <v>2.59</v>
      </c>
      <c r="K416" s="23">
        <v>1.56</v>
      </c>
      <c r="L416" s="23">
        <f>Raw!$J416-Raw!$K416</f>
        <v>1.0299999999999998</v>
      </c>
      <c r="M416" s="23" t="s">
        <v>69</v>
      </c>
      <c r="N416" s="23" t="str">
        <f>IF(Raw!$M416=Raw!$B416,"Team1", "Team2")</f>
        <v>Team1</v>
      </c>
      <c r="O416" s="23">
        <f>0</f>
        <v>0</v>
      </c>
      <c r="P416" s="23">
        <f>0</f>
        <v>0</v>
      </c>
      <c r="Q416" s="23">
        <f>0</f>
        <v>0</v>
      </c>
      <c r="R416" s="23">
        <v>1</v>
      </c>
      <c r="S416" s="26" t="str">
        <f>IF(Table1[[#This Row],[Scorepred1]]&gt;Table1[[#This Row],[Scorepred2]],Table1[[#This Row],[Team1]],Table1[[#This Row],[Team2]])</f>
        <v>ORL</v>
      </c>
      <c r="T416" s="23" t="str">
        <f>IF(Raw!$S416=Raw!$B416,"Team1","Team2")</f>
        <v>Team1</v>
      </c>
      <c r="U416" s="23">
        <v>101</v>
      </c>
      <c r="V416" s="23">
        <v>100</v>
      </c>
      <c r="W416" s="23">
        <f>Raw!$U416-Raw!$V416</f>
        <v>1</v>
      </c>
      <c r="X416" s="23">
        <v>0.73680000000000001</v>
      </c>
      <c r="Y416" s="23">
        <v>0.51</v>
      </c>
      <c r="Z416" s="23">
        <f>1-Table1[[#This Row],[Pred1]]</f>
        <v>0.49</v>
      </c>
      <c r="AA416" s="28">
        <v>0</v>
      </c>
      <c r="AB416" s="28">
        <v>-1</v>
      </c>
      <c r="AC416" s="28">
        <v>1</v>
      </c>
      <c r="AD416" s="28">
        <v>-1.799999999999996E-2</v>
      </c>
      <c r="AE416" s="28">
        <v>-0.5</v>
      </c>
      <c r="AF416" s="28">
        <v>2.2999999999999972</v>
      </c>
      <c r="AG416" s="28">
        <v>0.80000000000000426</v>
      </c>
      <c r="AH416" s="28">
        <v>-2.5999999999999943</v>
      </c>
      <c r="AI416" s="28">
        <v>2.3000000000000043</v>
      </c>
      <c r="AJ416" s="28">
        <v>-0.89999999999999858</v>
      </c>
      <c r="AK416" s="28">
        <v>-1.8999999999999986</v>
      </c>
      <c r="AL416" s="28">
        <v>-0.5</v>
      </c>
      <c r="AM416" s="28">
        <v>1.4000000000000021</v>
      </c>
      <c r="AN416" s="28">
        <v>2.0999999999999979</v>
      </c>
      <c r="AO416" s="28">
        <v>-1</v>
      </c>
      <c r="AP416" s="28">
        <v>-0.30000000000000071</v>
      </c>
      <c r="AQ416" s="28">
        <v>-3.1000000000000014</v>
      </c>
      <c r="AR416" s="28">
        <v>-3.3000000000000043</v>
      </c>
      <c r="AS416" s="28">
        <v>-0.30000000000000071</v>
      </c>
      <c r="AT416" s="28">
        <v>0.89999999999999858</v>
      </c>
      <c r="AU416" s="28">
        <v>0.30000000000000071</v>
      </c>
      <c r="AV416" s="28">
        <v>1.3000000000000003</v>
      </c>
      <c r="AW416" s="28">
        <v>0.29999999999999982</v>
      </c>
      <c r="AX416" s="28">
        <v>0.60000000000000142</v>
      </c>
      <c r="AY416" s="28">
        <v>1.9000000000000021</v>
      </c>
      <c r="AZ416" s="28">
        <v>1.4000000000000004</v>
      </c>
      <c r="BA416" s="28">
        <v>0</v>
      </c>
      <c r="BB416" s="28">
        <v>0</v>
      </c>
      <c r="BC416" s="28">
        <v>0</v>
      </c>
      <c r="BD416" s="28">
        <v>0</v>
      </c>
      <c r="BE416" s="28">
        <v>0</v>
      </c>
      <c r="BF416" s="28">
        <v>14</v>
      </c>
      <c r="BG416" s="28">
        <v>3</v>
      </c>
      <c r="BH416" s="28">
        <v>3</v>
      </c>
      <c r="BI416" s="28">
        <v>2.1000000000000014</v>
      </c>
      <c r="BJ416" s="28">
        <v>-1</v>
      </c>
      <c r="BK416" s="28">
        <v>-2</v>
      </c>
      <c r="BL416" s="28">
        <v>-1.4000000000000021</v>
      </c>
      <c r="BM416" s="28">
        <v>9</v>
      </c>
      <c r="BN416" s="28">
        <v>10</v>
      </c>
      <c r="BO416" s="28">
        <v>3.2999999999999972</v>
      </c>
      <c r="BP416" s="28">
        <v>1</v>
      </c>
      <c r="BQ416" s="28">
        <v>-5</v>
      </c>
      <c r="BR416" s="28">
        <v>-4</v>
      </c>
      <c r="BS416" s="28">
        <v>0</v>
      </c>
      <c r="BT416" s="28">
        <v>-4</v>
      </c>
      <c r="BU416" s="28">
        <v>-4</v>
      </c>
      <c r="BV416" s="28">
        <v>1</v>
      </c>
      <c r="BW416" s="28">
        <v>1</v>
      </c>
      <c r="BX416" s="28">
        <v>-2</v>
      </c>
      <c r="BY416" s="28">
        <v>-1</v>
      </c>
      <c r="BZ416" s="28">
        <v>4</v>
      </c>
      <c r="CA416" s="26" t="str">
        <f>IF(Table1[[#This Row],[Score1]]&gt;Table1[[#This Row],[Score2]],Table1[[#This Row],[Team1]],Table1[[#This Row],[Team2]])</f>
        <v>CHI</v>
      </c>
      <c r="CB416" s="23" t="str">
        <f>IF(Raw!$CA416=Raw!$B416,"Team1", "Team2")</f>
        <v>Team2</v>
      </c>
      <c r="CC416" s="23">
        <v>101</v>
      </c>
      <c r="CD416" s="23">
        <v>105</v>
      </c>
      <c r="CE416" s="23">
        <f>Raw!$CC416-Raw!$CD416</f>
        <v>-4</v>
      </c>
      <c r="CF416" s="23" t="str">
        <f>INDEX(Pred!O:O, MATCH(Table1[[#This Row],[Index]],Pred!E:E,0))</f>
        <v>do not bet</v>
      </c>
      <c r="CG416" s="23">
        <f>INDEX(Pred!P:P,MATCH(Table1[[#This Row],[Index]],Pred!E:E,0))</f>
        <v>-6</v>
      </c>
      <c r="CH416" s="23">
        <f>IF(OR(SIGN(Table1[[#This Row],[Runline.forecast]])&lt;&gt;SIGN(Table1[[#This Row],[Scorediff]]), ABS(Table1[[#This Row],[Runline.forecast]])&gt;ABS(Table1[[#This Row],[Scorediff]])),1,0)</f>
        <v>1</v>
      </c>
      <c r="CI416" s="23">
        <f>IF(Table1[[#This Row],[GamewinTeam]]=Table1[[#This Row],[Bet.forecast]],0,1)</f>
        <v>1</v>
      </c>
      <c r="CJ416" s="32">
        <f>IF(AND(Table1[[#This Row],[Runline.error]]=0,Table1[[#This Row],[Error]]=0),0,1)</f>
        <v>1</v>
      </c>
      <c r="CK416" s="32">
        <f>IF(OR(SIGN(Table1[[#This Row],[Scorepreddiff]])&lt;&gt;SIGN(Table1[[#This Row],[Scorediff]]), ABS(Table1[[#This Row],[Scorepreddiff]])&gt;ABS(Table1[[#This Row],[Scorediff]])),1,0)</f>
        <v>1</v>
      </c>
    </row>
    <row r="417" spans="1:89" x14ac:dyDescent="0.25">
      <c r="A417" s="23" t="s">
        <v>316</v>
      </c>
      <c r="B417" s="29" t="s">
        <v>78</v>
      </c>
      <c r="C417" s="23" t="s">
        <v>81</v>
      </c>
      <c r="D417" s="25" t="s">
        <v>312</v>
      </c>
      <c r="E417" s="26" t="str">
        <f>Table1[[#This Row],[Team1]]&amp;""&amp;Table1[[#This Row],[Team2]]&amp;""&amp;Table1[[#This Row],[Date]]</f>
        <v>SASUTA12.02.2018</v>
      </c>
      <c r="F417" s="23" t="str">
        <f>Raw!$C417</f>
        <v>UTA</v>
      </c>
      <c r="G417" s="23" t="str">
        <f>IF(Raw!$F417=Raw!$B417,"Team1","Team2")</f>
        <v>Team2</v>
      </c>
      <c r="H417" s="23" t="str">
        <f>IF(Table1[[#This Row],[Odd1]]&gt;Table1[[#This Row],[Odd2]],Table1[[#This Row],[Team2]],Table1[[#This Row],[Team1]])</f>
        <v>UTA</v>
      </c>
      <c r="I417" s="23" t="str">
        <f>IF(Raw!$H417=Raw!$B417,"Team1","Team2")</f>
        <v>Team2</v>
      </c>
      <c r="J417" s="23">
        <v>2.54</v>
      </c>
      <c r="K417" s="23">
        <v>1.58</v>
      </c>
      <c r="L417" s="23">
        <f>Raw!$J417-Raw!$K417</f>
        <v>0.96</v>
      </c>
      <c r="M417" s="23" t="s">
        <v>78</v>
      </c>
      <c r="N417" s="23" t="str">
        <f>IF(Raw!$M417=Raw!$B417,"Team1", "Team2")</f>
        <v>Team1</v>
      </c>
      <c r="O417" s="23">
        <f>0</f>
        <v>0</v>
      </c>
      <c r="P417" s="23">
        <f>0</f>
        <v>0</v>
      </c>
      <c r="Q417" s="23">
        <f>0</f>
        <v>0</v>
      </c>
      <c r="R417" s="23">
        <f>0</f>
        <v>0</v>
      </c>
      <c r="S417" s="26" t="str">
        <f>IF(Table1[[#This Row],[Scorepred1]]&gt;Table1[[#This Row],[Scorepred2]],Table1[[#This Row],[Team1]],Table1[[#This Row],[Team2]])</f>
        <v>UTA</v>
      </c>
      <c r="T417" s="23" t="str">
        <f>IF(Raw!$S417=Raw!$B417,"Team1","Team2")</f>
        <v>Team2</v>
      </c>
      <c r="U417" s="23">
        <v>86</v>
      </c>
      <c r="V417" s="23">
        <v>113</v>
      </c>
      <c r="W417" s="23">
        <f>Raw!$U417-Raw!$V417</f>
        <v>-27</v>
      </c>
      <c r="X417" s="23">
        <v>0.84030000000000005</v>
      </c>
      <c r="Y417" s="23">
        <v>0.23</v>
      </c>
      <c r="Z417" s="23">
        <f>1-Table1[[#This Row],[Pred1]]</f>
        <v>0.77</v>
      </c>
      <c r="AA417" s="28">
        <v>1</v>
      </c>
      <c r="AB417" s="28">
        <v>7</v>
      </c>
      <c r="AC417" s="28">
        <v>-6</v>
      </c>
      <c r="AD417" s="28">
        <v>0.11399999999999999</v>
      </c>
      <c r="AE417" s="28">
        <v>-0.20000000000000284</v>
      </c>
      <c r="AF417" s="28">
        <v>-2</v>
      </c>
      <c r="AG417" s="28">
        <v>0.5</v>
      </c>
      <c r="AH417" s="28">
        <v>1.5</v>
      </c>
      <c r="AI417" s="28">
        <v>-0.19999999999999574</v>
      </c>
      <c r="AJ417" s="28">
        <v>-2.0999999999999996</v>
      </c>
      <c r="AK417" s="28">
        <v>-4.5999999999999979</v>
      </c>
      <c r="AL417" s="28">
        <v>-1.7000000000000028</v>
      </c>
      <c r="AM417" s="28">
        <v>-0.80000000000000071</v>
      </c>
      <c r="AN417" s="28">
        <v>-0.5</v>
      </c>
      <c r="AO417" s="28">
        <v>-2.0999999999999943</v>
      </c>
      <c r="AP417" s="28">
        <v>1.5999999999999996</v>
      </c>
      <c r="AQ417" s="28">
        <v>0.90000000000000568</v>
      </c>
      <c r="AR417" s="28">
        <v>2.5</v>
      </c>
      <c r="AS417" s="28">
        <v>1.1999999999999993</v>
      </c>
      <c r="AT417" s="28">
        <v>-0.80000000000000071</v>
      </c>
      <c r="AU417" s="28">
        <v>-1.5999999999999996</v>
      </c>
      <c r="AV417" s="28">
        <v>0.70000000000000018</v>
      </c>
      <c r="AW417" s="28">
        <v>-0.89999999999999991</v>
      </c>
      <c r="AX417" s="28">
        <v>-2.8999999999999986</v>
      </c>
      <c r="AY417" s="28">
        <v>-0.5</v>
      </c>
      <c r="AZ417" s="28">
        <v>1.7</v>
      </c>
      <c r="BA417" s="28">
        <v>0</v>
      </c>
      <c r="BB417" s="28">
        <v>-1</v>
      </c>
      <c r="BC417" s="28">
        <v>1</v>
      </c>
      <c r="BD417" s="28">
        <v>-1</v>
      </c>
      <c r="BE417" s="28">
        <v>0</v>
      </c>
      <c r="BF417" s="28">
        <v>-10</v>
      </c>
      <c r="BG417" s="28">
        <v>2</v>
      </c>
      <c r="BH417" s="28">
        <v>6</v>
      </c>
      <c r="BI417" s="28">
        <v>-0.89999999999999858</v>
      </c>
      <c r="BJ417" s="28">
        <v>-8</v>
      </c>
      <c r="BK417" s="28">
        <v>1</v>
      </c>
      <c r="BL417" s="28">
        <v>-31.5</v>
      </c>
      <c r="BM417" s="28">
        <v>-6</v>
      </c>
      <c r="BN417" s="28">
        <v>-3</v>
      </c>
      <c r="BO417" s="28">
        <v>-17.200000000000003</v>
      </c>
      <c r="BP417" s="28">
        <v>-5</v>
      </c>
      <c r="BQ417" s="28">
        <v>-19</v>
      </c>
      <c r="BR417" s="28">
        <v>-24</v>
      </c>
      <c r="BS417" s="28">
        <v>7</v>
      </c>
      <c r="BT417" s="28">
        <v>-3</v>
      </c>
      <c r="BU417" s="28">
        <v>0</v>
      </c>
      <c r="BV417" s="28">
        <v>1</v>
      </c>
      <c r="BW417" s="28">
        <v>2</v>
      </c>
      <c r="BX417" s="28">
        <v>-9</v>
      </c>
      <c r="BY417" s="28">
        <v>-4</v>
      </c>
      <c r="BZ417" s="28">
        <v>-36</v>
      </c>
      <c r="CA417" s="26" t="str">
        <f>IF(Table1[[#This Row],[Score1]]&gt;Table1[[#This Row],[Score2]],Table1[[#This Row],[Team1]],Table1[[#This Row],[Team2]])</f>
        <v>UTA</v>
      </c>
      <c r="CB417" s="23" t="str">
        <f>IF(Raw!$CA417=Raw!$B417,"Team1", "Team2")</f>
        <v>Team2</v>
      </c>
      <c r="CC417" s="23">
        <v>99</v>
      </c>
      <c r="CD417" s="23">
        <v>101</v>
      </c>
      <c r="CE417" s="23">
        <f>Raw!$CC417-Raw!$CD417</f>
        <v>-2</v>
      </c>
      <c r="CF417" s="23" t="str">
        <f>INDEX(Pred!O:O, MATCH(Table1[[#This Row],[Index]],Pred!E:E,0))</f>
        <v>do not bet</v>
      </c>
      <c r="CG417" s="23">
        <f>INDEX(Pred!P:P,MATCH(Table1[[#This Row],[Index]],Pred!E:E,0))</f>
        <v>-1</v>
      </c>
      <c r="CH417" s="23">
        <f>IF(OR(SIGN(Table1[[#This Row],[Runline.forecast]])&lt;&gt;SIGN(Table1[[#This Row],[Scorediff]]), ABS(Table1[[#This Row],[Runline.forecast]])&gt;ABS(Table1[[#This Row],[Scorediff]])),1,0)</f>
        <v>0</v>
      </c>
      <c r="CI417" s="23">
        <f>IF(Table1[[#This Row],[GamewinTeam]]=Table1[[#This Row],[Bet.forecast]],0,1)</f>
        <v>1</v>
      </c>
      <c r="CJ417" s="32">
        <f>IF(AND(Table1[[#This Row],[Runline.error]]=0,Table1[[#This Row],[Error]]=0),0,1)</f>
        <v>1</v>
      </c>
      <c r="CK417" s="32">
        <f>IF(OR(SIGN(Table1[[#This Row],[Scorepreddiff]])&lt;&gt;SIGN(Table1[[#This Row],[Scorediff]]), ABS(Table1[[#This Row],[Scorepreddiff]])&gt;ABS(Table1[[#This Row],[Scorediff]])),1,0)</f>
        <v>1</v>
      </c>
    </row>
    <row r="418" spans="1:89" x14ac:dyDescent="0.25">
      <c r="A418" s="23" t="s">
        <v>316</v>
      </c>
      <c r="B418" s="29" t="s">
        <v>72</v>
      </c>
      <c r="C418" s="23" t="s">
        <v>50</v>
      </c>
      <c r="D418" s="25" t="s">
        <v>312</v>
      </c>
      <c r="E418" s="26" t="str">
        <f>Table1[[#This Row],[Team1]]&amp;""&amp;Table1[[#This Row],[Team2]]&amp;""&amp;Table1[[#This Row],[Date]]</f>
        <v>PHXGSW12.02.2018</v>
      </c>
      <c r="F418" s="23" t="str">
        <f>Raw!$C418</f>
        <v>GSW</v>
      </c>
      <c r="G418" s="23" t="str">
        <f>IF(Raw!$F418=Raw!$B418,"Team1","Team2")</f>
        <v>Team2</v>
      </c>
      <c r="H418" s="23" t="str">
        <f>IF(Table1[[#This Row],[Odd1]]&gt;Table1[[#This Row],[Odd2]],Table1[[#This Row],[Team2]],Table1[[#This Row],[Team1]])</f>
        <v>GSW</v>
      </c>
      <c r="I418" s="23" t="str">
        <f>IF(Raw!$H418=Raw!$B418,"Team1","Team2")</f>
        <v>Team2</v>
      </c>
      <c r="J418" s="23">
        <v>11.86</v>
      </c>
      <c r="K418" s="23">
        <v>1.06</v>
      </c>
      <c r="L418" s="23">
        <f>Raw!$J418-Raw!$K418</f>
        <v>10.799999999999999</v>
      </c>
      <c r="M418" s="23" t="s">
        <v>72</v>
      </c>
      <c r="N418" s="23" t="str">
        <f>IF(Raw!$M418=Raw!$B418,"Team1", "Team2")</f>
        <v>Team1</v>
      </c>
      <c r="O418" s="23">
        <v>3</v>
      </c>
      <c r="P418" s="23">
        <f>0</f>
        <v>0</v>
      </c>
      <c r="Q418" s="23">
        <v>6</v>
      </c>
      <c r="R418" s="23">
        <f>0</f>
        <v>0</v>
      </c>
      <c r="S418" s="26" t="str">
        <f>IF(Table1[[#This Row],[Scorepred1]]&gt;Table1[[#This Row],[Scorepred2]],Table1[[#This Row],[Team1]],Table1[[#This Row],[Team2]])</f>
        <v>GSW</v>
      </c>
      <c r="T418" s="23" t="str">
        <f>IF(Raw!$S418=Raw!$B418,"Team1","Team2")</f>
        <v>Team2</v>
      </c>
      <c r="U418" s="23">
        <v>88</v>
      </c>
      <c r="V418" s="23">
        <v>117</v>
      </c>
      <c r="W418" s="23">
        <f>Raw!$U418-Raw!$V418</f>
        <v>-29</v>
      </c>
      <c r="X418" s="23">
        <v>0.60919999999999996</v>
      </c>
      <c r="Y418" s="23">
        <v>0.21</v>
      </c>
      <c r="Z418" s="23">
        <f>1-Table1[[#This Row],[Pred1]]</f>
        <v>0.79</v>
      </c>
      <c r="AA418" s="28">
        <v>1</v>
      </c>
      <c r="AB418" s="28">
        <v>-25</v>
      </c>
      <c r="AC418" s="28">
        <v>26</v>
      </c>
      <c r="AD418" s="28">
        <v>-0.45200000000000001</v>
      </c>
      <c r="AE418" s="28">
        <v>-0.10000000000000142</v>
      </c>
      <c r="AF418" s="28">
        <v>-11.199999999999989</v>
      </c>
      <c r="AG418" s="28">
        <v>-5.1000000000000014</v>
      </c>
      <c r="AH418" s="28">
        <v>1.3999999999999915</v>
      </c>
      <c r="AI418" s="28">
        <v>-6.7999999999999972</v>
      </c>
      <c r="AJ418" s="28">
        <v>-2.3999999999999986</v>
      </c>
      <c r="AK418" s="28">
        <v>-2</v>
      </c>
      <c r="AL418" s="28">
        <v>-5.8999999999999986</v>
      </c>
      <c r="AM418" s="28">
        <v>1.5</v>
      </c>
      <c r="AN418" s="28">
        <v>3.5</v>
      </c>
      <c r="AO418" s="28">
        <v>-5.5</v>
      </c>
      <c r="AP418" s="28">
        <v>2</v>
      </c>
      <c r="AQ418" s="28">
        <v>-2.3999999999999986</v>
      </c>
      <c r="AR418" s="28">
        <v>-0.39999999999999858</v>
      </c>
      <c r="AS418" s="28">
        <v>-9.3999999999999986</v>
      </c>
      <c r="AT418" s="28">
        <v>-0.30000000000000071</v>
      </c>
      <c r="AU418" s="28">
        <v>-1.2999999999999998</v>
      </c>
      <c r="AV418" s="28">
        <v>-3.3999999999999995</v>
      </c>
      <c r="AW418" s="28">
        <v>1.7000000000000002</v>
      </c>
      <c r="AX418" s="28">
        <v>2.5</v>
      </c>
      <c r="AY418" s="28">
        <v>3</v>
      </c>
      <c r="AZ418" s="28">
        <v>-16</v>
      </c>
      <c r="BA418" s="28">
        <v>0</v>
      </c>
      <c r="BB418" s="28">
        <v>-1</v>
      </c>
      <c r="BC418" s="28">
        <v>1</v>
      </c>
      <c r="BD418" s="28">
        <v>-1</v>
      </c>
      <c r="BE418" s="28">
        <v>0</v>
      </c>
      <c r="BF418" s="28">
        <v>-9</v>
      </c>
      <c r="BG418" s="28">
        <v>-2</v>
      </c>
      <c r="BH418" s="28">
        <v>-1</v>
      </c>
      <c r="BI418" s="28">
        <v>-1.7000000000000028</v>
      </c>
      <c r="BJ418" s="28">
        <v>-5</v>
      </c>
      <c r="BK418" s="28">
        <v>-8</v>
      </c>
      <c r="BL418" s="28">
        <v>-7.6000000000000014</v>
      </c>
      <c r="BM418" s="28">
        <v>0</v>
      </c>
      <c r="BN418" s="28">
        <v>10</v>
      </c>
      <c r="BO418" s="28">
        <v>-37.299999999999997</v>
      </c>
      <c r="BP418" s="28">
        <v>-3</v>
      </c>
      <c r="BQ418" s="28">
        <v>-5</v>
      </c>
      <c r="BR418" s="28">
        <v>-8</v>
      </c>
      <c r="BS418" s="28">
        <v>-11</v>
      </c>
      <c r="BT418" s="28">
        <v>-1</v>
      </c>
      <c r="BU418" s="28">
        <v>2</v>
      </c>
      <c r="BV418" s="28">
        <v>3</v>
      </c>
      <c r="BW418" s="28">
        <v>0</v>
      </c>
      <c r="BX418" s="28">
        <v>6</v>
      </c>
      <c r="BY418" s="28">
        <v>10</v>
      </c>
      <c r="BZ418" s="28">
        <v>-27</v>
      </c>
      <c r="CA418" s="26" t="str">
        <f>IF(Table1[[#This Row],[Score1]]&gt;Table1[[#This Row],[Score2]],Table1[[#This Row],[Team1]],Table1[[#This Row],[Team2]])</f>
        <v>GSW</v>
      </c>
      <c r="CB418" s="23" t="str">
        <f>IF(Raw!$CA418=Raw!$B418,"Team1", "Team2")</f>
        <v>Team2</v>
      </c>
      <c r="CC418" s="23">
        <v>83</v>
      </c>
      <c r="CD418" s="23">
        <v>129</v>
      </c>
      <c r="CE418" s="23">
        <f>Raw!$CC418-Raw!$CD418</f>
        <v>-46</v>
      </c>
      <c r="CF418" s="23" t="str">
        <f>INDEX(Pred!O:O, MATCH(Table1[[#This Row],[Index]],Pred!E:E,0))</f>
        <v>Team2</v>
      </c>
      <c r="CG418" s="23">
        <f>INDEX(Pred!P:P,MATCH(Table1[[#This Row],[Index]],Pred!E:E,0))</f>
        <v>-8</v>
      </c>
      <c r="CH418" s="23">
        <f>IF(OR(SIGN(Table1[[#This Row],[Runline.forecast]])&lt;&gt;SIGN(Table1[[#This Row],[Scorediff]]), ABS(Table1[[#This Row],[Runline.forecast]])&gt;ABS(Table1[[#This Row],[Scorediff]])),1,0)</f>
        <v>0</v>
      </c>
      <c r="CI418" s="23">
        <f>IF(Table1[[#This Row],[GamewinTeam]]=Table1[[#This Row],[Bet.forecast]],0,1)</f>
        <v>0</v>
      </c>
      <c r="CJ418" s="32">
        <f>IF(AND(Table1[[#This Row],[Runline.error]]=0,Table1[[#This Row],[Error]]=0),0,1)</f>
        <v>0</v>
      </c>
      <c r="CK418" s="32">
        <f>IF(OR(SIGN(Table1[[#This Row],[Scorepreddiff]])&lt;&gt;SIGN(Table1[[#This Row],[Scorediff]]), ABS(Table1[[#This Row],[Scorepreddiff]])&gt;ABS(Table1[[#This Row],[Scorediff]])),1,0)</f>
        <v>0</v>
      </c>
    </row>
    <row r="419" spans="1:89" x14ac:dyDescent="0.25">
      <c r="A419" t="str">
        <f>IF(ISBLANK(Table1[[#This Row],[Gamewin]]),"Test","Train")</f>
        <v>Train</v>
      </c>
      <c r="B419" s="16" t="s">
        <v>69</v>
      </c>
      <c r="C419" t="s">
        <v>10</v>
      </c>
      <c r="D419" s="19" t="s">
        <v>313</v>
      </c>
      <c r="E419" s="18" t="str">
        <f>Table1[[#This Row],[Team1]]&amp;""&amp;Table1[[#This Row],[Team2]]&amp;""&amp;Table1[[#This Row],[Date]]</f>
        <v>ORLPHI24.02.2018</v>
      </c>
      <c r="F419" s="18" t="str">
        <f>Raw!$C419</f>
        <v>PHI</v>
      </c>
      <c r="G419" s="18" t="str">
        <f>IF(Raw!$F419=Raw!$B419,"Team1","Team2")</f>
        <v>Team2</v>
      </c>
      <c r="H419" s="18" t="str">
        <f>IF(Table1[[#This Row],[Odd1]]&gt;Table1[[#This Row],[Odd2]],Table1[[#This Row],[Team2]],Table1[[#This Row],[Team1]])</f>
        <v>PHI</v>
      </c>
      <c r="I419" s="18" t="str">
        <f>IF(Raw!$H419=Raw!$B419,"Team1","Team2")</f>
        <v>Team2</v>
      </c>
      <c r="J419">
        <v>5.08</v>
      </c>
      <c r="K419">
        <v>1.21</v>
      </c>
      <c r="L419" s="18">
        <f>Raw!$J419-Raw!$K419</f>
        <v>3.87</v>
      </c>
      <c r="M419" s="18" t="s">
        <v>314</v>
      </c>
      <c r="N419" s="18" t="str">
        <f>IF(Raw!$M419=Raw!$B419,"Team1", "Team2")</f>
        <v>Team1</v>
      </c>
      <c r="O419" s="18">
        <f>0</f>
        <v>0</v>
      </c>
      <c r="P419" s="18">
        <v>1</v>
      </c>
      <c r="Q419" s="18">
        <v>2</v>
      </c>
      <c r="R419" s="18">
        <f>0</f>
        <v>0</v>
      </c>
      <c r="S419" s="18" t="str">
        <f>IF(Table1[[#This Row],[Scorepred1]]&gt;Table1[[#This Row],[Scorepred2]],Table1[[#This Row],[Team1]],Table1[[#This Row],[Team2]])</f>
        <v>PHI</v>
      </c>
      <c r="T419" s="18" t="str">
        <f>IF(Raw!$S419=Raw!$B419,"Team1","Team2")</f>
        <v>Team2</v>
      </c>
      <c r="U419">
        <v>86</v>
      </c>
      <c r="V419">
        <v>115</v>
      </c>
      <c r="W419" s="18">
        <f>Raw!$U419-Raw!$V419</f>
        <v>-29</v>
      </c>
      <c r="X419">
        <v>0.81989999999999996</v>
      </c>
      <c r="Y419">
        <v>0.21</v>
      </c>
      <c r="Z419">
        <f>1-Table1[[#This Row],[Pred1]]</f>
        <v>0.79</v>
      </c>
      <c r="AA419" s="20">
        <v>2</v>
      </c>
      <c r="AB419" s="20">
        <v>-13</v>
      </c>
      <c r="AC419" s="20">
        <v>15</v>
      </c>
      <c r="AD419" s="20">
        <v>-0.24400000000000005</v>
      </c>
      <c r="AE419" s="20">
        <v>-0.29999999999999716</v>
      </c>
      <c r="AF419" s="20">
        <v>-1.8999999999999915</v>
      </c>
      <c r="AG419" s="20">
        <v>-0.19999999999999574</v>
      </c>
      <c r="AH419" s="20">
        <v>0.5</v>
      </c>
      <c r="AI419" s="20">
        <v>-0.5</v>
      </c>
      <c r="AJ419" s="20">
        <v>0</v>
      </c>
      <c r="AK419" s="20">
        <v>0.39999999999999858</v>
      </c>
      <c r="AL419" s="20">
        <v>-0.5</v>
      </c>
      <c r="AM419" s="20">
        <v>-1.5</v>
      </c>
      <c r="AN419" s="20">
        <v>-2.0999999999999979</v>
      </c>
      <c r="AO419" s="20">
        <v>0.29999999999999716</v>
      </c>
      <c r="AP419" s="20">
        <v>-2.0999999999999996</v>
      </c>
      <c r="AQ419" s="20">
        <v>-3.3999999999999986</v>
      </c>
      <c r="AR419" s="20">
        <v>-5.5</v>
      </c>
      <c r="AS419" s="20">
        <v>-2.2000000000000028</v>
      </c>
      <c r="AT419" s="20">
        <v>-2.6000000000000014</v>
      </c>
      <c r="AU419" s="20">
        <v>-0.90000000000000036</v>
      </c>
      <c r="AV419" s="20">
        <v>-0.20000000000000018</v>
      </c>
      <c r="AW419" s="20">
        <v>-0.20000000000000018</v>
      </c>
      <c r="AX419" s="20">
        <v>-3.0999999999999979</v>
      </c>
      <c r="AY419" s="20">
        <v>-1.5</v>
      </c>
      <c r="AZ419" s="20">
        <v>-6.3</v>
      </c>
      <c r="BA419" s="20">
        <v>0</v>
      </c>
      <c r="BB419" s="20">
        <v>-1</v>
      </c>
      <c r="BC419" s="20">
        <v>1</v>
      </c>
      <c r="BD419" s="20">
        <v>-1</v>
      </c>
      <c r="BE419" s="20">
        <v>0</v>
      </c>
      <c r="BF419" s="20">
        <v>-3</v>
      </c>
      <c r="BG419" s="20">
        <v>1</v>
      </c>
      <c r="BH419" s="20">
        <v>1</v>
      </c>
      <c r="BI419" s="20">
        <v>0.59999999999999432</v>
      </c>
      <c r="BJ419" s="22">
        <v>0</v>
      </c>
      <c r="BK419" s="22">
        <v>-5</v>
      </c>
      <c r="BL419" s="22">
        <v>7.8999999999999986</v>
      </c>
      <c r="BM419" s="22">
        <v>-5</v>
      </c>
      <c r="BN419" s="22">
        <v>-12</v>
      </c>
      <c r="BO419" s="22">
        <v>9.5999999999999943</v>
      </c>
      <c r="BP419" s="22">
        <v>-3</v>
      </c>
      <c r="BQ419" s="22">
        <v>1</v>
      </c>
      <c r="BR419" s="22">
        <v>-2</v>
      </c>
      <c r="BS419" s="22">
        <v>3</v>
      </c>
      <c r="BT419" s="22">
        <v>3</v>
      </c>
      <c r="BU419" s="22">
        <v>0</v>
      </c>
      <c r="BV419" s="22">
        <v>0</v>
      </c>
      <c r="BW419" s="22">
        <v>8</v>
      </c>
      <c r="BX419" s="22">
        <v>-2</v>
      </c>
      <c r="BY419" s="20">
        <v>-11</v>
      </c>
      <c r="BZ419" s="22">
        <v>-8</v>
      </c>
      <c r="CA419" s="21" t="str">
        <f>IF(Table1[[#This Row],[Score1]]&gt;Table1[[#This Row],[Score2]],Table1[[#This Row],[Team1]],Table1[[#This Row],[Team2]])</f>
        <v>PHI</v>
      </c>
      <c r="CB419" s="21" t="str">
        <f>IF(Raw!$CA419=Raw!$B419,"Team1", "Team2")</f>
        <v>Team2</v>
      </c>
      <c r="CC419" s="21">
        <v>105</v>
      </c>
      <c r="CD419" s="21">
        <v>116</v>
      </c>
      <c r="CE419" s="21">
        <f>Raw!$CC419-Raw!$CD419</f>
        <v>-11</v>
      </c>
      <c r="CF419" s="21" t="str">
        <f>INDEX(Pred!O:O, MATCH(Table1[[#This Row],[Index]],Pred!E:E,0))</f>
        <v>Team2</v>
      </c>
      <c r="CG419" s="21">
        <f>INDEX(Pred!P:P,MATCH(Table1[[#This Row],[Index]],Pred!E:E,0))</f>
        <v>-11</v>
      </c>
      <c r="CH419" s="21">
        <f>IF(OR(SIGN(Table1[[#This Row],[Runline.forecast]])&lt;&gt;SIGN(Table1[[#This Row],[Scorediff]]), ABS(Table1[[#This Row],[Runline.forecast]])&gt;ABS(Table1[[#This Row],[Scorediff]])),1,0)</f>
        <v>0</v>
      </c>
      <c r="CI419" s="21">
        <f>IF(Table1[[#This Row],[GamewinTeam]]=Table1[[#This Row],[Bet.forecast]],0,1)</f>
        <v>0</v>
      </c>
      <c r="CJ419" s="32">
        <f>IF(AND(Table1[[#This Row],[Runline.error]]=0,Table1[[#This Row],[Error]]=0),0,1)</f>
        <v>0</v>
      </c>
      <c r="CK419" s="32">
        <f>IF(OR(SIGN(Table1[[#This Row],[Scorepreddiff]])&lt;&gt;SIGN(Table1[[#This Row],[Scorediff]]), ABS(Table1[[#This Row],[Scorepreddiff]])&gt;ABS(Table1[[#This Row],[Scorediff]])),1,0)</f>
        <v>1</v>
      </c>
    </row>
    <row r="420" spans="1:89" x14ac:dyDescent="0.25">
      <c r="A420" t="str">
        <f>IF(ISBLANK(Table1[[#This Row],[Gamewin]]),"Test","Train")</f>
        <v>Train</v>
      </c>
      <c r="B420" s="17" t="s">
        <v>3</v>
      </c>
      <c r="C420" t="s">
        <v>65</v>
      </c>
      <c r="D420" s="19" t="s">
        <v>313</v>
      </c>
      <c r="E420" s="18" t="str">
        <f>Table1[[#This Row],[Team1]]&amp;""&amp;Table1[[#This Row],[Team2]]&amp;""&amp;Table1[[#This Row],[Date]]</f>
        <v>BOSNYK24.02.2018</v>
      </c>
      <c r="F420" s="3" t="str">
        <f>Raw!$C420</f>
        <v>NYK</v>
      </c>
      <c r="G420" s="3" t="str">
        <f>IF(Raw!$F420=Raw!$B420,"Team1","Team2")</f>
        <v>Team2</v>
      </c>
      <c r="H420" s="3" t="str">
        <f>IF(Table1[[#This Row],[Odd1]]&gt;Table1[[#This Row],[Odd2]],Table1[[#This Row],[Team2]],Table1[[#This Row],[Team1]])</f>
        <v>BOS</v>
      </c>
      <c r="I420" s="3" t="str">
        <f>IF(Raw!$H420=Raw!$B420,"Team1","Team2")</f>
        <v>Team1</v>
      </c>
      <c r="J420">
        <v>1.51</v>
      </c>
      <c r="K420">
        <v>2.75</v>
      </c>
      <c r="L420" s="3">
        <f>Raw!$J420-Raw!$K420</f>
        <v>-1.24</v>
      </c>
      <c r="M420" s="3" t="s">
        <v>65</v>
      </c>
      <c r="N420" s="3" t="str">
        <f>IF(Raw!$M420=Raw!$B420,"Team1", "Team2")</f>
        <v>Team2</v>
      </c>
      <c r="O420" s="3">
        <f>0</f>
        <v>0</v>
      </c>
      <c r="P420" s="3">
        <f>0</f>
        <v>0</v>
      </c>
      <c r="Q420" s="3">
        <f>0</f>
        <v>0</v>
      </c>
      <c r="R420" s="3">
        <f>0</f>
        <v>0</v>
      </c>
      <c r="S420" s="18" t="str">
        <f>IF(Table1[[#This Row],[Scorepred1]]&gt;Table1[[#This Row],[Scorepred2]],Table1[[#This Row],[Team1]],Table1[[#This Row],[Team2]])</f>
        <v>BOS</v>
      </c>
      <c r="T420" s="3" t="str">
        <f>IF(Raw!$S420=Raw!$B420,"Team1","Team2")</f>
        <v>Team1</v>
      </c>
      <c r="U420">
        <v>104</v>
      </c>
      <c r="V420">
        <v>89</v>
      </c>
      <c r="W420" s="3">
        <f>Raw!$U420-Raw!$V420</f>
        <v>15</v>
      </c>
      <c r="X420">
        <v>0.65559999999999996</v>
      </c>
      <c r="Y420">
        <v>0.65</v>
      </c>
      <c r="Z420">
        <f>1-Table1[[#This Row],[Pred1]]</f>
        <v>0.35</v>
      </c>
      <c r="AA420" s="22">
        <v>0</v>
      </c>
      <c r="AB420" s="22">
        <v>17</v>
      </c>
      <c r="AC420" s="22">
        <v>-17</v>
      </c>
      <c r="AD420" s="22">
        <v>0.28300000000000003</v>
      </c>
      <c r="AE420" s="22">
        <v>-0.10000000000000142</v>
      </c>
      <c r="AF420" s="22">
        <v>-0.60000000000000853</v>
      </c>
      <c r="AG420" s="22">
        <v>-2.1000000000000014</v>
      </c>
      <c r="AH420" s="22">
        <v>-1.5</v>
      </c>
      <c r="AI420" s="22">
        <v>-1.5999999999999943</v>
      </c>
      <c r="AJ420" s="22">
        <v>3.8999999999999995</v>
      </c>
      <c r="AK420" s="22">
        <v>9.4000000000000021</v>
      </c>
      <c r="AL420" s="22">
        <v>1.7000000000000028</v>
      </c>
      <c r="AM420" s="22">
        <v>-0.40000000000000036</v>
      </c>
      <c r="AN420" s="22">
        <v>0.19999999999999929</v>
      </c>
      <c r="AO420" s="22">
        <v>-2.7000000000000028</v>
      </c>
      <c r="AP420" s="22">
        <v>-1.4000000000000004</v>
      </c>
      <c r="AQ420" s="22">
        <v>1.3000000000000043</v>
      </c>
      <c r="AR420" s="22">
        <v>0</v>
      </c>
      <c r="AS420" s="22">
        <v>-0.69999999999999929</v>
      </c>
      <c r="AT420" s="22">
        <v>-1.2999999999999989</v>
      </c>
      <c r="AU420" s="22">
        <v>0.40000000000000036</v>
      </c>
      <c r="AV420" s="22">
        <v>-0.70000000000000018</v>
      </c>
      <c r="AW420" s="22">
        <v>-0.39999999999999947</v>
      </c>
      <c r="AX420" s="22">
        <v>9.9999999999997868E-2</v>
      </c>
      <c r="AY420" s="22">
        <v>-0.59999999999999787</v>
      </c>
      <c r="AZ420" s="22">
        <v>6</v>
      </c>
      <c r="BA420" s="22">
        <v>0</v>
      </c>
      <c r="BB420" s="22">
        <v>0</v>
      </c>
      <c r="BC420" s="22">
        <v>0</v>
      </c>
      <c r="BD420" s="22">
        <v>0</v>
      </c>
      <c r="BE420" s="22">
        <v>0</v>
      </c>
      <c r="BF420" s="22">
        <v>-10</v>
      </c>
      <c r="BG420" s="22">
        <v>-7</v>
      </c>
      <c r="BH420" s="22">
        <v>-14</v>
      </c>
      <c r="BI420" s="22">
        <v>-0.29999999999999716</v>
      </c>
      <c r="BJ420" s="22">
        <v>10</v>
      </c>
      <c r="BK420" s="22">
        <v>14</v>
      </c>
      <c r="BL420" s="22">
        <v>15.600000000000001</v>
      </c>
      <c r="BM420" s="22">
        <v>-6</v>
      </c>
      <c r="BN420" s="22">
        <v>-3</v>
      </c>
      <c r="BO420" s="22">
        <v>-19.899999999999999</v>
      </c>
      <c r="BP420" s="22">
        <v>-6</v>
      </c>
      <c r="BQ420" s="22">
        <v>1</v>
      </c>
      <c r="BR420" s="22">
        <v>-5</v>
      </c>
      <c r="BS420" s="22">
        <v>2</v>
      </c>
      <c r="BT420" s="22">
        <v>2</v>
      </c>
      <c r="BU420" s="22">
        <v>1</v>
      </c>
      <c r="BV420" s="22">
        <v>-7</v>
      </c>
      <c r="BW420" s="22">
        <v>-1</v>
      </c>
      <c r="BX420" s="22">
        <v>7</v>
      </c>
      <c r="BY420" s="22">
        <v>3</v>
      </c>
      <c r="BZ420" s="22">
        <v>5</v>
      </c>
      <c r="CA420" s="21" t="str">
        <f>IF(Table1[[#This Row],[Score1]]&gt;Table1[[#This Row],[Score2]],Table1[[#This Row],[Team1]],Table1[[#This Row],[Team2]])</f>
        <v>BOS</v>
      </c>
      <c r="CB420" s="21" t="str">
        <f>IF(Raw!$CA420=Raw!$B420,"Team1", "Team2")</f>
        <v>Team1</v>
      </c>
      <c r="CC420" s="21">
        <v>121</v>
      </c>
      <c r="CD420" s="21">
        <v>112</v>
      </c>
      <c r="CE420" s="21">
        <f>Raw!$CC420-Raw!$CD420</f>
        <v>9</v>
      </c>
      <c r="CF420" s="21" t="str">
        <f>INDEX(Pred!O:O, MATCH(Table1[[#This Row],[Index]],Pred!E:E,0))</f>
        <v>Team1</v>
      </c>
      <c r="CG420" s="21">
        <f>INDEX(Pred!P:P,MATCH(Table1[[#This Row],[Index]],Pred!E:E,0))</f>
        <v>5</v>
      </c>
      <c r="CH420" s="21">
        <f>IF(OR(SIGN(Table1[[#This Row],[Runline.forecast]])&lt;&gt;SIGN(Table1[[#This Row],[Scorediff]]), ABS(Table1[[#This Row],[Runline.forecast]])&gt;ABS(Table1[[#This Row],[Scorediff]])),1,0)</f>
        <v>0</v>
      </c>
      <c r="CI420" s="21">
        <f>IF(Table1[[#This Row],[GamewinTeam]]=Table1[[#This Row],[Bet.forecast]],0,1)</f>
        <v>0</v>
      </c>
      <c r="CJ420" s="32">
        <f>IF(AND(Table1[[#This Row],[Runline.error]]=0,Table1[[#This Row],[Error]]=0),0,1)</f>
        <v>0</v>
      </c>
      <c r="CK420" s="32">
        <f>IF(OR(SIGN(Table1[[#This Row],[Scorepreddiff]])&lt;&gt;SIGN(Table1[[#This Row],[Scorediff]]), ABS(Table1[[#This Row],[Scorepreddiff]])&gt;ABS(Table1[[#This Row],[Scorediff]])),1,0)</f>
        <v>1</v>
      </c>
    </row>
    <row r="421" spans="1:89" x14ac:dyDescent="0.25">
      <c r="A421" t="str">
        <f>IF(ISBLANK(Table1[[#This Row],[Gamewin]]),"Test","Train")</f>
        <v>Train</v>
      </c>
      <c r="B421" s="17" t="s">
        <v>58</v>
      </c>
      <c r="C421" t="s">
        <v>7</v>
      </c>
      <c r="D421" s="19" t="s">
        <v>313</v>
      </c>
      <c r="E421" s="18" t="str">
        <f>Table1[[#This Row],[Team1]]&amp;""&amp;Table1[[#This Row],[Team2]]&amp;""&amp;Table1[[#This Row],[Date]]</f>
        <v>MEMMIA24.02.2018</v>
      </c>
      <c r="F421" s="3" t="str">
        <f>Raw!$C421</f>
        <v>MIA</v>
      </c>
      <c r="G421" s="3" t="str">
        <f>IF(Raw!$F421=Raw!$B421,"Team1","Team2")</f>
        <v>Team2</v>
      </c>
      <c r="H421" s="3" t="str">
        <f>IF(Table1[[#This Row],[Odd1]]&gt;Table1[[#This Row],[Odd2]],Table1[[#This Row],[Team2]],Table1[[#This Row],[Team1]])</f>
        <v>MIA</v>
      </c>
      <c r="I421" s="3" t="str">
        <f>IF(Raw!$H421=Raw!$B421,"Team1","Team2")</f>
        <v>Team2</v>
      </c>
      <c r="J421">
        <v>4.1900000000000004</v>
      </c>
      <c r="K421">
        <v>1.27</v>
      </c>
      <c r="L421" s="3">
        <f>Raw!$J421-Raw!$K421</f>
        <v>2.9200000000000004</v>
      </c>
      <c r="M421" s="3" t="s">
        <v>58</v>
      </c>
      <c r="N421" s="3" t="str">
        <f>IF(Raw!$M421=Raw!$B421,"Team1", "Team2")</f>
        <v>Team1</v>
      </c>
      <c r="O421" s="3">
        <v>2</v>
      </c>
      <c r="P421" s="3">
        <f>0</f>
        <v>0</v>
      </c>
      <c r="Q421" s="3">
        <v>4</v>
      </c>
      <c r="R421" s="3">
        <f>0</f>
        <v>0</v>
      </c>
      <c r="S421" s="18" t="str">
        <f>IF(Table1[[#This Row],[Scorepred1]]&gt;Table1[[#This Row],[Scorepred2]],Table1[[#This Row],[Team1]],Table1[[#This Row],[Team2]])</f>
        <v>MIA</v>
      </c>
      <c r="T421" s="3" t="str">
        <f>IF(Raw!$S421=Raw!$B421,"Team1","Team2")</f>
        <v>Team2</v>
      </c>
      <c r="U421">
        <v>80</v>
      </c>
      <c r="V421">
        <v>102</v>
      </c>
      <c r="W421" s="3">
        <f>Raw!$U421-Raw!$V421</f>
        <v>-22</v>
      </c>
      <c r="X421">
        <v>0.70520000000000005</v>
      </c>
      <c r="Y421">
        <v>0.28000000000000003</v>
      </c>
      <c r="Z421">
        <f>1-Table1[[#This Row],[Pred1]]</f>
        <v>0.72</v>
      </c>
      <c r="AA421" s="22">
        <v>-2</v>
      </c>
      <c r="AB421" s="22">
        <v>-12</v>
      </c>
      <c r="AC421" s="22">
        <v>10</v>
      </c>
      <c r="AD421" s="22">
        <v>-0.192</v>
      </c>
      <c r="AE421" s="22">
        <v>-0.19999999999999574</v>
      </c>
      <c r="AF421" s="22">
        <v>-1.9000000000000057</v>
      </c>
      <c r="AG421" s="22">
        <v>-1.5999999999999943</v>
      </c>
      <c r="AH421" s="22">
        <v>-1.9000000000000057</v>
      </c>
      <c r="AI421" s="22">
        <v>-0.80000000000000426</v>
      </c>
      <c r="AJ421" s="22">
        <v>-1.5999999999999996</v>
      </c>
      <c r="AK421" s="22">
        <v>-3.8999999999999986</v>
      </c>
      <c r="AL421" s="22">
        <v>-1.1000000000000014</v>
      </c>
      <c r="AM421" s="22">
        <v>2.9000000000000004</v>
      </c>
      <c r="AN421" s="22">
        <v>2.4000000000000021</v>
      </c>
      <c r="AO421" s="22">
        <v>4.5</v>
      </c>
      <c r="AP421" s="22">
        <v>0.29999999999999893</v>
      </c>
      <c r="AQ421" s="22">
        <v>-2.6999999999999993</v>
      </c>
      <c r="AR421" s="22">
        <v>-2.3999999999999986</v>
      </c>
      <c r="AS421" s="22">
        <v>-0.79999999999999716</v>
      </c>
      <c r="AT421" s="22">
        <v>0</v>
      </c>
      <c r="AU421" s="22">
        <v>0.30000000000000071</v>
      </c>
      <c r="AV421" s="22">
        <v>-0.10000000000000053</v>
      </c>
      <c r="AW421" s="22">
        <v>0.5</v>
      </c>
      <c r="AX421" s="22">
        <v>3.6000000000000014</v>
      </c>
      <c r="AY421" s="22">
        <v>1.4000000000000021</v>
      </c>
      <c r="AZ421" s="22">
        <v>-3.1999999999999997</v>
      </c>
      <c r="BA421" s="22">
        <v>0</v>
      </c>
      <c r="BB421" s="22">
        <v>0</v>
      </c>
      <c r="BC421" s="22">
        <v>0</v>
      </c>
      <c r="BD421" s="22">
        <v>0</v>
      </c>
      <c r="BE421" s="22">
        <v>-5</v>
      </c>
      <c r="BF421" s="22">
        <v>-34</v>
      </c>
      <c r="BG421" s="22">
        <v>-17</v>
      </c>
      <c r="BH421" s="22">
        <v>-24</v>
      </c>
      <c r="BI421" s="22">
        <v>-7</v>
      </c>
      <c r="BJ421" s="22">
        <v>3</v>
      </c>
      <c r="BK421" s="22">
        <v>6</v>
      </c>
      <c r="BL421" s="22">
        <v>4.2000000000000028</v>
      </c>
      <c r="BM421" s="22">
        <v>-3</v>
      </c>
      <c r="BN421" s="22">
        <v>-8</v>
      </c>
      <c r="BO421" s="22">
        <v>12.399999999999991</v>
      </c>
      <c r="BP421" s="22">
        <v>-8</v>
      </c>
      <c r="BQ421" s="22">
        <v>-13</v>
      </c>
      <c r="BR421" s="22">
        <v>-21</v>
      </c>
      <c r="BS421" s="22">
        <v>-4</v>
      </c>
      <c r="BT421" s="22">
        <v>10</v>
      </c>
      <c r="BU421" s="22">
        <v>-2</v>
      </c>
      <c r="BV421" s="22">
        <v>-1</v>
      </c>
      <c r="BW421" s="22">
        <v>-4</v>
      </c>
      <c r="BX421" s="22">
        <v>2</v>
      </c>
      <c r="BY421" s="22">
        <v>5</v>
      </c>
      <c r="BZ421" s="22">
        <v>-22</v>
      </c>
      <c r="CA421" s="21" t="str">
        <f>IF(Table1[[#This Row],[Score1]]&gt;Table1[[#This Row],[Score2]],Table1[[#This Row],[Team1]],Table1[[#This Row],[Team2]])</f>
        <v>MIA</v>
      </c>
      <c r="CB421" s="21" t="str">
        <f>IF(Raw!$CA421=Raw!$B421,"Team1", "Team2")</f>
        <v>Team2</v>
      </c>
      <c r="CC421" s="21">
        <v>89</v>
      </c>
      <c r="CD421" s="21">
        <v>115</v>
      </c>
      <c r="CE421" s="21">
        <f>Raw!$CC421-Raw!$CD421</f>
        <v>-26</v>
      </c>
      <c r="CF421" s="21" t="str">
        <f>INDEX(Pred!O:O, MATCH(Table1[[#This Row],[Index]],Pred!E:E,0))</f>
        <v>Team2</v>
      </c>
      <c r="CG421" s="21">
        <f>INDEX(Pred!P:P,MATCH(Table1[[#This Row],[Index]],Pred!E:E,0))</f>
        <v>-7</v>
      </c>
      <c r="CH421" s="21">
        <f>IF(OR(SIGN(Table1[[#This Row],[Runline.forecast]])&lt;&gt;SIGN(Table1[[#This Row],[Scorediff]]), ABS(Table1[[#This Row],[Runline.forecast]])&gt;ABS(Table1[[#This Row],[Scorediff]])),1,0)</f>
        <v>0</v>
      </c>
      <c r="CI421" s="21">
        <f>IF(Table1[[#This Row],[GamewinTeam]]=Table1[[#This Row],[Bet.forecast]],0,1)</f>
        <v>0</v>
      </c>
      <c r="CJ421" s="32">
        <f>IF(AND(Table1[[#This Row],[Runline.error]]=0,Table1[[#This Row],[Error]]=0),0,1)</f>
        <v>0</v>
      </c>
      <c r="CK421" s="32">
        <f>IF(OR(SIGN(Table1[[#This Row],[Scorepreddiff]])&lt;&gt;SIGN(Table1[[#This Row],[Scorediff]]), ABS(Table1[[#This Row],[Scorepreddiff]])&gt;ABS(Table1[[#This Row],[Scorediff]])),1,0)</f>
        <v>0</v>
      </c>
    </row>
    <row r="422" spans="1:89" x14ac:dyDescent="0.25">
      <c r="A422" t="str">
        <f>IF(ISBLANK(Table1[[#This Row],[Gamewin]]),"Test","Train")</f>
        <v>Train</v>
      </c>
      <c r="B422" s="17" t="s">
        <v>67</v>
      </c>
      <c r="C422" t="s">
        <v>50</v>
      </c>
      <c r="D422" s="19" t="s">
        <v>313</v>
      </c>
      <c r="E422" s="18" t="str">
        <f>Table1[[#This Row],[Team1]]&amp;""&amp;Table1[[#This Row],[Team2]]&amp;""&amp;Table1[[#This Row],[Date]]</f>
        <v>OKCGSW24.02.2018</v>
      </c>
      <c r="F422" s="3" t="str">
        <f>Raw!$C422</f>
        <v>GSW</v>
      </c>
      <c r="G422" s="3" t="str">
        <f>IF(Raw!$F422=Raw!$B422,"Team1","Team2")</f>
        <v>Team2</v>
      </c>
      <c r="H422" s="3" t="str">
        <f>IF(Table1[[#This Row],[Odd1]]&gt;Table1[[#This Row],[Odd2]],Table1[[#This Row],[Team2]],Table1[[#This Row],[Team1]])</f>
        <v>GSW</v>
      </c>
      <c r="I422" s="3" t="str">
        <f>IF(Raw!$H422=Raw!$B422,"Team1","Team2")</f>
        <v>Team2</v>
      </c>
      <c r="J422">
        <v>5.35</v>
      </c>
      <c r="K422">
        <v>1.19</v>
      </c>
      <c r="L422" s="3">
        <f>Raw!$J422-Raw!$K422</f>
        <v>4.16</v>
      </c>
      <c r="M422" s="3" t="s">
        <v>67</v>
      </c>
      <c r="N422" s="3" t="str">
        <f>IF(Raw!$M422=Raw!$B422,"Team1", "Team2")</f>
        <v>Team1</v>
      </c>
      <c r="O422" s="3">
        <f>0</f>
        <v>0</v>
      </c>
      <c r="P422" s="3">
        <f>0</f>
        <v>0</v>
      </c>
      <c r="Q422" s="3">
        <v>6</v>
      </c>
      <c r="R422" s="3">
        <f>0</f>
        <v>0</v>
      </c>
      <c r="S422" s="18" t="str">
        <f>IF(Table1[[#This Row],[Scorepred1]]&gt;Table1[[#This Row],[Scorepred2]],Table1[[#This Row],[Team1]],Table1[[#This Row],[Team2]])</f>
        <v>GSW</v>
      </c>
      <c r="T422" s="3" t="str">
        <f>IF(Raw!$S422=Raw!$B422,"Team1","Team2")</f>
        <v>Team2</v>
      </c>
      <c r="U422">
        <v>91</v>
      </c>
      <c r="V422">
        <v>105</v>
      </c>
      <c r="W422" s="3">
        <f>Raw!$U422-Raw!$V422</f>
        <v>-14</v>
      </c>
      <c r="X422">
        <v>0.82830000000000004</v>
      </c>
      <c r="Y422">
        <v>0.36</v>
      </c>
      <c r="Z422">
        <f>1-Table1[[#This Row],[Pred1]]</f>
        <v>0.64</v>
      </c>
      <c r="AA422" s="22">
        <v>1</v>
      </c>
      <c r="AB422" s="22">
        <v>-11</v>
      </c>
      <c r="AC422" s="22">
        <v>12</v>
      </c>
      <c r="AD422" s="22">
        <v>-0.19600000000000006</v>
      </c>
      <c r="AE422" s="22">
        <v>9.9999999999994316E-2</v>
      </c>
      <c r="AF422" s="22">
        <v>-9.5</v>
      </c>
      <c r="AG422" s="22">
        <v>-3.8000000000000043</v>
      </c>
      <c r="AH422" s="22">
        <v>2.5</v>
      </c>
      <c r="AI422" s="22">
        <v>-5.8000000000000043</v>
      </c>
      <c r="AJ422" s="22">
        <v>-1.1999999999999993</v>
      </c>
      <c r="AK422" s="22">
        <v>0</v>
      </c>
      <c r="AL422" s="22">
        <v>-4.2999999999999972</v>
      </c>
      <c r="AM422" s="22">
        <v>-0.5</v>
      </c>
      <c r="AN422" s="22">
        <v>2.4000000000000021</v>
      </c>
      <c r="AO422" s="22">
        <v>-10.200000000000003</v>
      </c>
      <c r="AP422" s="22">
        <v>4</v>
      </c>
      <c r="AQ422" s="22">
        <v>-3.2000000000000028</v>
      </c>
      <c r="AR422" s="22">
        <v>0.79999999999999716</v>
      </c>
      <c r="AS422" s="22">
        <v>-9.3000000000000007</v>
      </c>
      <c r="AT422" s="22">
        <v>-2</v>
      </c>
      <c r="AU422" s="22">
        <v>1</v>
      </c>
      <c r="AV422" s="22">
        <v>-2.9000000000000004</v>
      </c>
      <c r="AW422" s="22">
        <v>0.89999999999999991</v>
      </c>
      <c r="AX422" s="22">
        <v>0.30000000000000071</v>
      </c>
      <c r="AY422" s="22">
        <v>2.3999999999999986</v>
      </c>
      <c r="AZ422" s="22">
        <v>-4.6999999999999993</v>
      </c>
      <c r="BA422" s="22">
        <v>0</v>
      </c>
      <c r="BB422" s="22">
        <v>0</v>
      </c>
      <c r="BC422" s="22">
        <v>0</v>
      </c>
      <c r="BD422" s="22">
        <v>0</v>
      </c>
      <c r="BE422" s="22">
        <v>0</v>
      </c>
      <c r="BF422" s="22">
        <v>-24</v>
      </c>
      <c r="BG422" s="22">
        <v>-9</v>
      </c>
      <c r="BH422" s="22">
        <v>11</v>
      </c>
      <c r="BI422" s="22">
        <v>-18.5</v>
      </c>
      <c r="BJ422" s="22">
        <v>0</v>
      </c>
      <c r="BK422" s="22">
        <v>10</v>
      </c>
      <c r="BL422" s="22">
        <v>-16</v>
      </c>
      <c r="BM422" s="22">
        <v>-6</v>
      </c>
      <c r="BN422" s="22">
        <v>-10</v>
      </c>
      <c r="BO422" s="22">
        <v>6.7999999999999972</v>
      </c>
      <c r="BP422" s="22">
        <v>7</v>
      </c>
      <c r="BQ422" s="22">
        <v>10</v>
      </c>
      <c r="BR422" s="22">
        <v>17</v>
      </c>
      <c r="BS422" s="22">
        <v>-5</v>
      </c>
      <c r="BT422" s="22">
        <v>-4</v>
      </c>
      <c r="BU422" s="22">
        <v>-2</v>
      </c>
      <c r="BV422" s="22">
        <v>-1</v>
      </c>
      <c r="BW422" s="22">
        <v>3</v>
      </c>
      <c r="BX422" s="22">
        <v>-8</v>
      </c>
      <c r="BY422" s="22">
        <v>1</v>
      </c>
      <c r="BZ422" s="22">
        <v>-4</v>
      </c>
      <c r="CA422" s="21" t="str">
        <f>IF(Table1[[#This Row],[Score1]]&gt;Table1[[#This Row],[Score2]],Table1[[#This Row],[Team1]],Table1[[#This Row],[Team2]])</f>
        <v>GSW</v>
      </c>
      <c r="CB422" s="21" t="str">
        <f>IF(Raw!$CA422=Raw!$B422,"Team1", "Team2")</f>
        <v>Team2</v>
      </c>
      <c r="CC422" s="21">
        <v>80</v>
      </c>
      <c r="CD422" s="21">
        <v>112</v>
      </c>
      <c r="CE422" s="21">
        <f>Raw!$CC422-Raw!$CD422</f>
        <v>-32</v>
      </c>
      <c r="CF422" s="21" t="str">
        <f>INDEX(Pred!O:O, MATCH(Table1[[#This Row],[Index]],Pred!E:E,0))</f>
        <v>Team2</v>
      </c>
      <c r="CG422" s="21">
        <f>INDEX(Pred!P:P,MATCH(Table1[[#This Row],[Index]],Pred!E:E,0))</f>
        <v>-6</v>
      </c>
      <c r="CH422" s="21">
        <f>IF(OR(SIGN(Table1[[#This Row],[Runline.forecast]])&lt;&gt;SIGN(Table1[[#This Row],[Scorediff]]), ABS(Table1[[#This Row],[Runline.forecast]])&gt;ABS(Table1[[#This Row],[Scorediff]])),1,0)</f>
        <v>0</v>
      </c>
      <c r="CI422" s="21">
        <f>IF(Table1[[#This Row],[GamewinTeam]]=Table1[[#This Row],[Bet.forecast]],0,1)</f>
        <v>0</v>
      </c>
      <c r="CJ422" s="32">
        <f>IF(AND(Table1[[#This Row],[Runline.error]]=0,Table1[[#This Row],[Error]]=0),0,1)</f>
        <v>0</v>
      </c>
      <c r="CK422" s="32">
        <f>IF(OR(SIGN(Table1[[#This Row],[Scorepreddiff]])&lt;&gt;SIGN(Table1[[#This Row],[Scorediff]]), ABS(Table1[[#This Row],[Scorepreddiff]])&gt;ABS(Table1[[#This Row],[Scorediff]])),1,0)</f>
        <v>0</v>
      </c>
    </row>
    <row r="423" spans="1:89" x14ac:dyDescent="0.25">
      <c r="A423" t="str">
        <f>IF(ISBLANK(Table1[[#This Row],[Gamewin]]),"Test","Train")</f>
        <v>Train</v>
      </c>
      <c r="B423" s="17" t="s">
        <v>42</v>
      </c>
      <c r="C423" t="s">
        <v>9</v>
      </c>
      <c r="D423" s="19" t="s">
        <v>313</v>
      </c>
      <c r="E423" s="18" t="str">
        <f>Table1[[#This Row],[Team1]]&amp;""&amp;Table1[[#This Row],[Team2]]&amp;""&amp;Table1[[#This Row],[Date]]</f>
        <v>CHIMIN24.02.2018</v>
      </c>
      <c r="F423" s="3" t="str">
        <f>Raw!$C423</f>
        <v>MIN</v>
      </c>
      <c r="G423" s="3" t="str">
        <f>IF(Raw!$F423=Raw!$B423,"Team1","Team2")</f>
        <v>Team2</v>
      </c>
      <c r="H423" s="3" t="str">
        <f>IF(Table1[[#This Row],[Odd1]]&gt;Table1[[#This Row],[Odd2]],Table1[[#This Row],[Team2]],Table1[[#This Row],[Team1]])</f>
        <v>MIN</v>
      </c>
      <c r="I423" s="3" t="str">
        <f>IF(Raw!$H423=Raw!$B423,"Team1","Team2")</f>
        <v>Team2</v>
      </c>
      <c r="J423">
        <v>3.43</v>
      </c>
      <c r="K423">
        <v>1.36</v>
      </c>
      <c r="L423" s="3">
        <f>Raw!$J423-Raw!$K423</f>
        <v>2.0700000000000003</v>
      </c>
      <c r="M423" s="3" t="s">
        <v>42</v>
      </c>
      <c r="N423" s="3" t="str">
        <f>IF(Raw!$M423=Raw!$B423,"Team1", "Team2")</f>
        <v>Team1</v>
      </c>
      <c r="O423" s="3">
        <f>0</f>
        <v>0</v>
      </c>
      <c r="P423" s="3">
        <f>0</f>
        <v>0</v>
      </c>
      <c r="Q423" s="3">
        <v>2</v>
      </c>
      <c r="R423" s="3">
        <f>0</f>
        <v>0</v>
      </c>
      <c r="S423" s="18" t="str">
        <f>IF(Table1[[#This Row],[Scorepred1]]&gt;Table1[[#This Row],[Scorepred2]],Table1[[#This Row],[Team1]],Table1[[#This Row],[Team2]])</f>
        <v>MIN</v>
      </c>
      <c r="T423" s="3" t="str">
        <f>IF(Raw!$S423=Raw!$B423,"Team1","Team2")</f>
        <v>Team2</v>
      </c>
      <c r="U423">
        <v>88</v>
      </c>
      <c r="V423">
        <v>110</v>
      </c>
      <c r="W423" s="3">
        <f>Raw!$U423-Raw!$V423</f>
        <v>-22</v>
      </c>
      <c r="X423">
        <v>0.80649999999999999</v>
      </c>
      <c r="Y423">
        <v>0.28000000000000003</v>
      </c>
      <c r="Z423">
        <f>1-Table1[[#This Row],[Pred1]]</f>
        <v>0.72</v>
      </c>
      <c r="AA423" s="22">
        <v>-4</v>
      </c>
      <c r="AB423" s="22">
        <v>-16</v>
      </c>
      <c r="AC423" s="22">
        <v>12</v>
      </c>
      <c r="AD423" s="22">
        <v>-0.23599999999999999</v>
      </c>
      <c r="AE423" s="22">
        <v>0.30000000000000426</v>
      </c>
      <c r="AF423" s="22">
        <v>-6.0999999999999943</v>
      </c>
      <c r="AG423" s="22">
        <v>-2.2000000000000028</v>
      </c>
      <c r="AH423" s="22">
        <v>2.8999999999999915</v>
      </c>
      <c r="AI423" s="22">
        <v>-4.1000000000000014</v>
      </c>
      <c r="AJ423" s="22">
        <v>3.1999999999999993</v>
      </c>
      <c r="AK423" s="22">
        <v>8.6999999999999993</v>
      </c>
      <c r="AL423" s="22">
        <v>0.29999999999999716</v>
      </c>
      <c r="AM423" s="22">
        <v>-4.9000000000000004</v>
      </c>
      <c r="AN423" s="22">
        <v>-5.1999999999999993</v>
      </c>
      <c r="AO423" s="22">
        <v>-3.5</v>
      </c>
      <c r="AP423" s="22">
        <v>-1.3000000000000007</v>
      </c>
      <c r="AQ423" s="22">
        <v>4.3000000000000007</v>
      </c>
      <c r="AR423" s="22">
        <v>3.0999999999999943</v>
      </c>
      <c r="AS423" s="22">
        <v>0.80000000000000071</v>
      </c>
      <c r="AT423" s="22">
        <v>1.1999999999999993</v>
      </c>
      <c r="AU423" s="22">
        <v>-1.6999999999999993</v>
      </c>
      <c r="AV423" s="22">
        <v>-0.59999999999999964</v>
      </c>
      <c r="AW423" s="22">
        <v>0.29999999999999982</v>
      </c>
      <c r="AX423" s="22">
        <v>1.3000000000000007</v>
      </c>
      <c r="AY423" s="22">
        <v>-3.1999999999999993</v>
      </c>
      <c r="AZ423" s="22">
        <v>-8.4</v>
      </c>
      <c r="BA423" s="22">
        <v>0</v>
      </c>
      <c r="BB423" s="22">
        <v>0</v>
      </c>
      <c r="BC423" s="22">
        <v>0</v>
      </c>
      <c r="BD423" s="22">
        <v>0</v>
      </c>
      <c r="BE423" s="22">
        <v>0</v>
      </c>
      <c r="BF423" s="22">
        <v>13</v>
      </c>
      <c r="BG423" s="22">
        <v>4</v>
      </c>
      <c r="BH423" s="22">
        <v>3</v>
      </c>
      <c r="BI423" s="22">
        <v>2.7999999999999972</v>
      </c>
      <c r="BJ423" s="22">
        <v>8</v>
      </c>
      <c r="BK423" s="22">
        <v>8</v>
      </c>
      <c r="BL423" s="22">
        <v>14.399999999999999</v>
      </c>
      <c r="BM423" s="22">
        <v>-3</v>
      </c>
      <c r="BN423" s="22">
        <v>-1</v>
      </c>
      <c r="BO423" s="22">
        <v>-15</v>
      </c>
      <c r="BP423" s="22">
        <v>-5</v>
      </c>
      <c r="BQ423" s="22">
        <v>11</v>
      </c>
      <c r="BR423" s="22">
        <v>6</v>
      </c>
      <c r="BS423" s="22">
        <v>8</v>
      </c>
      <c r="BT423" s="22">
        <v>3</v>
      </c>
      <c r="BU423" s="22">
        <v>-2</v>
      </c>
      <c r="BV423" s="22">
        <v>1</v>
      </c>
      <c r="BW423" s="22">
        <v>3</v>
      </c>
      <c r="BX423" s="22">
        <v>4</v>
      </c>
      <c r="BY423" s="22">
        <v>0</v>
      </c>
      <c r="BZ423" s="22">
        <v>17</v>
      </c>
      <c r="CA423" s="21" t="str">
        <f>IF(Table1[[#This Row],[Score1]]&gt;Table1[[#This Row],[Score2]],Table1[[#This Row],[Team1]],Table1[[#This Row],[Team2]])</f>
        <v>MIN</v>
      </c>
      <c r="CB423" s="21" t="str">
        <f>IF(Raw!$CA423=Raw!$B423,"Team1", "Team2")</f>
        <v>Team2</v>
      </c>
      <c r="CC423" s="21">
        <v>104</v>
      </c>
      <c r="CD423" s="21">
        <v>122</v>
      </c>
      <c r="CE423" s="21">
        <f>Raw!$CC423-Raw!$CD423</f>
        <v>-18</v>
      </c>
      <c r="CF423" s="21" t="str">
        <f>INDEX(Pred!O:O, MATCH(Table1[[#This Row],[Index]],Pred!E:E,0))</f>
        <v>Team2</v>
      </c>
      <c r="CG423" s="21">
        <f>INDEX(Pred!P:P,MATCH(Table1[[#This Row],[Index]],Pred!E:E,0))</f>
        <v>-12</v>
      </c>
      <c r="CH423" s="21">
        <f>IF(OR(SIGN(Table1[[#This Row],[Runline.forecast]])&lt;&gt;SIGN(Table1[[#This Row],[Scorediff]]), ABS(Table1[[#This Row],[Runline.forecast]])&gt;ABS(Table1[[#This Row],[Scorediff]])),1,0)</f>
        <v>0</v>
      </c>
      <c r="CI423" s="21">
        <f>IF(Table1[[#This Row],[GamewinTeam]]=Table1[[#This Row],[Bet.forecast]],0,1)</f>
        <v>0</v>
      </c>
      <c r="CJ423" s="32">
        <f>IF(AND(Table1[[#This Row],[Runline.error]]=0,Table1[[#This Row],[Error]]=0),0,1)</f>
        <v>0</v>
      </c>
      <c r="CK423" s="32">
        <f>IF(OR(SIGN(Table1[[#This Row],[Scorepreddiff]])&lt;&gt;SIGN(Table1[[#This Row],[Scorediff]]), ABS(Table1[[#This Row],[Scorepreddiff]])&gt;ABS(Table1[[#This Row],[Scorediff]])),1,0)</f>
        <v>1</v>
      </c>
    </row>
    <row r="424" spans="1:89" x14ac:dyDescent="0.25">
      <c r="A424" t="str">
        <f>IF(ISBLANK(Table1[[#This Row],[Gamewin]]),"Test","Train")</f>
        <v>Train</v>
      </c>
      <c r="B424" s="17" t="s">
        <v>45</v>
      </c>
      <c r="C424" t="s">
        <v>81</v>
      </c>
      <c r="D424" s="19" t="s">
        <v>313</v>
      </c>
      <c r="E424" s="18" t="str">
        <f>Table1[[#This Row],[Team1]]&amp;""&amp;Table1[[#This Row],[Team2]]&amp;""&amp;Table1[[#This Row],[Date]]</f>
        <v>DALUTA24.02.2018</v>
      </c>
      <c r="F424" s="3" t="str">
        <f>Raw!$C424</f>
        <v>UTA</v>
      </c>
      <c r="G424" s="3" t="str">
        <f>IF(Raw!$F424=Raw!$B424,"Team1","Team2")</f>
        <v>Team2</v>
      </c>
      <c r="H424" s="3" t="str">
        <f>IF(Table1[[#This Row],[Odd1]]&gt;Table1[[#This Row],[Odd2]],Table1[[#This Row],[Team2]],Table1[[#This Row],[Team1]])</f>
        <v>UTA</v>
      </c>
      <c r="I424" s="3" t="str">
        <f>IF(Raw!$H424=Raw!$B424,"Team1","Team2")</f>
        <v>Team2</v>
      </c>
      <c r="J424">
        <v>4.47</v>
      </c>
      <c r="K424">
        <v>1.25</v>
      </c>
      <c r="L424" s="3">
        <f>Raw!$J424-Raw!$K424</f>
        <v>3.2199999999999998</v>
      </c>
      <c r="M424" s="3" t="s">
        <v>45</v>
      </c>
      <c r="N424" s="3" t="str">
        <f>IF(Raw!$M424=Raw!$B424,"Team1", "Team2")</f>
        <v>Team1</v>
      </c>
      <c r="O424" s="3">
        <f>0</f>
        <v>0</v>
      </c>
      <c r="P424" s="3">
        <f>0</f>
        <v>0</v>
      </c>
      <c r="Q424" s="3">
        <v>2</v>
      </c>
      <c r="R424" s="3">
        <f>0</f>
        <v>0</v>
      </c>
      <c r="S424" s="18" t="str">
        <f>IF(Table1[[#This Row],[Scorepred1]]&gt;Table1[[#This Row],[Scorepred2]],Table1[[#This Row],[Team1]],Table1[[#This Row],[Team2]])</f>
        <v>UTA</v>
      </c>
      <c r="T424" s="3" t="str">
        <f>IF(Raw!$S424=Raw!$B424,"Team1","Team2")</f>
        <v>Team2</v>
      </c>
      <c r="U424">
        <v>83</v>
      </c>
      <c r="V424">
        <v>114</v>
      </c>
      <c r="W424" s="3">
        <f>Raw!$U424-Raw!$V424</f>
        <v>-31</v>
      </c>
      <c r="X424">
        <v>0.72540000000000004</v>
      </c>
      <c r="Y424">
        <v>0.19</v>
      </c>
      <c r="Z424">
        <f>1-Table1[[#This Row],[Pred1]]</f>
        <v>0.81</v>
      </c>
      <c r="AA424" s="22">
        <v>0</v>
      </c>
      <c r="AB424" s="22">
        <v>-12</v>
      </c>
      <c r="AC424" s="22">
        <v>12</v>
      </c>
      <c r="AD424" s="22">
        <v>-0.20300000000000001</v>
      </c>
      <c r="AE424" s="22">
        <v>0</v>
      </c>
      <c r="AF424" s="22">
        <v>-1</v>
      </c>
      <c r="AG424" s="22">
        <v>0</v>
      </c>
      <c r="AH424" s="22">
        <v>2.0999999999999943</v>
      </c>
      <c r="AI424" s="22">
        <v>-1.1000000000000014</v>
      </c>
      <c r="AJ424" s="22">
        <v>0.90000000000000036</v>
      </c>
      <c r="AK424" s="22">
        <v>3.3999999999999986</v>
      </c>
      <c r="AL424" s="22">
        <v>-1.1000000000000014</v>
      </c>
      <c r="AM424" s="22">
        <v>-1.8000000000000007</v>
      </c>
      <c r="AN424" s="22">
        <v>-1.5</v>
      </c>
      <c r="AO424" s="22">
        <v>-3</v>
      </c>
      <c r="AP424" s="22">
        <v>-0.89999999999999947</v>
      </c>
      <c r="AQ424" s="22">
        <v>-0.79999999999999716</v>
      </c>
      <c r="AR424" s="22">
        <v>-1.7000000000000028</v>
      </c>
      <c r="AS424" s="22">
        <v>1.1999999999999993</v>
      </c>
      <c r="AT424" s="22">
        <v>-2.0999999999999996</v>
      </c>
      <c r="AU424" s="22">
        <v>-1.7000000000000011</v>
      </c>
      <c r="AV424" s="22">
        <v>-0.89999999999999991</v>
      </c>
      <c r="AW424" s="22">
        <v>-9.9999999999999645E-2</v>
      </c>
      <c r="AX424" s="22">
        <v>-0.20000000000000284</v>
      </c>
      <c r="AY424" s="22">
        <v>0.19999999999999929</v>
      </c>
      <c r="AZ424" s="22">
        <v>-4.2</v>
      </c>
      <c r="BA424" s="22">
        <v>0</v>
      </c>
      <c r="BB424" s="22">
        <v>0</v>
      </c>
      <c r="BC424" s="22">
        <v>0</v>
      </c>
      <c r="BD424" s="22">
        <v>0</v>
      </c>
      <c r="BE424" s="22">
        <v>0</v>
      </c>
      <c r="BF424" s="22">
        <v>21</v>
      </c>
      <c r="BG424" s="22">
        <v>4</v>
      </c>
      <c r="BH424" s="22">
        <v>13</v>
      </c>
      <c r="BI424" s="22">
        <v>-1.5999999999999943</v>
      </c>
      <c r="BJ424" s="22">
        <v>13</v>
      </c>
      <c r="BK424" s="22">
        <v>17</v>
      </c>
      <c r="BL424" s="22">
        <v>21.200000000000003</v>
      </c>
      <c r="BM424" s="22">
        <v>0</v>
      </c>
      <c r="BN424" s="22">
        <v>0</v>
      </c>
      <c r="BO424" s="22">
        <v>0</v>
      </c>
      <c r="BP424" s="22">
        <v>-5</v>
      </c>
      <c r="BQ424" s="22">
        <v>-9</v>
      </c>
      <c r="BR424" s="22">
        <v>-14</v>
      </c>
      <c r="BS424" s="22">
        <v>10</v>
      </c>
      <c r="BT424" s="22">
        <v>-9</v>
      </c>
      <c r="BU424" s="22">
        <v>2</v>
      </c>
      <c r="BV424" s="22">
        <v>2</v>
      </c>
      <c r="BW424" s="22">
        <v>1</v>
      </c>
      <c r="BX424" s="22">
        <v>6</v>
      </c>
      <c r="BY424" s="22">
        <v>-3</v>
      </c>
      <c r="BZ424" s="22">
        <v>-3</v>
      </c>
      <c r="CA424" s="21" t="str">
        <f>IF(Table1[[#This Row],[Score1]]&gt;Table1[[#This Row],[Score2]],Table1[[#This Row],[Team1]],Table1[[#This Row],[Team2]])</f>
        <v>UTA</v>
      </c>
      <c r="CB424" s="21" t="str">
        <f>IF(Raw!$CA424=Raw!$B424,"Team1", "Team2")</f>
        <v>Team2</v>
      </c>
      <c r="CC424" s="21">
        <v>90</v>
      </c>
      <c r="CD424" s="21">
        <v>97</v>
      </c>
      <c r="CE424" s="21">
        <f>Raw!$CC424-Raw!$CD424</f>
        <v>-7</v>
      </c>
      <c r="CF424" s="21" t="str">
        <f>INDEX(Pred!O:O, MATCH(Table1[[#This Row],[Index]],Pred!E:E,0))</f>
        <v>do not bet</v>
      </c>
      <c r="CG424" s="21">
        <f>INDEX(Pred!P:P,MATCH(Table1[[#This Row],[Index]],Pred!E:E,0))</f>
        <v>-3</v>
      </c>
      <c r="CH424" s="21">
        <f>IF(OR(SIGN(Table1[[#This Row],[Runline.forecast]])&lt;&gt;SIGN(Table1[[#This Row],[Scorediff]]), ABS(Table1[[#This Row],[Runline.forecast]])&gt;ABS(Table1[[#This Row],[Scorediff]])),1,0)</f>
        <v>0</v>
      </c>
      <c r="CI424" s="21">
        <f>IF(Table1[[#This Row],[GamewinTeam]]=Table1[[#This Row],[Bet.forecast]],0,1)</f>
        <v>1</v>
      </c>
      <c r="CJ424" s="32">
        <f>IF(AND(Table1[[#This Row],[Runline.error]]=0,Table1[[#This Row],[Error]]=0),0,1)</f>
        <v>1</v>
      </c>
      <c r="CK424" s="32">
        <f>IF(OR(SIGN(Table1[[#This Row],[Scorepreddiff]])&lt;&gt;SIGN(Table1[[#This Row],[Scorediff]]), ABS(Table1[[#This Row],[Scorepreddiff]])&gt;ABS(Table1[[#This Row],[Scorediff]])),1,0)</f>
        <v>1</v>
      </c>
    </row>
    <row r="425" spans="1:89" x14ac:dyDescent="0.25">
      <c r="A425" t="str">
        <f>IF(ISBLANK(Table1[[#This Row],[Gamewin]]),"Test","Train")</f>
        <v>Train</v>
      </c>
      <c r="B425" s="17" t="s">
        <v>74</v>
      </c>
      <c r="C425" t="s">
        <v>72</v>
      </c>
      <c r="D425" s="19" t="s">
        <v>313</v>
      </c>
      <c r="E425" s="18" t="str">
        <f>Table1[[#This Row],[Team1]]&amp;""&amp;Table1[[#This Row],[Team2]]&amp;""&amp;Table1[[#This Row],[Date]]</f>
        <v>PORPHX24.02.2018</v>
      </c>
      <c r="F425" s="3" t="str">
        <f>Raw!$C425</f>
        <v>PHX</v>
      </c>
      <c r="G425" s="3" t="str">
        <f>IF(Raw!$F425=Raw!$B425,"Team1","Team2")</f>
        <v>Team2</v>
      </c>
      <c r="H425" s="3" t="str">
        <f>IF(Table1[[#This Row],[Odd1]]&gt;Table1[[#This Row],[Odd2]],Table1[[#This Row],[Team2]],Table1[[#This Row],[Team1]])</f>
        <v>POR</v>
      </c>
      <c r="I425" s="3" t="str">
        <f>IF(Raw!$H425=Raw!$B425,"Team1","Team2")</f>
        <v>Team1</v>
      </c>
      <c r="J425">
        <v>1.38</v>
      </c>
      <c r="K425">
        <v>3.3</v>
      </c>
      <c r="L425" s="3">
        <f>Raw!$J425-Raw!$K425</f>
        <v>-1.92</v>
      </c>
      <c r="M425" s="3" t="s">
        <v>72</v>
      </c>
      <c r="N425" s="3" t="str">
        <f>IF(Raw!$M425=Raw!$B425,"Team1", "Team2")</f>
        <v>Team2</v>
      </c>
      <c r="O425" s="3">
        <f>0</f>
        <v>0</v>
      </c>
      <c r="P425" s="3">
        <f>0</f>
        <v>0</v>
      </c>
      <c r="Q425" s="3">
        <f>0</f>
        <v>0</v>
      </c>
      <c r="R425" s="3">
        <f>0</f>
        <v>0</v>
      </c>
      <c r="S425" s="18" t="str">
        <f>IF(Table1[[#This Row],[Scorepred1]]&gt;Table1[[#This Row],[Scorepred2]],Table1[[#This Row],[Team1]],Table1[[#This Row],[Team2]])</f>
        <v>POR</v>
      </c>
      <c r="T425" s="3" t="str">
        <f>IF(Raw!$S425=Raw!$B425,"Team1","Team2")</f>
        <v>Team1</v>
      </c>
      <c r="U425">
        <v>104</v>
      </c>
      <c r="V425">
        <v>83</v>
      </c>
      <c r="W425" s="3">
        <f>Raw!$U425-Raw!$V425</f>
        <v>21</v>
      </c>
      <c r="X425">
        <v>0.62570000000000003</v>
      </c>
      <c r="Y425">
        <v>0.71</v>
      </c>
      <c r="Z425">
        <f>1-Table1[[#This Row],[Pred1]]</f>
        <v>0.29000000000000004</v>
      </c>
      <c r="AA425" s="22">
        <v>-1</v>
      </c>
      <c r="AB425" s="22">
        <v>15</v>
      </c>
      <c r="AC425" s="22">
        <v>-16</v>
      </c>
      <c r="AD425" s="22">
        <v>0.25900000000000006</v>
      </c>
      <c r="AE425" s="22">
        <v>0.19999999999999574</v>
      </c>
      <c r="AF425" s="22">
        <v>0.80000000000001137</v>
      </c>
      <c r="AG425" s="22">
        <v>0.80000000000000426</v>
      </c>
      <c r="AH425" s="22">
        <v>-0.60000000000000853</v>
      </c>
      <c r="AI425" s="22">
        <v>1.3999999999999986</v>
      </c>
      <c r="AJ425" s="22">
        <v>1</v>
      </c>
      <c r="AK425" s="22">
        <v>-1</v>
      </c>
      <c r="AL425" s="22">
        <v>4.6999999999999957</v>
      </c>
      <c r="AM425" s="22">
        <v>-1.8999999999999986</v>
      </c>
      <c r="AN425" s="22">
        <v>-4</v>
      </c>
      <c r="AO425" s="22">
        <v>5.5</v>
      </c>
      <c r="AP425" s="22">
        <v>-1.1000000000000014</v>
      </c>
      <c r="AQ425" s="22">
        <v>1.8999999999999986</v>
      </c>
      <c r="AR425" s="22">
        <v>0.89999999999999858</v>
      </c>
      <c r="AS425" s="22">
        <v>-1.8999999999999986</v>
      </c>
      <c r="AT425" s="22">
        <v>-1.5999999999999996</v>
      </c>
      <c r="AU425" s="22">
        <v>0.10000000000000053</v>
      </c>
      <c r="AV425" s="22">
        <v>0.69999999999999929</v>
      </c>
      <c r="AW425" s="22">
        <v>-0.5</v>
      </c>
      <c r="AX425" s="22">
        <v>-2.6999999999999993</v>
      </c>
      <c r="AY425" s="22">
        <v>-2.6999999999999993</v>
      </c>
      <c r="AZ425" s="22">
        <v>10.4</v>
      </c>
      <c r="BA425" s="22">
        <v>0</v>
      </c>
      <c r="BB425" s="22">
        <v>1</v>
      </c>
      <c r="BC425" s="22">
        <v>-1</v>
      </c>
      <c r="BD425" s="22">
        <v>1</v>
      </c>
      <c r="BE425" s="22">
        <v>0</v>
      </c>
      <c r="BF425" s="22">
        <v>-17</v>
      </c>
      <c r="BG425" s="22">
        <v>-6</v>
      </c>
      <c r="BH425" s="22">
        <v>-16</v>
      </c>
      <c r="BI425" s="22">
        <v>1.0999999999999943</v>
      </c>
      <c r="BJ425" s="22">
        <v>0</v>
      </c>
      <c r="BK425" s="22">
        <v>-7</v>
      </c>
      <c r="BL425" s="22">
        <v>8.5</v>
      </c>
      <c r="BM425" s="22">
        <v>-5</v>
      </c>
      <c r="BN425" s="22">
        <v>-17</v>
      </c>
      <c r="BO425" s="22">
        <v>34.800000000000004</v>
      </c>
      <c r="BP425" s="22">
        <v>-10</v>
      </c>
      <c r="BQ425" s="22">
        <v>2</v>
      </c>
      <c r="BR425" s="22">
        <v>-8</v>
      </c>
      <c r="BS425" s="22">
        <v>-8</v>
      </c>
      <c r="BT425" s="22">
        <v>0</v>
      </c>
      <c r="BU425" s="22">
        <v>-1</v>
      </c>
      <c r="BV425" s="22">
        <v>0</v>
      </c>
      <c r="BW425" s="22">
        <v>-2</v>
      </c>
      <c r="BX425" s="22">
        <v>-5</v>
      </c>
      <c r="BY425" s="22">
        <v>-13</v>
      </c>
      <c r="BZ425" s="22">
        <v>30</v>
      </c>
      <c r="CA425" s="21" t="str">
        <f>IF(Table1[[#This Row],[Score1]]&gt;Table1[[#This Row],[Score2]],Table1[[#This Row],[Team1]],Table1[[#This Row],[Team2]])</f>
        <v>POR</v>
      </c>
      <c r="CB425" s="21" t="str">
        <f>IF(Raw!$CA425=Raw!$B425,"Team1", "Team2")</f>
        <v>Team1</v>
      </c>
      <c r="CC425" s="21">
        <v>106</v>
      </c>
      <c r="CD425" s="21">
        <v>104</v>
      </c>
      <c r="CE425" s="21">
        <f>Raw!$CC425-Raw!$CD425</f>
        <v>2</v>
      </c>
      <c r="CF425" s="21" t="str">
        <f>INDEX(Pred!O:O, MATCH(Table1[[#This Row],[Index]],Pred!E:E,0))</f>
        <v>do not bet</v>
      </c>
      <c r="CG425" s="21">
        <f>INDEX(Pred!P:P,MATCH(Table1[[#This Row],[Index]],Pred!E:E,0))</f>
        <v>3</v>
      </c>
      <c r="CH425" s="21">
        <f>IF(OR(SIGN(Table1[[#This Row],[Runline.forecast]])&lt;&gt;SIGN(Table1[[#This Row],[Scorediff]]), ABS(Table1[[#This Row],[Runline.forecast]])&gt;ABS(Table1[[#This Row],[Scorediff]])),1,0)</f>
        <v>1</v>
      </c>
      <c r="CI425" s="21">
        <f>IF(Table1[[#This Row],[GamewinTeam]]=Table1[[#This Row],[Bet.forecast]],0,1)</f>
        <v>1</v>
      </c>
      <c r="CJ425" s="32">
        <f>IF(AND(Table1[[#This Row],[Runline.error]]=0,Table1[[#This Row],[Error]]=0),0,1)</f>
        <v>1</v>
      </c>
      <c r="CK425" s="32">
        <f>IF(OR(SIGN(Table1[[#This Row],[Scorepreddiff]])&lt;&gt;SIGN(Table1[[#This Row],[Scorediff]]), ABS(Table1[[#This Row],[Scorepreddiff]])&gt;ABS(Table1[[#This Row],[Scorediff]])),1,0)</f>
        <v>1</v>
      </c>
    </row>
    <row r="426" spans="1:89" x14ac:dyDescent="0.25">
      <c r="A426" t="str">
        <f>IF(ISBLANK(Table1[[#This Row],[Gamewin]]),"Test","Train")</f>
        <v>Train</v>
      </c>
      <c r="B426" s="17" t="s">
        <v>56</v>
      </c>
      <c r="C426" t="s">
        <v>76</v>
      </c>
      <c r="D426" s="19" t="s">
        <v>313</v>
      </c>
      <c r="E426" s="18" t="str">
        <f>Table1[[#This Row],[Team1]]&amp;""&amp;Table1[[#This Row],[Team2]]&amp;""&amp;Table1[[#This Row],[Date]]</f>
        <v>LALSAC24.02.2018</v>
      </c>
      <c r="F426" s="3" t="str">
        <f>Raw!$C426</f>
        <v>SAC</v>
      </c>
      <c r="G426" s="3" t="str">
        <f>IF(Raw!$F426=Raw!$B426,"Team1","Team2")</f>
        <v>Team2</v>
      </c>
      <c r="H426" s="3" t="str">
        <f>IF(Table1[[#This Row],[Odd1]]&gt;Table1[[#This Row],[Odd2]],Table1[[#This Row],[Team2]],Table1[[#This Row],[Team1]])</f>
        <v>LAL</v>
      </c>
      <c r="I426" s="3" t="str">
        <f>IF(Raw!$H426=Raw!$B426,"Team1","Team2")</f>
        <v>Team1</v>
      </c>
      <c r="J426">
        <v>1.85</v>
      </c>
      <c r="K426">
        <v>2.0699999999999998</v>
      </c>
      <c r="L426" s="3">
        <f>Raw!$J426-Raw!$K426</f>
        <v>-0.21999999999999975</v>
      </c>
      <c r="M426" s="3" t="s">
        <v>76</v>
      </c>
      <c r="N426" s="3" t="str">
        <f>IF(Raw!$M426=Raw!$B426,"Team1", "Team2")</f>
        <v>Team2</v>
      </c>
      <c r="O426" s="3">
        <f>0</f>
        <v>0</v>
      </c>
      <c r="P426" s="3">
        <f>0</f>
        <v>0</v>
      </c>
      <c r="Q426" s="3">
        <f>0</f>
        <v>0</v>
      </c>
      <c r="R426" s="3">
        <f>0</f>
        <v>0</v>
      </c>
      <c r="S426" s="18" t="str">
        <f>IF(Table1[[#This Row],[Scorepred1]]&gt;Table1[[#This Row],[Scorepred2]],Table1[[#This Row],[Team1]],Table1[[#This Row],[Team2]])</f>
        <v>LAL</v>
      </c>
      <c r="T426" s="3" t="str">
        <f>IF(Raw!$S426=Raw!$B426,"Team1","Team2")</f>
        <v>Team1</v>
      </c>
      <c r="U426">
        <v>104</v>
      </c>
      <c r="V426">
        <v>89</v>
      </c>
      <c r="W426" s="3">
        <f>Raw!$U426-Raw!$V426</f>
        <v>15</v>
      </c>
      <c r="X426">
        <v>0.65439999999999998</v>
      </c>
      <c r="Y426">
        <v>0.65</v>
      </c>
      <c r="Z426">
        <f>1-Table1[[#This Row],[Pred1]]</f>
        <v>0.35</v>
      </c>
      <c r="AA426" s="22">
        <v>0</v>
      </c>
      <c r="AB426" s="22">
        <v>6</v>
      </c>
      <c r="AC426" s="22">
        <v>-6</v>
      </c>
      <c r="AD426" s="22">
        <v>0.10399999999999998</v>
      </c>
      <c r="AE426" s="22">
        <v>0.5</v>
      </c>
      <c r="AF426" s="22">
        <v>8.7999999999999972</v>
      </c>
      <c r="AG426" s="22">
        <v>2.3999999999999986</v>
      </c>
      <c r="AH426" s="22">
        <v>4</v>
      </c>
      <c r="AI426" s="22">
        <v>0.70000000000000284</v>
      </c>
      <c r="AJ426" s="22">
        <v>0.30000000000000071</v>
      </c>
      <c r="AK426" s="22">
        <v>4.4000000000000021</v>
      </c>
      <c r="AL426" s="22">
        <v>-4.8999999999999986</v>
      </c>
      <c r="AM426" s="22">
        <v>3.7000000000000011</v>
      </c>
      <c r="AN426" s="22">
        <v>5.9000000000000021</v>
      </c>
      <c r="AO426" s="22">
        <v>-2.7000000000000028</v>
      </c>
      <c r="AP426" s="22">
        <v>1.7999999999999989</v>
      </c>
      <c r="AQ426" s="22">
        <v>4.2999999999999972</v>
      </c>
      <c r="AR426" s="22">
        <v>6.1000000000000014</v>
      </c>
      <c r="AS426" s="22">
        <v>2.4000000000000021</v>
      </c>
      <c r="AT426" s="22">
        <v>1.8000000000000007</v>
      </c>
      <c r="AU426" s="22">
        <v>-9.9999999999999645E-2</v>
      </c>
      <c r="AV426" s="22">
        <v>0.79999999999999982</v>
      </c>
      <c r="AW426" s="22">
        <v>1.1000000000000005</v>
      </c>
      <c r="AX426" s="22">
        <v>1.8000000000000007</v>
      </c>
      <c r="AY426" s="22">
        <v>2.6000000000000014</v>
      </c>
      <c r="AZ426" s="22">
        <v>5.4</v>
      </c>
      <c r="BA426" s="22">
        <v>0</v>
      </c>
      <c r="BB426" s="22">
        <v>1</v>
      </c>
      <c r="BC426" s="22">
        <v>-1</v>
      </c>
      <c r="BD426" s="22">
        <v>1</v>
      </c>
      <c r="BE426" s="22">
        <v>0</v>
      </c>
      <c r="BF426" s="22">
        <v>17</v>
      </c>
      <c r="BG426" s="22">
        <v>6</v>
      </c>
      <c r="BH426" s="22">
        <v>2</v>
      </c>
      <c r="BI426" s="22">
        <v>5.3999999999999986</v>
      </c>
      <c r="BJ426" s="22">
        <v>1</v>
      </c>
      <c r="BK426" s="22">
        <v>6</v>
      </c>
      <c r="BL426" s="22">
        <v>-5</v>
      </c>
      <c r="BM426" s="22">
        <v>4</v>
      </c>
      <c r="BN426" s="22">
        <v>5</v>
      </c>
      <c r="BO426" s="22">
        <v>1.7000000000000028</v>
      </c>
      <c r="BP426" s="22">
        <v>3</v>
      </c>
      <c r="BQ426" s="22">
        <v>15</v>
      </c>
      <c r="BR426" s="22">
        <v>18</v>
      </c>
      <c r="BS426" s="22">
        <v>9</v>
      </c>
      <c r="BT426" s="22">
        <v>7</v>
      </c>
      <c r="BU426" s="22">
        <v>2</v>
      </c>
      <c r="BV426" s="22">
        <v>2</v>
      </c>
      <c r="BW426" s="22">
        <v>1</v>
      </c>
      <c r="BX426" s="22">
        <v>-3</v>
      </c>
      <c r="BY426" s="22">
        <v>3</v>
      </c>
      <c r="BZ426" s="22">
        <v>25</v>
      </c>
      <c r="CA426" s="21" t="str">
        <f>IF(Table1[[#This Row],[Score1]]&gt;Table1[[#This Row],[Score2]],Table1[[#This Row],[Team1]],Table1[[#This Row],[Team2]])</f>
        <v>LAL</v>
      </c>
      <c r="CB426" s="21" t="str">
        <f>IF(Raw!$CA426=Raw!$B426,"Team1", "Team2")</f>
        <v>Team1</v>
      </c>
      <c r="CC426" s="21">
        <v>113</v>
      </c>
      <c r="CD426" s="21">
        <v>108</v>
      </c>
      <c r="CE426" s="21">
        <f>Raw!$CC426-Raw!$CD426</f>
        <v>5</v>
      </c>
      <c r="CF426" s="21" t="str">
        <f>INDEX(Pred!O:O, MATCH(Table1[[#This Row],[Index]],Pred!E:E,0))</f>
        <v>do not bet</v>
      </c>
      <c r="CG426" s="21">
        <f>INDEX(Pred!P:P,MATCH(Table1[[#This Row],[Index]],Pred!E:E,0))</f>
        <v>-1</v>
      </c>
      <c r="CH426" s="21">
        <f>IF(OR(SIGN(Table1[[#This Row],[Runline.forecast]])&lt;&gt;SIGN(Table1[[#This Row],[Scorediff]]), ABS(Table1[[#This Row],[Runline.forecast]])&gt;ABS(Table1[[#This Row],[Scorediff]])),1,0)</f>
        <v>1</v>
      </c>
      <c r="CI426" s="21">
        <f>IF(Table1[[#This Row],[GamewinTeam]]=Table1[[#This Row],[Bet.forecast]],0,1)</f>
        <v>1</v>
      </c>
      <c r="CJ426" s="32">
        <f>IF(AND(Table1[[#This Row],[Runline.error]]=0,Table1[[#This Row],[Error]]=0),0,1)</f>
        <v>1</v>
      </c>
      <c r="CK426" s="32">
        <f>IF(OR(SIGN(Table1[[#This Row],[Scorepreddiff]])&lt;&gt;SIGN(Table1[[#This Row],[Scorediff]]), ABS(Table1[[#This Row],[Scorepreddiff]])&gt;ABS(Table1[[#This Row],[Scorediff]])),1,0)</f>
        <v>1</v>
      </c>
    </row>
    <row r="427" spans="1:89" x14ac:dyDescent="0.25">
      <c r="A427" t="str">
        <f>IF(ISBLANK(Table1[[#This Row],[Gamewin]]),"Test","Train")</f>
        <v>Train</v>
      </c>
      <c r="B427" s="16" t="s">
        <v>5</v>
      </c>
      <c r="C427" t="s">
        <v>40</v>
      </c>
      <c r="D427" s="19" t="s">
        <v>315</v>
      </c>
      <c r="E427" s="18" t="str">
        <f>Table1[[#This Row],[Team1]]&amp;""&amp;Table1[[#This Row],[Team2]]&amp;""&amp;Table1[[#This Row],[Date]]</f>
        <v>DETCHA25.02.2018</v>
      </c>
      <c r="F427" s="18" t="str">
        <f>Raw!$C427</f>
        <v>CHA</v>
      </c>
      <c r="G427" s="18" t="str">
        <f>IF(Raw!$F427=Raw!$B427,"Team1","Team2")</f>
        <v>Team2</v>
      </c>
      <c r="H427" s="18" t="str">
        <f>IF(Table1[[#This Row],[Odd1]]&gt;Table1[[#This Row],[Odd2]],Table1[[#This Row],[Team2]],Table1[[#This Row],[Team1]])</f>
        <v>CHA</v>
      </c>
      <c r="I427" s="18" t="str">
        <f>IF(Raw!$H427=Raw!$B427,"Team1","Team2")</f>
        <v>Team2</v>
      </c>
      <c r="J427">
        <v>2.54</v>
      </c>
      <c r="K427">
        <v>1.58</v>
      </c>
      <c r="L427" s="18">
        <f>Raw!$J427-Raw!$K427</f>
        <v>0.96</v>
      </c>
      <c r="M427" s="18" t="s">
        <v>5</v>
      </c>
      <c r="N427" s="18" t="str">
        <f>IF(Raw!$M427=Raw!$B427,"Team1", "Team2")</f>
        <v>Team1</v>
      </c>
      <c r="O427" s="3">
        <f>0</f>
        <v>0</v>
      </c>
      <c r="P427" s="3">
        <f>0</f>
        <v>0</v>
      </c>
      <c r="Q427" s="3">
        <f>0</f>
        <v>0</v>
      </c>
      <c r="R427" s="3">
        <f>0</f>
        <v>0</v>
      </c>
      <c r="S427" s="18" t="str">
        <f>IF(Table1[[#This Row],[Scorepred1]]&gt;Table1[[#This Row],[Scorepred2]],Table1[[#This Row],[Team1]],Table1[[#This Row],[Team2]])</f>
        <v>CHA</v>
      </c>
      <c r="T427" s="18" t="str">
        <f>IF(Raw!$S427=Raw!$B427,"Team1","Team2")</f>
        <v>Team2</v>
      </c>
      <c r="U427">
        <v>87</v>
      </c>
      <c r="V427">
        <v>111</v>
      </c>
      <c r="W427" s="18">
        <f>Raw!$U427-Raw!$V427</f>
        <v>-24</v>
      </c>
      <c r="X427">
        <v>0.69679999999999997</v>
      </c>
      <c r="Y427">
        <v>0.26</v>
      </c>
      <c r="Z427">
        <f>1-Table1[[#This Row],[Pred1]]</f>
        <v>0.74</v>
      </c>
      <c r="AA427" s="20">
        <v>-1</v>
      </c>
      <c r="AB427" s="20">
        <v>2</v>
      </c>
      <c r="AC427" s="20">
        <v>-3</v>
      </c>
      <c r="AD427" s="20">
        <v>4.1999999999999982E-2</v>
      </c>
      <c r="AE427" s="20">
        <v>-0.19999999999999574</v>
      </c>
      <c r="AF427" s="20">
        <v>-3.1000000000000085</v>
      </c>
      <c r="AG427" s="20">
        <v>0.39999999999999858</v>
      </c>
      <c r="AH427" s="20">
        <v>-0.39999999999999147</v>
      </c>
      <c r="AI427" s="20">
        <v>0.70000000000000284</v>
      </c>
      <c r="AJ427" s="20">
        <v>0.89999999999999858</v>
      </c>
      <c r="AK427" s="20">
        <v>2</v>
      </c>
      <c r="AL427" s="20">
        <v>0.69999999999999574</v>
      </c>
      <c r="AM427" s="20">
        <v>-4.8000000000000007</v>
      </c>
      <c r="AN427" s="20">
        <v>-6.9000000000000021</v>
      </c>
      <c r="AO427" s="20">
        <v>1</v>
      </c>
      <c r="AP427" s="20">
        <v>-0.40000000000000036</v>
      </c>
      <c r="AQ427" s="20">
        <v>-2.3999999999999986</v>
      </c>
      <c r="AR427" s="20">
        <v>-2.8000000000000043</v>
      </c>
      <c r="AS427" s="20">
        <v>1.5999999999999979</v>
      </c>
      <c r="AT427" s="20">
        <v>0.90000000000000036</v>
      </c>
      <c r="AU427" s="20">
        <v>0.59999999999999964</v>
      </c>
      <c r="AV427" s="20">
        <v>-0.79999999999999982</v>
      </c>
      <c r="AW427" s="20">
        <v>0</v>
      </c>
      <c r="AX427" s="20">
        <v>0.80000000000000071</v>
      </c>
      <c r="AY427" s="20">
        <v>-4.1000000000000014</v>
      </c>
      <c r="AZ427" s="20">
        <v>-0.19999999999999998</v>
      </c>
      <c r="BA427" s="20">
        <v>0</v>
      </c>
      <c r="BB427" s="20">
        <v>-1</v>
      </c>
      <c r="BC427" s="20">
        <v>1</v>
      </c>
      <c r="BD427" s="20">
        <v>-1</v>
      </c>
      <c r="BE427" s="20">
        <v>0</v>
      </c>
      <c r="BF427" s="20">
        <v>-24</v>
      </c>
      <c r="BG427" s="20">
        <v>-7</v>
      </c>
      <c r="BH427" s="20">
        <v>-5</v>
      </c>
      <c r="BI427" s="20">
        <v>-5.3999999999999986</v>
      </c>
      <c r="BJ427" s="22">
        <v>-7</v>
      </c>
      <c r="BK427" s="22">
        <v>-6</v>
      </c>
      <c r="BL427" s="22">
        <v>-13.3</v>
      </c>
      <c r="BM427" s="22">
        <v>-3</v>
      </c>
      <c r="BN427" s="22">
        <v>1</v>
      </c>
      <c r="BO427" s="22">
        <v>-18.299999999999997</v>
      </c>
      <c r="BP427" s="22">
        <v>-1</v>
      </c>
      <c r="BQ427" s="22">
        <v>5</v>
      </c>
      <c r="BR427" s="22">
        <v>4</v>
      </c>
      <c r="BS427" s="22">
        <v>-10</v>
      </c>
      <c r="BT427" s="22">
        <v>4</v>
      </c>
      <c r="BU427" s="22">
        <v>-3</v>
      </c>
      <c r="BV427" s="22">
        <v>-1</v>
      </c>
      <c r="BW427" s="22">
        <v>5</v>
      </c>
      <c r="BX427" s="22">
        <v>0</v>
      </c>
      <c r="BY427" s="20">
        <v>1</v>
      </c>
      <c r="BZ427" s="22">
        <v>-29</v>
      </c>
      <c r="CA427" s="21" t="str">
        <f>IF(Table1[[#This Row],[Score1]]&gt;Table1[[#This Row],[Score2]],Table1[[#This Row],[Team1]],Table1[[#This Row],[Team2]])</f>
        <v>CHA</v>
      </c>
      <c r="CB427" s="21" t="str">
        <f>IF(Raw!$CA427=Raw!$B427,"Team1", "Team2")</f>
        <v>Team2</v>
      </c>
      <c r="CC427" s="21">
        <v>98</v>
      </c>
      <c r="CD427" s="21">
        <v>114</v>
      </c>
      <c r="CE427" s="21">
        <f>Raw!$CC427-Raw!$CD427</f>
        <v>-16</v>
      </c>
      <c r="CF427" s="21" t="str">
        <f>INDEX(Pred!O:O, MATCH(Table1[[#This Row],[Index]],Pred!E:E,0))</f>
        <v>Team2</v>
      </c>
      <c r="CG427" s="21">
        <f>INDEX(Pred!P:P,MATCH(Table1[[#This Row],[Index]],Pred!E:E,0))</f>
        <v>-4</v>
      </c>
      <c r="CH427" s="21">
        <f>IF(OR(SIGN(Table1[[#This Row],[Runline.forecast]])&lt;&gt;SIGN(Table1[[#This Row],[Scorediff]]), ABS(Table1[[#This Row],[Runline.forecast]])&gt;ABS(Table1[[#This Row],[Scorediff]])),1,0)</f>
        <v>0</v>
      </c>
      <c r="CI427" s="21">
        <f>IF(Table1[[#This Row],[GamewinTeam]]=Table1[[#This Row],[Bet.forecast]],0,1)</f>
        <v>0</v>
      </c>
      <c r="CJ427" s="32">
        <f>IF(AND(Table1[[#This Row],[Runline.error]]=0,Table1[[#This Row],[Error]]=0),0,1)</f>
        <v>0</v>
      </c>
      <c r="CK427" s="32">
        <f>IF(OR(SIGN(Table1[[#This Row],[Scorepreddiff]])&lt;&gt;SIGN(Table1[[#This Row],[Scorediff]]), ABS(Table1[[#This Row],[Scorepreddiff]])&gt;ABS(Table1[[#This Row],[Scorediff]])),1,0)</f>
        <v>1</v>
      </c>
    </row>
    <row r="428" spans="1:89" x14ac:dyDescent="0.25">
      <c r="A428" t="str">
        <f>IF(ISBLANK(Table1[[#This Row],[Gamewin]]),"Test","Train")</f>
        <v>Train</v>
      </c>
      <c r="B428" s="17" t="s">
        <v>63</v>
      </c>
      <c r="C428" t="s">
        <v>8</v>
      </c>
      <c r="D428" s="19" t="s">
        <v>315</v>
      </c>
      <c r="E428" s="18" t="str">
        <f>Table1[[#This Row],[Team1]]&amp;""&amp;Table1[[#This Row],[Team2]]&amp;""&amp;Table1[[#This Row],[Date]]</f>
        <v>NOPMIL25.02.2018</v>
      </c>
      <c r="F428" s="3" t="str">
        <f>Raw!$C428</f>
        <v>MIL</v>
      </c>
      <c r="G428" s="3" t="str">
        <f>IF(Raw!$F428=Raw!$B428,"Team1","Team2")</f>
        <v>Team2</v>
      </c>
      <c r="H428" s="3" t="str">
        <f>IF(Table1[[#This Row],[Odd1]]&gt;Table1[[#This Row],[Odd2]],Table1[[#This Row],[Team2]],Table1[[#This Row],[Team1]])</f>
        <v>MIL</v>
      </c>
      <c r="I428" s="3" t="str">
        <f>IF(Raw!$H428=Raw!$B428,"Team1","Team2")</f>
        <v>Team2</v>
      </c>
      <c r="J428">
        <v>2.4900000000000002</v>
      </c>
      <c r="K428">
        <v>1.61</v>
      </c>
      <c r="L428" s="3">
        <f>Raw!$J428-Raw!$K428</f>
        <v>0.88000000000000012</v>
      </c>
      <c r="M428" s="3" t="s">
        <v>63</v>
      </c>
      <c r="N428" s="3" t="str">
        <f>IF(Raw!$M428=Raw!$B428,"Team1", "Team2")</f>
        <v>Team1</v>
      </c>
      <c r="O428" s="3">
        <f>0</f>
        <v>0</v>
      </c>
      <c r="P428" s="3">
        <f>0</f>
        <v>0</v>
      </c>
      <c r="Q428" s="3">
        <f>0</f>
        <v>0</v>
      </c>
      <c r="R428" s="3">
        <f>0</f>
        <v>0</v>
      </c>
      <c r="S428" s="18" t="str">
        <f>IF(Table1[[#This Row],[Scorepred1]]&gt;Table1[[#This Row],[Scorepred2]],Table1[[#This Row],[Team1]],Table1[[#This Row],[Team2]])</f>
        <v>NOP</v>
      </c>
      <c r="T428" s="3" t="str">
        <f>IF(Raw!$S428=Raw!$B428,"Team1","Team2")</f>
        <v>Team1</v>
      </c>
      <c r="U428">
        <v>104</v>
      </c>
      <c r="V428">
        <v>90</v>
      </c>
      <c r="W428" s="3">
        <f>Raw!$U428-Raw!$V428</f>
        <v>14</v>
      </c>
      <c r="X428">
        <v>0.80149999999999999</v>
      </c>
      <c r="Y428">
        <v>0.64</v>
      </c>
      <c r="Z428">
        <f>1-Table1[[#This Row],[Pred1]]</f>
        <v>0.36</v>
      </c>
      <c r="AA428" s="22">
        <v>0</v>
      </c>
      <c r="AB428" s="22">
        <v>-1</v>
      </c>
      <c r="AC428" s="22">
        <v>1</v>
      </c>
      <c r="AD428" s="22">
        <v>-1.6999999999999904E-2</v>
      </c>
      <c r="AE428" s="22">
        <v>0.60000000000000142</v>
      </c>
      <c r="AF428" s="22">
        <v>6.5999999999999943</v>
      </c>
      <c r="AG428" s="22">
        <v>3</v>
      </c>
      <c r="AH428" s="22">
        <v>5.5999999999999943</v>
      </c>
      <c r="AI428" s="22">
        <v>0.40000000000000568</v>
      </c>
      <c r="AJ428" s="22">
        <v>2.0999999999999996</v>
      </c>
      <c r="AK428" s="22">
        <v>4.8000000000000007</v>
      </c>
      <c r="AL428" s="22">
        <v>1.1999999999999957</v>
      </c>
      <c r="AM428" s="22">
        <v>-1.4000000000000021</v>
      </c>
      <c r="AN428" s="22">
        <v>-1.3999999999999986</v>
      </c>
      <c r="AO428" s="22">
        <v>-1.2000000000000028</v>
      </c>
      <c r="AP428" s="22">
        <v>0.59999999999999964</v>
      </c>
      <c r="AQ428" s="22">
        <v>3.7000000000000028</v>
      </c>
      <c r="AR428" s="22">
        <v>4.2000000000000028</v>
      </c>
      <c r="AS428" s="22">
        <v>3.8999999999999986</v>
      </c>
      <c r="AT428" s="22">
        <v>1.5999999999999996</v>
      </c>
      <c r="AU428" s="22">
        <v>-0.60000000000000053</v>
      </c>
      <c r="AV428" s="22">
        <v>0.20000000000000018</v>
      </c>
      <c r="AW428" s="22">
        <v>-0.10000000000000053</v>
      </c>
      <c r="AX428" s="22">
        <v>-2.3999999999999986</v>
      </c>
      <c r="AY428" s="22">
        <v>1.3999999999999986</v>
      </c>
      <c r="AZ428" s="22">
        <v>0.2</v>
      </c>
      <c r="BA428" s="22">
        <v>0</v>
      </c>
      <c r="BB428" s="22">
        <v>0</v>
      </c>
      <c r="BC428" s="22">
        <v>0</v>
      </c>
      <c r="BD428" s="22">
        <v>0</v>
      </c>
      <c r="BE428" s="22">
        <v>0</v>
      </c>
      <c r="BF428" s="22">
        <v>2</v>
      </c>
      <c r="BG428" s="22">
        <v>5</v>
      </c>
      <c r="BH428" s="22">
        <v>18</v>
      </c>
      <c r="BI428" s="22">
        <v>-3.3999999999999986</v>
      </c>
      <c r="BJ428" s="22">
        <v>-5</v>
      </c>
      <c r="BK428" s="22">
        <v>5</v>
      </c>
      <c r="BL428" s="22">
        <v>-24.2</v>
      </c>
      <c r="BM428" s="22">
        <v>-3</v>
      </c>
      <c r="BN428" s="22">
        <v>-3</v>
      </c>
      <c r="BO428" s="22">
        <v>-1.9000000000000057</v>
      </c>
      <c r="BP428" s="22">
        <v>0</v>
      </c>
      <c r="BQ428" s="22">
        <v>5</v>
      </c>
      <c r="BR428" s="22">
        <v>5</v>
      </c>
      <c r="BS428" s="22">
        <v>6</v>
      </c>
      <c r="BT428" s="22">
        <v>-6</v>
      </c>
      <c r="BU428" s="22">
        <v>3</v>
      </c>
      <c r="BV428" s="22">
        <v>10</v>
      </c>
      <c r="BW428" s="22">
        <v>-3</v>
      </c>
      <c r="BX428" s="22">
        <v>-6</v>
      </c>
      <c r="BY428" s="22">
        <v>2</v>
      </c>
      <c r="BZ428" s="22">
        <v>-2</v>
      </c>
      <c r="CA428" s="21" t="str">
        <f>IF(Table1[[#This Row],[Score1]]&gt;Table1[[#This Row],[Score2]],Table1[[#This Row],[Team1]],Table1[[#This Row],[Team2]])</f>
        <v>NOP</v>
      </c>
      <c r="CB428" s="32" t="str">
        <f>IF(Raw!$CA428=Raw!$B428,"Team1", "Team2")</f>
        <v>Team1</v>
      </c>
      <c r="CC428" s="32">
        <v>123</v>
      </c>
      <c r="CD428" s="32">
        <v>121</v>
      </c>
      <c r="CE428" s="32">
        <f>Raw!$CC428-Raw!$CD428</f>
        <v>2</v>
      </c>
      <c r="CF428" s="32" t="str">
        <f>INDEX(Pred!O:O, MATCH(Table1[[#This Row],[Index]],Pred!E:E,0))</f>
        <v>do not bet</v>
      </c>
      <c r="CG428" s="32">
        <f>INDEX(Pred!P:P,MATCH(Table1[[#This Row],[Index]],Pred!E:E,0))</f>
        <v>-3</v>
      </c>
      <c r="CH428" s="32">
        <f>IF(OR(SIGN(Table1[[#This Row],[Runline.forecast]])&lt;&gt;SIGN(Table1[[#This Row],[Scorediff]]), ABS(Table1[[#This Row],[Runline.forecast]])&gt;ABS(Table1[[#This Row],[Scorediff]])),1,0)</f>
        <v>1</v>
      </c>
      <c r="CI428" s="32">
        <f>IF(Table1[[#This Row],[GamewinTeam]]=Table1[[#This Row],[Bet.forecast]],0,1)</f>
        <v>1</v>
      </c>
      <c r="CJ428" s="32">
        <f>IF(AND(Table1[[#This Row],[Runline.error]]=0,Table1[[#This Row],[Error]]=0),0,1)</f>
        <v>1</v>
      </c>
      <c r="CK428" s="32">
        <f>IF(OR(SIGN(Table1[[#This Row],[Scorepreddiff]])&lt;&gt;SIGN(Table1[[#This Row],[Scorediff]]), ABS(Table1[[#This Row],[Scorepreddiff]])&gt;ABS(Table1[[#This Row],[Scorediff]])),1,0)</f>
        <v>1</v>
      </c>
    </row>
    <row r="429" spans="1:89" x14ac:dyDescent="0.25">
      <c r="A429" t="str">
        <f>IF(ISBLANK(Table1[[#This Row],[Gamewin]]),"Test","Train")</f>
        <v>Train</v>
      </c>
      <c r="B429" s="17" t="s">
        <v>78</v>
      </c>
      <c r="C429" t="s">
        <v>4</v>
      </c>
      <c r="D429" s="19" t="s">
        <v>315</v>
      </c>
      <c r="E429" s="18" t="str">
        <f>Table1[[#This Row],[Team1]]&amp;""&amp;Table1[[#This Row],[Team2]]&amp;""&amp;Table1[[#This Row],[Date]]</f>
        <v>SASCLE25.02.2018</v>
      </c>
      <c r="F429" s="3" t="str">
        <f>Raw!$C429</f>
        <v>CLE</v>
      </c>
      <c r="G429" s="3" t="str">
        <f>IF(Raw!$F429=Raw!$B429,"Team1","Team2")</f>
        <v>Team2</v>
      </c>
      <c r="H429" s="3" t="str">
        <f>IF(Table1[[#This Row],[Odd1]]&gt;Table1[[#This Row],[Odd2]],Table1[[#This Row],[Team2]],Table1[[#This Row],[Team1]])</f>
        <v>CLE</v>
      </c>
      <c r="I429" s="3" t="str">
        <f>IF(Raw!$H429=Raw!$B429,"Team1","Team2")</f>
        <v>Team2</v>
      </c>
      <c r="J429">
        <v>2.81</v>
      </c>
      <c r="K429">
        <v>1.5</v>
      </c>
      <c r="L429" s="3">
        <f>Raw!$J429-Raw!$K429</f>
        <v>1.31</v>
      </c>
      <c r="M429" s="3" t="s">
        <v>78</v>
      </c>
      <c r="N429" s="3" t="str">
        <f>IF(Raw!$M429=Raw!$B429,"Team1", "Team2")</f>
        <v>Team1</v>
      </c>
      <c r="O429" s="3">
        <f>0</f>
        <v>0</v>
      </c>
      <c r="P429" s="3">
        <f>0</f>
        <v>0</v>
      </c>
      <c r="Q429" s="3">
        <f>0</f>
        <v>0</v>
      </c>
      <c r="R429" s="3">
        <f>0</f>
        <v>0</v>
      </c>
      <c r="S429" s="18" t="str">
        <f>IF(Table1[[#This Row],[Scorepred1]]&gt;Table1[[#This Row],[Scorepred2]],Table1[[#This Row],[Team1]],Table1[[#This Row],[Team2]])</f>
        <v>SAS</v>
      </c>
      <c r="T429" s="3" t="str">
        <f>IF(Raw!$S429=Raw!$B429,"Team1","Team2")</f>
        <v>Team1</v>
      </c>
      <c r="U429">
        <v>103</v>
      </c>
      <c r="V429">
        <v>97</v>
      </c>
      <c r="W429" s="3">
        <f>Raw!$U429-Raw!$V429</f>
        <v>6</v>
      </c>
      <c r="X429">
        <v>0.6784</v>
      </c>
      <c r="Y429">
        <v>0.56000000000000005</v>
      </c>
      <c r="Z429">
        <f>1-Table1[[#This Row],[Pred1]]</f>
        <v>0.43999999999999995</v>
      </c>
      <c r="AA429" s="22">
        <v>2</v>
      </c>
      <c r="AB429" s="22">
        <v>0</v>
      </c>
      <c r="AC429" s="22">
        <v>2</v>
      </c>
      <c r="AD429" s="22">
        <v>-2.0000000000000018E-2</v>
      </c>
      <c r="AE429" s="22">
        <v>-0.20000000000000284</v>
      </c>
      <c r="AF429" s="22">
        <v>-8.1999999999999886</v>
      </c>
      <c r="AG429" s="22">
        <v>-1.0999999999999943</v>
      </c>
      <c r="AH429" s="22">
        <v>0.60000000000000853</v>
      </c>
      <c r="AI429" s="22">
        <v>-1.6000000000000014</v>
      </c>
      <c r="AJ429" s="22">
        <v>-3.4000000000000004</v>
      </c>
      <c r="AK429" s="22">
        <v>-8.2999999999999972</v>
      </c>
      <c r="AL429" s="22">
        <v>-1</v>
      </c>
      <c r="AM429" s="22">
        <v>-2.6999999999999993</v>
      </c>
      <c r="AN429" s="22">
        <v>-3</v>
      </c>
      <c r="AO429" s="22">
        <v>-1.5</v>
      </c>
      <c r="AP429" s="22">
        <v>2.0999999999999996</v>
      </c>
      <c r="AQ429" s="22">
        <v>0.5</v>
      </c>
      <c r="AR429" s="22">
        <v>2.5999999999999943</v>
      </c>
      <c r="AS429" s="22">
        <v>-0.70000000000000284</v>
      </c>
      <c r="AT429" s="22">
        <v>-0.59999999999999964</v>
      </c>
      <c r="AU429" s="22">
        <v>0.20000000000000018</v>
      </c>
      <c r="AV429" s="22">
        <v>1.6</v>
      </c>
      <c r="AW429" s="22">
        <v>-0.39999999999999947</v>
      </c>
      <c r="AX429" s="22">
        <v>-1.5</v>
      </c>
      <c r="AY429" s="22">
        <v>-1.5</v>
      </c>
      <c r="AZ429" s="22">
        <v>2.5</v>
      </c>
      <c r="BA429" s="22">
        <v>0</v>
      </c>
      <c r="BB429" s="22">
        <v>-1</v>
      </c>
      <c r="BC429" s="22">
        <v>1</v>
      </c>
      <c r="BD429" s="22">
        <v>-1</v>
      </c>
      <c r="BE429" s="22">
        <v>0</v>
      </c>
      <c r="BF429" s="22">
        <v>7</v>
      </c>
      <c r="BG429" s="22">
        <v>3</v>
      </c>
      <c r="BH429" s="22">
        <v>-2</v>
      </c>
      <c r="BI429" s="22">
        <v>4.6000000000000014</v>
      </c>
      <c r="BJ429" s="22">
        <v>-6</v>
      </c>
      <c r="BK429" s="22">
        <v>-13</v>
      </c>
      <c r="BL429" s="22">
        <v>-6.5999999999999979</v>
      </c>
      <c r="BM429" s="22">
        <v>7</v>
      </c>
      <c r="BN429" s="22">
        <v>17</v>
      </c>
      <c r="BO429" s="22">
        <v>-23.700000000000003</v>
      </c>
      <c r="BP429" s="22">
        <v>4</v>
      </c>
      <c r="BQ429" s="22">
        <v>-12</v>
      </c>
      <c r="BR429" s="22">
        <v>-8</v>
      </c>
      <c r="BS429" s="22">
        <v>2</v>
      </c>
      <c r="BT429" s="22">
        <v>-11</v>
      </c>
      <c r="BU429" s="22">
        <v>-9</v>
      </c>
      <c r="BV429" s="22">
        <v>-5</v>
      </c>
      <c r="BW429" s="22">
        <v>-1</v>
      </c>
      <c r="BX429" s="22">
        <v>-3</v>
      </c>
      <c r="BY429" s="22">
        <v>2</v>
      </c>
      <c r="BZ429" s="22">
        <v>-26</v>
      </c>
      <c r="CA429" s="21" t="str">
        <f>IF(Table1[[#This Row],[Score1]]&gt;Table1[[#This Row],[Score2]],Table1[[#This Row],[Team1]],Table1[[#This Row],[Team2]])</f>
        <v>SAS</v>
      </c>
      <c r="CB429" s="32" t="str">
        <f>IF(Raw!$CA429=Raw!$B429,"Team1", "Team2")</f>
        <v>Team1</v>
      </c>
      <c r="CC429" s="32">
        <v>110</v>
      </c>
      <c r="CD429" s="32">
        <v>94</v>
      </c>
      <c r="CE429" s="32">
        <f>Raw!$CC429-Raw!$CD429</f>
        <v>16</v>
      </c>
      <c r="CF429" s="32" t="str">
        <f>INDEX(Pred!O:O, MATCH(Table1[[#This Row],[Index]],Pred!E:E,0))</f>
        <v>Team2</v>
      </c>
      <c r="CG429" s="32">
        <f>INDEX(Pred!P:P,MATCH(Table1[[#This Row],[Index]],Pred!E:E,0))</f>
        <v>-2</v>
      </c>
      <c r="CH429" s="32">
        <f>IF(OR(SIGN(Table1[[#This Row],[Runline.forecast]])&lt;&gt;SIGN(Table1[[#This Row],[Scorediff]]), ABS(Table1[[#This Row],[Runline.forecast]])&gt;ABS(Table1[[#This Row],[Scorediff]])),1,0)</f>
        <v>1</v>
      </c>
      <c r="CI429" s="32">
        <f>IF(Table1[[#This Row],[GamewinTeam]]=Table1[[#This Row],[Bet.forecast]],0,1)</f>
        <v>1</v>
      </c>
      <c r="CJ429" s="32">
        <f>IF(AND(Table1[[#This Row],[Runline.error]]=0,Table1[[#This Row],[Error]]=0),0,1)</f>
        <v>1</v>
      </c>
      <c r="CK429" s="32">
        <f>IF(OR(SIGN(Table1[[#This Row],[Scorepreddiff]])&lt;&gt;SIGN(Table1[[#This Row],[Scorediff]]), ABS(Table1[[#This Row],[Scorepreddiff]])&gt;ABS(Table1[[#This Row],[Scorediff]])),1,0)</f>
        <v>0</v>
      </c>
    </row>
    <row r="430" spans="1:89" x14ac:dyDescent="0.25">
      <c r="A430" t="str">
        <f>IF(ISBLANK(Table1[[#This Row],[Gamewin]]),"Test","Train")</f>
        <v>Train</v>
      </c>
      <c r="B430" s="17" t="s">
        <v>6</v>
      </c>
      <c r="C430" t="s">
        <v>47</v>
      </c>
      <c r="D430" s="19" t="s">
        <v>315</v>
      </c>
      <c r="E430" s="18" t="str">
        <f>Table1[[#This Row],[Team1]]&amp;""&amp;Table1[[#This Row],[Team2]]&amp;""&amp;Table1[[#This Row],[Date]]</f>
        <v>HOUDEN25.02.2018</v>
      </c>
      <c r="F430" s="3" t="str">
        <f>Raw!$C430</f>
        <v>DEN</v>
      </c>
      <c r="G430" s="3" t="str">
        <f>IF(Raw!$F430=Raw!$B430,"Team1","Team2")</f>
        <v>Team2</v>
      </c>
      <c r="H430" s="3" t="str">
        <f>IF(Table1[[#This Row],[Odd1]]&gt;Table1[[#This Row],[Odd2]],Table1[[#This Row],[Team2]],Table1[[#This Row],[Team1]])</f>
        <v>HOU</v>
      </c>
      <c r="I430" s="3" t="str">
        <f>IF(Raw!$H430=Raw!$B430,"Team1","Team2")</f>
        <v>Team1</v>
      </c>
      <c r="J430">
        <v>1.52</v>
      </c>
      <c r="K430">
        <v>2.73</v>
      </c>
      <c r="L430" s="3">
        <f>Raw!$J430-Raw!$K430</f>
        <v>-1.21</v>
      </c>
      <c r="M430" s="3" t="s">
        <v>47</v>
      </c>
      <c r="N430" s="3" t="str">
        <f>IF(Raw!$M430=Raw!$B430,"Team1", "Team2")</f>
        <v>Team2</v>
      </c>
      <c r="O430" s="3">
        <f>0</f>
        <v>0</v>
      </c>
      <c r="P430" s="3">
        <f>0</f>
        <v>0</v>
      </c>
      <c r="Q430" s="3">
        <f>0</f>
        <v>0</v>
      </c>
      <c r="R430" s="3">
        <f>0</f>
        <v>0</v>
      </c>
      <c r="S430" s="18" t="str">
        <f>IF(Table1[[#This Row],[Scorepred1]]&gt;Table1[[#This Row],[Scorepred2]],Table1[[#This Row],[Team1]],Table1[[#This Row],[Team2]])</f>
        <v>HOU</v>
      </c>
      <c r="T430" s="3" t="str">
        <f>IF(Raw!$S430=Raw!$B430,"Team1","Team2")</f>
        <v>Team1</v>
      </c>
      <c r="U430">
        <v>103</v>
      </c>
      <c r="V430">
        <v>96</v>
      </c>
      <c r="W430" s="3">
        <f>Raw!$U430-Raw!$V430</f>
        <v>7</v>
      </c>
      <c r="X430">
        <v>0.72829999999999995</v>
      </c>
      <c r="Y430">
        <v>0.56999999999999995</v>
      </c>
      <c r="Z430">
        <f>1-Table1[[#This Row],[Pred1]]</f>
        <v>0.43000000000000005</v>
      </c>
      <c r="AA430" s="22">
        <v>-1</v>
      </c>
      <c r="AB430" s="22">
        <v>12</v>
      </c>
      <c r="AC430" s="22">
        <v>-13</v>
      </c>
      <c r="AD430" s="22">
        <v>0.21699999999999997</v>
      </c>
      <c r="AE430" s="22">
        <v>-9.9999999999994316E-2</v>
      </c>
      <c r="AF430" s="22">
        <v>6.1000000000000085</v>
      </c>
      <c r="AG430" s="22">
        <v>-1.1999999999999957</v>
      </c>
      <c r="AH430" s="22">
        <v>-1.9000000000000057</v>
      </c>
      <c r="AI430" s="22">
        <v>-0.30000000000000426</v>
      </c>
      <c r="AJ430" s="22">
        <v>4.4000000000000004</v>
      </c>
      <c r="AK430" s="22">
        <v>12.200000000000003</v>
      </c>
      <c r="AL430" s="22">
        <v>0</v>
      </c>
      <c r="AM430" s="22">
        <v>3.9000000000000021</v>
      </c>
      <c r="AN430" s="22">
        <v>4.1999999999999993</v>
      </c>
      <c r="AO430" s="22">
        <v>3</v>
      </c>
      <c r="AP430" s="22">
        <v>-2.2000000000000011</v>
      </c>
      <c r="AQ430" s="22">
        <v>1.3999999999999986</v>
      </c>
      <c r="AR430" s="22">
        <v>-0.79999999999999716</v>
      </c>
      <c r="AS430" s="22">
        <v>-2.6000000000000014</v>
      </c>
      <c r="AT430" s="22">
        <v>-1.2999999999999989</v>
      </c>
      <c r="AU430" s="22">
        <v>0.89999999999999947</v>
      </c>
      <c r="AV430" s="22">
        <v>0.10000000000000053</v>
      </c>
      <c r="AW430" s="22">
        <v>-0.29999999999999982</v>
      </c>
      <c r="AX430" s="22">
        <v>1.5999999999999979</v>
      </c>
      <c r="AY430" s="22">
        <v>0.59999999999999787</v>
      </c>
      <c r="AZ430" s="22">
        <v>7.8000000000000007</v>
      </c>
      <c r="BA430" s="22">
        <v>0</v>
      </c>
      <c r="BB430" s="22">
        <v>0</v>
      </c>
      <c r="BC430" s="22">
        <v>0</v>
      </c>
      <c r="BD430" s="22">
        <v>0</v>
      </c>
      <c r="BE430" s="22">
        <v>0</v>
      </c>
      <c r="BF430" s="22">
        <v>-2</v>
      </c>
      <c r="BG430" s="22">
        <v>-8</v>
      </c>
      <c r="BH430" s="22">
        <v>-15</v>
      </c>
      <c r="BI430" s="22">
        <v>-0.70000000000000284</v>
      </c>
      <c r="BJ430" s="22">
        <v>2</v>
      </c>
      <c r="BK430" s="22">
        <v>6</v>
      </c>
      <c r="BL430" s="22">
        <v>-0.70000000000000284</v>
      </c>
      <c r="BM430" s="22">
        <v>12</v>
      </c>
      <c r="BN430" s="22">
        <v>11</v>
      </c>
      <c r="BO430" s="22">
        <v>13</v>
      </c>
      <c r="BP430" s="22">
        <v>-4</v>
      </c>
      <c r="BQ430" s="22">
        <v>2</v>
      </c>
      <c r="BR430" s="22">
        <v>-2</v>
      </c>
      <c r="BS430" s="22">
        <v>-9</v>
      </c>
      <c r="BT430" s="22">
        <v>2</v>
      </c>
      <c r="BU430" s="22">
        <v>1</v>
      </c>
      <c r="BV430" s="22">
        <v>-1</v>
      </c>
      <c r="BW430" s="22">
        <v>-1</v>
      </c>
      <c r="BX430" s="22">
        <v>-10</v>
      </c>
      <c r="BY430" s="22">
        <v>2</v>
      </c>
      <c r="BZ430" s="22">
        <v>15</v>
      </c>
      <c r="CA430" s="21" t="str">
        <f>IF(Table1[[#This Row],[Score1]]&gt;Table1[[#This Row],[Score2]],Table1[[#This Row],[Team1]],Table1[[#This Row],[Team2]])</f>
        <v>HOU</v>
      </c>
      <c r="CB430" s="32" t="str">
        <f>IF(Raw!$CA430=Raw!$B430,"Team1", "Team2")</f>
        <v>Team1</v>
      </c>
      <c r="CC430" s="32">
        <v>119</v>
      </c>
      <c r="CD430" s="32">
        <v>114</v>
      </c>
      <c r="CE430" s="32">
        <f>Raw!$CC430-Raw!$CD430</f>
        <v>5</v>
      </c>
      <c r="CF430" s="32" t="str">
        <f>INDEX(Pred!O:O, MATCH(Table1[[#This Row],[Index]],Pred!E:E,0))</f>
        <v>do not bet</v>
      </c>
      <c r="CG430" s="32">
        <f>INDEX(Pred!P:P,MATCH(Table1[[#This Row],[Index]],Pred!E:E,0))</f>
        <v>2</v>
      </c>
      <c r="CH430" s="32">
        <f>IF(OR(SIGN(Table1[[#This Row],[Runline.forecast]])&lt;&gt;SIGN(Table1[[#This Row],[Scorediff]]), ABS(Table1[[#This Row],[Runline.forecast]])&gt;ABS(Table1[[#This Row],[Scorediff]])),1,0)</f>
        <v>0</v>
      </c>
      <c r="CI430" s="32">
        <f>IF(Table1[[#This Row],[GamewinTeam]]=Table1[[#This Row],[Bet.forecast]],0,1)</f>
        <v>1</v>
      </c>
      <c r="CJ430" s="32">
        <f>IF(AND(Table1[[#This Row],[Runline.error]]=0,Table1[[#This Row],[Error]]=0),0,1)</f>
        <v>1</v>
      </c>
      <c r="CK430" s="32">
        <f>IF(OR(SIGN(Table1[[#This Row],[Scorepreddiff]])&lt;&gt;SIGN(Table1[[#This Row],[Scorediff]]), ABS(Table1[[#This Row],[Scorepreddiff]])&gt;ABS(Table1[[#This Row],[Scorediff]])),1,0)</f>
        <v>1</v>
      </c>
    </row>
    <row r="431" spans="1:89" x14ac:dyDescent="0.25">
      <c r="A431" t="str">
        <f>IF(ISBLANK(Table1[[#This Row],[Gamewin]]),"Test","Train")</f>
        <v>Train</v>
      </c>
      <c r="B431" s="17" t="s">
        <v>10</v>
      </c>
      <c r="C431" t="s">
        <v>83</v>
      </c>
      <c r="D431" s="19" t="s">
        <v>315</v>
      </c>
      <c r="E431" s="18" t="str">
        <f>Table1[[#This Row],[Team1]]&amp;""&amp;Table1[[#This Row],[Team2]]&amp;""&amp;Table1[[#This Row],[Date]]</f>
        <v>PHIWAS25.02.2018</v>
      </c>
      <c r="F431" s="3" t="str">
        <f>Raw!$C431</f>
        <v>WAS</v>
      </c>
      <c r="G431" s="3" t="str">
        <f>IF(Raw!$F431=Raw!$B431,"Team1","Team2")</f>
        <v>Team2</v>
      </c>
      <c r="H431" s="3" t="str">
        <f>IF(Table1[[#This Row],[Odd1]]&gt;Table1[[#This Row],[Odd2]],Table1[[#This Row],[Team2]],Table1[[#This Row],[Team1]])</f>
        <v>WAS</v>
      </c>
      <c r="I431" s="3" t="str">
        <f>IF(Raw!$H431=Raw!$B431,"Team1","Team2")</f>
        <v>Team2</v>
      </c>
      <c r="J431">
        <v>2.13</v>
      </c>
      <c r="K431">
        <v>1.8</v>
      </c>
      <c r="L431" s="3">
        <f>Raw!$J431-Raw!$K431</f>
        <v>0.32999999999999985</v>
      </c>
      <c r="M431" s="3" t="s">
        <v>83</v>
      </c>
      <c r="N431" s="3" t="str">
        <f>IF(Raw!$M431=Raw!$B431,"Team1", "Team2")</f>
        <v>Team2</v>
      </c>
      <c r="O431" s="3">
        <f>0</f>
        <v>0</v>
      </c>
      <c r="P431" s="3">
        <f>0</f>
        <v>0</v>
      </c>
      <c r="Q431" s="3">
        <f>0</f>
        <v>0</v>
      </c>
      <c r="R431" s="3">
        <f>0</f>
        <v>0</v>
      </c>
      <c r="S431" s="18" t="str">
        <f>IF(Table1[[#This Row],[Scorepred1]]&gt;Table1[[#This Row],[Scorepred2]],Table1[[#This Row],[Team1]],Table1[[#This Row],[Team2]])</f>
        <v>PHI</v>
      </c>
      <c r="T431" s="3" t="str">
        <f>IF(Raw!$S431=Raw!$B431,"Team1","Team2")</f>
        <v>Team1</v>
      </c>
      <c r="U431">
        <v>103</v>
      </c>
      <c r="V431">
        <v>89</v>
      </c>
      <c r="W431" s="3">
        <f>Raw!$U431-Raw!$V431</f>
        <v>14</v>
      </c>
      <c r="X431">
        <v>0.70660000000000001</v>
      </c>
      <c r="Y431">
        <v>0.64</v>
      </c>
      <c r="Z431">
        <f>1-Table1[[#This Row],[Pred1]]</f>
        <v>0.36</v>
      </c>
      <c r="AA431" s="22">
        <v>-2</v>
      </c>
      <c r="AB431" s="22">
        <v>-2</v>
      </c>
      <c r="AC431" s="22">
        <v>0</v>
      </c>
      <c r="AD431" s="22">
        <v>-1.4999999999999902E-2</v>
      </c>
      <c r="AE431" s="22">
        <v>0.10000000000000142</v>
      </c>
      <c r="AF431" s="22">
        <v>0.39999999999999147</v>
      </c>
      <c r="AG431" s="22">
        <v>-0.30000000000000426</v>
      </c>
      <c r="AH431" s="22">
        <v>-0.60000000000000853</v>
      </c>
      <c r="AI431" s="22">
        <v>-9.9999999999994316E-2</v>
      </c>
      <c r="AJ431" s="22">
        <v>0.59999999999999964</v>
      </c>
      <c r="AK431" s="22">
        <v>2.1999999999999993</v>
      </c>
      <c r="AL431" s="22">
        <v>-0.69999999999999574</v>
      </c>
      <c r="AM431" s="22">
        <v>0.5</v>
      </c>
      <c r="AN431" s="22">
        <v>0.89999999999999858</v>
      </c>
      <c r="AO431" s="22">
        <v>-1</v>
      </c>
      <c r="AP431" s="22">
        <v>1.0999999999999996</v>
      </c>
      <c r="AQ431" s="22">
        <v>2.8999999999999986</v>
      </c>
      <c r="AR431" s="22">
        <v>4</v>
      </c>
      <c r="AS431" s="22">
        <v>1.3000000000000007</v>
      </c>
      <c r="AT431" s="22">
        <v>3</v>
      </c>
      <c r="AU431" s="22">
        <v>9.9999999999999645E-2</v>
      </c>
      <c r="AV431" s="22">
        <v>0.5</v>
      </c>
      <c r="AW431" s="22">
        <v>0.79999999999999982</v>
      </c>
      <c r="AX431" s="22">
        <v>1</v>
      </c>
      <c r="AY431" s="22">
        <v>0.30000000000000071</v>
      </c>
      <c r="AZ431" s="22">
        <v>0.40000000000000013</v>
      </c>
      <c r="BA431" s="22">
        <v>0</v>
      </c>
      <c r="BB431" s="22">
        <v>1</v>
      </c>
      <c r="BC431" s="22">
        <v>-1</v>
      </c>
      <c r="BD431" s="22">
        <v>1</v>
      </c>
      <c r="BE431" s="22">
        <v>0</v>
      </c>
      <c r="BF431" s="22">
        <v>11</v>
      </c>
      <c r="BG431" s="22">
        <v>2</v>
      </c>
      <c r="BH431" s="22">
        <v>0</v>
      </c>
      <c r="BI431" s="22">
        <v>2.5</v>
      </c>
      <c r="BJ431" s="22">
        <v>0</v>
      </c>
      <c r="BK431" s="22">
        <v>2</v>
      </c>
      <c r="BL431" s="22">
        <v>-2.7000000000000028</v>
      </c>
      <c r="BM431" s="22">
        <v>7</v>
      </c>
      <c r="BN431" s="22">
        <v>10</v>
      </c>
      <c r="BO431" s="22">
        <v>-8.8999999999999915</v>
      </c>
      <c r="BP431" s="22">
        <v>3</v>
      </c>
      <c r="BQ431" s="22">
        <v>6</v>
      </c>
      <c r="BR431" s="22">
        <v>9</v>
      </c>
      <c r="BS431" s="22">
        <v>6</v>
      </c>
      <c r="BT431" s="22">
        <v>0</v>
      </c>
      <c r="BU431" s="22">
        <v>2</v>
      </c>
      <c r="BV431" s="22">
        <v>3</v>
      </c>
      <c r="BW431" s="22">
        <v>0</v>
      </c>
      <c r="BX431" s="22">
        <v>-5</v>
      </c>
      <c r="BY431" s="22">
        <v>2</v>
      </c>
      <c r="BZ431" s="22">
        <v>28</v>
      </c>
      <c r="CA431" s="21" t="str">
        <f>IF(Table1[[#This Row],[Score1]]&gt;Table1[[#This Row],[Score2]],Table1[[#This Row],[Team1]],Table1[[#This Row],[Team2]])</f>
        <v>WAS</v>
      </c>
      <c r="CB431" s="32" t="str">
        <f>IF(Raw!$CA431=Raw!$B431,"Team1", "Team2")</f>
        <v>Team2</v>
      </c>
      <c r="CC431" s="32">
        <v>94</v>
      </c>
      <c r="CD431" s="32">
        <v>109</v>
      </c>
      <c r="CE431" s="32">
        <f>Raw!$CC431-Raw!$CD431</f>
        <v>-15</v>
      </c>
      <c r="CF431" s="32" t="str">
        <f>INDEX(Pred!O:O, MATCH(Table1[[#This Row],[Index]],Pred!E:E,0))</f>
        <v>do not bet</v>
      </c>
      <c r="CG431" s="32">
        <f>INDEX(Pred!P:P,MATCH(Table1[[#This Row],[Index]],Pred!E:E,0))</f>
        <v>-2</v>
      </c>
      <c r="CH431" s="32">
        <f>IF(OR(SIGN(Table1[[#This Row],[Runline.forecast]])&lt;&gt;SIGN(Table1[[#This Row],[Scorediff]]), ABS(Table1[[#This Row],[Runline.forecast]])&gt;ABS(Table1[[#This Row],[Scorediff]])),1,0)</f>
        <v>0</v>
      </c>
      <c r="CI431" s="32">
        <f>IF(Table1[[#This Row],[GamewinTeam]]=Table1[[#This Row],[Bet.forecast]],0,1)</f>
        <v>1</v>
      </c>
      <c r="CJ431" s="32">
        <f>IF(AND(Table1[[#This Row],[Runline.error]]=0,Table1[[#This Row],[Error]]=0),0,1)</f>
        <v>1</v>
      </c>
      <c r="CK431" s="32">
        <f>IF(OR(SIGN(Table1[[#This Row],[Scorepreddiff]])&lt;&gt;SIGN(Table1[[#This Row],[Scorediff]]), ABS(Table1[[#This Row],[Scorepreddiff]])&gt;ABS(Table1[[#This Row],[Scorediff]])),1,0)</f>
        <v>1</v>
      </c>
    </row>
    <row r="432" spans="1:89" x14ac:dyDescent="0.25">
      <c r="A432" t="str">
        <f>IF(ISBLANK(Table1[[#This Row],[Gamewin]]),"Test","Train")</f>
        <v>Train</v>
      </c>
      <c r="B432" t="s">
        <v>40</v>
      </c>
      <c r="C432" t="s">
        <v>10</v>
      </c>
      <c r="D432" s="19" t="s">
        <v>317</v>
      </c>
      <c r="E432" s="18" t="str">
        <f>Table1[[#This Row],[Team1]]&amp;""&amp;Table1[[#This Row],[Team2]]&amp;""&amp;Table1[[#This Row],[Date]]</f>
        <v>CHAPHI02.03.2018</v>
      </c>
      <c r="F432" s="18" t="str">
        <f>Raw!$C432</f>
        <v>PHI</v>
      </c>
      <c r="G432" s="18" t="str">
        <f>IF(Raw!$F432=Raw!$B432,"Team1","Team2")</f>
        <v>Team2</v>
      </c>
      <c r="H432" s="18" t="str">
        <f>IF(Table1[[#This Row],[Odd1]]&gt;Table1[[#This Row],[Odd2]],Table1[[#This Row],[Team2]],Table1[[#This Row],[Team1]])</f>
        <v>PHI</v>
      </c>
      <c r="I432" s="18" t="str">
        <f>IF(Raw!$H432=Raw!$B432,"Team1","Team2")</f>
        <v>Team2</v>
      </c>
      <c r="J432">
        <v>2.38</v>
      </c>
      <c r="K432">
        <v>1.65</v>
      </c>
      <c r="L432" s="18">
        <f>Raw!$J432-Raw!$K432</f>
        <v>0.73</v>
      </c>
      <c r="M432" s="18" t="s">
        <v>40</v>
      </c>
      <c r="N432" s="18" t="str">
        <f>IF(Raw!$M432=Raw!$B432,"Team1", "Team2")</f>
        <v>Team1</v>
      </c>
      <c r="O432" s="3">
        <f>0</f>
        <v>0</v>
      </c>
      <c r="P432" s="3">
        <f>0</f>
        <v>0</v>
      </c>
      <c r="Q432" s="3">
        <f>0</f>
        <v>0</v>
      </c>
      <c r="R432" s="3">
        <f>0</f>
        <v>0</v>
      </c>
      <c r="S432" s="18" t="str">
        <f>IF(Table1[[#This Row],[Scorepred1]]&gt;Table1[[#This Row],[Scorepred2]],Table1[[#This Row],[Team1]],Table1[[#This Row],[Team2]])</f>
        <v>PHI</v>
      </c>
      <c r="T432" s="18" t="str">
        <f>IF(Raw!$S432=Raw!$B432,"Team1","Team2")</f>
        <v>Team2</v>
      </c>
      <c r="U432">
        <v>84</v>
      </c>
      <c r="V432">
        <v>105</v>
      </c>
      <c r="W432" s="18">
        <f>Raw!$U432-Raw!$V432</f>
        <v>-21</v>
      </c>
      <c r="X432">
        <v>0.83099999999999996</v>
      </c>
      <c r="Y432">
        <v>0.28999999999999998</v>
      </c>
      <c r="Z432" s="18">
        <f>1-Table1[[#This Row],[Pred1]]</f>
        <v>0.71</v>
      </c>
      <c r="AA432" s="20">
        <v>2</v>
      </c>
      <c r="AB432" s="20">
        <v>-5</v>
      </c>
      <c r="AC432" s="20">
        <v>7</v>
      </c>
      <c r="AD432" s="20">
        <v>-9.8000000000000032E-2</v>
      </c>
      <c r="AE432" s="20">
        <v>-9.9999999999994316E-2</v>
      </c>
      <c r="AF432" s="20">
        <v>-0.79999999999999716</v>
      </c>
      <c r="AG432" s="20">
        <v>-0.89999999999999858</v>
      </c>
      <c r="AH432" s="20">
        <v>1.3999999999999915</v>
      </c>
      <c r="AI432" s="20">
        <v>-1.7999999999999972</v>
      </c>
      <c r="AJ432" s="20">
        <v>-0.40000000000000036</v>
      </c>
      <c r="AK432" s="20">
        <v>-1.8999999999999986</v>
      </c>
      <c r="AL432" s="20">
        <v>0.89999999999999858</v>
      </c>
      <c r="AM432" s="20">
        <v>1.5999999999999979</v>
      </c>
      <c r="AN432" s="20">
        <v>3</v>
      </c>
      <c r="AO432" s="20">
        <v>-2.4000000000000057</v>
      </c>
      <c r="AP432" s="20">
        <v>-0.79999999999999893</v>
      </c>
      <c r="AQ432" s="20">
        <v>-0.69999999999999574</v>
      </c>
      <c r="AR432" s="20">
        <v>-1.5</v>
      </c>
      <c r="AS432" s="20">
        <v>-4.2000000000000028</v>
      </c>
      <c r="AT432" s="20">
        <v>-4.5</v>
      </c>
      <c r="AU432" s="20">
        <v>-1.3000000000000007</v>
      </c>
      <c r="AV432" s="20">
        <v>-0.20000000000000018</v>
      </c>
      <c r="AW432" s="20">
        <v>-0.40000000000000036</v>
      </c>
      <c r="AX432" s="20">
        <v>-4.6999999999999993</v>
      </c>
      <c r="AY432" s="20">
        <v>1.3999999999999986</v>
      </c>
      <c r="AZ432" s="20">
        <v>-1.9</v>
      </c>
      <c r="BA432" s="20">
        <v>0</v>
      </c>
      <c r="BB432" s="20">
        <v>-1</v>
      </c>
      <c r="BC432" s="20">
        <v>1</v>
      </c>
      <c r="BD432" s="20">
        <v>-1</v>
      </c>
      <c r="BE432" s="20">
        <v>0</v>
      </c>
      <c r="BF432" s="20">
        <v>-2</v>
      </c>
      <c r="BG432" s="20">
        <v>2</v>
      </c>
      <c r="BH432" s="20">
        <v>1</v>
      </c>
      <c r="BI432" s="20">
        <v>1.8000000000000043</v>
      </c>
      <c r="BJ432" s="22">
        <v>-1</v>
      </c>
      <c r="BK432" s="22">
        <v>-3</v>
      </c>
      <c r="BL432" s="22">
        <v>0</v>
      </c>
      <c r="BM432" s="22">
        <v>-5</v>
      </c>
      <c r="BN432" s="22">
        <v>-5</v>
      </c>
      <c r="BO432" s="22">
        <v>-7.6000000000000014</v>
      </c>
      <c r="BP432" s="22">
        <v>-5</v>
      </c>
      <c r="BQ432" s="22">
        <v>-16</v>
      </c>
      <c r="BR432" s="22">
        <v>-21</v>
      </c>
      <c r="BS432" s="22">
        <v>2</v>
      </c>
      <c r="BT432" s="22">
        <v>-3</v>
      </c>
      <c r="BU432" s="22">
        <v>2</v>
      </c>
      <c r="BV432" s="22">
        <v>1</v>
      </c>
      <c r="BW432" s="22">
        <v>-2</v>
      </c>
      <c r="BX432" s="22">
        <v>-3</v>
      </c>
      <c r="BY432" s="20">
        <v>-1</v>
      </c>
      <c r="BZ432" s="22">
        <v>-39</v>
      </c>
      <c r="CA432" s="21" t="str">
        <f>IF(Table1[[#This Row],[Score1]]&gt;Table1[[#This Row],[Score2]],Table1[[#This Row],[Team1]],Table1[[#This Row],[Team2]])</f>
        <v>PHI</v>
      </c>
      <c r="CB432" s="21" t="str">
        <f>IF(Raw!$CA432=Raw!$B432,"Team1", "Team2")</f>
        <v>Team2</v>
      </c>
      <c r="CC432" s="21">
        <v>99</v>
      </c>
      <c r="CD432" s="21">
        <v>110</v>
      </c>
      <c r="CE432" s="21">
        <f>Raw!$CC432-Raw!$CD432</f>
        <v>-11</v>
      </c>
      <c r="CF432" s="21" t="str">
        <f>INDEX(Pred!O:O, MATCH(Table1[[#This Row],[Index]],Pred!E:E,0))</f>
        <v>Team2</v>
      </c>
      <c r="CG432" s="21">
        <f>INDEX(Pred!P:P,MATCH(Table1[[#This Row],[Index]],Pred!E:E,0))</f>
        <v>-6</v>
      </c>
      <c r="CH432" s="21">
        <f>IF(OR(SIGN(Table1[[#This Row],[Runline.forecast]])&lt;&gt;SIGN(Table1[[#This Row],[Scorediff]]), ABS(Table1[[#This Row],[Runline.forecast]])&gt;ABS(Table1[[#This Row],[Scorediff]])),1,0)</f>
        <v>0</v>
      </c>
      <c r="CI432" s="21">
        <f>IF(Table1[[#This Row],[GamewinTeam]]=Table1[[#This Row],[Bet.forecast]],0,1)</f>
        <v>0</v>
      </c>
      <c r="CJ432" s="32">
        <f>IF(AND(Table1[[#This Row],[Runline.error]]=0,Table1[[#This Row],[Error]]=0),0,1)</f>
        <v>0</v>
      </c>
      <c r="CK432" s="32">
        <f>IF(OR(SIGN(Table1[[#This Row],[Scorepreddiff]])&lt;&gt;SIGN(Table1[[#This Row],[Scorediff]]), ABS(Table1[[#This Row],[Scorepreddiff]])&gt;ABS(Table1[[#This Row],[Scorediff]])),1,0)</f>
        <v>1</v>
      </c>
    </row>
    <row r="433" spans="1:89" x14ac:dyDescent="0.25">
      <c r="A433" t="str">
        <f>IF(ISBLANK(Table1[[#This Row],[Gamewin]]),"Test","Train")</f>
        <v>Train</v>
      </c>
      <c r="B433" t="s">
        <v>5</v>
      </c>
      <c r="C433" t="s">
        <v>69</v>
      </c>
      <c r="D433" s="19" t="s">
        <v>317</v>
      </c>
      <c r="E433" s="18" t="str">
        <f>Table1[[#This Row],[Team1]]&amp;""&amp;Table1[[#This Row],[Team2]]&amp;""&amp;Table1[[#This Row],[Date]]</f>
        <v>DETORL02.03.2018</v>
      </c>
      <c r="F433" s="3" t="str">
        <f>Raw!$C433</f>
        <v>ORL</v>
      </c>
      <c r="G433" s="3" t="str">
        <f>IF(Raw!$F433=Raw!$B433,"Team1","Team2")</f>
        <v>Team2</v>
      </c>
      <c r="H433" s="3" t="str">
        <f>IF(Table1[[#This Row],[Odd1]]&gt;Table1[[#This Row],[Odd2]],Table1[[#This Row],[Team2]],Table1[[#This Row],[Team1]])</f>
        <v>DET</v>
      </c>
      <c r="I433" s="3" t="str">
        <f>IF(Raw!$H433=Raw!$B433,"Team1","Team2")</f>
        <v>Team1</v>
      </c>
      <c r="J433">
        <v>1.7</v>
      </c>
      <c r="K433">
        <v>2.29</v>
      </c>
      <c r="L433" s="3">
        <f>Raw!$J433-Raw!$K433</f>
        <v>-0.59000000000000008</v>
      </c>
      <c r="M433" s="3" t="s">
        <v>69</v>
      </c>
      <c r="N433" s="3" t="str">
        <f>IF(Raw!$M433=Raw!$B433,"Team1", "Team2")</f>
        <v>Team2</v>
      </c>
      <c r="O433" s="3">
        <f>0</f>
        <v>0</v>
      </c>
      <c r="P433" s="3">
        <f>0</f>
        <v>0</v>
      </c>
      <c r="Q433" s="3">
        <f>0</f>
        <v>0</v>
      </c>
      <c r="R433" s="3">
        <f>0</f>
        <v>0</v>
      </c>
      <c r="S433" s="18" t="str">
        <f>IF(Table1[[#This Row],[Scorepred1]]&gt;Table1[[#This Row],[Scorepred2]],Table1[[#This Row],[Team1]],Table1[[#This Row],[Team2]])</f>
        <v>ORL</v>
      </c>
      <c r="T433" s="3" t="str">
        <f>IF(Raw!$S433=Raw!$B433,"Team1","Team2")</f>
        <v>Team2</v>
      </c>
      <c r="U433">
        <v>95</v>
      </c>
      <c r="V433">
        <v>101</v>
      </c>
      <c r="W433" s="3">
        <f>Raw!$U433-Raw!$V433</f>
        <v>-6</v>
      </c>
      <c r="X433">
        <v>0.87509999999999999</v>
      </c>
      <c r="Y433">
        <v>0.44</v>
      </c>
      <c r="Z433" s="3">
        <f>1-Table1[[#This Row],[Pred1]]</f>
        <v>0.56000000000000005</v>
      </c>
      <c r="AA433" s="22">
        <v>0</v>
      </c>
      <c r="AB433" s="22">
        <v>11</v>
      </c>
      <c r="AC433" s="22">
        <v>-11</v>
      </c>
      <c r="AD433" s="22">
        <v>0.18</v>
      </c>
      <c r="AE433" s="22">
        <v>0</v>
      </c>
      <c r="AF433" s="22">
        <v>-2.5</v>
      </c>
      <c r="AG433" s="22">
        <v>-0.60000000000000142</v>
      </c>
      <c r="AH433" s="22">
        <v>0.90000000000000568</v>
      </c>
      <c r="AI433" s="22">
        <v>-1.2000000000000028</v>
      </c>
      <c r="AJ433" s="22">
        <v>0</v>
      </c>
      <c r="AK433" s="22">
        <v>-0.69999999999999929</v>
      </c>
      <c r="AL433" s="22">
        <v>1</v>
      </c>
      <c r="AM433" s="22">
        <v>-1.1999999999999993</v>
      </c>
      <c r="AN433" s="22">
        <v>-1.4000000000000021</v>
      </c>
      <c r="AO433" s="22">
        <v>-1</v>
      </c>
      <c r="AP433" s="22">
        <v>1.2999999999999989</v>
      </c>
      <c r="AQ433" s="22">
        <v>0.60000000000000142</v>
      </c>
      <c r="AR433" s="22">
        <v>1.8999999999999986</v>
      </c>
      <c r="AS433" s="22">
        <v>-0.80000000000000071</v>
      </c>
      <c r="AT433" s="22">
        <v>-1</v>
      </c>
      <c r="AU433" s="22">
        <v>9.9999999999999645E-2</v>
      </c>
      <c r="AV433" s="22">
        <v>-1.0999999999999996</v>
      </c>
      <c r="AW433" s="22">
        <v>-9.9999999999999645E-2</v>
      </c>
      <c r="AX433" s="22">
        <v>-1</v>
      </c>
      <c r="AY433" s="22">
        <v>-0.89999999999999858</v>
      </c>
      <c r="AZ433" s="22">
        <v>3.8999999999999995</v>
      </c>
      <c r="BA433" s="22">
        <v>0</v>
      </c>
      <c r="BB433" s="22">
        <v>1</v>
      </c>
      <c r="BC433" s="22">
        <v>-1</v>
      </c>
      <c r="BD433" s="22">
        <v>1</v>
      </c>
      <c r="BE433" s="22">
        <v>0</v>
      </c>
      <c r="BF433" s="22">
        <v>6</v>
      </c>
      <c r="BG433" s="22">
        <v>3</v>
      </c>
      <c r="BH433" s="22">
        <v>13</v>
      </c>
      <c r="BI433" s="22">
        <v>-3.3999999999999986</v>
      </c>
      <c r="BJ433" s="22">
        <v>-4</v>
      </c>
      <c r="BK433" s="22">
        <v>-1</v>
      </c>
      <c r="BL433" s="22">
        <v>-12.299999999999997</v>
      </c>
      <c r="BM433" s="22">
        <v>4</v>
      </c>
      <c r="BN433" s="22">
        <v>-1</v>
      </c>
      <c r="BO433" s="22">
        <v>20.799999999999997</v>
      </c>
      <c r="BP433" s="22">
        <v>14</v>
      </c>
      <c r="BQ433" s="22">
        <v>1</v>
      </c>
      <c r="BR433" s="22">
        <v>15</v>
      </c>
      <c r="BS433" s="22">
        <v>-1</v>
      </c>
      <c r="BT433" s="22">
        <v>-2</v>
      </c>
      <c r="BU433" s="22">
        <v>1</v>
      </c>
      <c r="BV433" s="22">
        <v>-2</v>
      </c>
      <c r="BW433" s="22">
        <v>-4</v>
      </c>
      <c r="BX433" s="22">
        <v>1</v>
      </c>
      <c r="BY433" s="22">
        <v>-2</v>
      </c>
      <c r="BZ433" s="22">
        <v>36</v>
      </c>
      <c r="CA433" s="21" t="str">
        <f>IF(Table1[[#This Row],[Score1]]&gt;Table1[[#This Row],[Score2]],Table1[[#This Row],[Team1]],Table1[[#This Row],[Team2]])</f>
        <v>ORL</v>
      </c>
      <c r="CB433" s="32" t="str">
        <f>IF(Raw!$CA433=Raw!$B433,"Team1", "Team2")</f>
        <v>Team2</v>
      </c>
      <c r="CC433" s="32">
        <v>106</v>
      </c>
      <c r="CD433" s="32">
        <v>115</v>
      </c>
      <c r="CE433" s="32">
        <f>Raw!$CC433-Raw!$CD433</f>
        <v>-9</v>
      </c>
      <c r="CF433" s="32" t="str">
        <f>INDEX(Pred!O:O, MATCH(Table1[[#This Row],[Index]],Pred!E:E,0))</f>
        <v>do not bet</v>
      </c>
      <c r="CG433" s="32">
        <f>INDEX(Pred!P:P,MATCH(Table1[[#This Row],[Index]],Pred!E:E,0))</f>
        <v>-1</v>
      </c>
      <c r="CH433" s="32">
        <f>IF(OR(SIGN(Table1[[#This Row],[Runline.forecast]])&lt;&gt;SIGN(Table1[[#This Row],[Scorediff]]), ABS(Table1[[#This Row],[Runline.forecast]])&gt;ABS(Table1[[#This Row],[Scorediff]])),1,0)</f>
        <v>0</v>
      </c>
      <c r="CI433" s="32">
        <f>IF(Table1[[#This Row],[GamewinTeam]]=Table1[[#This Row],[Bet.forecast]],0,1)</f>
        <v>1</v>
      </c>
      <c r="CJ433" s="32">
        <f>IF(AND(Table1[[#This Row],[Runline.error]]=0,Table1[[#This Row],[Error]]=0),0,1)</f>
        <v>1</v>
      </c>
      <c r="CK433" s="32">
        <f>IF(OR(SIGN(Table1[[#This Row],[Scorepreddiff]])&lt;&gt;SIGN(Table1[[#This Row],[Scorediff]]), ABS(Table1[[#This Row],[Scorepreddiff]])&gt;ABS(Table1[[#This Row],[Scorediff]])),1,0)</f>
        <v>0</v>
      </c>
    </row>
    <row r="434" spans="1:89" x14ac:dyDescent="0.25">
      <c r="A434" t="str">
        <f>IF(ISBLANK(Table1[[#This Row],[Gamewin]]),"Test","Train")</f>
        <v>Train</v>
      </c>
      <c r="B434" t="s">
        <v>50</v>
      </c>
      <c r="C434" t="s">
        <v>2</v>
      </c>
      <c r="D434" s="19" t="s">
        <v>317</v>
      </c>
      <c r="E434" s="18" t="str">
        <f>Table1[[#This Row],[Team1]]&amp;""&amp;Table1[[#This Row],[Team2]]&amp;""&amp;Table1[[#This Row],[Date]]</f>
        <v>GSWATL02.03.2018</v>
      </c>
      <c r="F434" s="3" t="str">
        <f>Raw!$C434</f>
        <v>ATL</v>
      </c>
      <c r="G434" s="3" t="str">
        <f>IF(Raw!$F434=Raw!$B434,"Team1","Team2")</f>
        <v>Team2</v>
      </c>
      <c r="H434" s="3" t="str">
        <f>IF(Table1[[#This Row],[Odd1]]&gt;Table1[[#This Row],[Odd2]],Table1[[#This Row],[Team2]],Table1[[#This Row],[Team1]])</f>
        <v>GSW</v>
      </c>
      <c r="I434" s="3" t="str">
        <f>IF(Raw!$H434=Raw!$B434,"Team1","Team2")</f>
        <v>Team1</v>
      </c>
      <c r="J434">
        <v>1.0900000000000001</v>
      </c>
      <c r="K434">
        <v>9.35</v>
      </c>
      <c r="L434" s="3">
        <f>Raw!$J434-Raw!$K434</f>
        <v>-8.26</v>
      </c>
      <c r="M434" s="3" t="s">
        <v>2</v>
      </c>
      <c r="N434" s="3" t="str">
        <f>IF(Raw!$M434=Raw!$B434,"Team1", "Team2")</f>
        <v>Team2</v>
      </c>
      <c r="O434" s="3">
        <f>0</f>
        <v>0</v>
      </c>
      <c r="P434" s="3">
        <f>0</f>
        <v>0</v>
      </c>
      <c r="Q434" s="3">
        <f>0</f>
        <v>0</v>
      </c>
      <c r="R434" s="3">
        <f>0</f>
        <v>0</v>
      </c>
      <c r="S434" s="18" t="str">
        <f>IF(Table1[[#This Row],[Scorepred1]]&gt;Table1[[#This Row],[Scorepred2]],Table1[[#This Row],[Team1]],Table1[[#This Row],[Team2]])</f>
        <v>ATL</v>
      </c>
      <c r="T434" s="3" t="str">
        <f>IF(Raw!$S434=Raw!$B434,"Team1","Team2")</f>
        <v>Team2</v>
      </c>
      <c r="U434">
        <v>91</v>
      </c>
      <c r="V434">
        <v>106</v>
      </c>
      <c r="W434" s="3">
        <f>Raw!$U434-Raw!$V434</f>
        <v>-15</v>
      </c>
      <c r="X434">
        <v>0.77969999999999995</v>
      </c>
      <c r="Y434">
        <v>0.35</v>
      </c>
      <c r="Z434" s="3">
        <f>1-Table1[[#This Row],[Pred1]]</f>
        <v>0.65</v>
      </c>
      <c r="AA434" s="22">
        <v>0</v>
      </c>
      <c r="AB434" s="22">
        <v>29</v>
      </c>
      <c r="AC434" s="22">
        <v>-29</v>
      </c>
      <c r="AD434" s="22">
        <v>0.46800000000000003</v>
      </c>
      <c r="AE434" s="22">
        <v>0.10000000000000142</v>
      </c>
      <c r="AF434" s="22">
        <v>12.599999999999994</v>
      </c>
      <c r="AG434" s="22">
        <v>5.3999999999999986</v>
      </c>
      <c r="AH434" s="22">
        <v>-9.9999999999994316E-2</v>
      </c>
      <c r="AI434" s="22">
        <v>6.3000000000000043</v>
      </c>
      <c r="AJ434" s="22">
        <v>1.0999999999999996</v>
      </c>
      <c r="AK434" s="22">
        <v>-0.30000000000000071</v>
      </c>
      <c r="AL434" s="22">
        <v>3.7999999999999972</v>
      </c>
      <c r="AM434" s="22">
        <v>0.80000000000000071</v>
      </c>
      <c r="AN434" s="22">
        <v>0.5</v>
      </c>
      <c r="AO434" s="22">
        <v>2</v>
      </c>
      <c r="AP434" s="22">
        <v>-1</v>
      </c>
      <c r="AQ434" s="22">
        <v>4.1000000000000014</v>
      </c>
      <c r="AR434" s="22">
        <v>3.1000000000000014</v>
      </c>
      <c r="AS434" s="22">
        <v>6.8999999999999986</v>
      </c>
      <c r="AT434" s="22">
        <v>0.40000000000000036</v>
      </c>
      <c r="AU434" s="22">
        <v>0</v>
      </c>
      <c r="AV434" s="22">
        <v>3.5</v>
      </c>
      <c r="AW434" s="22">
        <v>-1.6999999999999997</v>
      </c>
      <c r="AX434" s="22">
        <v>0</v>
      </c>
      <c r="AY434" s="22">
        <v>-2.1000000000000014</v>
      </c>
      <c r="AZ434" s="22">
        <v>13.1</v>
      </c>
      <c r="BA434" s="22">
        <v>0</v>
      </c>
      <c r="BB434" s="22">
        <v>0</v>
      </c>
      <c r="BC434" s="22">
        <v>0</v>
      </c>
      <c r="BD434" s="22">
        <v>0</v>
      </c>
      <c r="BE434" s="22">
        <v>0</v>
      </c>
      <c r="BF434" s="22">
        <v>2</v>
      </c>
      <c r="BG434" s="22">
        <v>-1</v>
      </c>
      <c r="BH434" s="22">
        <v>-16</v>
      </c>
      <c r="BI434" s="22">
        <v>8.3999999999999986</v>
      </c>
      <c r="BJ434" s="22">
        <v>1</v>
      </c>
      <c r="BK434" s="22">
        <v>-5</v>
      </c>
      <c r="BL434" s="22">
        <v>10.700000000000003</v>
      </c>
      <c r="BM434" s="22">
        <v>3</v>
      </c>
      <c r="BN434" s="22">
        <v>3</v>
      </c>
      <c r="BO434" s="22">
        <v>1.7999999999999972</v>
      </c>
      <c r="BP434" s="22">
        <v>-12</v>
      </c>
      <c r="BQ434" s="22">
        <v>-1</v>
      </c>
      <c r="BR434" s="22">
        <v>-13</v>
      </c>
      <c r="BS434" s="22">
        <v>3</v>
      </c>
      <c r="BT434" s="22">
        <v>-6</v>
      </c>
      <c r="BU434" s="22">
        <v>-3</v>
      </c>
      <c r="BV434" s="22">
        <v>-3</v>
      </c>
      <c r="BW434" s="22">
        <v>-2</v>
      </c>
      <c r="BX434" s="22">
        <v>-2</v>
      </c>
      <c r="BY434" s="22">
        <v>4</v>
      </c>
      <c r="BZ434" s="22">
        <v>3</v>
      </c>
      <c r="CA434" s="21" t="str">
        <f>IF(Table1[[#This Row],[Score1]]&gt;Table1[[#This Row],[Score2]],Table1[[#This Row],[Team1]],Table1[[#This Row],[Team2]])</f>
        <v>GSW</v>
      </c>
      <c r="CB434" s="32" t="str">
        <f>IF(Raw!$CA434=Raw!$B434,"Team1", "Team2")</f>
        <v>Team1</v>
      </c>
      <c r="CC434" s="32">
        <v>114</v>
      </c>
      <c r="CD434" s="32">
        <v>109</v>
      </c>
      <c r="CE434" s="32">
        <f>Raw!$CC434-Raw!$CD434</f>
        <v>5</v>
      </c>
      <c r="CF434" s="32" t="str">
        <f>INDEX(Pred!O:O, MATCH(Table1[[#This Row],[Index]],Pred!E:E,0))</f>
        <v>Team1</v>
      </c>
      <c r="CG434" s="32">
        <f>INDEX(Pred!P:P,MATCH(Table1[[#This Row],[Index]],Pred!E:E,0))</f>
        <v>3</v>
      </c>
      <c r="CH434" s="32">
        <f>IF(OR(SIGN(Table1[[#This Row],[Runline.forecast]])&lt;&gt;SIGN(Table1[[#This Row],[Scorediff]]), ABS(Table1[[#This Row],[Runline.forecast]])&gt;ABS(Table1[[#This Row],[Scorediff]])),1,0)</f>
        <v>0</v>
      </c>
      <c r="CI434" s="32">
        <f>IF(Table1[[#This Row],[GamewinTeam]]=Table1[[#This Row],[Bet.forecast]],0,1)</f>
        <v>0</v>
      </c>
      <c r="CJ434" s="32">
        <f>IF(AND(Table1[[#This Row],[Runline.error]]=0,Table1[[#This Row],[Error]]=0),0,1)</f>
        <v>0</v>
      </c>
      <c r="CK434" s="32">
        <f>IF(OR(SIGN(Table1[[#This Row],[Scorepreddiff]])&lt;&gt;SIGN(Table1[[#This Row],[Scorediff]]), ABS(Table1[[#This Row],[Scorepreddiff]])&gt;ABS(Table1[[#This Row],[Scorediff]])),1,0)</f>
        <v>1</v>
      </c>
    </row>
    <row r="435" spans="1:89" x14ac:dyDescent="0.25">
      <c r="A435" t="str">
        <f>IF(ISBLANK(Table1[[#This Row],[Gamewin]]),"Test","Train")</f>
        <v>Train</v>
      </c>
      <c r="B435" t="s">
        <v>45</v>
      </c>
      <c r="C435" t="s">
        <v>42</v>
      </c>
      <c r="D435" s="19" t="s">
        <v>317</v>
      </c>
      <c r="E435" s="18" t="str">
        <f>Table1[[#This Row],[Team1]]&amp;""&amp;Table1[[#This Row],[Team2]]&amp;""&amp;Table1[[#This Row],[Date]]</f>
        <v>DALCHI02.03.2018</v>
      </c>
      <c r="F435" s="3" t="str">
        <f>Raw!$C435</f>
        <v>CHI</v>
      </c>
      <c r="G435" s="3" t="str">
        <f>IF(Raw!$F435=Raw!$B435,"Team1","Team2")</f>
        <v>Team2</v>
      </c>
      <c r="H435" s="3" t="str">
        <f>IF(Table1[[#This Row],[Odd1]]&gt;Table1[[#This Row],[Odd2]],Table1[[#This Row],[Team2]],Table1[[#This Row],[Team1]])</f>
        <v>DAL</v>
      </c>
      <c r="I435" s="3" t="str">
        <f>IF(Raw!$H435=Raw!$B435,"Team1","Team2")</f>
        <v>Team1</v>
      </c>
      <c r="J435">
        <v>1.81</v>
      </c>
      <c r="K435">
        <v>2.11</v>
      </c>
      <c r="L435" s="3">
        <f>Raw!$J435-Raw!$K435</f>
        <v>-0.29999999999999982</v>
      </c>
      <c r="M435" s="3" t="s">
        <v>45</v>
      </c>
      <c r="N435" s="3" t="str">
        <f>IF(Raw!$M435=Raw!$B435,"Team1", "Team2")</f>
        <v>Team1</v>
      </c>
      <c r="O435" s="3">
        <f>0</f>
        <v>0</v>
      </c>
      <c r="P435" s="3">
        <f>0</f>
        <v>0</v>
      </c>
      <c r="Q435" s="3">
        <f>0</f>
        <v>0</v>
      </c>
      <c r="R435" s="3">
        <f>0</f>
        <v>0</v>
      </c>
      <c r="S435" s="18" t="str">
        <f>IF(Table1[[#This Row],[Scorepred1]]&gt;Table1[[#This Row],[Scorepred2]],Table1[[#This Row],[Team1]],Table1[[#This Row],[Team2]])</f>
        <v>DAL</v>
      </c>
      <c r="T435" s="3" t="str">
        <f>IF(Raw!$S435=Raw!$B435,"Team1","Team2")</f>
        <v>Team1</v>
      </c>
      <c r="U435">
        <v>98</v>
      </c>
      <c r="V435">
        <v>92</v>
      </c>
      <c r="W435" s="3">
        <f>Raw!$U435-Raw!$V435</f>
        <v>6</v>
      </c>
      <c r="X435">
        <v>0.53259999999999996</v>
      </c>
      <c r="Y435">
        <v>0.56000000000000005</v>
      </c>
      <c r="Z435" s="3">
        <f>1-Table1[[#This Row],[Pred1]]</f>
        <v>0.43999999999999995</v>
      </c>
      <c r="AA435" s="22">
        <v>1</v>
      </c>
      <c r="AB435" s="22">
        <v>-1</v>
      </c>
      <c r="AC435" s="22">
        <v>2</v>
      </c>
      <c r="AD435" s="22">
        <v>-2.200000000000002E-2</v>
      </c>
      <c r="AE435" s="22">
        <v>-0.39999999999999858</v>
      </c>
      <c r="AF435" s="22">
        <v>-1.2000000000000028</v>
      </c>
      <c r="AG435" s="22">
        <v>-0.89999999999999858</v>
      </c>
      <c r="AH435" s="22">
        <v>-3.7000000000000028</v>
      </c>
      <c r="AI435" s="22">
        <v>0.80000000000000426</v>
      </c>
      <c r="AJ435" s="22">
        <v>0.90000000000000036</v>
      </c>
      <c r="AK435" s="22">
        <v>2.1000000000000014</v>
      </c>
      <c r="AL435" s="22">
        <v>0.5</v>
      </c>
      <c r="AM435" s="22">
        <v>-0.19999999999999929</v>
      </c>
      <c r="AN435" s="22">
        <v>-0.5</v>
      </c>
      <c r="AO435" s="22">
        <v>0.5</v>
      </c>
      <c r="AP435" s="22">
        <v>-1.6000000000000005</v>
      </c>
      <c r="AQ435" s="22">
        <v>-2.8999999999999986</v>
      </c>
      <c r="AR435" s="22">
        <v>-4.3999999999999986</v>
      </c>
      <c r="AS435" s="22">
        <v>-0.89999999999999858</v>
      </c>
      <c r="AT435" s="22">
        <v>-1.4000000000000004</v>
      </c>
      <c r="AU435" s="22">
        <v>0.20000000000000018</v>
      </c>
      <c r="AV435" s="22">
        <v>0</v>
      </c>
      <c r="AW435" s="22">
        <v>-0.5</v>
      </c>
      <c r="AX435" s="22">
        <v>0.39999999999999858</v>
      </c>
      <c r="AY435" s="22">
        <v>2.5</v>
      </c>
      <c r="AZ435" s="22">
        <v>3.6999999999999997</v>
      </c>
      <c r="BA435" s="22">
        <v>0</v>
      </c>
      <c r="BB435" s="22">
        <v>0</v>
      </c>
      <c r="BC435" s="22">
        <v>0</v>
      </c>
      <c r="BD435" s="22">
        <v>0</v>
      </c>
      <c r="BE435" s="22">
        <v>5</v>
      </c>
      <c r="BF435" s="22">
        <v>7</v>
      </c>
      <c r="BG435" s="22">
        <v>5</v>
      </c>
      <c r="BH435" s="22">
        <v>10</v>
      </c>
      <c r="BI435" s="22">
        <v>0.29999999999999716</v>
      </c>
      <c r="BJ435" s="22">
        <v>4</v>
      </c>
      <c r="BK435" s="22">
        <v>12</v>
      </c>
      <c r="BL435" s="22">
        <v>-1.3999999999999986</v>
      </c>
      <c r="BM435" s="22">
        <v>-7</v>
      </c>
      <c r="BN435" s="22">
        <v>-6</v>
      </c>
      <c r="BO435" s="22">
        <v>-16.200000000000003</v>
      </c>
      <c r="BP435" s="22">
        <v>-3</v>
      </c>
      <c r="BQ435" s="22">
        <v>-5</v>
      </c>
      <c r="BR435" s="22">
        <v>-8</v>
      </c>
      <c r="BS435" s="22">
        <v>4</v>
      </c>
      <c r="BT435" s="22">
        <v>-4</v>
      </c>
      <c r="BU435" s="22">
        <v>3</v>
      </c>
      <c r="BV435" s="22">
        <v>-4</v>
      </c>
      <c r="BW435" s="22">
        <v>-6</v>
      </c>
      <c r="BX435" s="22">
        <v>-1</v>
      </c>
      <c r="BY435" s="22">
        <v>10</v>
      </c>
      <c r="BZ435" s="22">
        <v>14</v>
      </c>
      <c r="CA435" s="21" t="str">
        <f>IF(Table1[[#This Row],[Score1]]&gt;Table1[[#This Row],[Score2]],Table1[[#This Row],[Team1]],Table1[[#This Row],[Team2]])</f>
        <v>CHI</v>
      </c>
      <c r="CB435" s="32" t="str">
        <f>IF(Raw!$CA435=Raw!$B435,"Team1", "Team2")</f>
        <v>Team2</v>
      </c>
      <c r="CC435" s="32">
        <v>100</v>
      </c>
      <c r="CD435" s="32">
        <v>108</v>
      </c>
      <c r="CE435" s="32">
        <f>Raw!$CC435-Raw!$CD435</f>
        <v>-8</v>
      </c>
      <c r="CF435" s="32" t="str">
        <f>INDEX(Pred!O:O, MATCH(Table1[[#This Row],[Index]],Pred!E:E,0))</f>
        <v>do not bet</v>
      </c>
      <c r="CG435" s="32">
        <f>INDEX(Pred!P:P,MATCH(Table1[[#This Row],[Index]],Pred!E:E,0))</f>
        <v>-2</v>
      </c>
      <c r="CH435" s="32">
        <f>IF(OR(SIGN(Table1[[#This Row],[Runline.forecast]])&lt;&gt;SIGN(Table1[[#This Row],[Scorediff]]), ABS(Table1[[#This Row],[Runline.forecast]])&gt;ABS(Table1[[#This Row],[Scorediff]])),1,0)</f>
        <v>0</v>
      </c>
      <c r="CI435" s="32">
        <f>IF(Table1[[#This Row],[GamewinTeam]]=Table1[[#This Row],[Bet.forecast]],0,1)</f>
        <v>1</v>
      </c>
      <c r="CJ435" s="32">
        <f>IF(AND(Table1[[#This Row],[Runline.error]]=0,Table1[[#This Row],[Error]]=0),0,1)</f>
        <v>1</v>
      </c>
      <c r="CK435" s="32">
        <f>IF(OR(SIGN(Table1[[#This Row],[Scorepreddiff]])&lt;&gt;SIGN(Table1[[#This Row],[Scorediff]]), ABS(Table1[[#This Row],[Scorepreddiff]])&gt;ABS(Table1[[#This Row],[Scorediff]])),1,0)</f>
        <v>1</v>
      </c>
    </row>
    <row r="436" spans="1:89" x14ac:dyDescent="0.25">
      <c r="A436" t="str">
        <f>IF(ISBLANK(Table1[[#This Row],[Gamewin]]),"Test","Train")</f>
        <v>Train</v>
      </c>
      <c r="B436" t="s">
        <v>47</v>
      </c>
      <c r="C436" t="s">
        <v>58</v>
      </c>
      <c r="D436" s="19" t="s">
        <v>317</v>
      </c>
      <c r="E436" s="18" t="str">
        <f>Table1[[#This Row],[Team1]]&amp;""&amp;Table1[[#This Row],[Team2]]&amp;""&amp;Table1[[#This Row],[Date]]</f>
        <v>DENMEM02.03.2018</v>
      </c>
      <c r="F436" s="3" t="str">
        <f>Raw!$C436</f>
        <v>MEM</v>
      </c>
      <c r="G436" s="3" t="str">
        <f>IF(Raw!$F436=Raw!$B436,"Team1","Team2")</f>
        <v>Team2</v>
      </c>
      <c r="H436" s="3" t="str">
        <f>IF(Table1[[#This Row],[Odd1]]&gt;Table1[[#This Row],[Odd2]],Table1[[#This Row],[Team2]],Table1[[#This Row],[Team1]])</f>
        <v>DEN</v>
      </c>
      <c r="I436" s="3" t="str">
        <f>IF(Raw!$H436=Raw!$B436,"Team1","Team2")</f>
        <v>Team1</v>
      </c>
      <c r="J436">
        <v>1.31</v>
      </c>
      <c r="K436">
        <v>3.87</v>
      </c>
      <c r="L436" s="3">
        <f>Raw!$J436-Raw!$K436</f>
        <v>-2.56</v>
      </c>
      <c r="M436" s="3" t="s">
        <v>58</v>
      </c>
      <c r="N436" s="3" t="str">
        <f>IF(Raw!$M436=Raw!$B436,"Team1", "Team2")</f>
        <v>Team2</v>
      </c>
      <c r="O436" s="3">
        <f>0</f>
        <v>0</v>
      </c>
      <c r="P436" s="3">
        <f>0</f>
        <v>0</v>
      </c>
      <c r="Q436" s="3">
        <f>0</f>
        <v>0</v>
      </c>
      <c r="R436" s="3">
        <f>0</f>
        <v>0</v>
      </c>
      <c r="S436" s="18" t="str">
        <f>IF(Table1[[#This Row],[Scorepred1]]&gt;Table1[[#This Row],[Scorepred2]],Table1[[#This Row],[Team1]],Table1[[#This Row],[Team2]])</f>
        <v>DEN</v>
      </c>
      <c r="T436" s="3" t="str">
        <f>IF(Raw!$S436=Raw!$B436,"Team1","Team2")</f>
        <v>Team1</v>
      </c>
      <c r="U436">
        <v>105</v>
      </c>
      <c r="V436">
        <v>88</v>
      </c>
      <c r="W436" s="3">
        <f>Raw!$U436-Raw!$V436</f>
        <v>17</v>
      </c>
      <c r="X436">
        <v>0.62390000000000001</v>
      </c>
      <c r="Y436">
        <v>0.67</v>
      </c>
      <c r="Z436" s="3">
        <f>1-Table1[[#This Row],[Pred1]]</f>
        <v>0.32999999999999996</v>
      </c>
      <c r="AA436" s="22">
        <v>1</v>
      </c>
      <c r="AB436" s="22">
        <v>15</v>
      </c>
      <c r="AC436" s="22">
        <v>-14</v>
      </c>
      <c r="AD436" s="22">
        <v>0.24100000000000005</v>
      </c>
      <c r="AE436" s="22">
        <v>0.10000000000000142</v>
      </c>
      <c r="AF436" s="22">
        <v>9.5</v>
      </c>
      <c r="AG436" s="22">
        <v>4.2999999999999972</v>
      </c>
      <c r="AH436" s="22">
        <v>4.9000000000000057</v>
      </c>
      <c r="AI436" s="22">
        <v>2.4000000000000057</v>
      </c>
      <c r="AJ436" s="22">
        <v>1.9000000000000004</v>
      </c>
      <c r="AK436" s="22">
        <v>4</v>
      </c>
      <c r="AL436" s="22">
        <v>1.6000000000000014</v>
      </c>
      <c r="AM436" s="22">
        <v>-0.89999999999999858</v>
      </c>
      <c r="AN436" s="22">
        <v>-0.10000000000000142</v>
      </c>
      <c r="AO436" s="22">
        <v>-3.8999999999999915</v>
      </c>
      <c r="AP436" s="22">
        <v>2.1000000000000014</v>
      </c>
      <c r="AQ436" s="22">
        <v>1.5</v>
      </c>
      <c r="AR436" s="22">
        <v>3.6999999999999957</v>
      </c>
      <c r="AS436" s="22">
        <v>3.5</v>
      </c>
      <c r="AT436" s="22">
        <v>0.19999999999999929</v>
      </c>
      <c r="AU436" s="22">
        <v>0.60000000000000053</v>
      </c>
      <c r="AV436" s="22">
        <v>-0.39999999999999947</v>
      </c>
      <c r="AW436" s="22">
        <v>-0.29999999999999982</v>
      </c>
      <c r="AX436" s="22">
        <v>-5.2000000000000028</v>
      </c>
      <c r="AY436" s="22">
        <v>-0.5</v>
      </c>
      <c r="AZ436" s="22">
        <v>5.5</v>
      </c>
      <c r="BA436" s="22">
        <v>0</v>
      </c>
      <c r="BB436" s="22">
        <v>0</v>
      </c>
      <c r="BC436" s="22">
        <v>0</v>
      </c>
      <c r="BD436" s="22">
        <v>0</v>
      </c>
      <c r="BE436" s="22">
        <v>0</v>
      </c>
      <c r="BF436" s="22">
        <v>18</v>
      </c>
      <c r="BG436" s="22">
        <v>10</v>
      </c>
      <c r="BH436" s="22">
        <v>0</v>
      </c>
      <c r="BI436" s="22">
        <v>11.5</v>
      </c>
      <c r="BJ436" s="22">
        <v>-3</v>
      </c>
      <c r="BK436" s="22">
        <v>0</v>
      </c>
      <c r="BL436" s="22">
        <v>-9.6000000000000014</v>
      </c>
      <c r="BM436" s="22">
        <v>1</v>
      </c>
      <c r="BN436" s="22">
        <v>2</v>
      </c>
      <c r="BO436" s="22">
        <v>-2.0999999999999943</v>
      </c>
      <c r="BP436" s="22">
        <v>0</v>
      </c>
      <c r="BQ436" s="22">
        <v>-7</v>
      </c>
      <c r="BR436" s="22">
        <v>-7</v>
      </c>
      <c r="BS436" s="22">
        <v>4</v>
      </c>
      <c r="BT436" s="22">
        <v>0</v>
      </c>
      <c r="BU436" s="22">
        <v>3</v>
      </c>
      <c r="BV436" s="22">
        <v>-1</v>
      </c>
      <c r="BW436" s="22">
        <v>1</v>
      </c>
      <c r="BX436" s="22">
        <v>-2</v>
      </c>
      <c r="BY436" s="22">
        <v>-3</v>
      </c>
      <c r="BZ436" s="22">
        <v>6</v>
      </c>
      <c r="CA436" s="21" t="str">
        <f>IF(Table1[[#This Row],[Score1]]&gt;Table1[[#This Row],[Score2]],Table1[[#This Row],[Team1]],Table1[[#This Row],[Team2]])</f>
        <v>DEN</v>
      </c>
      <c r="CB436" s="32" t="str">
        <f>IF(Raw!$CA436=Raw!$B436,"Team1", "Team2")</f>
        <v>Team1</v>
      </c>
      <c r="CC436" s="32">
        <v>108</v>
      </c>
      <c r="CD436" s="32">
        <v>102</v>
      </c>
      <c r="CE436" s="32">
        <f>Raw!$CC436-Raw!$CD436</f>
        <v>6</v>
      </c>
      <c r="CF436" s="32" t="str">
        <f>INDEX(Pred!O:O, MATCH(Table1[[#This Row],[Index]],Pred!E:E,0))</f>
        <v>do not bet</v>
      </c>
      <c r="CG436" s="32">
        <f>INDEX(Pred!P:P,MATCH(Table1[[#This Row],[Index]],Pred!E:E,0))</f>
        <v>-2</v>
      </c>
      <c r="CH436" s="32">
        <f>IF(OR(SIGN(Table1[[#This Row],[Runline.forecast]])&lt;&gt;SIGN(Table1[[#This Row],[Scorediff]]), ABS(Table1[[#This Row],[Runline.forecast]])&gt;ABS(Table1[[#This Row],[Scorediff]])),1,0)</f>
        <v>1</v>
      </c>
      <c r="CI436" s="32">
        <f>IF(Table1[[#This Row],[GamewinTeam]]=Table1[[#This Row],[Bet.forecast]],0,1)</f>
        <v>1</v>
      </c>
      <c r="CJ436" s="32">
        <f>IF(AND(Table1[[#This Row],[Runline.error]]=0,Table1[[#This Row],[Error]]=0),0,1)</f>
        <v>1</v>
      </c>
      <c r="CK436" s="32">
        <f>IF(OR(SIGN(Table1[[#This Row],[Scorepreddiff]])&lt;&gt;SIGN(Table1[[#This Row],[Scorediff]]), ABS(Table1[[#This Row],[Scorepreddiff]])&gt;ABS(Table1[[#This Row],[Scorediff]])),1,0)</f>
        <v>1</v>
      </c>
    </row>
    <row r="437" spans="1:89" x14ac:dyDescent="0.25">
      <c r="A437" t="str">
        <f>IF(ISBLANK(Table1[[#This Row],[Gamewin]]),"Test","Train")</f>
        <v>Train</v>
      </c>
      <c r="B437" t="s">
        <v>53</v>
      </c>
      <c r="C437" t="s">
        <v>8</v>
      </c>
      <c r="D437" s="19" t="s">
        <v>317</v>
      </c>
      <c r="E437" s="18" t="str">
        <f>Table1[[#This Row],[Team1]]&amp;""&amp;Table1[[#This Row],[Team2]]&amp;""&amp;Table1[[#This Row],[Date]]</f>
        <v>INDMIL02.03.2018</v>
      </c>
      <c r="F437" s="18" t="str">
        <f>Raw!$C437</f>
        <v>MIL</v>
      </c>
      <c r="G437" s="18" t="str">
        <f>IF(Raw!$F437=Raw!$B437,"Team1","Team2")</f>
        <v>Team2</v>
      </c>
      <c r="H437" s="18" t="str">
        <f>IF(Table1[[#This Row],[Odd1]]&gt;Table1[[#This Row],[Odd2]],Table1[[#This Row],[Team2]],Table1[[#This Row],[Team1]])</f>
        <v>MIL</v>
      </c>
      <c r="I437" s="18" t="str">
        <f>IF(Raw!$H437=Raw!$B437,"Team1","Team2")</f>
        <v>Team2</v>
      </c>
      <c r="J437">
        <v>2.4700000000000002</v>
      </c>
      <c r="K437">
        <v>1.61</v>
      </c>
      <c r="L437" s="18">
        <f>Raw!$J437-Raw!$K437</f>
        <v>0.8600000000000001</v>
      </c>
      <c r="M437" s="18" t="s">
        <v>53</v>
      </c>
      <c r="N437" s="18" t="str">
        <f>IF(Raw!$M437=Raw!$B437,"Team1", "Team2")</f>
        <v>Team1</v>
      </c>
      <c r="O437" s="3">
        <f>0</f>
        <v>0</v>
      </c>
      <c r="P437" s="3">
        <f>0</f>
        <v>0</v>
      </c>
      <c r="Q437" s="3">
        <f>0</f>
        <v>0</v>
      </c>
      <c r="R437" s="3">
        <f>0</f>
        <v>0</v>
      </c>
      <c r="S437" s="18" t="str">
        <f>IF(Table1[[#This Row],[Scorepred1]]&gt;Table1[[#This Row],[Scorepred2]],Table1[[#This Row],[Team1]],Table1[[#This Row],[Team2]])</f>
        <v>MIL</v>
      </c>
      <c r="T437" s="18" t="str">
        <f>IF(Raw!$S437=Raw!$B437,"Team1","Team2")</f>
        <v>Team2</v>
      </c>
      <c r="U437">
        <v>95</v>
      </c>
      <c r="V437">
        <v>103</v>
      </c>
      <c r="W437" s="18">
        <f>Raw!$U437-Raw!$V437</f>
        <v>-8</v>
      </c>
      <c r="X437">
        <v>0.66010000000000002</v>
      </c>
      <c r="Y437">
        <v>0.42</v>
      </c>
      <c r="Z437" s="18">
        <f>1-Table1[[#This Row],[Pred1]]</f>
        <v>0.58000000000000007</v>
      </c>
      <c r="AA437" s="20">
        <v>0</v>
      </c>
      <c r="AB437" s="20">
        <v>1</v>
      </c>
      <c r="AC437" s="20">
        <v>-1</v>
      </c>
      <c r="AD437" s="20">
        <v>1.6000000000000014E-2</v>
      </c>
      <c r="AE437" s="20">
        <v>-9.9999999999994316E-2</v>
      </c>
      <c r="AF437" s="20">
        <v>1.8999999999999915</v>
      </c>
      <c r="AG437" s="20">
        <v>2.4000000000000057</v>
      </c>
      <c r="AH437" s="20">
        <v>4.5</v>
      </c>
      <c r="AI437" s="20">
        <v>0.29999999999999716</v>
      </c>
      <c r="AJ437" s="20">
        <v>0.59999999999999964</v>
      </c>
      <c r="AK437" s="20">
        <v>0.19999999999999929</v>
      </c>
      <c r="AL437" s="20">
        <v>1.8999999999999986</v>
      </c>
      <c r="AM437" s="20">
        <v>-3.4000000000000021</v>
      </c>
      <c r="AN437" s="20">
        <v>-4.1999999999999993</v>
      </c>
      <c r="AO437" s="20">
        <v>-0.70000000000000284</v>
      </c>
      <c r="AP437" s="20">
        <v>1.1999999999999993</v>
      </c>
      <c r="AQ437" s="20">
        <v>1.5</v>
      </c>
      <c r="AR437" s="20">
        <v>2.7999999999999972</v>
      </c>
      <c r="AS437" s="20">
        <v>0.19999999999999929</v>
      </c>
      <c r="AT437" s="20">
        <v>-0.30000000000000071</v>
      </c>
      <c r="AU437" s="20">
        <v>0</v>
      </c>
      <c r="AV437" s="20">
        <v>-1</v>
      </c>
      <c r="AW437" s="20">
        <v>0.79999999999999982</v>
      </c>
      <c r="AX437" s="20">
        <v>-2.8000000000000007</v>
      </c>
      <c r="AY437" s="20">
        <v>-1.2999999999999972</v>
      </c>
      <c r="AZ437" s="20">
        <v>1.7999999999999998</v>
      </c>
      <c r="BA437" s="20">
        <v>0</v>
      </c>
      <c r="BB437" s="20">
        <v>0</v>
      </c>
      <c r="BC437" s="20">
        <v>0</v>
      </c>
      <c r="BD437" s="20">
        <v>0</v>
      </c>
      <c r="BE437" s="20">
        <v>0</v>
      </c>
      <c r="BF437" s="20">
        <v>15</v>
      </c>
      <c r="BG437" s="20">
        <v>10</v>
      </c>
      <c r="BH437" s="20">
        <v>17</v>
      </c>
      <c r="BI437" s="20">
        <v>3.8000000000000043</v>
      </c>
      <c r="BJ437" s="22">
        <v>3</v>
      </c>
      <c r="BK437" s="22">
        <v>8</v>
      </c>
      <c r="BL437" s="22">
        <v>1.1000000000000014</v>
      </c>
      <c r="BM437" s="22">
        <v>-8</v>
      </c>
      <c r="BN437" s="22">
        <v>-8</v>
      </c>
      <c r="BO437" s="22">
        <v>-7.0999999999999943</v>
      </c>
      <c r="BP437" s="22">
        <v>5</v>
      </c>
      <c r="BQ437" s="22">
        <v>3</v>
      </c>
      <c r="BR437" s="22">
        <v>8</v>
      </c>
      <c r="BS437" s="22">
        <v>5</v>
      </c>
      <c r="BT437" s="22">
        <v>11</v>
      </c>
      <c r="BU437" s="22">
        <v>6</v>
      </c>
      <c r="BV437" s="22">
        <v>2</v>
      </c>
      <c r="BW437" s="22">
        <v>11</v>
      </c>
      <c r="BX437" s="22">
        <v>0</v>
      </c>
      <c r="BY437" s="20">
        <v>3</v>
      </c>
      <c r="BZ437" s="22">
        <v>18</v>
      </c>
      <c r="CA437" s="21" t="str">
        <f>IF(Table1[[#This Row],[Score1]]&gt;Table1[[#This Row],[Score2]],Table1[[#This Row],[Team1]],Table1[[#This Row],[Team2]])</f>
        <v>IND</v>
      </c>
      <c r="CB437" s="21" t="str">
        <f>IF(Raw!$CA437=Raw!$B437,"Team1", "Team2")</f>
        <v>Team1</v>
      </c>
      <c r="CC437" s="21">
        <v>103</v>
      </c>
      <c r="CD437" s="21">
        <v>96</v>
      </c>
      <c r="CE437" s="21">
        <f>Raw!$CC437-Raw!$CD437</f>
        <v>7</v>
      </c>
      <c r="CF437" s="21" t="str">
        <f>INDEX(Pred!O:O, MATCH(Table1[[#This Row],[Index]],Pred!E:E,0))</f>
        <v>do not bet</v>
      </c>
      <c r="CG437" s="21">
        <f>INDEX(Pred!P:P,MATCH(Table1[[#This Row],[Index]],Pred!E:E,0))</f>
        <v>-4</v>
      </c>
      <c r="CH437" s="21">
        <f>IF(OR(SIGN(Table1[[#This Row],[Runline.forecast]])&lt;&gt;SIGN(Table1[[#This Row],[Scorediff]]), ABS(Table1[[#This Row],[Runline.forecast]])&gt;ABS(Table1[[#This Row],[Scorediff]])),1,0)</f>
        <v>1</v>
      </c>
      <c r="CI437" s="21">
        <f>IF(Table1[[#This Row],[GamewinTeam]]=Table1[[#This Row],[Bet.forecast]],0,1)</f>
        <v>1</v>
      </c>
      <c r="CJ437" s="32">
        <f>IF(AND(Table1[[#This Row],[Runline.error]]=0,Table1[[#This Row],[Error]]=0),0,1)</f>
        <v>1</v>
      </c>
      <c r="CK437" s="32">
        <f>IF(OR(SIGN(Table1[[#This Row],[Scorepreddiff]])&lt;&gt;SIGN(Table1[[#This Row],[Scorediff]]), ABS(Table1[[#This Row],[Scorepreddiff]])&gt;ABS(Table1[[#This Row],[Scorediff]])),1,0)</f>
        <v>1</v>
      </c>
    </row>
    <row r="438" spans="1:89" x14ac:dyDescent="0.25">
      <c r="A438" t="str">
        <f>IF(ISBLANK(Table1[[#This Row],[Gamewin]]),"Test","Train")</f>
        <v>Train</v>
      </c>
      <c r="B438" t="s">
        <v>11</v>
      </c>
      <c r="C438" t="s">
        <v>83</v>
      </c>
      <c r="D438" s="19" t="s">
        <v>317</v>
      </c>
      <c r="E438" s="18" t="str">
        <f>Table1[[#This Row],[Team1]]&amp;""&amp;Table1[[#This Row],[Team2]]&amp;""&amp;Table1[[#This Row],[Date]]</f>
        <v>TORWAS02.03.2018</v>
      </c>
      <c r="F438" s="3" t="str">
        <f>Raw!$C438</f>
        <v>WAS</v>
      </c>
      <c r="G438" s="3" t="str">
        <f>IF(Raw!$F438=Raw!$B438,"Team1","Team2")</f>
        <v>Team2</v>
      </c>
      <c r="H438" s="3" t="str">
        <f>IF(Table1[[#This Row],[Odd1]]&gt;Table1[[#This Row],[Odd2]],Table1[[#This Row],[Team2]],Table1[[#This Row],[Team1]])</f>
        <v>TOR</v>
      </c>
      <c r="I438" s="3" t="str">
        <f>IF(Raw!$H438=Raw!$B438,"Team1","Team2")</f>
        <v>Team1</v>
      </c>
      <c r="J438">
        <v>1.61</v>
      </c>
      <c r="K438">
        <v>2.48</v>
      </c>
      <c r="L438" s="3">
        <f>Raw!$J438-Raw!$K438</f>
        <v>-0.86999999999999988</v>
      </c>
      <c r="M438" s="3" t="s">
        <v>83</v>
      </c>
      <c r="N438" s="3" t="str">
        <f>IF(Raw!$M438=Raw!$B438,"Team1", "Team2")</f>
        <v>Team2</v>
      </c>
      <c r="O438" s="3">
        <f>0</f>
        <v>0</v>
      </c>
      <c r="P438" s="3">
        <f>0</f>
        <v>0</v>
      </c>
      <c r="Q438" s="3">
        <f>0</f>
        <v>0</v>
      </c>
      <c r="R438" s="3">
        <f>0</f>
        <v>0</v>
      </c>
      <c r="S438" s="18" t="str">
        <f>IF(Table1[[#This Row],[Scorepred1]]&gt;Table1[[#This Row],[Scorepred2]],Table1[[#This Row],[Team1]],Table1[[#This Row],[Team2]])</f>
        <v>TOR</v>
      </c>
      <c r="T438" s="3" t="str">
        <f>IF(Raw!$S438=Raw!$B438,"Team1","Team2")</f>
        <v>Team1</v>
      </c>
      <c r="U438">
        <v>109</v>
      </c>
      <c r="V438">
        <v>87</v>
      </c>
      <c r="W438" s="3">
        <f>Raw!$U438-Raw!$V438</f>
        <v>22</v>
      </c>
      <c r="X438">
        <v>0.85940000000000005</v>
      </c>
      <c r="Y438">
        <v>0.72</v>
      </c>
      <c r="Z438" s="3">
        <f>1-Table1[[#This Row],[Pred1]]</f>
        <v>0.28000000000000003</v>
      </c>
      <c r="AA438" s="22">
        <v>-2</v>
      </c>
      <c r="AB438" s="22">
        <v>7</v>
      </c>
      <c r="AC438" s="22">
        <v>-9</v>
      </c>
      <c r="AD438" s="22">
        <v>0.13600000000000001</v>
      </c>
      <c r="AE438" s="22">
        <v>0</v>
      </c>
      <c r="AF438" s="22">
        <v>5</v>
      </c>
      <c r="AG438" s="22">
        <v>1.1999999999999957</v>
      </c>
      <c r="AH438" s="22">
        <v>1.6999999999999886</v>
      </c>
      <c r="AI438" s="22">
        <v>0.5</v>
      </c>
      <c r="AJ438" s="22">
        <v>1.7999999999999989</v>
      </c>
      <c r="AK438" s="22">
        <v>5.8999999999999986</v>
      </c>
      <c r="AL438" s="22">
        <v>-1.2999999999999972</v>
      </c>
      <c r="AM438" s="22">
        <v>0.69999999999999929</v>
      </c>
      <c r="AN438" s="22">
        <v>9.9999999999997868E-2</v>
      </c>
      <c r="AO438" s="22">
        <v>2.9000000000000057</v>
      </c>
      <c r="AP438" s="22">
        <v>-0.40000000000000036</v>
      </c>
      <c r="AQ438" s="22">
        <v>1</v>
      </c>
      <c r="AR438" s="22">
        <v>0.5</v>
      </c>
      <c r="AS438" s="22">
        <v>-1</v>
      </c>
      <c r="AT438" s="22">
        <v>-1.0999999999999996</v>
      </c>
      <c r="AU438" s="22">
        <v>9.9999999999999645E-2</v>
      </c>
      <c r="AV438" s="22">
        <v>1.5999999999999996</v>
      </c>
      <c r="AW438" s="22">
        <v>0.30000000000000071</v>
      </c>
      <c r="AX438" s="22">
        <v>0.39999999999999858</v>
      </c>
      <c r="AY438" s="22">
        <v>-0.39999999999999858</v>
      </c>
      <c r="AZ438" s="22">
        <v>6.9999999999999991</v>
      </c>
      <c r="BA438" s="22">
        <v>0</v>
      </c>
      <c r="BB438" s="22">
        <v>1</v>
      </c>
      <c r="BC438" s="22">
        <v>-1</v>
      </c>
      <c r="BD438" s="22">
        <v>1</v>
      </c>
      <c r="BE438" s="22">
        <v>0</v>
      </c>
      <c r="BF438" s="22">
        <v>16</v>
      </c>
      <c r="BG438" s="22">
        <v>9</v>
      </c>
      <c r="BH438" s="22">
        <v>-7</v>
      </c>
      <c r="BI438" s="22">
        <v>14.200000000000003</v>
      </c>
      <c r="BJ438" s="22">
        <v>1</v>
      </c>
      <c r="BK438" s="22">
        <v>-2</v>
      </c>
      <c r="BL438" s="22">
        <v>5.6000000000000014</v>
      </c>
      <c r="BM438" s="22">
        <v>-3</v>
      </c>
      <c r="BN438" s="22">
        <v>3</v>
      </c>
      <c r="BO438" s="22">
        <v>-23.200000000000003</v>
      </c>
      <c r="BP438" s="22">
        <v>-11</v>
      </c>
      <c r="BQ438" s="22">
        <v>3</v>
      </c>
      <c r="BR438" s="22">
        <v>-8</v>
      </c>
      <c r="BS438" s="22">
        <v>8</v>
      </c>
      <c r="BT438" s="22">
        <v>-6</v>
      </c>
      <c r="BU438" s="22">
        <v>2</v>
      </c>
      <c r="BV438" s="22">
        <v>4</v>
      </c>
      <c r="BW438" s="22">
        <v>-6</v>
      </c>
      <c r="BX438" s="22">
        <v>-2</v>
      </c>
      <c r="BY438" s="22">
        <v>-2</v>
      </c>
      <c r="BZ438" s="22">
        <v>21</v>
      </c>
      <c r="CA438" s="21" t="str">
        <f>IF(Table1[[#This Row],[Score1]]&gt;Table1[[#This Row],[Score2]],Table1[[#This Row],[Team1]],Table1[[#This Row],[Team2]])</f>
        <v>TOR</v>
      </c>
      <c r="CB438" s="32" t="str">
        <f>IF(Raw!$CA438=Raw!$B438,"Team1", "Team2")</f>
        <v>Team1</v>
      </c>
      <c r="CC438" s="32">
        <v>100</v>
      </c>
      <c r="CD438" s="32">
        <v>90</v>
      </c>
      <c r="CE438" s="32">
        <f>Raw!$CC438-Raw!$CD438</f>
        <v>10</v>
      </c>
      <c r="CF438" s="32" t="str">
        <f>INDEX(Pred!O:O, MATCH(Table1[[#This Row],[Index]],Pred!E:E,0))</f>
        <v>Team1</v>
      </c>
      <c r="CG438" s="32">
        <f>INDEX(Pred!P:P,MATCH(Table1[[#This Row],[Index]],Pred!E:E,0))</f>
        <v>1</v>
      </c>
      <c r="CH438" s="32">
        <f>IF(OR(SIGN(Table1[[#This Row],[Runline.forecast]])&lt;&gt;SIGN(Table1[[#This Row],[Scorediff]]), ABS(Table1[[#This Row],[Runline.forecast]])&gt;ABS(Table1[[#This Row],[Scorediff]])),1,0)</f>
        <v>0</v>
      </c>
      <c r="CI438" s="32">
        <f>IF(Table1[[#This Row],[GamewinTeam]]=Table1[[#This Row],[Bet.forecast]],0,1)</f>
        <v>0</v>
      </c>
      <c r="CJ438" s="32">
        <f>IF(AND(Table1[[#This Row],[Runline.error]]=0,Table1[[#This Row],[Error]]=0),0,1)</f>
        <v>0</v>
      </c>
      <c r="CK438" s="32">
        <f>IF(OR(SIGN(Table1[[#This Row],[Scorepreddiff]])&lt;&gt;SIGN(Table1[[#This Row],[Scorediff]]), ABS(Table1[[#This Row],[Scorepreddiff]])&gt;ABS(Table1[[#This Row],[Scorediff]])),1,0)</f>
        <v>1</v>
      </c>
    </row>
    <row r="439" spans="1:89" x14ac:dyDescent="0.25">
      <c r="A439" t="str">
        <f>IF(ISBLANK(Table1[[#This Row],[Gamewin]]),"Test","Train")</f>
        <v>Train</v>
      </c>
      <c r="B439" t="s">
        <v>67</v>
      </c>
      <c r="C439" t="s">
        <v>72</v>
      </c>
      <c r="D439" s="19" t="s">
        <v>317</v>
      </c>
      <c r="E439" s="18" t="str">
        <f>Table1[[#This Row],[Team1]]&amp;""&amp;Table1[[#This Row],[Team2]]&amp;""&amp;Table1[[#This Row],[Date]]</f>
        <v>OKCPHX02.03.2018</v>
      </c>
      <c r="F439" s="3" t="str">
        <f>Raw!$C439</f>
        <v>PHX</v>
      </c>
      <c r="G439" s="3" t="str">
        <f>IF(Raw!$F439=Raw!$B439,"Team1","Team2")</f>
        <v>Team2</v>
      </c>
      <c r="H439" s="3" t="str">
        <f>IF(Table1[[#This Row],[Odd1]]&gt;Table1[[#This Row],[Odd2]],Table1[[#This Row],[Team2]],Table1[[#This Row],[Team1]])</f>
        <v>OKC</v>
      </c>
      <c r="I439" s="3" t="str">
        <f>IF(Raw!$H439=Raw!$B439,"Team1","Team2")</f>
        <v>Team1</v>
      </c>
      <c r="J439">
        <v>1.29</v>
      </c>
      <c r="K439">
        <v>4.01</v>
      </c>
      <c r="L439" s="3">
        <f>Raw!$J439-Raw!$K439</f>
        <v>-2.7199999999999998</v>
      </c>
      <c r="M439" s="3" t="s">
        <v>72</v>
      </c>
      <c r="N439" s="3" t="str">
        <f>IF(Raw!$M439=Raw!$B439,"Team1", "Team2")</f>
        <v>Team2</v>
      </c>
      <c r="O439" s="3">
        <f>0</f>
        <v>0</v>
      </c>
      <c r="P439" s="3">
        <f>0</f>
        <v>0</v>
      </c>
      <c r="Q439" s="3">
        <f>0</f>
        <v>0</v>
      </c>
      <c r="R439" s="3">
        <f>0</f>
        <v>0</v>
      </c>
      <c r="S439" s="18" t="str">
        <f>IF(Table1[[#This Row],[Scorepred1]]&gt;Table1[[#This Row],[Scorepred2]],Table1[[#This Row],[Team1]],Table1[[#This Row],[Team2]])</f>
        <v>OKC</v>
      </c>
      <c r="T439" s="3" t="str">
        <f>IF(Raw!$S439=Raw!$B439,"Team1","Team2")</f>
        <v>Team1</v>
      </c>
      <c r="U439">
        <v>108</v>
      </c>
      <c r="V439">
        <v>89</v>
      </c>
      <c r="W439" s="3">
        <f>Raw!$U439-Raw!$V439</f>
        <v>19</v>
      </c>
      <c r="X439">
        <v>0.56259999999999999</v>
      </c>
      <c r="Y439">
        <v>0.69</v>
      </c>
      <c r="Z439" s="3">
        <f>1-Table1[[#This Row],[Pred1]]</f>
        <v>0.31000000000000005</v>
      </c>
      <c r="AA439" s="22">
        <v>0</v>
      </c>
      <c r="AB439" s="22">
        <v>17</v>
      </c>
      <c r="AC439" s="22">
        <v>-17</v>
      </c>
      <c r="AD439" s="22">
        <v>0.26899999999999996</v>
      </c>
      <c r="AE439" s="22">
        <v>0.29999999999999716</v>
      </c>
      <c r="AF439" s="22">
        <v>2</v>
      </c>
      <c r="AG439" s="22">
        <v>1.4000000000000057</v>
      </c>
      <c r="AH439" s="22">
        <v>0.79999999999999716</v>
      </c>
      <c r="AI439" s="22">
        <v>1.1000000000000014</v>
      </c>
      <c r="AJ439" s="22">
        <v>1.3000000000000007</v>
      </c>
      <c r="AK439" s="22">
        <v>2.1999999999999993</v>
      </c>
      <c r="AL439" s="22">
        <v>1.7999999999999972</v>
      </c>
      <c r="AM439" s="22">
        <v>-2</v>
      </c>
      <c r="AN439" s="22">
        <v>-1.4000000000000021</v>
      </c>
      <c r="AO439" s="22">
        <v>-3.8000000000000114</v>
      </c>
      <c r="AP439" s="22">
        <v>2</v>
      </c>
      <c r="AQ439" s="22">
        <v>-1</v>
      </c>
      <c r="AR439" s="22">
        <v>0.89999999999999858</v>
      </c>
      <c r="AS439" s="22">
        <v>0.19999999999999929</v>
      </c>
      <c r="AT439" s="22">
        <v>-1.4000000000000004</v>
      </c>
      <c r="AU439" s="22">
        <v>2.2000000000000002</v>
      </c>
      <c r="AV439" s="22">
        <v>0.40000000000000036</v>
      </c>
      <c r="AW439" s="22">
        <v>-1.2000000000000002</v>
      </c>
      <c r="AX439" s="22">
        <v>-2.5</v>
      </c>
      <c r="AY439" s="22">
        <v>-0.69999999999999929</v>
      </c>
      <c r="AZ439" s="22">
        <v>11.5</v>
      </c>
      <c r="BA439" s="22">
        <v>0</v>
      </c>
      <c r="BB439" s="22">
        <v>0</v>
      </c>
      <c r="BC439" s="22">
        <v>0</v>
      </c>
      <c r="BD439" s="22">
        <v>0</v>
      </c>
      <c r="BE439" s="22">
        <v>5</v>
      </c>
      <c r="BF439" s="22">
        <v>1</v>
      </c>
      <c r="BG439" s="22">
        <v>4</v>
      </c>
      <c r="BH439" s="22">
        <v>10</v>
      </c>
      <c r="BI439" s="22">
        <v>-0.59999999999999432</v>
      </c>
      <c r="BJ439" s="22">
        <v>4</v>
      </c>
      <c r="BK439" s="22">
        <v>15</v>
      </c>
      <c r="BL439" s="22">
        <v>-0.80000000000000071</v>
      </c>
      <c r="BM439" s="22">
        <v>-11</v>
      </c>
      <c r="BN439" s="22">
        <v>-19</v>
      </c>
      <c r="BO439" s="22">
        <v>15.799999999999997</v>
      </c>
      <c r="BP439" s="22">
        <v>11</v>
      </c>
      <c r="BQ439" s="22">
        <v>-2</v>
      </c>
      <c r="BR439" s="22">
        <v>9</v>
      </c>
      <c r="BS439" s="22">
        <v>0</v>
      </c>
      <c r="BT439" s="22">
        <v>6</v>
      </c>
      <c r="BU439" s="22">
        <v>-5</v>
      </c>
      <c r="BV439" s="22">
        <v>-4</v>
      </c>
      <c r="BW439" s="22">
        <v>-7</v>
      </c>
      <c r="BX439" s="22">
        <v>-4</v>
      </c>
      <c r="BY439" s="22">
        <v>-7</v>
      </c>
      <c r="BZ439" s="22">
        <v>-7</v>
      </c>
      <c r="CA439" s="21" t="str">
        <f>IF(Table1[[#This Row],[Score1]]&gt;Table1[[#This Row],[Score2]],Table1[[#This Row],[Team1]],Table1[[#This Row],[Team2]])</f>
        <v>OKC</v>
      </c>
      <c r="CB439" s="32" t="str">
        <f>IF(Raw!$CA439=Raw!$B439,"Team1", "Team2")</f>
        <v>Team1</v>
      </c>
      <c r="CC439" s="32">
        <v>124</v>
      </c>
      <c r="CD439" s="32">
        <v>116</v>
      </c>
      <c r="CE439" s="32">
        <f>Raw!$CC439-Raw!$CD439</f>
        <v>8</v>
      </c>
      <c r="CF439" s="32" t="str">
        <f>INDEX(Pred!O:O, MATCH(Table1[[#This Row],[Index]],Pred!E:E,0))</f>
        <v>Team1</v>
      </c>
      <c r="CG439" s="32">
        <f>INDEX(Pred!P:P,MATCH(Table1[[#This Row],[Index]],Pred!E:E,0))</f>
        <v>4</v>
      </c>
      <c r="CH439" s="32">
        <f>IF(OR(SIGN(Table1[[#This Row],[Runline.forecast]])&lt;&gt;SIGN(Table1[[#This Row],[Scorediff]]), ABS(Table1[[#This Row],[Runline.forecast]])&gt;ABS(Table1[[#This Row],[Scorediff]])),1,0)</f>
        <v>0</v>
      </c>
      <c r="CI439" s="32">
        <f>IF(Table1[[#This Row],[GamewinTeam]]=Table1[[#This Row],[Bet.forecast]],0,1)</f>
        <v>0</v>
      </c>
      <c r="CJ439" s="32">
        <f>IF(AND(Table1[[#This Row],[Runline.error]]=0,Table1[[#This Row],[Error]]=0),0,1)</f>
        <v>0</v>
      </c>
      <c r="CK439" s="32">
        <f>IF(OR(SIGN(Table1[[#This Row],[Scorepreddiff]])&lt;&gt;SIGN(Table1[[#This Row],[Scorediff]]), ABS(Table1[[#This Row],[Scorepreddiff]])&gt;ABS(Table1[[#This Row],[Scorediff]])),1,0)</f>
        <v>1</v>
      </c>
    </row>
    <row r="440" spans="1:89" x14ac:dyDescent="0.25">
      <c r="A440" t="str">
        <f>IF(ISBLANK(Table1[[#This Row],[Gamewin]]),"Test","Train")</f>
        <v>Train</v>
      </c>
      <c r="B440" t="s">
        <v>9</v>
      </c>
      <c r="C440" t="s">
        <v>81</v>
      </c>
      <c r="D440" s="19" t="s">
        <v>317</v>
      </c>
      <c r="E440" s="18" t="str">
        <f>Table1[[#This Row],[Team1]]&amp;""&amp;Table1[[#This Row],[Team2]]&amp;""&amp;Table1[[#This Row],[Date]]</f>
        <v>MINUTA02.03.2018</v>
      </c>
      <c r="F440" s="3" t="str">
        <f>Raw!$C440</f>
        <v>UTA</v>
      </c>
      <c r="G440" s="3" t="str">
        <f>IF(Raw!$F440=Raw!$B440,"Team1","Team2")</f>
        <v>Team2</v>
      </c>
      <c r="H440" s="3" t="str">
        <f>IF(Table1[[#This Row],[Odd1]]&gt;Table1[[#This Row],[Odd2]],Table1[[#This Row],[Team2]],Table1[[#This Row],[Team1]])</f>
        <v>UTA</v>
      </c>
      <c r="I440" s="3" t="str">
        <f>IF(Raw!$H440=Raw!$B440,"Team1","Team2")</f>
        <v>Team2</v>
      </c>
      <c r="J440">
        <v>3.55</v>
      </c>
      <c r="K440">
        <v>1.35</v>
      </c>
      <c r="L440" s="3">
        <f>Raw!$J440-Raw!$K440</f>
        <v>2.1999999999999997</v>
      </c>
      <c r="M440" s="3" t="s">
        <v>9</v>
      </c>
      <c r="N440" s="3" t="str">
        <f>IF(Raw!$M440=Raw!$B440,"Team1", "Team2")</f>
        <v>Team1</v>
      </c>
      <c r="O440" s="3">
        <f>0</f>
        <v>0</v>
      </c>
      <c r="P440" s="3">
        <f>0</f>
        <v>0</v>
      </c>
      <c r="Q440" s="3">
        <f>0</f>
        <v>0</v>
      </c>
      <c r="R440" s="3">
        <f>0</f>
        <v>0</v>
      </c>
      <c r="S440" s="18" t="str">
        <f>IF(Table1[[#This Row],[Scorepred1]]&gt;Table1[[#This Row],[Scorepred2]],Table1[[#This Row],[Team1]],Table1[[#This Row],[Team2]])</f>
        <v>MIN</v>
      </c>
      <c r="T440" s="3" t="str">
        <f>IF(Raw!$S440=Raw!$B440,"Team1","Team2")</f>
        <v>Team1</v>
      </c>
      <c r="U440">
        <v>96</v>
      </c>
      <c r="V440">
        <v>84</v>
      </c>
      <c r="W440" s="3">
        <f>Raw!$U440-Raw!$V440</f>
        <v>12</v>
      </c>
      <c r="X440">
        <v>0.80710000000000004</v>
      </c>
      <c r="Y440">
        <v>0.62</v>
      </c>
      <c r="Z440" s="3">
        <f>1-Table1[[#This Row],[Pred1]]</f>
        <v>0.38</v>
      </c>
      <c r="AA440" s="22">
        <v>4</v>
      </c>
      <c r="AB440" s="22">
        <v>7</v>
      </c>
      <c r="AC440" s="22">
        <v>-3</v>
      </c>
      <c r="AD440" s="22">
        <v>7.6999999999999957E-2</v>
      </c>
      <c r="AE440" s="22">
        <v>9.9999999999994316E-2</v>
      </c>
      <c r="AF440" s="22">
        <v>7.0999999999999943</v>
      </c>
      <c r="AG440" s="22">
        <v>3.3000000000000043</v>
      </c>
      <c r="AH440" s="22">
        <v>3</v>
      </c>
      <c r="AI440" s="22">
        <v>2.2999999999999972</v>
      </c>
      <c r="AJ440" s="22">
        <v>-2.9000000000000004</v>
      </c>
      <c r="AK440" s="22">
        <v>-6.8999999999999986</v>
      </c>
      <c r="AL440" s="22">
        <v>-1.6000000000000014</v>
      </c>
      <c r="AM440" s="22">
        <v>3.2000000000000028</v>
      </c>
      <c r="AN440" s="22">
        <v>3.7999999999999972</v>
      </c>
      <c r="AO440" s="22">
        <v>0.90000000000000568</v>
      </c>
      <c r="AP440" s="22">
        <v>1.7000000000000011</v>
      </c>
      <c r="AQ440" s="22">
        <v>-1.7999999999999972</v>
      </c>
      <c r="AR440" s="22">
        <v>-0.10000000000000142</v>
      </c>
      <c r="AS440" s="22">
        <v>1.3000000000000007</v>
      </c>
      <c r="AT440" s="22">
        <v>-2</v>
      </c>
      <c r="AU440" s="22">
        <v>-0.20000000000000107</v>
      </c>
      <c r="AV440" s="22">
        <v>-0.5</v>
      </c>
      <c r="AW440" s="22">
        <v>0</v>
      </c>
      <c r="AX440" s="22">
        <v>-1.7000000000000028</v>
      </c>
      <c r="AY440" s="22">
        <v>0.79999999999999716</v>
      </c>
      <c r="AZ440" s="22">
        <v>1.5999999999999999</v>
      </c>
      <c r="BA440" s="22">
        <v>0</v>
      </c>
      <c r="BB440" s="22">
        <v>0</v>
      </c>
      <c r="BC440" s="22">
        <v>0</v>
      </c>
      <c r="BD440" s="22">
        <v>0</v>
      </c>
      <c r="BE440" s="22">
        <v>0</v>
      </c>
      <c r="BF440" s="22">
        <v>14</v>
      </c>
      <c r="BG440" s="22">
        <v>7</v>
      </c>
      <c r="BH440" s="22">
        <v>14</v>
      </c>
      <c r="BI440" s="22">
        <v>1</v>
      </c>
      <c r="BJ440" s="22">
        <v>-3</v>
      </c>
      <c r="BK440" s="22">
        <v>-9</v>
      </c>
      <c r="BL440" s="22">
        <v>-4.1000000000000014</v>
      </c>
      <c r="BM440" s="22">
        <v>3</v>
      </c>
      <c r="BN440" s="22">
        <v>-1</v>
      </c>
      <c r="BO440" s="22">
        <v>17.799999999999997</v>
      </c>
      <c r="BP440" s="22">
        <v>2</v>
      </c>
      <c r="BQ440" s="22">
        <v>8</v>
      </c>
      <c r="BR440" s="22">
        <v>10</v>
      </c>
      <c r="BS440" s="22">
        <v>-5</v>
      </c>
      <c r="BT440" s="22">
        <v>-7</v>
      </c>
      <c r="BU440" s="22">
        <v>-1</v>
      </c>
      <c r="BV440" s="22">
        <v>3</v>
      </c>
      <c r="BW440" s="22">
        <v>4</v>
      </c>
      <c r="BX440" s="22">
        <v>5</v>
      </c>
      <c r="BY440" s="22">
        <v>-3</v>
      </c>
      <c r="BZ440" s="22">
        <v>2</v>
      </c>
      <c r="CA440" s="21" t="str">
        <f>IF(Table1[[#This Row],[Score1]]&gt;Table1[[#This Row],[Score2]],Table1[[#This Row],[Team1]],Table1[[#This Row],[Team2]])</f>
        <v>UTA</v>
      </c>
      <c r="CB440" s="32" t="str">
        <f>IF(Raw!$CA440=Raw!$B440,"Team1", "Team2")</f>
        <v>Team2</v>
      </c>
      <c r="CC440" s="32">
        <v>108</v>
      </c>
      <c r="CD440" s="32">
        <v>116</v>
      </c>
      <c r="CE440" s="32">
        <f>Raw!$CC440-Raw!$CD440</f>
        <v>-8</v>
      </c>
      <c r="CF440" s="32" t="str">
        <f>INDEX(Pred!O:O, MATCH(Table1[[#This Row],[Index]],Pred!E:E,0))</f>
        <v>do not bet</v>
      </c>
      <c r="CG440" s="32">
        <f>INDEX(Pred!P:P,MATCH(Table1[[#This Row],[Index]],Pred!E:E,0))</f>
        <v>-2</v>
      </c>
      <c r="CH440" s="32">
        <f>IF(OR(SIGN(Table1[[#This Row],[Runline.forecast]])&lt;&gt;SIGN(Table1[[#This Row],[Scorediff]]), ABS(Table1[[#This Row],[Runline.forecast]])&gt;ABS(Table1[[#This Row],[Scorediff]])),1,0)</f>
        <v>0</v>
      </c>
      <c r="CI440" s="32">
        <f>IF(Table1[[#This Row],[GamewinTeam]]=Table1[[#This Row],[Bet.forecast]],0,1)</f>
        <v>1</v>
      </c>
      <c r="CJ440" s="32">
        <f>IF(AND(Table1[[#This Row],[Runline.error]]=0,Table1[[#This Row],[Error]]=0),0,1)</f>
        <v>1</v>
      </c>
      <c r="CK440" s="32">
        <f>IF(OR(SIGN(Table1[[#This Row],[Scorepreddiff]])&lt;&gt;SIGN(Table1[[#This Row],[Scorediff]]), ABS(Table1[[#This Row],[Scorepreddiff]])&gt;ABS(Table1[[#This Row],[Scorediff]])),1,0)</f>
        <v>1</v>
      </c>
    </row>
    <row r="441" spans="1:89" x14ac:dyDescent="0.25">
      <c r="A441" t="str">
        <f>IF(ISBLANK(Table1[[#This Row],[Gamewin]]),"Test","Train")</f>
        <v>Train</v>
      </c>
      <c r="B441" t="s">
        <v>65</v>
      </c>
      <c r="C441" t="s">
        <v>55</v>
      </c>
      <c r="D441" s="19" t="s">
        <v>317</v>
      </c>
      <c r="E441" s="18" t="str">
        <f>Table1[[#This Row],[Team1]]&amp;""&amp;Table1[[#This Row],[Team2]]&amp;""&amp;Table1[[#This Row],[Date]]</f>
        <v>NYKLAC02.03.2018</v>
      </c>
      <c r="F441" s="3" t="str">
        <f>Raw!$C441</f>
        <v>LAC</v>
      </c>
      <c r="G441" s="3" t="str">
        <f>IF(Raw!$F441=Raw!$B441,"Team1","Team2")</f>
        <v>Team2</v>
      </c>
      <c r="H441" s="3" t="str">
        <f>IF(Table1[[#This Row],[Odd1]]&gt;Table1[[#This Row],[Odd2]],Table1[[#This Row],[Team2]],Table1[[#This Row],[Team1]])</f>
        <v>LAC</v>
      </c>
      <c r="I441" s="3" t="str">
        <f>IF(Raw!$H441=Raw!$B441,"Team1","Team2")</f>
        <v>Team2</v>
      </c>
      <c r="J441">
        <v>4.4000000000000004</v>
      </c>
      <c r="K441">
        <v>1.26</v>
      </c>
      <c r="L441" s="3">
        <f>Raw!$J441-Raw!$K441</f>
        <v>3.1400000000000006</v>
      </c>
      <c r="M441" s="3" t="s">
        <v>65</v>
      </c>
      <c r="N441" s="3" t="str">
        <f>IF(Raw!$M441=Raw!$B441,"Team1", "Team2")</f>
        <v>Team1</v>
      </c>
      <c r="O441" s="3">
        <f>0</f>
        <v>0</v>
      </c>
      <c r="P441" s="3">
        <f>0</f>
        <v>0</v>
      </c>
      <c r="Q441" s="3">
        <f>0</f>
        <v>0</v>
      </c>
      <c r="R441" s="3">
        <f>0</f>
        <v>0</v>
      </c>
      <c r="S441" s="18" t="str">
        <f>IF(Table1[[#This Row],[Scorepred1]]&gt;Table1[[#This Row],[Scorepred2]],Table1[[#This Row],[Team1]],Table1[[#This Row],[Team2]])</f>
        <v>LAC</v>
      </c>
      <c r="T441" s="3" t="str">
        <f>IF(Raw!$S441=Raw!$B441,"Team1","Team2")</f>
        <v>Team2</v>
      </c>
      <c r="U441">
        <v>80</v>
      </c>
      <c r="V441">
        <v>103</v>
      </c>
      <c r="W441" s="3">
        <f>Raw!$U441-Raw!$V441</f>
        <v>-23</v>
      </c>
      <c r="X441">
        <v>0.60440000000000005</v>
      </c>
      <c r="Y441">
        <v>0.27</v>
      </c>
      <c r="Z441" s="3">
        <f>1-Table1[[#This Row],[Pred1]]</f>
        <v>0.73</v>
      </c>
      <c r="AA441" s="22">
        <v>2</v>
      </c>
      <c r="AB441" s="22">
        <v>-8</v>
      </c>
      <c r="AC441" s="22">
        <v>10</v>
      </c>
      <c r="AD441" s="22">
        <v>-0.14600000000000002</v>
      </c>
      <c r="AE441" s="22">
        <v>0.29999999999999716</v>
      </c>
      <c r="AF441" s="22">
        <v>-4.3999999999999915</v>
      </c>
      <c r="AG441" s="22">
        <v>0.59999999999999432</v>
      </c>
      <c r="AH441" s="22">
        <v>1.7999999999999972</v>
      </c>
      <c r="AI441" s="22">
        <v>-0.30000000000000426</v>
      </c>
      <c r="AJ441" s="22">
        <v>-2.2000000000000002</v>
      </c>
      <c r="AK441" s="22">
        <v>-6.1999999999999993</v>
      </c>
      <c r="AL441" s="22">
        <v>0</v>
      </c>
      <c r="AM441" s="22">
        <v>-3.3999999999999986</v>
      </c>
      <c r="AN441" s="22">
        <v>-5.3000000000000007</v>
      </c>
      <c r="AO441" s="22">
        <v>3.5</v>
      </c>
      <c r="AP441" s="22">
        <v>0.69999999999999929</v>
      </c>
      <c r="AQ441" s="22">
        <v>-9.9999999999994316E-2</v>
      </c>
      <c r="AR441" s="22">
        <v>0.59999999999999432</v>
      </c>
      <c r="AS441" s="22">
        <v>0.69999999999999929</v>
      </c>
      <c r="AT441" s="22">
        <v>9.9999999999999645E-2</v>
      </c>
      <c r="AU441" s="22">
        <v>-1</v>
      </c>
      <c r="AV441" s="22">
        <v>0.5</v>
      </c>
      <c r="AW441" s="22">
        <v>-0.5</v>
      </c>
      <c r="AX441" s="22">
        <v>-9.9999999999997868E-2</v>
      </c>
      <c r="AY441" s="22">
        <v>-3.1999999999999993</v>
      </c>
      <c r="AZ441" s="22">
        <v>-3.3</v>
      </c>
      <c r="BA441" s="22">
        <v>0</v>
      </c>
      <c r="BB441" s="22">
        <v>0</v>
      </c>
      <c r="BC441" s="22">
        <v>0</v>
      </c>
      <c r="BD441" s="22">
        <v>0</v>
      </c>
      <c r="BE441" s="22">
        <v>0</v>
      </c>
      <c r="BF441" s="22">
        <v>19</v>
      </c>
      <c r="BG441" s="22">
        <v>11</v>
      </c>
      <c r="BH441" s="22">
        <v>17</v>
      </c>
      <c r="BI441" s="22">
        <v>3.3999999999999986</v>
      </c>
      <c r="BJ441" s="22">
        <v>3</v>
      </c>
      <c r="BK441" s="22">
        <v>2</v>
      </c>
      <c r="BL441" s="22">
        <v>9.6000000000000014</v>
      </c>
      <c r="BM441" s="22">
        <v>-6</v>
      </c>
      <c r="BN441" s="22">
        <v>-10</v>
      </c>
      <c r="BO441" s="22">
        <v>9.3999999999999915</v>
      </c>
      <c r="BP441" s="22">
        <v>6</v>
      </c>
      <c r="BQ441" s="22">
        <v>-6</v>
      </c>
      <c r="BR441" s="22">
        <v>0</v>
      </c>
      <c r="BS441" s="22">
        <v>11</v>
      </c>
      <c r="BT441" s="22">
        <v>-4</v>
      </c>
      <c r="BU441" s="22">
        <v>1</v>
      </c>
      <c r="BV441" s="22">
        <v>1</v>
      </c>
      <c r="BW441" s="22">
        <v>0</v>
      </c>
      <c r="BX441" s="22">
        <v>-1</v>
      </c>
      <c r="BY441" s="22">
        <v>-8</v>
      </c>
      <c r="BZ441" s="22">
        <v>-1</v>
      </c>
      <c r="CA441" s="21" t="str">
        <f>IF(Table1[[#This Row],[Score1]]&gt;Table1[[#This Row],[Score2]],Table1[[#This Row],[Team1]],Table1[[#This Row],[Team2]])</f>
        <v>LAC</v>
      </c>
      <c r="CB441" s="32" t="str">
        <f>IF(Raw!$CA441=Raw!$B441,"Team1", "Team2")</f>
        <v>Team2</v>
      </c>
      <c r="CC441" s="32">
        <v>105</v>
      </c>
      <c r="CD441" s="32">
        <v>128</v>
      </c>
      <c r="CE441" s="32">
        <f>Raw!$CC441-Raw!$CD441</f>
        <v>-23</v>
      </c>
      <c r="CF441" s="32" t="str">
        <f>INDEX(Pred!O:O, MATCH(Table1[[#This Row],[Index]],Pred!E:E,0))</f>
        <v>Team2</v>
      </c>
      <c r="CG441" s="32">
        <f>INDEX(Pred!P:P,MATCH(Table1[[#This Row],[Index]],Pred!E:E,0))</f>
        <v>-7</v>
      </c>
      <c r="CH441" s="32">
        <f>IF(OR(SIGN(Table1[[#This Row],[Runline.forecast]])&lt;&gt;SIGN(Table1[[#This Row],[Scorediff]]), ABS(Table1[[#This Row],[Runline.forecast]])&gt;ABS(Table1[[#This Row],[Scorediff]])),1,0)</f>
        <v>0</v>
      </c>
      <c r="CI441" s="32">
        <f>IF(Table1[[#This Row],[GamewinTeam]]=Table1[[#This Row],[Bet.forecast]],0,1)</f>
        <v>0</v>
      </c>
      <c r="CJ441" s="32">
        <f>IF(AND(Table1[[#This Row],[Runline.error]]=0,Table1[[#This Row],[Error]]=0),0,1)</f>
        <v>0</v>
      </c>
      <c r="CK441" s="32">
        <f>IF(OR(SIGN(Table1[[#This Row],[Scorepreddiff]])&lt;&gt;SIGN(Table1[[#This Row],[Scorediff]]), ABS(Table1[[#This Row],[Scorepreddiff]])&gt;ABS(Table1[[#This Row],[Scorediff]])),1,0)</f>
        <v>0</v>
      </c>
    </row>
    <row r="442" spans="1:89" x14ac:dyDescent="0.25">
      <c r="A442" t="str">
        <f>IF(ISBLANK(Table1[[#This Row],[Gamewin]]),"Test","Train")</f>
        <v>Train</v>
      </c>
      <c r="B442" s="16" t="s">
        <v>2</v>
      </c>
      <c r="C442" t="s">
        <v>11</v>
      </c>
      <c r="D442" s="19" t="s">
        <v>318</v>
      </c>
      <c r="E442" s="18" t="str">
        <f>Table1[[#This Row],[Team1]]&amp;""&amp;Table1[[#This Row],[Team2]]&amp;""&amp;Table1[[#This Row],[Date]]</f>
        <v>ATLTOR06.03.2018</v>
      </c>
      <c r="F442" s="18" t="str">
        <f>Raw!$C442</f>
        <v>TOR</v>
      </c>
      <c r="G442" s="18" t="str">
        <f>IF(Raw!$F442=Raw!$B442,"Team1","Team2")</f>
        <v>Team2</v>
      </c>
      <c r="H442" s="18" t="str">
        <f>IF(Table1[[#This Row],[Odd1]]&gt;Table1[[#This Row],[Odd2]],Table1[[#This Row],[Team2]],Table1[[#This Row],[Team1]])</f>
        <v>TOR</v>
      </c>
      <c r="I442" s="18" t="str">
        <f>IF(Raw!$H442=Raw!$B442,"Team1","Team2")</f>
        <v>Team2</v>
      </c>
      <c r="J442">
        <v>7.51</v>
      </c>
      <c r="K442">
        <v>1.1200000000000001</v>
      </c>
      <c r="L442" s="18">
        <f>Raw!$J442-Raw!$K442</f>
        <v>6.39</v>
      </c>
      <c r="M442" s="18" t="s">
        <v>2</v>
      </c>
      <c r="N442" s="18" t="str">
        <f>IF(Raw!$M442=Raw!$B442,"Team1", "Team2")</f>
        <v>Team1</v>
      </c>
      <c r="O442" s="3">
        <f>0</f>
        <v>0</v>
      </c>
      <c r="P442" s="3">
        <f>0</f>
        <v>0</v>
      </c>
      <c r="Q442" s="3">
        <f>0</f>
        <v>0</v>
      </c>
      <c r="R442" s="3">
        <f>0</f>
        <v>0</v>
      </c>
      <c r="S442" s="18" t="str">
        <f>IF(Table1[[#This Row],[Scorepred1]]&gt;Table1[[#This Row],[Scorepred2]],Table1[[#This Row],[Team1]],Table1[[#This Row],[Team2]])</f>
        <v>TOR</v>
      </c>
      <c r="T442" s="18" t="str">
        <f>IF(Raw!$S442=Raw!$B442,"Team1","Team2")</f>
        <v>Team2</v>
      </c>
      <c r="U442">
        <v>80</v>
      </c>
      <c r="V442">
        <v>111</v>
      </c>
      <c r="W442" s="18">
        <f>Raw!$U442-Raw!$V442</f>
        <v>-31</v>
      </c>
      <c r="X442">
        <v>0.5151</v>
      </c>
      <c r="Y442">
        <v>0.19</v>
      </c>
      <c r="Z442" s="18">
        <f>1-Table1[[#This Row],[Pred1]]</f>
        <v>0.81</v>
      </c>
      <c r="AA442" s="20">
        <v>2</v>
      </c>
      <c r="AB442" s="20">
        <v>-25</v>
      </c>
      <c r="AC442" s="20">
        <v>27</v>
      </c>
      <c r="AD442" s="20">
        <v>-0.41299999999999998</v>
      </c>
      <c r="AE442" s="20">
        <v>-0.10000000000000142</v>
      </c>
      <c r="AF442" s="20">
        <v>-8.1000000000000085</v>
      </c>
      <c r="AG442" s="20">
        <v>-3</v>
      </c>
      <c r="AH442" s="20">
        <v>-2.2000000000000028</v>
      </c>
      <c r="AI442" s="20">
        <v>-2.4000000000000057</v>
      </c>
      <c r="AJ442" s="20">
        <v>-0.59999999999999964</v>
      </c>
      <c r="AK442" s="20">
        <v>-2.3000000000000007</v>
      </c>
      <c r="AL442" s="20">
        <v>0.89999999999999858</v>
      </c>
      <c r="AM442" s="20">
        <v>-1.5</v>
      </c>
      <c r="AN442" s="20">
        <v>-1.8999999999999986</v>
      </c>
      <c r="AO442" s="20">
        <v>-0.5</v>
      </c>
      <c r="AP442" s="20">
        <v>-0.19999999999999929</v>
      </c>
      <c r="AQ442" s="20">
        <v>-2.3000000000000007</v>
      </c>
      <c r="AR442" s="20">
        <v>-2.5</v>
      </c>
      <c r="AS442" s="20">
        <v>0</v>
      </c>
      <c r="AT442" s="20">
        <v>2.3000000000000007</v>
      </c>
      <c r="AU442" s="20">
        <v>-9.9999999999999645E-2</v>
      </c>
      <c r="AV442" s="20">
        <v>-1.5999999999999996</v>
      </c>
      <c r="AW442" s="20">
        <v>0.39999999999999947</v>
      </c>
      <c r="AX442" s="20">
        <v>-2.3000000000000007</v>
      </c>
      <c r="AY442" s="20">
        <v>0.69999999999999929</v>
      </c>
      <c r="AZ442" s="20">
        <v>-13.1</v>
      </c>
      <c r="BA442" s="20">
        <v>0</v>
      </c>
      <c r="BB442" s="20">
        <v>0</v>
      </c>
      <c r="BC442" s="20">
        <v>0</v>
      </c>
      <c r="BD442" s="20">
        <v>0</v>
      </c>
      <c r="BE442" s="20">
        <v>0</v>
      </c>
      <c r="BF442" s="20">
        <v>10</v>
      </c>
      <c r="BG442" s="20">
        <v>8</v>
      </c>
      <c r="BH442" s="20">
        <v>11</v>
      </c>
      <c r="BI442" s="20">
        <v>3.5</v>
      </c>
      <c r="BJ442" s="22">
        <v>5</v>
      </c>
      <c r="BK442" s="22">
        <v>-8</v>
      </c>
      <c r="BL442" s="22">
        <v>22.2</v>
      </c>
      <c r="BM442" s="22">
        <v>-11</v>
      </c>
      <c r="BN442" s="22">
        <v>-15</v>
      </c>
      <c r="BO442" s="22">
        <v>5.5</v>
      </c>
      <c r="BP442" s="22">
        <v>0</v>
      </c>
      <c r="BQ442" s="22">
        <v>-1</v>
      </c>
      <c r="BR442" s="22">
        <v>-1</v>
      </c>
      <c r="BS442" s="22">
        <v>1</v>
      </c>
      <c r="BT442" s="22">
        <v>1</v>
      </c>
      <c r="BU442" s="22">
        <v>2</v>
      </c>
      <c r="BV442" s="22">
        <v>-3</v>
      </c>
      <c r="BW442" s="22">
        <v>2</v>
      </c>
      <c r="BX442" s="22">
        <v>-10</v>
      </c>
      <c r="BY442" s="20">
        <v>-2</v>
      </c>
      <c r="BZ442" s="22">
        <v>-4</v>
      </c>
      <c r="CA442" s="21" t="str">
        <f>IF(Table1[[#This Row],[Score1]]&gt;Table1[[#This Row],[Score2]],Table1[[#This Row],[Team1]],Table1[[#This Row],[Team2]])</f>
        <v>TOR</v>
      </c>
      <c r="CB442" s="21" t="str">
        <f>IF(Raw!$CA442=Raw!$B442,"Team1", "Team2")</f>
        <v>Team2</v>
      </c>
      <c r="CC442" s="21">
        <v>90</v>
      </c>
      <c r="CD442" s="21">
        <v>106</v>
      </c>
      <c r="CE442" s="21">
        <f>Raw!$CC442-Raw!$CD442</f>
        <v>-16</v>
      </c>
      <c r="CF442" s="21" t="str">
        <f>INDEX(Pred!O:O, MATCH(Table1[[#This Row],[Index]],Pred!E:E,0))</f>
        <v>Team2</v>
      </c>
      <c r="CG442" s="21">
        <f>INDEX(Pred!P:P,MATCH(Table1[[#This Row],[Index]],Pred!E:E,0))</f>
        <v>-6</v>
      </c>
      <c r="CH442" s="21">
        <f>IF(OR(SIGN(Table1[[#This Row],[Runline.forecast]])&lt;&gt;SIGN(Table1[[#This Row],[Scorediff]]), ABS(Table1[[#This Row],[Runline.forecast]])&gt;ABS(Table1[[#This Row],[Scorediff]])),1,0)</f>
        <v>0</v>
      </c>
      <c r="CI442" s="21">
        <f>IF(Table1[[#This Row],[GamewinTeam]]=Table1[[#This Row],[Bet.forecast]],0,1)</f>
        <v>0</v>
      </c>
      <c r="CJ442" s="32">
        <f>IF(AND(Table1[[#This Row],[Runline.error]]=0,Table1[[#This Row],[Error]]=0),0,1)</f>
        <v>0</v>
      </c>
      <c r="CK442" s="32">
        <f>IF(OR(SIGN(Table1[[#This Row],[Scorepreddiff]])&lt;&gt;SIGN(Table1[[#This Row],[Scorediff]]), ABS(Table1[[#This Row],[Scorepreddiff]])&gt;ABS(Table1[[#This Row],[Scorediff]])),1,0)</f>
        <v>1</v>
      </c>
    </row>
    <row r="443" spans="1:89" x14ac:dyDescent="0.25">
      <c r="A443" t="str">
        <f>IF(ISBLANK(Table1[[#This Row],[Gamewin]]),"Test","Train")</f>
        <v>Train</v>
      </c>
      <c r="B443" s="17" t="s">
        <v>7</v>
      </c>
      <c r="C443" t="s">
        <v>83</v>
      </c>
      <c r="D443" s="19" t="s">
        <v>318</v>
      </c>
      <c r="E443" s="18" t="str">
        <f>Table1[[#This Row],[Team1]]&amp;""&amp;Table1[[#This Row],[Team2]]&amp;""&amp;Table1[[#This Row],[Date]]</f>
        <v>MIAWAS06.03.2018</v>
      </c>
      <c r="F443" s="3" t="str">
        <f>Raw!$C443</f>
        <v>WAS</v>
      </c>
      <c r="G443" s="3" t="str">
        <f>IF(Raw!$F443=Raw!$B443,"Team1","Team2")</f>
        <v>Team2</v>
      </c>
      <c r="H443" s="3" t="str">
        <f>IF(Table1[[#This Row],[Odd1]]&gt;Table1[[#This Row],[Odd2]],Table1[[#This Row],[Team2]],Table1[[#This Row],[Team1]])</f>
        <v>WAS</v>
      </c>
      <c r="I443" s="3" t="str">
        <f>IF(Raw!$H443=Raw!$B443,"Team1","Team2")</f>
        <v>Team2</v>
      </c>
      <c r="J443">
        <v>2.5099999999999998</v>
      </c>
      <c r="K443">
        <v>1.6</v>
      </c>
      <c r="L443" s="3">
        <f>Raw!$J443-Raw!$K443</f>
        <v>0.9099999999999997</v>
      </c>
      <c r="M443" s="3" t="s">
        <v>7</v>
      </c>
      <c r="N443" s="3" t="str">
        <f>IF(Raw!$M443=Raw!$B443,"Team1", "Team2")</f>
        <v>Team1</v>
      </c>
      <c r="O443" s="3">
        <f>0</f>
        <v>0</v>
      </c>
      <c r="P443" s="3">
        <f>0</f>
        <v>0</v>
      </c>
      <c r="Q443" s="3">
        <f>0</f>
        <v>0</v>
      </c>
      <c r="R443" s="3">
        <f>0</f>
        <v>0</v>
      </c>
      <c r="S443" s="18" t="str">
        <f>IF(Table1[[#This Row],[Scorepred1]]&gt;Table1[[#This Row],[Scorepred2]],Table1[[#This Row],[Team1]],Table1[[#This Row],[Team2]])</f>
        <v>WAS</v>
      </c>
      <c r="T443" s="3" t="str">
        <f>IF(Raw!$S443=Raw!$B443,"Team1","Team2")</f>
        <v>Team2</v>
      </c>
      <c r="U443">
        <v>91</v>
      </c>
      <c r="V443">
        <v>100</v>
      </c>
      <c r="W443" s="3">
        <f>Raw!$U443-Raw!$V443</f>
        <v>-9</v>
      </c>
      <c r="X443">
        <v>0.83609999999999995</v>
      </c>
      <c r="Y443">
        <v>0.41</v>
      </c>
      <c r="Z443" s="3">
        <f>1-Table1[[#This Row],[Pred1]]</f>
        <v>0.59000000000000008</v>
      </c>
      <c r="AA443" s="22">
        <v>0</v>
      </c>
      <c r="AB443" s="22">
        <v>-2</v>
      </c>
      <c r="AC443" s="22">
        <v>2</v>
      </c>
      <c r="AD443" s="22">
        <v>-3.1999999999999917E-2</v>
      </c>
      <c r="AE443" s="22">
        <v>-9.9999999999994316E-2</v>
      </c>
      <c r="AF443" s="22">
        <v>-5.2000000000000028</v>
      </c>
      <c r="AG443" s="22">
        <v>-2</v>
      </c>
      <c r="AH443" s="22">
        <v>-2</v>
      </c>
      <c r="AI443" s="22">
        <v>-1.3000000000000043</v>
      </c>
      <c r="AJ443" s="22">
        <v>1.0999999999999996</v>
      </c>
      <c r="AK443" s="22">
        <v>4</v>
      </c>
      <c r="AL443" s="22">
        <v>-1.2000000000000028</v>
      </c>
      <c r="AM443" s="22">
        <v>-2.1999999999999993</v>
      </c>
      <c r="AN443" s="22">
        <v>-2.5</v>
      </c>
      <c r="AO443" s="22">
        <v>-1.9000000000000057</v>
      </c>
      <c r="AP443" s="22">
        <v>-0.69999999999999929</v>
      </c>
      <c r="AQ443" s="22">
        <v>0.70000000000000284</v>
      </c>
      <c r="AR443" s="22">
        <v>0</v>
      </c>
      <c r="AS443" s="22">
        <v>-2.5</v>
      </c>
      <c r="AT443" s="22">
        <v>0.29999999999999893</v>
      </c>
      <c r="AU443" s="22">
        <v>-0.59999999999999964</v>
      </c>
      <c r="AV443" s="22">
        <v>0.89999999999999947</v>
      </c>
      <c r="AW443" s="22">
        <v>0.10000000000000053</v>
      </c>
      <c r="AX443" s="22">
        <v>-1.8999999999999986</v>
      </c>
      <c r="AY443" s="22">
        <v>-1</v>
      </c>
      <c r="AZ443" s="22">
        <v>-1.7</v>
      </c>
      <c r="BA443" s="22">
        <v>0</v>
      </c>
      <c r="BB443" s="22">
        <v>1</v>
      </c>
      <c r="BC443" s="22">
        <v>-1</v>
      </c>
      <c r="BD443" s="22">
        <v>1</v>
      </c>
      <c r="BE443" s="22">
        <v>0</v>
      </c>
      <c r="BF443" s="22">
        <v>30</v>
      </c>
      <c r="BG443" s="22">
        <v>12</v>
      </c>
      <c r="BH443" s="22">
        <v>9</v>
      </c>
      <c r="BI443" s="22">
        <v>8.8999999999999986</v>
      </c>
      <c r="BJ443" s="22">
        <v>2</v>
      </c>
      <c r="BK443" s="22">
        <v>9</v>
      </c>
      <c r="BL443" s="22">
        <v>-3.7000000000000028</v>
      </c>
      <c r="BM443" s="22">
        <v>4</v>
      </c>
      <c r="BN443" s="22">
        <v>4</v>
      </c>
      <c r="BO443" s="22">
        <v>3.6999999999999886</v>
      </c>
      <c r="BP443" s="22">
        <v>6</v>
      </c>
      <c r="BQ443" s="22">
        <v>3</v>
      </c>
      <c r="BR443" s="22">
        <v>9</v>
      </c>
      <c r="BS443" s="22">
        <v>12</v>
      </c>
      <c r="BT443" s="22">
        <v>-5</v>
      </c>
      <c r="BU443" s="22">
        <v>3</v>
      </c>
      <c r="BV443" s="22">
        <v>4</v>
      </c>
      <c r="BW443" s="22">
        <v>2</v>
      </c>
      <c r="BX443" s="22">
        <v>-7</v>
      </c>
      <c r="BY443" s="22">
        <v>2</v>
      </c>
      <c r="BZ443" s="22">
        <v>25</v>
      </c>
      <c r="CA443" s="21" t="str">
        <f>IF(Table1[[#This Row],[Score1]]&gt;Table1[[#This Row],[Score2]],Table1[[#This Row],[Team1]],Table1[[#This Row],[Team2]])</f>
        <v>WAS</v>
      </c>
      <c r="CB443" s="32" t="str">
        <f>IF(Raw!$CA443=Raw!$B443,"Team1", "Team2")</f>
        <v>Team2</v>
      </c>
      <c r="CC443" s="32">
        <v>113</v>
      </c>
      <c r="CD443" s="32">
        <v>117</v>
      </c>
      <c r="CE443" s="32">
        <f>Raw!$CC443-Raw!$CD443</f>
        <v>-4</v>
      </c>
      <c r="CF443" s="32" t="str">
        <f>INDEX(Pred!O:O, MATCH(Table1[[#This Row],[Index]],Pred!E:E,0))</f>
        <v>do not bet</v>
      </c>
      <c r="CG443" s="32">
        <f>INDEX(Pred!P:P,MATCH(Table1[[#This Row],[Index]],Pred!E:E,0))</f>
        <v>-1</v>
      </c>
      <c r="CH443" s="32">
        <f>IF(OR(SIGN(Table1[[#This Row],[Runline.forecast]])&lt;&gt;SIGN(Table1[[#This Row],[Scorediff]]), ABS(Table1[[#This Row],[Runline.forecast]])&gt;ABS(Table1[[#This Row],[Scorediff]])),1,0)</f>
        <v>0</v>
      </c>
      <c r="CI443" s="32">
        <f>IF(Table1[[#This Row],[GamewinTeam]]=Table1[[#This Row],[Bet.forecast]],0,1)</f>
        <v>1</v>
      </c>
      <c r="CJ443" s="32">
        <f>IF(AND(Table1[[#This Row],[Runline.error]]=0,Table1[[#This Row],[Error]]=0),0,1)</f>
        <v>1</v>
      </c>
      <c r="CK443" s="32">
        <f>IF(OR(SIGN(Table1[[#This Row],[Scorepreddiff]])&lt;&gt;SIGN(Table1[[#This Row],[Scorediff]]), ABS(Table1[[#This Row],[Scorepreddiff]])&gt;ABS(Table1[[#This Row],[Scorediff]])),1,0)</f>
        <v>1</v>
      </c>
    </row>
    <row r="444" spans="1:89" x14ac:dyDescent="0.25">
      <c r="A444" t="str">
        <f>IF(ISBLANK(Table1[[#This Row],[Gamewin]]),"Test","Train")</f>
        <v>Train</v>
      </c>
      <c r="B444" s="17" t="s">
        <v>10</v>
      </c>
      <c r="C444" t="s">
        <v>40</v>
      </c>
      <c r="D444" s="19" t="s">
        <v>318</v>
      </c>
      <c r="E444" s="18" t="str">
        <f>Table1[[#This Row],[Team1]]&amp;""&amp;Table1[[#This Row],[Team2]]&amp;""&amp;Table1[[#This Row],[Date]]</f>
        <v>PHICHA06.03.2018</v>
      </c>
      <c r="F444" s="3" t="str">
        <f>Raw!$C444</f>
        <v>CHA</v>
      </c>
      <c r="G444" s="3" t="str">
        <f>IF(Raw!$F444=Raw!$B444,"Team1","Team2")</f>
        <v>Team2</v>
      </c>
      <c r="H444" s="3" t="str">
        <f>IF(Table1[[#This Row],[Odd1]]&gt;Table1[[#This Row],[Odd2]],Table1[[#This Row],[Team2]],Table1[[#This Row],[Team1]])</f>
        <v>PHI</v>
      </c>
      <c r="I444" s="3" t="str">
        <f>IF(Raw!$H444=Raw!$B444,"Team1","Team2")</f>
        <v>Team1</v>
      </c>
      <c r="J444">
        <v>1.85</v>
      </c>
      <c r="K444">
        <v>2.0699999999999998</v>
      </c>
      <c r="L444" s="3">
        <f>Raw!$J444-Raw!$K444</f>
        <v>-0.21999999999999975</v>
      </c>
      <c r="M444" s="3" t="s">
        <v>40</v>
      </c>
      <c r="N444" s="3" t="str">
        <f>IF(Raw!$M444=Raw!$B444,"Team1", "Team2")</f>
        <v>Team2</v>
      </c>
      <c r="O444" s="3">
        <f>0</f>
        <v>0</v>
      </c>
      <c r="P444" s="3">
        <f>0</f>
        <v>0</v>
      </c>
      <c r="Q444" s="3">
        <f>0</f>
        <v>0</v>
      </c>
      <c r="R444" s="3">
        <f>0</f>
        <v>0</v>
      </c>
      <c r="S444" s="18" t="str">
        <f>IF(Table1[[#This Row],[Scorepred1]]&gt;Table1[[#This Row],[Scorepred2]],Table1[[#This Row],[Team1]],Table1[[#This Row],[Team2]])</f>
        <v>CHA</v>
      </c>
      <c r="T444" s="3" t="str">
        <f>IF(Raw!$S444=Raw!$B444,"Team1","Team2")</f>
        <v>Team2</v>
      </c>
      <c r="U444">
        <v>90</v>
      </c>
      <c r="V444">
        <v>110</v>
      </c>
      <c r="W444" s="3">
        <f>Raw!$U444-Raw!$V444</f>
        <v>-20</v>
      </c>
      <c r="X444">
        <v>0.6361</v>
      </c>
      <c r="Y444">
        <v>0.3</v>
      </c>
      <c r="Z444" s="3">
        <f>1-Table1[[#This Row],[Pred1]]</f>
        <v>0.7</v>
      </c>
      <c r="AA444" s="22">
        <v>-2</v>
      </c>
      <c r="AB444" s="22">
        <v>6</v>
      </c>
      <c r="AC444" s="22">
        <v>-8</v>
      </c>
      <c r="AD444" s="22">
        <v>0.11000000000000004</v>
      </c>
      <c r="AE444" s="22">
        <v>9.9999999999994316E-2</v>
      </c>
      <c r="AF444" s="22">
        <v>1.0999999999999943</v>
      </c>
      <c r="AG444" s="22">
        <v>1.1000000000000014</v>
      </c>
      <c r="AH444" s="22">
        <v>-1.7000000000000028</v>
      </c>
      <c r="AI444" s="22">
        <v>2.2000000000000028</v>
      </c>
      <c r="AJ444" s="22">
        <v>0.5</v>
      </c>
      <c r="AK444" s="22">
        <v>1.9000000000000021</v>
      </c>
      <c r="AL444" s="22">
        <v>-0.59999999999999432</v>
      </c>
      <c r="AM444" s="22">
        <v>-1.6999999999999993</v>
      </c>
      <c r="AN444" s="22">
        <v>-3.2000000000000028</v>
      </c>
      <c r="AO444" s="22">
        <v>2.5999999999999943</v>
      </c>
      <c r="AP444" s="22">
        <v>0.70000000000000107</v>
      </c>
      <c r="AQ444" s="22">
        <v>0.60000000000000142</v>
      </c>
      <c r="AR444" s="22">
        <v>1.3000000000000043</v>
      </c>
      <c r="AS444" s="22">
        <v>4.3000000000000007</v>
      </c>
      <c r="AT444" s="22">
        <v>4.7000000000000011</v>
      </c>
      <c r="AU444" s="22">
        <v>1.0999999999999996</v>
      </c>
      <c r="AV444" s="22">
        <v>0.40000000000000036</v>
      </c>
      <c r="AW444" s="22">
        <v>0.29999999999999982</v>
      </c>
      <c r="AX444" s="22">
        <v>4.5999999999999979</v>
      </c>
      <c r="AY444" s="22">
        <v>-1.3000000000000007</v>
      </c>
      <c r="AZ444" s="22">
        <v>2.1999999999999997</v>
      </c>
      <c r="BA444" s="22">
        <v>0</v>
      </c>
      <c r="BB444" s="22">
        <v>0</v>
      </c>
      <c r="BC444" s="22">
        <v>0</v>
      </c>
      <c r="BD444" s="22">
        <v>0</v>
      </c>
      <c r="BE444" s="22">
        <v>0</v>
      </c>
      <c r="BF444" s="22">
        <v>12</v>
      </c>
      <c r="BG444" s="22">
        <v>7</v>
      </c>
      <c r="BH444" s="22">
        <v>-15</v>
      </c>
      <c r="BI444" s="22">
        <v>18.100000000000001</v>
      </c>
      <c r="BJ444" s="22">
        <v>9</v>
      </c>
      <c r="BK444" s="22">
        <v>7</v>
      </c>
      <c r="BL444" s="22">
        <v>26.2</v>
      </c>
      <c r="BM444" s="22">
        <v>-11</v>
      </c>
      <c r="BN444" s="22">
        <v>-13</v>
      </c>
      <c r="BO444" s="22">
        <v>-1.1000000000000085</v>
      </c>
      <c r="BP444" s="22">
        <v>-3</v>
      </c>
      <c r="BQ444" s="22">
        <v>-11</v>
      </c>
      <c r="BR444" s="22">
        <v>-14</v>
      </c>
      <c r="BS444" s="22">
        <v>10</v>
      </c>
      <c r="BT444" s="22">
        <v>17</v>
      </c>
      <c r="BU444" s="22">
        <v>-3</v>
      </c>
      <c r="BV444" s="22">
        <v>5</v>
      </c>
      <c r="BW444" s="22">
        <v>-4</v>
      </c>
      <c r="BX444" s="22">
        <v>3</v>
      </c>
      <c r="BY444" s="22">
        <v>-4</v>
      </c>
      <c r="BZ444" s="22">
        <v>-3</v>
      </c>
      <c r="CA444" s="21" t="str">
        <f>IF(Table1[[#This Row],[Score1]]&gt;Table1[[#This Row],[Score2]],Table1[[#This Row],[Team1]],Table1[[#This Row],[Team2]])</f>
        <v>PHI</v>
      </c>
      <c r="CB444" s="32" t="str">
        <f>IF(Raw!$CA444=Raw!$B444,"Team1", "Team2")</f>
        <v>Team1</v>
      </c>
      <c r="CC444" s="32">
        <v>128</v>
      </c>
      <c r="CD444" s="32">
        <v>114</v>
      </c>
      <c r="CE444" s="32">
        <f>Raw!$CC444-Raw!$CD444</f>
        <v>14</v>
      </c>
      <c r="CF444" s="32" t="str">
        <f>INDEX(Pred!O:O, MATCH(Table1[[#This Row],[Index]],Pred!E:E,0))</f>
        <v>do not bet</v>
      </c>
      <c r="CG444" s="32">
        <f>INDEX(Pred!P:P,MATCH(Table1[[#This Row],[Index]],Pred!E:E,0))</f>
        <v>-3</v>
      </c>
      <c r="CH444" s="32">
        <f>IF(OR(SIGN(Table1[[#This Row],[Runline.forecast]])&lt;&gt;SIGN(Table1[[#This Row],[Scorediff]]), ABS(Table1[[#This Row],[Runline.forecast]])&gt;ABS(Table1[[#This Row],[Scorediff]])),1,0)</f>
        <v>1</v>
      </c>
      <c r="CI444" s="32">
        <f>IF(Table1[[#This Row],[GamewinTeam]]=Table1[[#This Row],[Bet.forecast]],0,1)</f>
        <v>1</v>
      </c>
      <c r="CJ444" s="32">
        <f>IF(AND(Table1[[#This Row],[Runline.error]]=0,Table1[[#This Row],[Error]]=0),0,1)</f>
        <v>1</v>
      </c>
      <c r="CK444" s="32">
        <f>IF(OR(SIGN(Table1[[#This Row],[Scorepreddiff]])&lt;&gt;SIGN(Table1[[#This Row],[Scorediff]]), ABS(Table1[[#This Row],[Scorepreddiff]])&gt;ABS(Table1[[#This Row],[Scorediff]])),1,0)</f>
        <v>1</v>
      </c>
    </row>
    <row r="445" spans="1:89" x14ac:dyDescent="0.25">
      <c r="A445" t="str">
        <f>IF(ISBLANK(Table1[[#This Row],[Gamewin]]),"Test","Train")</f>
        <v>Train</v>
      </c>
      <c r="B445" s="17" t="s">
        <v>6</v>
      </c>
      <c r="C445" t="s">
        <v>67</v>
      </c>
      <c r="D445" s="19" t="s">
        <v>318</v>
      </c>
      <c r="E445" s="18" t="str">
        <f>Table1[[#This Row],[Team1]]&amp;""&amp;Table1[[#This Row],[Team2]]&amp;""&amp;Table1[[#This Row],[Date]]</f>
        <v>HOUOKC06.03.2018</v>
      </c>
      <c r="F445" s="3" t="str">
        <f>Raw!$C445</f>
        <v>OKC</v>
      </c>
      <c r="G445" s="3" t="str">
        <f>IF(Raw!$F445=Raw!$B445,"Team1","Team2")</f>
        <v>Team2</v>
      </c>
      <c r="H445" s="3" t="str">
        <f>IF(Table1[[#This Row],[Odd1]]&gt;Table1[[#This Row],[Odd2]],Table1[[#This Row],[Team2]],Table1[[#This Row],[Team1]])</f>
        <v>HOU</v>
      </c>
      <c r="I445" s="3" t="str">
        <f>IF(Raw!$H445=Raw!$B445,"Team1","Team2")</f>
        <v>Team1</v>
      </c>
      <c r="J445">
        <v>1.49</v>
      </c>
      <c r="K445">
        <v>2.82</v>
      </c>
      <c r="L445" s="3">
        <f>Raw!$J445-Raw!$K445</f>
        <v>-1.3299999999999998</v>
      </c>
      <c r="M445" s="3" t="s">
        <v>67</v>
      </c>
      <c r="N445" s="3" t="str">
        <f>IF(Raw!$M445=Raw!$B445,"Team1", "Team2")</f>
        <v>Team2</v>
      </c>
      <c r="O445" s="3">
        <f>0</f>
        <v>0</v>
      </c>
      <c r="P445" s="3">
        <f>0</f>
        <v>0</v>
      </c>
      <c r="Q445" s="3">
        <f>0</f>
        <v>0</v>
      </c>
      <c r="R445" s="3">
        <f>0</f>
        <v>0</v>
      </c>
      <c r="S445" s="18" t="str">
        <f>IF(Table1[[#This Row],[Scorepred1]]&gt;Table1[[#This Row],[Scorepred2]],Table1[[#This Row],[Team1]],Table1[[#This Row],[Team2]])</f>
        <v>HOU</v>
      </c>
      <c r="T445" s="3" t="str">
        <f>IF(Raw!$S445=Raw!$B445,"Team1","Team2")</f>
        <v>Team1</v>
      </c>
      <c r="U445">
        <v>106</v>
      </c>
      <c r="V445">
        <v>89</v>
      </c>
      <c r="W445" s="3">
        <f>Raw!$U445-Raw!$V445</f>
        <v>17</v>
      </c>
      <c r="X445">
        <v>0.68379999999999996</v>
      </c>
      <c r="Y445">
        <v>0.67</v>
      </c>
      <c r="Z445" s="3">
        <f>1-Table1[[#This Row],[Pred1]]</f>
        <v>0.32999999999999996</v>
      </c>
      <c r="AA445" s="22">
        <v>-3</v>
      </c>
      <c r="AB445" s="22">
        <v>12</v>
      </c>
      <c r="AC445" s="22">
        <v>-15</v>
      </c>
      <c r="AD445" s="22">
        <v>0.22100000000000009</v>
      </c>
      <c r="AE445" s="22">
        <v>-0.19999999999999574</v>
      </c>
      <c r="AF445" s="22">
        <v>7.4000000000000057</v>
      </c>
      <c r="AG445" s="22">
        <v>-0.79999999999999716</v>
      </c>
      <c r="AH445" s="22">
        <v>-3.5</v>
      </c>
      <c r="AI445" s="22">
        <v>1</v>
      </c>
      <c r="AJ445" s="22">
        <v>5.0999999999999996</v>
      </c>
      <c r="AK445" s="22">
        <v>12.8</v>
      </c>
      <c r="AL445" s="22">
        <v>1.7000000000000028</v>
      </c>
      <c r="AM445" s="22">
        <v>3.8999999999999986</v>
      </c>
      <c r="AN445" s="22">
        <v>2.5</v>
      </c>
      <c r="AO445" s="22">
        <v>8.0999999999999943</v>
      </c>
      <c r="AP445" s="22">
        <v>-3.5</v>
      </c>
      <c r="AQ445" s="22">
        <v>1.8999999999999986</v>
      </c>
      <c r="AR445" s="22">
        <v>-1.6000000000000014</v>
      </c>
      <c r="AS445" s="22">
        <v>0.60000000000000142</v>
      </c>
      <c r="AT445" s="22">
        <v>-0.19999999999999929</v>
      </c>
      <c r="AU445" s="22">
        <v>-9.9999999999999645E-2</v>
      </c>
      <c r="AV445" s="22">
        <v>-0.40000000000000036</v>
      </c>
      <c r="AW445" s="22">
        <v>-0.10000000000000053</v>
      </c>
      <c r="AX445" s="22">
        <v>-0.30000000000000071</v>
      </c>
      <c r="AY445" s="22">
        <v>-0.30000000000000071</v>
      </c>
      <c r="AZ445" s="22">
        <v>6.0000000000000009</v>
      </c>
      <c r="BA445" s="22">
        <v>0</v>
      </c>
      <c r="BB445" s="22">
        <v>1</v>
      </c>
      <c r="BC445" s="22">
        <v>-1</v>
      </c>
      <c r="BD445" s="22">
        <v>1</v>
      </c>
      <c r="BE445" s="22">
        <v>0</v>
      </c>
      <c r="BF445" s="22">
        <v>23</v>
      </c>
      <c r="BG445" s="22">
        <v>-1</v>
      </c>
      <c r="BH445" s="22">
        <v>-4</v>
      </c>
      <c r="BI445" s="22">
        <v>0.79999999999999716</v>
      </c>
      <c r="BJ445" s="22">
        <v>13</v>
      </c>
      <c r="BK445" s="22">
        <v>22</v>
      </c>
      <c r="BL445" s="22">
        <v>16.599999999999998</v>
      </c>
      <c r="BM445" s="22">
        <v>12</v>
      </c>
      <c r="BN445" s="22">
        <v>9</v>
      </c>
      <c r="BO445" s="22">
        <v>20</v>
      </c>
      <c r="BP445" s="22">
        <v>1</v>
      </c>
      <c r="BQ445" s="22">
        <v>-1</v>
      </c>
      <c r="BR445" s="22">
        <v>0</v>
      </c>
      <c r="BS445" s="22">
        <v>6</v>
      </c>
      <c r="BT445" s="22">
        <v>-1</v>
      </c>
      <c r="BU445" s="22">
        <v>5</v>
      </c>
      <c r="BV445" s="22">
        <v>-1</v>
      </c>
      <c r="BW445" s="22">
        <v>-5</v>
      </c>
      <c r="BX445" s="22">
        <v>0</v>
      </c>
      <c r="BY445" s="22">
        <v>0</v>
      </c>
      <c r="BZ445" s="22">
        <v>11</v>
      </c>
      <c r="CA445" s="21" t="str">
        <f>IF(Table1[[#This Row],[Score1]]&gt;Table1[[#This Row],[Score2]],Table1[[#This Row],[Team1]],Table1[[#This Row],[Team2]])</f>
        <v>HOU</v>
      </c>
      <c r="CB445" s="32" t="str">
        <f>IF(Raw!$CA445=Raw!$B445,"Team1", "Team2")</f>
        <v>Team1</v>
      </c>
      <c r="CC445" s="32">
        <v>122</v>
      </c>
      <c r="CD445" s="32">
        <v>112</v>
      </c>
      <c r="CE445" s="32">
        <f>Raw!$CC445-Raw!$CD445</f>
        <v>10</v>
      </c>
      <c r="CF445" s="32" t="str">
        <f>INDEX(Pred!O:O, MATCH(Table1[[#This Row],[Index]],Pred!E:E,0))</f>
        <v>do not bet</v>
      </c>
      <c r="CG445" s="32">
        <f>INDEX(Pred!P:P,MATCH(Table1[[#This Row],[Index]],Pred!E:E,0))</f>
        <v>1</v>
      </c>
      <c r="CH445" s="32">
        <f>IF(OR(SIGN(Table1[[#This Row],[Runline.forecast]])&lt;&gt;SIGN(Table1[[#This Row],[Scorediff]]), ABS(Table1[[#This Row],[Runline.forecast]])&gt;ABS(Table1[[#This Row],[Scorediff]])),1,0)</f>
        <v>0</v>
      </c>
      <c r="CI445" s="32">
        <f>IF(Table1[[#This Row],[GamewinTeam]]=Table1[[#This Row],[Bet.forecast]],0,1)</f>
        <v>1</v>
      </c>
      <c r="CJ445" s="32">
        <f>IF(AND(Table1[[#This Row],[Runline.error]]=0,Table1[[#This Row],[Error]]=0),0,1)</f>
        <v>1</v>
      </c>
      <c r="CK445" s="32">
        <f>IF(OR(SIGN(Table1[[#This Row],[Scorepreddiff]])&lt;&gt;SIGN(Table1[[#This Row],[Scorediff]]), ABS(Table1[[#This Row],[Scorepreddiff]])&gt;ABS(Table1[[#This Row],[Scorediff]])),1,0)</f>
        <v>1</v>
      </c>
    </row>
    <row r="446" spans="1:89" x14ac:dyDescent="0.25">
      <c r="A446" t="str">
        <f>IF(ISBLANK(Table1[[#This Row],[Gamewin]]),"Test","Train")</f>
        <v>Train</v>
      </c>
      <c r="B446" s="17" t="s">
        <v>47</v>
      </c>
      <c r="C446" t="s">
        <v>45</v>
      </c>
      <c r="D446" s="19" t="s">
        <v>318</v>
      </c>
      <c r="E446" s="18" t="str">
        <f>Table1[[#This Row],[Team1]]&amp;""&amp;Table1[[#This Row],[Team2]]&amp;""&amp;Table1[[#This Row],[Date]]</f>
        <v>DENDAL06.03.2018</v>
      </c>
      <c r="F446" s="3" t="str">
        <f>Raw!$C446</f>
        <v>DAL</v>
      </c>
      <c r="G446" s="3" t="str">
        <f>IF(Raw!$F446=Raw!$B446,"Team1","Team2")</f>
        <v>Team2</v>
      </c>
      <c r="H446" s="3" t="str">
        <f>IF(Table1[[#This Row],[Odd1]]&gt;Table1[[#This Row],[Odd2]],Table1[[#This Row],[Team2]],Table1[[#This Row],[Team1]])</f>
        <v>DEN</v>
      </c>
      <c r="I446" s="3" t="str">
        <f>IF(Raw!$H446=Raw!$B446,"Team1","Team2")</f>
        <v>Team1</v>
      </c>
      <c r="J446">
        <v>1.45</v>
      </c>
      <c r="K446">
        <v>3</v>
      </c>
      <c r="L446" s="3">
        <f>Raw!$J446-Raw!$K446</f>
        <v>-1.55</v>
      </c>
      <c r="M446" s="3" t="s">
        <v>45</v>
      </c>
      <c r="N446" s="3" t="str">
        <f>IF(Raw!$M446=Raw!$B446,"Team1", "Team2")</f>
        <v>Team2</v>
      </c>
      <c r="O446" s="3">
        <f>0</f>
        <v>0</v>
      </c>
      <c r="P446" s="3">
        <f>0</f>
        <v>0</v>
      </c>
      <c r="Q446" s="3">
        <f>0</f>
        <v>0</v>
      </c>
      <c r="R446" s="3">
        <f>0</f>
        <v>0</v>
      </c>
      <c r="S446" s="18" t="str">
        <f>IF(Table1[[#This Row],[Scorepred1]]&gt;Table1[[#This Row],[Scorepred2]],Table1[[#This Row],[Team1]],Table1[[#This Row],[Team2]])</f>
        <v>DEN</v>
      </c>
      <c r="T446" s="3" t="str">
        <f>IF(Raw!$S446=Raw!$B446,"Team1","Team2")</f>
        <v>Team1</v>
      </c>
      <c r="U446">
        <v>110</v>
      </c>
      <c r="V446">
        <v>93</v>
      </c>
      <c r="W446" s="3">
        <f>Raw!$U446-Raw!$V446</f>
        <v>17</v>
      </c>
      <c r="X446">
        <v>0.73360000000000003</v>
      </c>
      <c r="Y446">
        <v>0.67</v>
      </c>
      <c r="Z446" s="3">
        <f>1-Table1[[#This Row],[Pred1]]</f>
        <v>0.32999999999999996</v>
      </c>
      <c r="AA446" s="22">
        <v>-1</v>
      </c>
      <c r="AB446" s="22">
        <v>16</v>
      </c>
      <c r="AC446" s="22">
        <v>-17</v>
      </c>
      <c r="AD446" s="22">
        <v>0.25900000000000006</v>
      </c>
      <c r="AE446" s="22">
        <v>0</v>
      </c>
      <c r="AF446" s="22">
        <v>6.5</v>
      </c>
      <c r="AG446" s="22">
        <v>2.6000000000000014</v>
      </c>
      <c r="AH446" s="22">
        <v>1</v>
      </c>
      <c r="AI446" s="22">
        <v>2.3999999999999986</v>
      </c>
      <c r="AJ446" s="22">
        <v>-0.60000000000000142</v>
      </c>
      <c r="AK446" s="22">
        <v>-2.1000000000000014</v>
      </c>
      <c r="AL446" s="22">
        <v>0.30000000000000426</v>
      </c>
      <c r="AM446" s="22">
        <v>2</v>
      </c>
      <c r="AN446" s="22">
        <v>2.8000000000000007</v>
      </c>
      <c r="AO446" s="22">
        <v>-0.59999999999999432</v>
      </c>
      <c r="AP446" s="22">
        <v>3.3</v>
      </c>
      <c r="AQ446" s="22">
        <v>0.10000000000000142</v>
      </c>
      <c r="AR446" s="22">
        <v>3.5</v>
      </c>
      <c r="AS446" s="22">
        <v>2.0999999999999979</v>
      </c>
      <c r="AT446" s="22">
        <v>2.6999999999999993</v>
      </c>
      <c r="AU446" s="22">
        <v>0.80000000000000071</v>
      </c>
      <c r="AV446" s="22">
        <v>0.79999999999999982</v>
      </c>
      <c r="AW446" s="22">
        <v>0.5</v>
      </c>
      <c r="AX446" s="22">
        <v>-1</v>
      </c>
      <c r="AY446" s="22">
        <v>0</v>
      </c>
      <c r="AZ446" s="22">
        <v>4</v>
      </c>
      <c r="BA446" s="22">
        <v>0</v>
      </c>
      <c r="BB446" s="22">
        <v>1</v>
      </c>
      <c r="BC446" s="22">
        <v>-1</v>
      </c>
      <c r="BD446" s="22">
        <v>1</v>
      </c>
      <c r="BE446" s="22">
        <v>0</v>
      </c>
      <c r="BF446" s="22">
        <v>17</v>
      </c>
      <c r="BG446" s="22">
        <v>7</v>
      </c>
      <c r="BH446" s="22">
        <v>-4</v>
      </c>
      <c r="BI446" s="22">
        <v>10.300000000000004</v>
      </c>
      <c r="BJ446" s="22">
        <v>9</v>
      </c>
      <c r="BK446" s="22">
        <v>12</v>
      </c>
      <c r="BL446" s="22">
        <v>10.799999999999997</v>
      </c>
      <c r="BM446" s="22">
        <v>-6</v>
      </c>
      <c r="BN446" s="22">
        <v>-10</v>
      </c>
      <c r="BO446" s="22">
        <v>10.700000000000003</v>
      </c>
      <c r="BP446" s="22">
        <v>-4</v>
      </c>
      <c r="BQ446" s="22">
        <v>-4</v>
      </c>
      <c r="BR446" s="22">
        <v>-8</v>
      </c>
      <c r="BS446" s="22">
        <v>10</v>
      </c>
      <c r="BT446" s="22">
        <v>-3</v>
      </c>
      <c r="BU446" s="22">
        <v>-1</v>
      </c>
      <c r="BV446" s="22">
        <v>1</v>
      </c>
      <c r="BW446" s="22">
        <v>-2</v>
      </c>
      <c r="BX446" s="22">
        <v>-1</v>
      </c>
      <c r="BY446" s="22">
        <v>-5</v>
      </c>
      <c r="BZ446" s="22">
        <v>26</v>
      </c>
      <c r="CA446" s="21" t="str">
        <f>IF(Table1[[#This Row],[Score1]]&gt;Table1[[#This Row],[Score2]],Table1[[#This Row],[Team1]],Table1[[#This Row],[Team2]])</f>
        <v>DAL</v>
      </c>
      <c r="CB446" s="32" t="str">
        <f>IF(Raw!$CA446=Raw!$B446,"Team1", "Team2")</f>
        <v>Team2</v>
      </c>
      <c r="CC446" s="32">
        <v>107</v>
      </c>
      <c r="CD446" s="32">
        <v>118</v>
      </c>
      <c r="CE446" s="32">
        <f>Raw!$CC446-Raw!$CD446</f>
        <v>-11</v>
      </c>
      <c r="CF446" s="32" t="str">
        <f>INDEX(Pred!O:O, MATCH(Table1[[#This Row],[Index]],Pred!E:E,0))</f>
        <v>do not bet</v>
      </c>
      <c r="CG446" s="32">
        <f>INDEX(Pred!P:P,MATCH(Table1[[#This Row],[Index]],Pred!E:E,0))</f>
        <v>0</v>
      </c>
      <c r="CH446" s="32">
        <f>IF(OR(SIGN(Table1[[#This Row],[Runline.forecast]])&lt;&gt;SIGN(Table1[[#This Row],[Scorediff]]), ABS(Table1[[#This Row],[Runline.forecast]])&gt;ABS(Table1[[#This Row],[Scorediff]])),1,0)</f>
        <v>1</v>
      </c>
      <c r="CI446" s="32">
        <f>IF(Table1[[#This Row],[GamewinTeam]]=Table1[[#This Row],[Bet.forecast]],0,1)</f>
        <v>1</v>
      </c>
      <c r="CJ446" s="32">
        <f>IF(AND(Table1[[#This Row],[Runline.error]]=0,Table1[[#This Row],[Error]]=0),0,1)</f>
        <v>1</v>
      </c>
      <c r="CK446" s="32">
        <f>IF(OR(SIGN(Table1[[#This Row],[Scorepreddiff]])&lt;&gt;SIGN(Table1[[#This Row],[Scorediff]]), ABS(Table1[[#This Row],[Scorepreddiff]])&gt;ABS(Table1[[#This Row],[Scorediff]])),1,0)</f>
        <v>1</v>
      </c>
    </row>
    <row r="447" spans="1:89" x14ac:dyDescent="0.25">
      <c r="A447" t="str">
        <f>IF(ISBLANK(Table1[[#This Row],[Gamewin]]),"Test","Train")</f>
        <v>Train</v>
      </c>
      <c r="B447" s="17" t="s">
        <v>65</v>
      </c>
      <c r="C447" t="s">
        <v>74</v>
      </c>
      <c r="D447" s="19" t="s">
        <v>318</v>
      </c>
      <c r="E447" s="18" t="str">
        <f>Table1[[#This Row],[Team1]]&amp;""&amp;Table1[[#This Row],[Team2]]&amp;""&amp;Table1[[#This Row],[Date]]</f>
        <v>NYKPOR06.03.2018</v>
      </c>
      <c r="F447" s="3" t="str">
        <f>Raw!$C447</f>
        <v>POR</v>
      </c>
      <c r="G447" s="3" t="str">
        <f>IF(Raw!$F447=Raw!$B447,"Team1","Team2")</f>
        <v>Team2</v>
      </c>
      <c r="H447" s="3" t="str">
        <f>IF(Table1[[#This Row],[Odd1]]&gt;Table1[[#This Row],[Odd2]],Table1[[#This Row],[Team2]],Table1[[#This Row],[Team1]])</f>
        <v>POR</v>
      </c>
      <c r="I447" s="3" t="str">
        <f>IF(Raw!$H447=Raw!$B447,"Team1","Team2")</f>
        <v>Team2</v>
      </c>
      <c r="J447">
        <v>4.74</v>
      </c>
      <c r="K447">
        <v>1.23</v>
      </c>
      <c r="L447" s="3">
        <f>Raw!$J447-Raw!$K447</f>
        <v>3.5100000000000002</v>
      </c>
      <c r="M447" s="3" t="s">
        <v>65</v>
      </c>
      <c r="N447" s="3" t="str">
        <f>IF(Raw!$M447=Raw!$B447,"Team1", "Team2")</f>
        <v>Team1</v>
      </c>
      <c r="O447" s="3">
        <f>0</f>
        <v>0</v>
      </c>
      <c r="P447" s="3">
        <f>0</f>
        <v>0</v>
      </c>
      <c r="Q447" s="3">
        <f>0</f>
        <v>0</v>
      </c>
      <c r="R447" s="3">
        <f>0</f>
        <v>0</v>
      </c>
      <c r="S447" s="18" t="str">
        <f>IF(Table1[[#This Row],[Scorepred1]]&gt;Table1[[#This Row],[Scorepred2]],Table1[[#This Row],[Team1]],Table1[[#This Row],[Team2]])</f>
        <v>POR</v>
      </c>
      <c r="T447" s="3" t="str">
        <f>IF(Raw!$S447=Raw!$B447,"Team1","Team2")</f>
        <v>Team2</v>
      </c>
      <c r="U447">
        <v>84</v>
      </c>
      <c r="V447">
        <v>119</v>
      </c>
      <c r="W447" s="3">
        <f>Raw!$U447-Raw!$V447</f>
        <v>-35</v>
      </c>
      <c r="X447">
        <v>0.72899999999999998</v>
      </c>
      <c r="Y447">
        <v>0.15</v>
      </c>
      <c r="Z447" s="3">
        <f>1-Table1[[#This Row],[Pred1]]</f>
        <v>0.85</v>
      </c>
      <c r="AA447" s="22">
        <v>0</v>
      </c>
      <c r="AB447" s="22">
        <v>-14</v>
      </c>
      <c r="AC447" s="22">
        <v>14</v>
      </c>
      <c r="AD447" s="22">
        <v>-0.21899999999999997</v>
      </c>
      <c r="AE447" s="22">
        <v>0.19999999999999574</v>
      </c>
      <c r="AF447" s="22">
        <v>-1.2000000000000028</v>
      </c>
      <c r="AG447" s="22">
        <v>1.1999999999999957</v>
      </c>
      <c r="AH447" s="22">
        <v>0.29999999999999716</v>
      </c>
      <c r="AI447" s="22">
        <v>1.1999999999999957</v>
      </c>
      <c r="AJ447" s="22">
        <v>-2.2999999999999989</v>
      </c>
      <c r="AK447" s="22">
        <v>-4.8000000000000007</v>
      </c>
      <c r="AL447" s="22">
        <v>-2.3999999999999986</v>
      </c>
      <c r="AM447" s="22">
        <v>-1.1999999999999993</v>
      </c>
      <c r="AN447" s="22">
        <v>-1.2000000000000028</v>
      </c>
      <c r="AO447" s="22">
        <v>-0.90000000000000568</v>
      </c>
      <c r="AP447" s="22">
        <v>0.79999999999999893</v>
      </c>
      <c r="AQ447" s="22">
        <v>-1.7999999999999972</v>
      </c>
      <c r="AR447" s="22">
        <v>-1</v>
      </c>
      <c r="AS447" s="22">
        <v>3.7999999999999972</v>
      </c>
      <c r="AT447" s="22">
        <v>1.1999999999999993</v>
      </c>
      <c r="AU447" s="22">
        <v>-0.20000000000000018</v>
      </c>
      <c r="AV447" s="22">
        <v>0.30000000000000071</v>
      </c>
      <c r="AW447" s="22">
        <v>-0.40000000000000036</v>
      </c>
      <c r="AX447" s="22">
        <v>0.69999999999999929</v>
      </c>
      <c r="AY447" s="22">
        <v>0</v>
      </c>
      <c r="AZ447" s="22">
        <v>-4.8</v>
      </c>
      <c r="BA447" s="22">
        <v>0</v>
      </c>
      <c r="BB447" s="22">
        <v>-1</v>
      </c>
      <c r="BC447" s="22">
        <v>1</v>
      </c>
      <c r="BD447" s="22">
        <v>-1</v>
      </c>
      <c r="BE447" s="22">
        <v>0</v>
      </c>
      <c r="BF447" s="22">
        <v>-9</v>
      </c>
      <c r="BG447" s="22">
        <v>5</v>
      </c>
      <c r="BH447" s="22">
        <v>5</v>
      </c>
      <c r="BI447" s="22">
        <v>3.2999999999999972</v>
      </c>
      <c r="BJ447" s="22">
        <v>-4</v>
      </c>
      <c r="BK447" s="22">
        <v>-2</v>
      </c>
      <c r="BL447" s="22">
        <v>-14.899999999999999</v>
      </c>
      <c r="BM447" s="22">
        <v>-15</v>
      </c>
      <c r="BN447" s="22">
        <v>-20</v>
      </c>
      <c r="BO447" s="22">
        <v>-1.5</v>
      </c>
      <c r="BP447" s="22">
        <v>8</v>
      </c>
      <c r="BQ447" s="22">
        <v>-10</v>
      </c>
      <c r="BR447" s="22">
        <v>-2</v>
      </c>
      <c r="BS447" s="22">
        <v>2</v>
      </c>
      <c r="BT447" s="22">
        <v>-1</v>
      </c>
      <c r="BU447" s="22">
        <v>2</v>
      </c>
      <c r="BV447" s="22">
        <v>2</v>
      </c>
      <c r="BW447" s="22">
        <v>-2</v>
      </c>
      <c r="BX447" s="22">
        <v>-6</v>
      </c>
      <c r="BY447" s="22">
        <v>-6</v>
      </c>
      <c r="BZ447" s="22">
        <v>-8</v>
      </c>
      <c r="CA447" s="21" t="str">
        <f>IF(Table1[[#This Row],[Score1]]&gt;Table1[[#This Row],[Score2]],Table1[[#This Row],[Team1]],Table1[[#This Row],[Team2]])</f>
        <v>POR</v>
      </c>
      <c r="CB447" s="32" t="str">
        <f>IF(Raw!$CA447=Raw!$B447,"Team1", "Team2")</f>
        <v>Team2</v>
      </c>
      <c r="CC447" s="32">
        <v>87</v>
      </c>
      <c r="CD447" s="32">
        <v>111</v>
      </c>
      <c r="CE447" s="32">
        <f>Raw!$CC447-Raw!$CD447</f>
        <v>-24</v>
      </c>
      <c r="CF447" s="32" t="str">
        <f>INDEX(Pred!O:O, MATCH(Table1[[#This Row],[Index]],Pred!E:E,0))</f>
        <v>Team2</v>
      </c>
      <c r="CG447" s="32">
        <f>INDEX(Pred!P:P,MATCH(Table1[[#This Row],[Index]],Pred!E:E,0))</f>
        <v>-4</v>
      </c>
      <c r="CH447" s="32">
        <f>IF(OR(SIGN(Table1[[#This Row],[Runline.forecast]])&lt;&gt;SIGN(Table1[[#This Row],[Scorediff]]), ABS(Table1[[#This Row],[Runline.forecast]])&gt;ABS(Table1[[#This Row],[Scorediff]])),1,0)</f>
        <v>0</v>
      </c>
      <c r="CI447" s="32">
        <f>IF(Table1[[#This Row],[GamewinTeam]]=Table1[[#This Row],[Bet.forecast]],0,1)</f>
        <v>0</v>
      </c>
      <c r="CJ447" s="32">
        <f>IF(AND(Table1[[#This Row],[Runline.error]]=0,Table1[[#This Row],[Error]]=0),0,1)</f>
        <v>0</v>
      </c>
      <c r="CK447" s="32">
        <f>IF(OR(SIGN(Table1[[#This Row],[Scorepreddiff]])&lt;&gt;SIGN(Table1[[#This Row],[Scorediff]]), ABS(Table1[[#This Row],[Scorepreddiff]])&gt;ABS(Table1[[#This Row],[Scorediff]])),1,0)</f>
        <v>1</v>
      </c>
    </row>
    <row r="448" spans="1:89" x14ac:dyDescent="0.25">
      <c r="A448" t="str">
        <f>IF(ISBLANK(Table1[[#This Row],[Gamewin]]),"Test","Train")</f>
        <v>Train</v>
      </c>
      <c r="B448" s="17" t="s">
        <v>37</v>
      </c>
      <c r="C448" t="s">
        <v>50</v>
      </c>
      <c r="D448" s="19" t="s">
        <v>318</v>
      </c>
      <c r="E448" s="18" t="str">
        <f>Table1[[#This Row],[Team1]]&amp;""&amp;Table1[[#This Row],[Team2]]&amp;""&amp;Table1[[#This Row],[Date]]</f>
        <v>BKNGSW06.03.2018</v>
      </c>
      <c r="F448" s="3" t="str">
        <f>Raw!$C448</f>
        <v>GSW</v>
      </c>
      <c r="G448" s="3" t="str">
        <f>IF(Raw!$F448=Raw!$B448,"Team1","Team2")</f>
        <v>Team2</v>
      </c>
      <c r="H448" s="3" t="str">
        <f>IF(Table1[[#This Row],[Odd1]]&gt;Table1[[#This Row],[Odd2]],Table1[[#This Row],[Team2]],Table1[[#This Row],[Team1]])</f>
        <v>GSW</v>
      </c>
      <c r="I448" s="3" t="str">
        <f>IF(Raw!$H448=Raw!$B448,"Team1","Team2")</f>
        <v>Team2</v>
      </c>
      <c r="J448">
        <v>11.51</v>
      </c>
      <c r="K448">
        <v>1.07</v>
      </c>
      <c r="L448" s="3">
        <f>Raw!$J448-Raw!$K448</f>
        <v>10.44</v>
      </c>
      <c r="M448" s="3" t="s">
        <v>37</v>
      </c>
      <c r="N448" s="3" t="str">
        <f>IF(Raw!$M448=Raw!$B448,"Team1", "Team2")</f>
        <v>Team1</v>
      </c>
      <c r="O448" s="3">
        <f>0</f>
        <v>0</v>
      </c>
      <c r="P448" s="3">
        <f>0</f>
        <v>0</v>
      </c>
      <c r="Q448" s="3">
        <f>0</f>
        <v>0</v>
      </c>
      <c r="R448" s="3">
        <f>0</f>
        <v>0</v>
      </c>
      <c r="S448" s="18" t="str">
        <f>IF(Table1[[#This Row],[Scorepred1]]&gt;Table1[[#This Row],[Scorepred2]],Table1[[#This Row],[Team1]],Table1[[#This Row],[Team2]])</f>
        <v>GSW</v>
      </c>
      <c r="T448" s="3" t="str">
        <f>IF(Raw!$S448=Raw!$B448,"Team1","Team2")</f>
        <v>Team2</v>
      </c>
      <c r="U448">
        <v>86</v>
      </c>
      <c r="V448">
        <v>119</v>
      </c>
      <c r="W448" s="3">
        <f>Raw!$U448-Raw!$V448</f>
        <v>-33</v>
      </c>
      <c r="X448">
        <v>0.86499999999999999</v>
      </c>
      <c r="Y448">
        <v>0.17</v>
      </c>
      <c r="Z448" s="3">
        <f>1-Table1[[#This Row],[Pred1]]</f>
        <v>0.83</v>
      </c>
      <c r="AA448" s="22">
        <v>1</v>
      </c>
      <c r="AB448" s="22">
        <v>-29</v>
      </c>
      <c r="AC448" s="22">
        <v>30</v>
      </c>
      <c r="AD448" s="22">
        <v>-0.46500000000000002</v>
      </c>
      <c r="AE448" s="22">
        <v>0.29999999999999716</v>
      </c>
      <c r="AF448" s="22">
        <v>-10.299999999999997</v>
      </c>
      <c r="AG448" s="22">
        <v>-5.5</v>
      </c>
      <c r="AH448" s="22">
        <v>2.0999999999999943</v>
      </c>
      <c r="AI448" s="22">
        <v>-7.6000000000000014</v>
      </c>
      <c r="AJ448" s="22">
        <v>0.5</v>
      </c>
      <c r="AK448" s="22">
        <v>5.4999999999999964</v>
      </c>
      <c r="AL448" s="22">
        <v>-4.8000000000000043</v>
      </c>
      <c r="AM448" s="22">
        <v>0.19999999999999929</v>
      </c>
      <c r="AN448" s="22">
        <v>1.3000000000000007</v>
      </c>
      <c r="AO448" s="22">
        <v>-3.7999999999999972</v>
      </c>
      <c r="AP448" s="22">
        <v>1.6999999999999993</v>
      </c>
      <c r="AQ448" s="22">
        <v>-0.60000000000000142</v>
      </c>
      <c r="AR448" s="22">
        <v>1.1000000000000014</v>
      </c>
      <c r="AS448" s="22">
        <v>-7.3999999999999986</v>
      </c>
      <c r="AT448" s="22">
        <v>-0.5</v>
      </c>
      <c r="AU448" s="22">
        <v>-1.8999999999999995</v>
      </c>
      <c r="AV448" s="22">
        <v>-3.5999999999999996</v>
      </c>
      <c r="AW448" s="22">
        <v>2.2000000000000002</v>
      </c>
      <c r="AX448" s="22">
        <v>0.80000000000000071</v>
      </c>
      <c r="AY448" s="22">
        <v>1</v>
      </c>
      <c r="AZ448" s="22">
        <v>-12.6</v>
      </c>
      <c r="BA448" s="22">
        <v>0</v>
      </c>
      <c r="BB448" s="22">
        <v>-1</v>
      </c>
      <c r="BC448" s="22">
        <v>1</v>
      </c>
      <c r="BD448" s="22">
        <v>-1</v>
      </c>
      <c r="BE448" s="22">
        <v>0</v>
      </c>
      <c r="BF448" s="22">
        <v>6</v>
      </c>
      <c r="BG448" s="22">
        <v>-2</v>
      </c>
      <c r="BH448" s="22">
        <v>13</v>
      </c>
      <c r="BI448" s="22">
        <v>-9.7000000000000028</v>
      </c>
      <c r="BJ448" s="22">
        <v>8</v>
      </c>
      <c r="BK448" s="22">
        <v>14</v>
      </c>
      <c r="BL448" s="22">
        <v>6.7000000000000028</v>
      </c>
      <c r="BM448" s="22">
        <v>2</v>
      </c>
      <c r="BN448" s="22">
        <v>1</v>
      </c>
      <c r="BO448" s="22">
        <v>4.8999999999999915</v>
      </c>
      <c r="BP448" s="22">
        <v>11</v>
      </c>
      <c r="BQ448" s="22">
        <v>-2</v>
      </c>
      <c r="BR448" s="22">
        <v>9</v>
      </c>
      <c r="BS448" s="22">
        <v>-3</v>
      </c>
      <c r="BT448" s="22">
        <v>-4</v>
      </c>
      <c r="BU448" s="22">
        <v>-4</v>
      </c>
      <c r="BV448" s="22">
        <v>-1</v>
      </c>
      <c r="BW448" s="22">
        <v>4</v>
      </c>
      <c r="BX448" s="22">
        <v>1</v>
      </c>
      <c r="BY448" s="22">
        <v>-1</v>
      </c>
      <c r="BZ448" s="22">
        <v>-8</v>
      </c>
      <c r="CA448" s="21" t="str">
        <f>IF(Table1[[#This Row],[Score1]]&gt;Table1[[#This Row],[Score2]],Table1[[#This Row],[Team1]],Table1[[#This Row],[Team2]])</f>
        <v>GSW</v>
      </c>
      <c r="CB448" s="32" t="str">
        <f>IF(Raw!$CA448=Raw!$B448,"Team1", "Team2")</f>
        <v>Team2</v>
      </c>
      <c r="CC448" s="32">
        <v>101</v>
      </c>
      <c r="CD448" s="32">
        <v>114</v>
      </c>
      <c r="CE448" s="32">
        <f>Raw!$CC448-Raw!$CD448</f>
        <v>-13</v>
      </c>
      <c r="CF448" s="32" t="str">
        <f>INDEX(Pred!O:O, MATCH(Table1[[#This Row],[Index]],Pred!E:E,0))</f>
        <v>Team2</v>
      </c>
      <c r="CG448" s="32">
        <f>INDEX(Pred!P:P,MATCH(Table1[[#This Row],[Index]],Pred!E:E,0))</f>
        <v>-11</v>
      </c>
      <c r="CH448" s="32">
        <f>IF(OR(SIGN(Table1[[#This Row],[Runline.forecast]])&lt;&gt;SIGN(Table1[[#This Row],[Scorediff]]), ABS(Table1[[#This Row],[Runline.forecast]])&gt;ABS(Table1[[#This Row],[Scorediff]])),1,0)</f>
        <v>0</v>
      </c>
      <c r="CI448" s="32">
        <f>IF(Table1[[#This Row],[GamewinTeam]]=Table1[[#This Row],[Bet.forecast]],0,1)</f>
        <v>0</v>
      </c>
      <c r="CJ448" s="32">
        <f>IF(AND(Table1[[#This Row],[Runline.error]]=0,Table1[[#This Row],[Error]]=0),0,1)</f>
        <v>0</v>
      </c>
      <c r="CK448" s="32">
        <f>IF(OR(SIGN(Table1[[#This Row],[Scorepreddiff]])&lt;&gt;SIGN(Table1[[#This Row],[Scorediff]]), ABS(Table1[[#This Row],[Scorepreddiff]])&gt;ABS(Table1[[#This Row],[Scorediff]])),1,0)</f>
        <v>1</v>
      </c>
    </row>
    <row r="449" spans="1:89" x14ac:dyDescent="0.25">
      <c r="A449" t="str">
        <f>IF(ISBLANK(Table1[[#This Row],[Gamewin]]),"Test","Train")</f>
        <v>Train</v>
      </c>
      <c r="B449" s="17" t="s">
        <v>63</v>
      </c>
      <c r="C449" t="s">
        <v>55</v>
      </c>
      <c r="D449" s="19" t="s">
        <v>318</v>
      </c>
      <c r="E449" s="18" t="str">
        <f>Table1[[#This Row],[Team1]]&amp;""&amp;Table1[[#This Row],[Team2]]&amp;""&amp;Table1[[#This Row],[Date]]</f>
        <v>NOPLAC06.03.2018</v>
      </c>
      <c r="F449" s="3" t="str">
        <f>Raw!$C449</f>
        <v>LAC</v>
      </c>
      <c r="G449" s="3" t="str">
        <f>IF(Raw!$F449=Raw!$B449,"Team1","Team2")</f>
        <v>Team2</v>
      </c>
      <c r="H449" s="3" t="str">
        <f>IF(Table1[[#This Row],[Odd1]]&gt;Table1[[#This Row],[Odd2]],Table1[[#This Row],[Team2]],Table1[[#This Row],[Team1]])</f>
        <v>LAC</v>
      </c>
      <c r="I449" s="3" t="str">
        <f>IF(Raw!$H449=Raw!$B449,"Team1","Team2")</f>
        <v>Team2</v>
      </c>
      <c r="J449">
        <v>2.15</v>
      </c>
      <c r="K449">
        <v>1.79</v>
      </c>
      <c r="L449" s="3">
        <f>Raw!$J449-Raw!$K449</f>
        <v>0.35999999999999988</v>
      </c>
      <c r="M449" s="3" t="s">
        <v>55</v>
      </c>
      <c r="N449" s="3" t="str">
        <f>IF(Raw!$M449=Raw!$B449,"Team1", "Team2")</f>
        <v>Team2</v>
      </c>
      <c r="O449" s="3">
        <f>0</f>
        <v>0</v>
      </c>
      <c r="P449" s="3">
        <f>0</f>
        <v>0</v>
      </c>
      <c r="Q449" s="3">
        <f>0</f>
        <v>0</v>
      </c>
      <c r="R449" s="3">
        <f>0</f>
        <v>0</v>
      </c>
      <c r="S449" s="18" t="str">
        <f>IF(Table1[[#This Row],[Scorepred1]]&gt;Table1[[#This Row],[Scorepred2]],Table1[[#This Row],[Team1]],Table1[[#This Row],[Team2]])</f>
        <v>NOP</v>
      </c>
      <c r="T449" s="3" t="str">
        <f>IF(Raw!$S449=Raw!$B449,"Team1","Team2")</f>
        <v>Team1</v>
      </c>
      <c r="U449">
        <v>106</v>
      </c>
      <c r="V449">
        <v>86</v>
      </c>
      <c r="W449" s="3">
        <f>Raw!$U449-Raw!$V449</f>
        <v>20</v>
      </c>
      <c r="X449">
        <v>0.51329999999999998</v>
      </c>
      <c r="Y449">
        <v>0.7</v>
      </c>
      <c r="Z449" s="3">
        <f>1-Table1[[#This Row],[Pred1]]</f>
        <v>0.30000000000000004</v>
      </c>
      <c r="AA449" s="22">
        <v>0</v>
      </c>
      <c r="AB449" s="22">
        <v>2</v>
      </c>
      <c r="AC449" s="22">
        <v>-2</v>
      </c>
      <c r="AD449" s="22">
        <v>3.2999999999999918E-2</v>
      </c>
      <c r="AE449" s="22">
        <v>0.79999999999999716</v>
      </c>
      <c r="AF449" s="22">
        <v>3.2000000000000028</v>
      </c>
      <c r="AG449" s="22">
        <v>2.5</v>
      </c>
      <c r="AH449" s="22">
        <v>2.6000000000000085</v>
      </c>
      <c r="AI449" s="22">
        <v>1.3999999999999986</v>
      </c>
      <c r="AJ449" s="22">
        <v>0.59999999999999964</v>
      </c>
      <c r="AK449" s="22">
        <v>0.80000000000000071</v>
      </c>
      <c r="AL449" s="22">
        <v>1</v>
      </c>
      <c r="AM449" s="22">
        <v>-2.1999999999999993</v>
      </c>
      <c r="AN449" s="22">
        <v>-3.0999999999999979</v>
      </c>
      <c r="AO449" s="22">
        <v>0.29999999999999716</v>
      </c>
      <c r="AP449" s="22">
        <v>-1.2000000000000011</v>
      </c>
      <c r="AQ449" s="22">
        <v>1.3000000000000043</v>
      </c>
      <c r="AR449" s="22">
        <v>0.19999999999999574</v>
      </c>
      <c r="AS449" s="22">
        <v>4</v>
      </c>
      <c r="AT449" s="22">
        <v>0.5</v>
      </c>
      <c r="AU449" s="22">
        <v>-0.20000000000000018</v>
      </c>
      <c r="AV449" s="22">
        <v>0.59999999999999964</v>
      </c>
      <c r="AW449" s="22">
        <v>-1.2000000000000002</v>
      </c>
      <c r="AX449" s="22">
        <v>-1</v>
      </c>
      <c r="AY449" s="22">
        <v>-1.1000000000000014</v>
      </c>
      <c r="AZ449" s="22">
        <v>-0.40000000000000013</v>
      </c>
      <c r="BA449" s="22">
        <v>0</v>
      </c>
      <c r="BB449" s="22">
        <v>0</v>
      </c>
      <c r="BC449" s="22">
        <v>0</v>
      </c>
      <c r="BD449" s="22">
        <v>0</v>
      </c>
      <c r="BE449" s="22">
        <v>0</v>
      </c>
      <c r="BF449" s="22">
        <v>3</v>
      </c>
      <c r="BG449" s="22">
        <v>5</v>
      </c>
      <c r="BH449" s="22">
        <v>7</v>
      </c>
      <c r="BI449" s="22">
        <v>1.3999999999999986</v>
      </c>
      <c r="BJ449" s="22">
        <v>2</v>
      </c>
      <c r="BK449" s="22">
        <v>-1</v>
      </c>
      <c r="BL449" s="22">
        <v>9.2000000000000028</v>
      </c>
      <c r="BM449" s="22">
        <v>-9</v>
      </c>
      <c r="BN449" s="22">
        <v>-9</v>
      </c>
      <c r="BO449" s="22">
        <v>-7.0999999999999943</v>
      </c>
      <c r="BP449" s="22">
        <v>-1</v>
      </c>
      <c r="BQ449" s="22">
        <v>8</v>
      </c>
      <c r="BR449" s="22">
        <v>7</v>
      </c>
      <c r="BS449" s="22">
        <v>9</v>
      </c>
      <c r="BT449" s="22">
        <v>2</v>
      </c>
      <c r="BU449" s="22">
        <v>-3</v>
      </c>
      <c r="BV449" s="22">
        <v>-2</v>
      </c>
      <c r="BW449" s="22">
        <v>-2</v>
      </c>
      <c r="BX449" s="22">
        <v>1</v>
      </c>
      <c r="BY449" s="22">
        <v>-1</v>
      </c>
      <c r="BZ449" s="22">
        <v>14</v>
      </c>
      <c r="CA449" s="21" t="str">
        <f>IF(Table1[[#This Row],[Score1]]&gt;Table1[[#This Row],[Score2]],Table1[[#This Row],[Team1]],Table1[[#This Row],[Team2]])</f>
        <v>NOP</v>
      </c>
      <c r="CB449" s="32" t="str">
        <f>IF(Raw!$CA449=Raw!$B449,"Team1", "Team2")</f>
        <v>Team1</v>
      </c>
      <c r="CC449" s="32">
        <v>121</v>
      </c>
      <c r="CD449" s="32">
        <v>116</v>
      </c>
      <c r="CE449" s="32">
        <f>Raw!$CC449-Raw!$CD449</f>
        <v>5</v>
      </c>
      <c r="CF449" s="32" t="str">
        <f>INDEX(Pred!O:O, MATCH(Table1[[#This Row],[Index]],Pred!E:E,0))</f>
        <v>do not bet</v>
      </c>
      <c r="CG449" s="32">
        <f>INDEX(Pred!P:P,MATCH(Table1[[#This Row],[Index]],Pred!E:E,0))</f>
        <v>-5</v>
      </c>
      <c r="CH449" s="32">
        <f>IF(OR(SIGN(Table1[[#This Row],[Runline.forecast]])&lt;&gt;SIGN(Table1[[#This Row],[Scorediff]]), ABS(Table1[[#This Row],[Runline.forecast]])&gt;ABS(Table1[[#This Row],[Scorediff]])),1,0)</f>
        <v>1</v>
      </c>
      <c r="CI449" s="32">
        <f>IF(Table1[[#This Row],[GamewinTeam]]=Table1[[#This Row],[Bet.forecast]],0,1)</f>
        <v>1</v>
      </c>
      <c r="CJ449" s="32">
        <f>IF(AND(Table1[[#This Row],[Runline.error]]=0,Table1[[#This Row],[Error]]=0),0,1)</f>
        <v>1</v>
      </c>
      <c r="CK449" s="32">
        <f>IF(OR(SIGN(Table1[[#This Row],[Scorepreddiff]])&lt;&gt;SIGN(Table1[[#This Row],[Scorediff]]), ABS(Table1[[#This Row],[Scorepreddiff]])&gt;ABS(Table1[[#This Row],[Scorediff]])),1,0)</f>
        <v>1</v>
      </c>
    </row>
    <row r="450" spans="1:89" x14ac:dyDescent="0.25">
      <c r="A450" t="str">
        <f>IF(ISBLANK(Table1[[#This Row],[Gamewin]]),"Test","Train")</f>
        <v>Train</v>
      </c>
      <c r="B450" s="16" t="s">
        <v>81</v>
      </c>
      <c r="C450" t="s">
        <v>53</v>
      </c>
      <c r="D450" s="19" t="s">
        <v>319</v>
      </c>
      <c r="E450" s="18" t="str">
        <f>Table1[[#This Row],[Team1]]&amp;""&amp;Table1[[#This Row],[Team2]]&amp;""&amp;Table1[[#This Row],[Date]]</f>
        <v>UTAIND07.03.2018</v>
      </c>
      <c r="F450" s="18" t="str">
        <f>Raw!$C450</f>
        <v>IND</v>
      </c>
      <c r="G450" s="18" t="str">
        <f>IF(Raw!$F450=Raw!$B450,"Team1","Team2")</f>
        <v>Team2</v>
      </c>
      <c r="H450" s="18" t="str">
        <f>IF(Table1[[#This Row],[Odd1]]&gt;Table1[[#This Row],[Odd2]],Table1[[#This Row],[Team2]],Table1[[#This Row],[Team1]])</f>
        <v>UTA</v>
      </c>
      <c r="I450" s="18" t="str">
        <f>IF(Raw!$H450=Raw!$B450,"Team1","Team2")</f>
        <v>Team1</v>
      </c>
      <c r="J450">
        <v>1.84</v>
      </c>
      <c r="K450">
        <v>2.06</v>
      </c>
      <c r="L450" s="18">
        <f>Raw!$J450-Raw!$K450</f>
        <v>-0.21999999999999997</v>
      </c>
      <c r="M450" s="18" t="s">
        <v>53</v>
      </c>
      <c r="N450" s="18" t="str">
        <f>IF(Raw!$M450=Raw!$B450,"Team1", "Team2")</f>
        <v>Team2</v>
      </c>
      <c r="O450" s="3">
        <f>0</f>
        <v>0</v>
      </c>
      <c r="P450" s="3">
        <f>0</f>
        <v>0</v>
      </c>
      <c r="Q450" s="3">
        <f>0</f>
        <v>0</v>
      </c>
      <c r="R450" s="3">
        <f>0</f>
        <v>0</v>
      </c>
      <c r="S450" s="18" t="str">
        <f>IF(Table1[[#This Row],[Scorepred1]]&gt;Table1[[#This Row],[Scorepred2]],Table1[[#This Row],[Team1]],Table1[[#This Row],[Team2]])</f>
        <v>UTA</v>
      </c>
      <c r="T450" s="18" t="str">
        <f>IF(Raw!$S450=Raw!$B450,"Team1","Team2")</f>
        <v>Team1</v>
      </c>
      <c r="U450">
        <v>105</v>
      </c>
      <c r="V450">
        <v>93</v>
      </c>
      <c r="W450" s="18">
        <f>Raw!$U450-Raw!$V450</f>
        <v>12</v>
      </c>
      <c r="X450">
        <v>0.75749999999999995</v>
      </c>
      <c r="Y450">
        <v>0.62</v>
      </c>
      <c r="Z450" s="18">
        <f>1-Table1[[#This Row],[Pred1]]</f>
        <v>0.38</v>
      </c>
      <c r="AA450" s="20">
        <v>0</v>
      </c>
      <c r="AB450" s="20">
        <v>-3</v>
      </c>
      <c r="AC450" s="20">
        <v>3</v>
      </c>
      <c r="AD450" s="20">
        <v>-4.6999999999999931E-2</v>
      </c>
      <c r="AE450" s="20">
        <v>0</v>
      </c>
      <c r="AF450" s="20">
        <v>-3.7000000000000028</v>
      </c>
      <c r="AG450" s="20">
        <v>-3.1999999999999957</v>
      </c>
      <c r="AH450" s="20">
        <v>-3.2000000000000028</v>
      </c>
      <c r="AI450" s="20">
        <v>-2</v>
      </c>
      <c r="AJ450" s="20">
        <v>1.7000000000000011</v>
      </c>
      <c r="AK450" s="20">
        <v>4.6999999999999993</v>
      </c>
      <c r="AL450" s="20">
        <v>-0.40000000000000568</v>
      </c>
      <c r="AM450" s="20">
        <v>1.0999999999999996</v>
      </c>
      <c r="AN450" s="20">
        <v>0.89999999999999858</v>
      </c>
      <c r="AO450" s="20">
        <v>1.5999999999999943</v>
      </c>
      <c r="AP450" s="20">
        <v>-0.60000000000000142</v>
      </c>
      <c r="AQ450" s="20">
        <v>0.70000000000000284</v>
      </c>
      <c r="AR450" s="20">
        <v>0.10000000000000142</v>
      </c>
      <c r="AS450" s="20">
        <v>-0.80000000000000071</v>
      </c>
      <c r="AT450" s="20">
        <v>0.90000000000000036</v>
      </c>
      <c r="AU450" s="20">
        <v>9.9999999999999645E-2</v>
      </c>
      <c r="AV450" s="20">
        <v>0.59999999999999964</v>
      </c>
      <c r="AW450" s="20">
        <v>-0.59999999999999964</v>
      </c>
      <c r="AX450" s="20">
        <v>0.80000000000000071</v>
      </c>
      <c r="AY450" s="20">
        <v>1.5</v>
      </c>
      <c r="AZ450" s="20">
        <v>9.9999999999999867E-2</v>
      </c>
      <c r="BA450" s="20">
        <v>0</v>
      </c>
      <c r="BB450" s="20">
        <v>0</v>
      </c>
      <c r="BC450" s="20">
        <v>0</v>
      </c>
      <c r="BD450" s="20">
        <v>0</v>
      </c>
      <c r="BE450" s="20">
        <v>0</v>
      </c>
      <c r="BF450" s="20">
        <v>2</v>
      </c>
      <c r="BG450" s="20">
        <v>3</v>
      </c>
      <c r="BH450" s="20">
        <v>-4</v>
      </c>
      <c r="BI450" s="20">
        <v>6.3999999999999986</v>
      </c>
      <c r="BJ450" s="22">
        <v>0</v>
      </c>
      <c r="BK450" s="22">
        <v>14</v>
      </c>
      <c r="BL450" s="22">
        <v>-26.5</v>
      </c>
      <c r="BM450" s="22">
        <v>-4</v>
      </c>
      <c r="BN450" s="22">
        <v>-3</v>
      </c>
      <c r="BO450" s="22">
        <v>-9.5</v>
      </c>
      <c r="BP450" s="22">
        <v>-2</v>
      </c>
      <c r="BQ450" s="22">
        <v>13</v>
      </c>
      <c r="BR450" s="22">
        <v>11</v>
      </c>
      <c r="BS450" s="22">
        <v>5</v>
      </c>
      <c r="BT450" s="22">
        <v>1</v>
      </c>
      <c r="BU450" s="22">
        <v>-5</v>
      </c>
      <c r="BV450" s="22">
        <v>2</v>
      </c>
      <c r="BW450" s="22">
        <v>-3</v>
      </c>
      <c r="BX450" s="22">
        <v>7</v>
      </c>
      <c r="BY450" s="20">
        <v>3</v>
      </c>
      <c r="BZ450" s="22">
        <v>11</v>
      </c>
      <c r="CA450" s="21" t="str">
        <f>IF(Table1[[#This Row],[Score1]]&gt;Table1[[#This Row],[Score2]],Table1[[#This Row],[Team1]],Table1[[#This Row],[Team2]])</f>
        <v>UTA</v>
      </c>
      <c r="CB450" s="21" t="str">
        <f>IF(Raw!$CA450=Raw!$B450,"Team1", "Team2")</f>
        <v>Team1</v>
      </c>
      <c r="CC450" s="21">
        <v>104</v>
      </c>
      <c r="CD450" s="21">
        <v>84</v>
      </c>
      <c r="CE450" s="21">
        <f>Raw!$CC450-Raw!$CD450</f>
        <v>20</v>
      </c>
      <c r="CF450" s="21" t="str">
        <f>INDEX(Pred!O:O, MATCH(Table1[[#This Row],[Index]],Pred!E:E,0))</f>
        <v>do not bet</v>
      </c>
      <c r="CG450" s="21">
        <f>INDEX(Pred!P:P,MATCH(Table1[[#This Row],[Index]],Pred!E:E,0))</f>
        <v>-4</v>
      </c>
      <c r="CH450" s="21">
        <f>IF(OR(SIGN(Table1[[#This Row],[Runline.forecast]])&lt;&gt;SIGN(Table1[[#This Row],[Scorediff]]), ABS(Table1[[#This Row],[Runline.forecast]])&gt;ABS(Table1[[#This Row],[Scorediff]])),1,0)</f>
        <v>1</v>
      </c>
      <c r="CI450" s="21">
        <f>IF(Table1[[#This Row],[GamewinTeam]]=Table1[[#This Row],[Bet.forecast]],0,1)</f>
        <v>1</v>
      </c>
      <c r="CJ450" s="32">
        <f>IF(AND(Table1[[#This Row],[Runline.error]]=0,Table1[[#This Row],[Error]]=0),0,1)</f>
        <v>1</v>
      </c>
      <c r="CK450" s="32">
        <f>IF(OR(SIGN(Table1[[#This Row],[Scorepreddiff]])&lt;&gt;SIGN(Table1[[#This Row],[Scorediff]]), ABS(Table1[[#This Row],[Scorepreddiff]])&gt;ABS(Table1[[#This Row],[Scorediff]])),1,0)</f>
        <v>0</v>
      </c>
    </row>
    <row r="451" spans="1:89" x14ac:dyDescent="0.25">
      <c r="A451" t="str">
        <f>IF(ISBLANK(Table1[[#This Row],[Gamewin]]),"Test","Train")</f>
        <v>Train</v>
      </c>
      <c r="B451" s="17" t="s">
        <v>6</v>
      </c>
      <c r="C451" t="s">
        <v>8</v>
      </c>
      <c r="D451" s="19" t="s">
        <v>319</v>
      </c>
      <c r="E451" s="18" t="str">
        <f>Table1[[#This Row],[Team1]]&amp;""&amp;Table1[[#This Row],[Team2]]&amp;""&amp;Table1[[#This Row],[Date]]</f>
        <v>HOUMIL07.03.2018</v>
      </c>
      <c r="F451" s="3" t="str">
        <f>Raw!$C451</f>
        <v>MIL</v>
      </c>
      <c r="G451" s="3" t="str">
        <f>IF(Raw!$F451=Raw!$B451,"Team1","Team2")</f>
        <v>Team2</v>
      </c>
      <c r="H451" s="3" t="str">
        <f>IF(Table1[[#This Row],[Odd1]]&gt;Table1[[#This Row],[Odd2]],Table1[[#This Row],[Team2]],Table1[[#This Row],[Team1]])</f>
        <v>HOU</v>
      </c>
      <c r="I451" s="3" t="str">
        <f>IF(Raw!$H451=Raw!$B451,"Team1","Team2")</f>
        <v>Team1</v>
      </c>
      <c r="J451">
        <v>1.42</v>
      </c>
      <c r="K451">
        <v>3.1</v>
      </c>
      <c r="L451" s="3">
        <f>Raw!$J451-Raw!$K451</f>
        <v>-1.6800000000000002</v>
      </c>
      <c r="M451" s="3" t="s">
        <v>8</v>
      </c>
      <c r="N451" s="3" t="str">
        <f>IF(Raw!$M451=Raw!$B451,"Team1", "Team2")</f>
        <v>Team2</v>
      </c>
      <c r="O451" s="3">
        <f>0</f>
        <v>0</v>
      </c>
      <c r="P451" s="3">
        <f>0</f>
        <v>0</v>
      </c>
      <c r="Q451" s="3">
        <f>0</f>
        <v>0</v>
      </c>
      <c r="R451" s="3">
        <f>0</f>
        <v>0</v>
      </c>
      <c r="S451" s="18" t="str">
        <f>IF(Table1[[#This Row],[Scorepred1]]&gt;Table1[[#This Row],[Scorepred2]],Table1[[#This Row],[Team1]],Table1[[#This Row],[Team2]])</f>
        <v>HOU</v>
      </c>
      <c r="T451" s="3" t="str">
        <f>IF(Raw!$S451=Raw!$B451,"Team1","Team2")</f>
        <v>Team1</v>
      </c>
      <c r="U451">
        <v>110</v>
      </c>
      <c r="V451">
        <v>88</v>
      </c>
      <c r="W451" s="3">
        <f>Raw!$U451-Raw!$V451</f>
        <v>22</v>
      </c>
      <c r="X451">
        <v>0.7762</v>
      </c>
      <c r="Y451">
        <v>0.72</v>
      </c>
      <c r="Z451" s="3">
        <f>1-Table1[[#This Row],[Pred1]]</f>
        <v>0.28000000000000003</v>
      </c>
      <c r="AA451" s="22">
        <v>-1</v>
      </c>
      <c r="AB451" s="22">
        <v>16</v>
      </c>
      <c r="AC451" s="22">
        <v>-17</v>
      </c>
      <c r="AD451" s="22">
        <v>0.26300000000000001</v>
      </c>
      <c r="AE451" s="22">
        <v>-9.9999999999994316E-2</v>
      </c>
      <c r="AF451" s="22">
        <v>9.3999999999999915</v>
      </c>
      <c r="AG451" s="22">
        <v>0.20000000000000284</v>
      </c>
      <c r="AH451" s="22">
        <v>2.6000000000000085</v>
      </c>
      <c r="AI451" s="22">
        <v>-1.2000000000000028</v>
      </c>
      <c r="AJ451" s="22">
        <v>7</v>
      </c>
      <c r="AK451" s="22">
        <v>17.899999999999999</v>
      </c>
      <c r="AL451" s="22">
        <v>1.5</v>
      </c>
      <c r="AM451" s="22">
        <v>2.1000000000000014</v>
      </c>
      <c r="AN451" s="22">
        <v>2.1000000000000014</v>
      </c>
      <c r="AO451" s="22">
        <v>1.5</v>
      </c>
      <c r="AP451" s="22">
        <v>0.90000000000000036</v>
      </c>
      <c r="AQ451" s="22">
        <v>2.9999999999999964</v>
      </c>
      <c r="AR451" s="22">
        <v>3.8999999999999986</v>
      </c>
      <c r="AS451" s="22">
        <v>-0.39999999999999858</v>
      </c>
      <c r="AT451" s="22">
        <v>9.9999999999999645E-2</v>
      </c>
      <c r="AU451" s="22">
        <v>0.30000000000000071</v>
      </c>
      <c r="AV451" s="22">
        <v>-0.80000000000000071</v>
      </c>
      <c r="AW451" s="22">
        <v>0.29999999999999982</v>
      </c>
      <c r="AX451" s="22">
        <v>-1.8000000000000007</v>
      </c>
      <c r="AY451" s="22">
        <v>0.90000000000000213</v>
      </c>
      <c r="AZ451" s="22">
        <v>9.3000000000000007</v>
      </c>
      <c r="BA451" s="22">
        <v>0</v>
      </c>
      <c r="BB451" s="22">
        <v>1</v>
      </c>
      <c r="BC451" s="22">
        <v>-1</v>
      </c>
      <c r="BD451" s="22">
        <v>1</v>
      </c>
      <c r="BE451" s="22">
        <v>0</v>
      </c>
      <c r="BF451" s="22">
        <v>33</v>
      </c>
      <c r="BG451" s="22">
        <v>4</v>
      </c>
      <c r="BH451" s="22">
        <v>-4</v>
      </c>
      <c r="BI451" s="22">
        <v>8.0999999999999943</v>
      </c>
      <c r="BJ451" s="22">
        <v>10</v>
      </c>
      <c r="BK451" s="22">
        <v>10</v>
      </c>
      <c r="BL451" s="22">
        <v>21.1</v>
      </c>
      <c r="BM451" s="22">
        <v>15</v>
      </c>
      <c r="BN451" s="22">
        <v>18</v>
      </c>
      <c r="BO451" s="22">
        <v>-2.2000000000000028</v>
      </c>
      <c r="BP451" s="22">
        <v>-1</v>
      </c>
      <c r="BQ451" s="22">
        <v>-1</v>
      </c>
      <c r="BR451" s="22">
        <v>-2</v>
      </c>
      <c r="BS451" s="22">
        <v>10</v>
      </c>
      <c r="BT451" s="22">
        <v>3</v>
      </c>
      <c r="BU451" s="22">
        <v>3</v>
      </c>
      <c r="BV451" s="22">
        <v>0</v>
      </c>
      <c r="BW451" s="22">
        <v>-1</v>
      </c>
      <c r="BX451" s="22">
        <v>4</v>
      </c>
      <c r="BY451" s="22">
        <v>13</v>
      </c>
      <c r="BZ451" s="22">
        <v>13</v>
      </c>
      <c r="CA451" s="21" t="str">
        <f>IF(Table1[[#This Row],[Score1]]&gt;Table1[[#This Row],[Score2]],Table1[[#This Row],[Team1]],Table1[[#This Row],[Team2]])</f>
        <v>HOU</v>
      </c>
      <c r="CB451" s="32" t="str">
        <f>IF(Raw!$CA451=Raw!$B451,"Team1", "Team2")</f>
        <v>Team1</v>
      </c>
      <c r="CC451" s="32">
        <v>110</v>
      </c>
      <c r="CD451" s="32">
        <v>99</v>
      </c>
      <c r="CE451" s="32">
        <f>Raw!$CC451-Raw!$CD451</f>
        <v>11</v>
      </c>
      <c r="CF451" s="32" t="str">
        <f>INDEX(Pred!O:O, MATCH(Table1[[#This Row],[Index]],Pred!E:E,0))</f>
        <v>Team1</v>
      </c>
      <c r="CG451" s="32">
        <f>INDEX(Pred!P:P,MATCH(Table1[[#This Row],[Index]],Pred!E:E,0))</f>
        <v>8</v>
      </c>
      <c r="CH451" s="32">
        <f>IF(OR(SIGN(Table1[[#This Row],[Runline.forecast]])&lt;&gt;SIGN(Table1[[#This Row],[Scorediff]]), ABS(Table1[[#This Row],[Runline.forecast]])&gt;ABS(Table1[[#This Row],[Scorediff]])),1,0)</f>
        <v>0</v>
      </c>
      <c r="CI451" s="32">
        <f>IF(Table1[[#This Row],[GamewinTeam]]=Table1[[#This Row],[Bet.forecast]],0,1)</f>
        <v>0</v>
      </c>
      <c r="CJ451" s="32">
        <f>IF(AND(Table1[[#This Row],[Runline.error]]=0,Table1[[#This Row],[Error]]=0),0,1)</f>
        <v>0</v>
      </c>
      <c r="CK451" s="32">
        <f>IF(OR(SIGN(Table1[[#This Row],[Scorepreddiff]])&lt;&gt;SIGN(Table1[[#This Row],[Scorediff]]), ABS(Table1[[#This Row],[Scorepreddiff]])&gt;ABS(Table1[[#This Row],[Scorediff]])),1,0)</f>
        <v>1</v>
      </c>
    </row>
    <row r="452" spans="1:89" x14ac:dyDescent="0.25">
      <c r="A452" t="str">
        <f>IF(ISBLANK(Table1[[#This Row],[Gamewin]]),"Test","Train")</f>
        <v>Train</v>
      </c>
      <c r="B452" s="17" t="s">
        <v>58</v>
      </c>
      <c r="C452" t="s">
        <v>42</v>
      </c>
      <c r="D452" s="19" t="s">
        <v>319</v>
      </c>
      <c r="E452" s="18" t="str">
        <f>Table1[[#This Row],[Team1]]&amp;""&amp;Table1[[#This Row],[Team2]]&amp;""&amp;Table1[[#This Row],[Date]]</f>
        <v>MEMCHI07.03.2018</v>
      </c>
      <c r="F452" s="3" t="str">
        <f>Raw!$C452</f>
        <v>CHI</v>
      </c>
      <c r="G452" s="3" t="str">
        <f>IF(Raw!$F452=Raw!$B452,"Team1","Team2")</f>
        <v>Team2</v>
      </c>
      <c r="H452" s="3" t="str">
        <f>IF(Table1[[#This Row],[Odd1]]&gt;Table1[[#This Row],[Odd2]],Table1[[#This Row],[Team2]],Table1[[#This Row],[Team1]])</f>
        <v>CHI</v>
      </c>
      <c r="I452" s="3" t="str">
        <f>IF(Raw!$H452=Raw!$B452,"Team1","Team2")</f>
        <v>Team2</v>
      </c>
      <c r="J452">
        <v>2.4500000000000002</v>
      </c>
      <c r="K452">
        <v>1.62</v>
      </c>
      <c r="L452" s="3">
        <f>Raw!$J452-Raw!$K452</f>
        <v>0.83000000000000007</v>
      </c>
      <c r="M452" s="3" t="s">
        <v>58</v>
      </c>
      <c r="N452" s="3" t="str">
        <f>IF(Raw!$M452=Raw!$B452,"Team1", "Team2")</f>
        <v>Team1</v>
      </c>
      <c r="O452" s="3">
        <f>0</f>
        <v>0</v>
      </c>
      <c r="P452" s="3">
        <f>0</f>
        <v>0</v>
      </c>
      <c r="Q452" s="3">
        <f>0</f>
        <v>0</v>
      </c>
      <c r="R452" s="3">
        <f>0</f>
        <v>0</v>
      </c>
      <c r="S452" s="18" t="str">
        <f>IF(Table1[[#This Row],[Scorepred1]]&gt;Table1[[#This Row],[Scorepred2]],Table1[[#This Row],[Team1]],Table1[[#This Row],[Team2]])</f>
        <v>CHI</v>
      </c>
      <c r="T452" s="3" t="str">
        <f>IF(Raw!$S452=Raw!$B452,"Team1","Team2")</f>
        <v>Team2</v>
      </c>
      <c r="U452">
        <v>78</v>
      </c>
      <c r="V452">
        <v>103</v>
      </c>
      <c r="W452" s="3">
        <f>Raw!$U452-Raw!$V452</f>
        <v>-25</v>
      </c>
      <c r="X452">
        <v>0.52439999999999998</v>
      </c>
      <c r="Y452">
        <v>0.25</v>
      </c>
      <c r="Z452" s="3">
        <f>1-Table1[[#This Row],[Pred1]]</f>
        <v>0.75</v>
      </c>
      <c r="AA452" s="22">
        <v>0</v>
      </c>
      <c r="AB452" s="22">
        <v>-3</v>
      </c>
      <c r="AC452" s="22">
        <v>3</v>
      </c>
      <c r="AD452" s="22">
        <v>-4.7000000000000042E-2</v>
      </c>
      <c r="AE452" s="22">
        <v>-0.5</v>
      </c>
      <c r="AF452" s="22">
        <v>-4.1999999999999886</v>
      </c>
      <c r="AG452" s="22">
        <v>-2.5</v>
      </c>
      <c r="AH452" s="22">
        <v>-6.7999999999999972</v>
      </c>
      <c r="AI452" s="22">
        <v>0.5</v>
      </c>
      <c r="AJ452" s="22">
        <v>-1.8000000000000007</v>
      </c>
      <c r="AK452" s="22">
        <v>-4.3000000000000007</v>
      </c>
      <c r="AL452" s="22">
        <v>-0.90000000000000568</v>
      </c>
      <c r="AM452" s="22">
        <v>2.5999999999999996</v>
      </c>
      <c r="AN452" s="22">
        <v>2.4000000000000021</v>
      </c>
      <c r="AO452" s="22">
        <v>3.5999999999999943</v>
      </c>
      <c r="AP452" s="22">
        <v>0</v>
      </c>
      <c r="AQ452" s="22">
        <v>-4.1000000000000014</v>
      </c>
      <c r="AR452" s="22">
        <v>-4.0999999999999943</v>
      </c>
      <c r="AS452" s="22">
        <v>-2.0999999999999979</v>
      </c>
      <c r="AT452" s="22">
        <v>1.1999999999999993</v>
      </c>
      <c r="AU452" s="22">
        <v>0.29999999999999982</v>
      </c>
      <c r="AV452" s="22">
        <v>1.2000000000000002</v>
      </c>
      <c r="AW452" s="22">
        <v>0.39999999999999947</v>
      </c>
      <c r="AX452" s="22">
        <v>4.6000000000000014</v>
      </c>
      <c r="AY452" s="22">
        <v>3.1000000000000014</v>
      </c>
      <c r="AZ452" s="22">
        <v>1.7000000000000002</v>
      </c>
      <c r="BA452" s="22">
        <v>0</v>
      </c>
      <c r="BB452" s="22">
        <v>0</v>
      </c>
      <c r="BC452" s="22">
        <v>0</v>
      </c>
      <c r="BD452" s="22">
        <v>0</v>
      </c>
      <c r="BE452" s="22">
        <v>0</v>
      </c>
      <c r="BF452" s="22">
        <v>9</v>
      </c>
      <c r="BG452" s="22">
        <v>10</v>
      </c>
      <c r="BH452" s="22">
        <v>-1</v>
      </c>
      <c r="BI452" s="22">
        <v>13</v>
      </c>
      <c r="BJ452" s="22">
        <v>-4</v>
      </c>
      <c r="BK452" s="22">
        <v>-11</v>
      </c>
      <c r="BL452" s="22">
        <v>0</v>
      </c>
      <c r="BM452" s="22">
        <v>-7</v>
      </c>
      <c r="BN452" s="22">
        <v>-11</v>
      </c>
      <c r="BO452" s="22">
        <v>1.7000000000000028</v>
      </c>
      <c r="BP452" s="22">
        <v>-1</v>
      </c>
      <c r="BQ452" s="22">
        <v>7</v>
      </c>
      <c r="BR452" s="22">
        <v>6</v>
      </c>
      <c r="BS452" s="22">
        <v>8</v>
      </c>
      <c r="BT452" s="22">
        <v>6</v>
      </c>
      <c r="BU452" s="22">
        <v>-6</v>
      </c>
      <c r="BV452" s="22">
        <v>4</v>
      </c>
      <c r="BW452" s="22">
        <v>0</v>
      </c>
      <c r="BX452" s="22">
        <v>6</v>
      </c>
      <c r="BY452" s="22">
        <v>-3</v>
      </c>
      <c r="BZ452" s="22">
        <v>14</v>
      </c>
      <c r="CA452" s="21" t="str">
        <f>IF(Table1[[#This Row],[Score1]]&gt;Table1[[#This Row],[Score2]],Table1[[#This Row],[Team1]],Table1[[#This Row],[Team2]])</f>
        <v>CHI</v>
      </c>
      <c r="CB452" s="32" t="str">
        <f>IF(Raw!$CA452=Raw!$B452,"Team1", "Team2")</f>
        <v>Team2</v>
      </c>
      <c r="CC452" s="32">
        <v>110</v>
      </c>
      <c r="CD452" s="32">
        <v>119</v>
      </c>
      <c r="CE452" s="32">
        <f>Raw!$CC452-Raw!$CD452</f>
        <v>-9</v>
      </c>
      <c r="CF452" s="32" t="str">
        <f>INDEX(Pred!O:O, MATCH(Table1[[#This Row],[Index]],Pred!E:E,0))</f>
        <v>Team2</v>
      </c>
      <c r="CG452" s="32">
        <f>INDEX(Pred!P:P,MATCH(Table1[[#This Row],[Index]],Pred!E:E,0))</f>
        <v>-4</v>
      </c>
      <c r="CH452" s="32">
        <f>IF(OR(SIGN(Table1[[#This Row],[Runline.forecast]])&lt;&gt;SIGN(Table1[[#This Row],[Scorediff]]), ABS(Table1[[#This Row],[Runline.forecast]])&gt;ABS(Table1[[#This Row],[Scorediff]])),1,0)</f>
        <v>0</v>
      </c>
      <c r="CI452" s="32">
        <f>IF(Table1[[#This Row],[GamewinTeam]]=Table1[[#This Row],[Bet.forecast]],0,1)</f>
        <v>0</v>
      </c>
      <c r="CJ452" s="32">
        <f>IF(AND(Table1[[#This Row],[Runline.error]]=0,Table1[[#This Row],[Error]]=0),0,1)</f>
        <v>0</v>
      </c>
      <c r="CK452" s="32">
        <f>IF(OR(SIGN(Table1[[#This Row],[Scorepreddiff]])&lt;&gt;SIGN(Table1[[#This Row],[Scorediff]]), ABS(Table1[[#This Row],[Scorepreddiff]])&gt;ABS(Table1[[#This Row],[Scorediff]])),1,0)</f>
        <v>1</v>
      </c>
    </row>
    <row r="453" spans="1:89" x14ac:dyDescent="0.25">
      <c r="A453" t="str">
        <f>IF(ISBLANK(Table1[[#This Row],[Gamewin]]),"Test","Train")</f>
        <v>Train</v>
      </c>
      <c r="B453" s="17" t="s">
        <v>11</v>
      </c>
      <c r="C453" t="s">
        <v>5</v>
      </c>
      <c r="D453" s="19" t="s">
        <v>319</v>
      </c>
      <c r="E453" s="18" t="str">
        <f>Table1[[#This Row],[Team1]]&amp;""&amp;Table1[[#This Row],[Team2]]&amp;""&amp;Table1[[#This Row],[Date]]</f>
        <v>TORDET07.03.2018</v>
      </c>
      <c r="F453" s="3" t="str">
        <f>Raw!$C453</f>
        <v>DET</v>
      </c>
      <c r="G453" s="3" t="str">
        <f>IF(Raw!$F453=Raw!$B453,"Team1","Team2")</f>
        <v>Team2</v>
      </c>
      <c r="H453" s="3" t="str">
        <f>IF(Table1[[#This Row],[Odd1]]&gt;Table1[[#This Row],[Odd2]],Table1[[#This Row],[Team2]],Table1[[#This Row],[Team1]])</f>
        <v>TOR</v>
      </c>
      <c r="I453" s="3" t="str">
        <f>IF(Raw!$H453=Raw!$B453,"Team1","Team2")</f>
        <v>Team1</v>
      </c>
      <c r="J453">
        <v>1.47</v>
      </c>
      <c r="K453">
        <v>2.89</v>
      </c>
      <c r="L453" s="3">
        <f>Raw!$J453-Raw!$K453</f>
        <v>-1.4200000000000002</v>
      </c>
      <c r="M453" s="3" t="s">
        <v>5</v>
      </c>
      <c r="N453" s="3" t="str">
        <f>IF(Raw!$M453=Raw!$B453,"Team1", "Team2")</f>
        <v>Team2</v>
      </c>
      <c r="O453" s="3">
        <f>0</f>
        <v>0</v>
      </c>
      <c r="P453" s="3">
        <f>0</f>
        <v>0</v>
      </c>
      <c r="Q453" s="3">
        <f>0</f>
        <v>0</v>
      </c>
      <c r="R453" s="3">
        <f>0</f>
        <v>0</v>
      </c>
      <c r="S453" s="18" t="str">
        <f>IF(Table1[[#This Row],[Scorepred1]]&gt;Table1[[#This Row],[Scorepred2]],Table1[[#This Row],[Team1]],Table1[[#This Row],[Team2]])</f>
        <v>TOR</v>
      </c>
      <c r="T453" s="3" t="str">
        <f>IF(Raw!$S453=Raw!$B453,"Team1","Team2")</f>
        <v>Team1</v>
      </c>
      <c r="U453">
        <v>113</v>
      </c>
      <c r="V453">
        <v>90</v>
      </c>
      <c r="W453" s="3">
        <f>Raw!$U453-Raw!$V453</f>
        <v>23</v>
      </c>
      <c r="X453">
        <v>0.50729999999999997</v>
      </c>
      <c r="Y453">
        <v>0.73</v>
      </c>
      <c r="Z453" s="3">
        <f>1-Table1[[#This Row],[Pred1]]</f>
        <v>0.27</v>
      </c>
      <c r="AA453" s="22">
        <v>-1</v>
      </c>
      <c r="AB453" s="22">
        <v>17</v>
      </c>
      <c r="AC453" s="22">
        <v>-18</v>
      </c>
      <c r="AD453" s="22">
        <v>0.27699999999999997</v>
      </c>
      <c r="AE453" s="22">
        <v>0</v>
      </c>
      <c r="AF453" s="22">
        <v>8.8999999999999915</v>
      </c>
      <c r="AG453" s="22">
        <v>2.3000000000000043</v>
      </c>
      <c r="AH453" s="22">
        <v>0.60000000000000853</v>
      </c>
      <c r="AI453" s="22">
        <v>2.2000000000000028</v>
      </c>
      <c r="AJ453" s="22">
        <v>1.0999999999999996</v>
      </c>
      <c r="AK453" s="22">
        <v>4.2000000000000028</v>
      </c>
      <c r="AL453" s="22">
        <v>-1.5</v>
      </c>
      <c r="AM453" s="22">
        <v>3.4000000000000021</v>
      </c>
      <c r="AN453" s="22">
        <v>2.9000000000000021</v>
      </c>
      <c r="AO453" s="22">
        <v>5.4000000000000057</v>
      </c>
      <c r="AP453" s="22">
        <v>-0.70000000000000107</v>
      </c>
      <c r="AQ453" s="22">
        <v>1.1000000000000014</v>
      </c>
      <c r="AR453" s="22">
        <v>0.39999999999999858</v>
      </c>
      <c r="AS453" s="22">
        <v>1.1999999999999993</v>
      </c>
      <c r="AT453" s="22">
        <v>-0.5</v>
      </c>
      <c r="AU453" s="22">
        <v>0.59999999999999964</v>
      </c>
      <c r="AV453" s="22">
        <v>2.4999999999999996</v>
      </c>
      <c r="AW453" s="22">
        <v>-9.9999999999999645E-2</v>
      </c>
      <c r="AX453" s="22">
        <v>3.3000000000000007</v>
      </c>
      <c r="AY453" s="22">
        <v>1.8000000000000007</v>
      </c>
      <c r="AZ453" s="22">
        <v>10</v>
      </c>
      <c r="BA453" s="22">
        <v>0</v>
      </c>
      <c r="BB453" s="22">
        <v>1</v>
      </c>
      <c r="BC453" s="22">
        <v>-1</v>
      </c>
      <c r="BD453" s="22">
        <v>1</v>
      </c>
      <c r="BE453" s="22">
        <v>0</v>
      </c>
      <c r="BF453" s="22">
        <v>16</v>
      </c>
      <c r="BG453" s="22">
        <v>0</v>
      </c>
      <c r="BH453" s="22">
        <v>1</v>
      </c>
      <c r="BI453" s="22">
        <v>-0.5</v>
      </c>
      <c r="BJ453" s="22">
        <v>-2</v>
      </c>
      <c r="BK453" s="22">
        <v>2</v>
      </c>
      <c r="BL453" s="22">
        <v>-7.4999999999999964</v>
      </c>
      <c r="BM453" s="22">
        <v>18</v>
      </c>
      <c r="BN453" s="22">
        <v>18</v>
      </c>
      <c r="BO453" s="22">
        <v>18.099999999999994</v>
      </c>
      <c r="BP453" s="22">
        <v>9</v>
      </c>
      <c r="BQ453" s="22">
        <v>-4</v>
      </c>
      <c r="BR453" s="22">
        <v>5</v>
      </c>
      <c r="BS453" s="22">
        <v>8</v>
      </c>
      <c r="BT453" s="22">
        <v>0</v>
      </c>
      <c r="BU453" s="22">
        <v>3</v>
      </c>
      <c r="BV453" s="22">
        <v>2</v>
      </c>
      <c r="BW453" s="22">
        <v>4</v>
      </c>
      <c r="BX453" s="22">
        <v>-1</v>
      </c>
      <c r="BY453" s="22">
        <v>7</v>
      </c>
      <c r="BZ453" s="22">
        <v>38</v>
      </c>
      <c r="CA453" s="21" t="str">
        <f>IF(Table1[[#This Row],[Score1]]&gt;Table1[[#This Row],[Score2]],Table1[[#This Row],[Team1]],Table1[[#This Row],[Team2]])</f>
        <v>TOR</v>
      </c>
      <c r="CB453" s="32" t="str">
        <f>IF(Raw!$CA453=Raw!$B453,"Team1", "Team2")</f>
        <v>Team1</v>
      </c>
      <c r="CC453" s="32">
        <v>121</v>
      </c>
      <c r="CD453" s="32">
        <v>119</v>
      </c>
      <c r="CE453" s="32">
        <f>Raw!$CC453-Raw!$CD453</f>
        <v>2</v>
      </c>
      <c r="CF453" s="32" t="str">
        <f>INDEX(Pred!O:O, MATCH(Table1[[#This Row],[Index]],Pred!E:E,0))</f>
        <v>do not bet</v>
      </c>
      <c r="CG453" s="32">
        <f>INDEX(Pred!P:P,MATCH(Table1[[#This Row],[Index]],Pred!E:E,0))</f>
        <v>1</v>
      </c>
      <c r="CH453" s="32">
        <f>IF(OR(SIGN(Table1[[#This Row],[Runline.forecast]])&lt;&gt;SIGN(Table1[[#This Row],[Scorediff]]), ABS(Table1[[#This Row],[Runline.forecast]])&gt;ABS(Table1[[#This Row],[Scorediff]])),1,0)</f>
        <v>0</v>
      </c>
      <c r="CI453" s="32">
        <f>IF(Table1[[#This Row],[GamewinTeam]]=Table1[[#This Row],[Bet.forecast]],0,1)</f>
        <v>1</v>
      </c>
      <c r="CJ453" s="32">
        <f>IF(AND(Table1[[#This Row],[Runline.error]]=0,Table1[[#This Row],[Error]]=0),0,1)</f>
        <v>1</v>
      </c>
      <c r="CK453" s="32">
        <f>IF(OR(SIGN(Table1[[#This Row],[Scorepreddiff]])&lt;&gt;SIGN(Table1[[#This Row],[Scorediff]]), ABS(Table1[[#This Row],[Scorepreddiff]])&gt;ABS(Table1[[#This Row],[Scorediff]])),1,0)</f>
        <v>1</v>
      </c>
    </row>
    <row r="454" spans="1:89" x14ac:dyDescent="0.25">
      <c r="A454" t="str">
        <f>IF(ISBLANK(Table1[[#This Row],[Gamewin]]),"Test","Train")</f>
        <v>Train</v>
      </c>
      <c r="B454" s="17" t="s">
        <v>63</v>
      </c>
      <c r="C454" t="s">
        <v>76</v>
      </c>
      <c r="D454" s="19" t="s">
        <v>319</v>
      </c>
      <c r="E454" s="18" t="str">
        <f>Table1[[#This Row],[Team1]]&amp;""&amp;Table1[[#This Row],[Team2]]&amp;""&amp;Table1[[#This Row],[Date]]</f>
        <v>NOPSAC07.03.2018</v>
      </c>
      <c r="F454" s="3" t="str">
        <f>Raw!$C454</f>
        <v>SAC</v>
      </c>
      <c r="G454" s="3" t="str">
        <f>IF(Raw!$F454=Raw!$B454,"Team1","Team2")</f>
        <v>Team2</v>
      </c>
      <c r="H454" s="3" t="str">
        <f>IF(Table1[[#This Row],[Odd1]]&gt;Table1[[#This Row],[Odd2]],Table1[[#This Row],[Team2]],Table1[[#This Row],[Team1]])</f>
        <v>NOP</v>
      </c>
      <c r="I454" s="3" t="str">
        <f>IF(Raw!$H454=Raw!$B454,"Team1","Team2")</f>
        <v>Team1</v>
      </c>
      <c r="J454">
        <v>1.44</v>
      </c>
      <c r="K454">
        <v>3.01</v>
      </c>
      <c r="L454" s="3">
        <f>Raw!$J454-Raw!$K454</f>
        <v>-1.5699999999999998</v>
      </c>
      <c r="M454" s="3" t="s">
        <v>76</v>
      </c>
      <c r="N454" s="3" t="str">
        <f>IF(Raw!$M454=Raw!$B454,"Team1", "Team2")</f>
        <v>Team2</v>
      </c>
      <c r="O454" s="3">
        <f>0</f>
        <v>0</v>
      </c>
      <c r="P454" s="3">
        <f>0</f>
        <v>0</v>
      </c>
      <c r="Q454" s="3">
        <f>0</f>
        <v>0</v>
      </c>
      <c r="R454" s="3">
        <f>0</f>
        <v>0</v>
      </c>
      <c r="S454" s="18" t="str">
        <f>IF(Table1[[#This Row],[Scorepred1]]&gt;Table1[[#This Row],[Scorepred2]],Table1[[#This Row],[Team1]],Table1[[#This Row],[Team2]])</f>
        <v>NOP</v>
      </c>
      <c r="T454" s="3" t="str">
        <f>IF(Raw!$S454=Raw!$B454,"Team1","Team2")</f>
        <v>Team1</v>
      </c>
      <c r="U454">
        <v>111</v>
      </c>
      <c r="V454">
        <v>88</v>
      </c>
      <c r="W454" s="3">
        <f>Raw!$U454-Raw!$V454</f>
        <v>23</v>
      </c>
      <c r="X454">
        <v>0.66600000000000004</v>
      </c>
      <c r="Y454">
        <v>0.73</v>
      </c>
      <c r="Z454" s="3">
        <f>1-Table1[[#This Row],[Pred1]]</f>
        <v>0.27</v>
      </c>
      <c r="AA454" s="22">
        <v>-1</v>
      </c>
      <c r="AB454" s="22">
        <v>17</v>
      </c>
      <c r="AC454" s="22">
        <v>-18</v>
      </c>
      <c r="AD454" s="22">
        <v>0.27399999999999997</v>
      </c>
      <c r="AE454" s="22">
        <v>0.69999999999999574</v>
      </c>
      <c r="AF454" s="22">
        <v>13.299999999999997</v>
      </c>
      <c r="AG454" s="22">
        <v>3.5</v>
      </c>
      <c r="AH454" s="22">
        <v>2.2000000000000028</v>
      </c>
      <c r="AI454" s="22">
        <v>2.9000000000000057</v>
      </c>
      <c r="AJ454" s="22">
        <v>1.5999999999999996</v>
      </c>
      <c r="AK454" s="22">
        <v>5.6999999999999993</v>
      </c>
      <c r="AL454" s="22">
        <v>-2</v>
      </c>
      <c r="AM454" s="22">
        <v>4.5999999999999996</v>
      </c>
      <c r="AN454" s="22">
        <v>5.3000000000000007</v>
      </c>
      <c r="AO454" s="22">
        <v>3.1000000000000085</v>
      </c>
      <c r="AP454" s="22">
        <v>-0.70000000000000107</v>
      </c>
      <c r="AQ454" s="22">
        <v>4.2999999999999972</v>
      </c>
      <c r="AR454" s="22">
        <v>3.6000000000000014</v>
      </c>
      <c r="AS454" s="22">
        <v>5.3000000000000007</v>
      </c>
      <c r="AT454" s="22">
        <v>1.0999999999999996</v>
      </c>
      <c r="AU454" s="22">
        <v>-0.40000000000000036</v>
      </c>
      <c r="AV454" s="22">
        <v>1.5</v>
      </c>
      <c r="AW454" s="22">
        <v>-0.5</v>
      </c>
      <c r="AX454" s="22">
        <v>-0.40000000000000213</v>
      </c>
      <c r="AY454" s="22">
        <v>3.6000000000000014</v>
      </c>
      <c r="AZ454" s="22">
        <v>8.6</v>
      </c>
      <c r="BA454" s="22">
        <v>0</v>
      </c>
      <c r="BB454" s="22">
        <v>0</v>
      </c>
      <c r="BC454" s="22">
        <v>0</v>
      </c>
      <c r="BD454" s="22">
        <v>0</v>
      </c>
      <c r="BE454" s="22">
        <v>0</v>
      </c>
      <c r="BF454" s="22">
        <v>19</v>
      </c>
      <c r="BG454" s="22">
        <v>7</v>
      </c>
      <c r="BH454" s="22">
        <v>17</v>
      </c>
      <c r="BI454" s="22">
        <v>-0.59999999999999432</v>
      </c>
      <c r="BJ454" s="22">
        <v>0</v>
      </c>
      <c r="BK454" s="22">
        <v>0</v>
      </c>
      <c r="BL454" s="22">
        <v>0</v>
      </c>
      <c r="BM454" s="22">
        <v>5</v>
      </c>
      <c r="BN454" s="22">
        <v>7</v>
      </c>
      <c r="BO454" s="22">
        <v>-11.099999999999994</v>
      </c>
      <c r="BP454" s="22">
        <v>2</v>
      </c>
      <c r="BQ454" s="22">
        <v>11</v>
      </c>
      <c r="BR454" s="22">
        <v>13</v>
      </c>
      <c r="BS454" s="22">
        <v>18</v>
      </c>
      <c r="BT454" s="22">
        <v>-3</v>
      </c>
      <c r="BU454" s="22">
        <v>6</v>
      </c>
      <c r="BV454" s="22">
        <v>7</v>
      </c>
      <c r="BW454" s="22">
        <v>-5</v>
      </c>
      <c r="BX454" s="22">
        <v>2</v>
      </c>
      <c r="BY454" s="22">
        <v>-1</v>
      </c>
      <c r="BZ454" s="22">
        <v>2</v>
      </c>
      <c r="CA454" s="21" t="str">
        <f>IF(Table1[[#This Row],[Score1]]&gt;Table1[[#This Row],[Score2]],Table1[[#This Row],[Team1]],Table1[[#This Row],[Team2]])</f>
        <v>NOP</v>
      </c>
      <c r="CB454" s="32" t="str">
        <f>IF(Raw!$CA454=Raw!$B454,"Team1", "Team2")</f>
        <v>Team1</v>
      </c>
      <c r="CC454" s="32">
        <v>114</v>
      </c>
      <c r="CD454" s="32">
        <v>101</v>
      </c>
      <c r="CE454" s="32">
        <f>Raw!$CC454-Raw!$CD454</f>
        <v>13</v>
      </c>
      <c r="CF454" s="32" t="str">
        <f>INDEX(Pred!O:O, MATCH(Table1[[#This Row],[Index]],Pred!E:E,0))</f>
        <v>Team1</v>
      </c>
      <c r="CG454" s="32">
        <f>INDEX(Pred!P:P,MATCH(Table1[[#This Row],[Index]],Pred!E:E,0))</f>
        <v>2</v>
      </c>
      <c r="CH454" s="32">
        <f>IF(OR(SIGN(Table1[[#This Row],[Runline.forecast]])&lt;&gt;SIGN(Table1[[#This Row],[Scorediff]]), ABS(Table1[[#This Row],[Runline.forecast]])&gt;ABS(Table1[[#This Row],[Scorediff]])),1,0)</f>
        <v>0</v>
      </c>
      <c r="CI454" s="32">
        <f>IF(Table1[[#This Row],[GamewinTeam]]=Table1[[#This Row],[Bet.forecast]],0,1)</f>
        <v>0</v>
      </c>
      <c r="CJ454" s="32">
        <f>IF(AND(Table1[[#This Row],[Runline.error]]=0,Table1[[#This Row],[Error]]=0),0,1)</f>
        <v>0</v>
      </c>
      <c r="CK454" s="32">
        <f>IF(OR(SIGN(Table1[[#This Row],[Scorepreddiff]])&lt;&gt;SIGN(Table1[[#This Row],[Scorediff]]), ABS(Table1[[#This Row],[Scorepreddiff]])&gt;ABS(Table1[[#This Row],[Scorediff]])),1,0)</f>
        <v>1</v>
      </c>
    </row>
    <row r="455" spans="1:89" x14ac:dyDescent="0.25">
      <c r="A455" t="str">
        <f>IF(ISBLANK(Table1[[#This Row],[Gamewin]]),"Test","Train")</f>
        <v>Train</v>
      </c>
      <c r="B455" s="17" t="s">
        <v>4</v>
      </c>
      <c r="C455" t="s">
        <v>47</v>
      </c>
      <c r="D455" s="19" t="s">
        <v>319</v>
      </c>
      <c r="E455" s="18" t="str">
        <f>Table1[[#This Row],[Team1]]&amp;""&amp;Table1[[#This Row],[Team2]]&amp;""&amp;Table1[[#This Row],[Date]]</f>
        <v>CLEDEN07.03.2018</v>
      </c>
      <c r="F455" s="3" t="str">
        <f>Raw!$C455</f>
        <v>DEN</v>
      </c>
      <c r="G455" s="3" t="str">
        <f>IF(Raw!$F455=Raw!$B455,"Team1","Team2")</f>
        <v>Team2</v>
      </c>
      <c r="H455" s="3" t="str">
        <f>IF(Table1[[#This Row],[Odd1]]&gt;Table1[[#This Row],[Odd2]],Table1[[#This Row],[Team2]],Table1[[#This Row],[Team1]])</f>
        <v>DEN</v>
      </c>
      <c r="I455" s="3" t="str">
        <f>IF(Raw!$H455=Raw!$B455,"Team1","Team2")</f>
        <v>Team2</v>
      </c>
      <c r="J455">
        <v>2.38</v>
      </c>
      <c r="K455">
        <v>1.65</v>
      </c>
      <c r="L455" s="3">
        <f>Raw!$J455-Raw!$K455</f>
        <v>0.73</v>
      </c>
      <c r="M455" s="3" t="s">
        <v>47</v>
      </c>
      <c r="N455" s="3" t="str">
        <f>IF(Raw!$M455=Raw!$B455,"Team1", "Team2")</f>
        <v>Team2</v>
      </c>
      <c r="O455" s="3">
        <f>0</f>
        <v>0</v>
      </c>
      <c r="P455" s="3">
        <f>0</f>
        <v>0</v>
      </c>
      <c r="Q455" s="3">
        <f>0</f>
        <v>0</v>
      </c>
      <c r="R455" s="3">
        <f>0</f>
        <v>0</v>
      </c>
      <c r="S455" s="18" t="str">
        <f>IF(Table1[[#This Row],[Scorepred1]]&gt;Table1[[#This Row],[Scorepred2]],Table1[[#This Row],[Team1]],Table1[[#This Row],[Team2]])</f>
        <v>DEN</v>
      </c>
      <c r="T455" s="3" t="str">
        <f>IF(Raw!$S455=Raw!$B455,"Team1","Team2")</f>
        <v>Team2</v>
      </c>
      <c r="U455">
        <v>89</v>
      </c>
      <c r="V455">
        <v>106</v>
      </c>
      <c r="W455" s="3">
        <f>Raw!$U455-Raw!$V455</f>
        <v>-17</v>
      </c>
      <c r="X455">
        <v>0.74299999999999999</v>
      </c>
      <c r="Y455">
        <v>0.33</v>
      </c>
      <c r="Z455" s="3">
        <f>1-Table1[[#This Row],[Pred1]]</f>
        <v>0.66999999999999993</v>
      </c>
      <c r="AA455" s="22">
        <v>-1</v>
      </c>
      <c r="AB455" s="22">
        <v>2</v>
      </c>
      <c r="AC455" s="22">
        <v>-3</v>
      </c>
      <c r="AD455" s="22">
        <v>3.9999999999999925E-2</v>
      </c>
      <c r="AE455" s="22">
        <v>0</v>
      </c>
      <c r="AF455" s="22">
        <v>1.5</v>
      </c>
      <c r="AG455" s="22">
        <v>-0.5</v>
      </c>
      <c r="AH455" s="22">
        <v>-2</v>
      </c>
      <c r="AI455" s="22">
        <v>0.60000000000000142</v>
      </c>
      <c r="AJ455" s="22">
        <v>0.70000000000000107</v>
      </c>
      <c r="AK455" s="22">
        <v>2.1000000000000014</v>
      </c>
      <c r="AL455" s="22">
        <v>-0.10000000000000142</v>
      </c>
      <c r="AM455" s="22">
        <v>1.5</v>
      </c>
      <c r="AN455" s="22">
        <v>1.3000000000000007</v>
      </c>
      <c r="AO455" s="22">
        <v>2.2000000000000028</v>
      </c>
      <c r="AP455" s="22">
        <v>-2.6999999999999993</v>
      </c>
      <c r="AQ455" s="22">
        <v>0.79999999999999716</v>
      </c>
      <c r="AR455" s="22">
        <v>-1.8999999999999986</v>
      </c>
      <c r="AS455" s="22">
        <v>-1.0999999999999979</v>
      </c>
      <c r="AT455" s="22">
        <v>-1.0999999999999996</v>
      </c>
      <c r="AU455" s="22">
        <v>-0.90000000000000036</v>
      </c>
      <c r="AV455" s="22">
        <v>-0.90000000000000036</v>
      </c>
      <c r="AW455" s="22">
        <v>-0.70000000000000018</v>
      </c>
      <c r="AX455" s="22">
        <v>0.40000000000000213</v>
      </c>
      <c r="AY455" s="22">
        <v>0.60000000000000142</v>
      </c>
      <c r="AZ455" s="22">
        <v>-0.60000000000000009</v>
      </c>
      <c r="BA455" s="22">
        <v>0</v>
      </c>
      <c r="BB455" s="22">
        <v>1</v>
      </c>
      <c r="BC455" s="22">
        <v>-1</v>
      </c>
      <c r="BD455" s="22">
        <v>1</v>
      </c>
      <c r="BE455" s="22">
        <v>0</v>
      </c>
      <c r="BF455" s="22">
        <v>5</v>
      </c>
      <c r="BG455" s="22">
        <v>5</v>
      </c>
      <c r="BH455" s="22">
        <v>-4</v>
      </c>
      <c r="BI455" s="22">
        <v>7.6000000000000014</v>
      </c>
      <c r="BJ455" s="22">
        <v>1</v>
      </c>
      <c r="BK455" s="22">
        <v>-3</v>
      </c>
      <c r="BL455" s="22">
        <v>5.7999999999999972</v>
      </c>
      <c r="BM455" s="22">
        <v>-6</v>
      </c>
      <c r="BN455" s="22">
        <v>-9</v>
      </c>
      <c r="BO455" s="22">
        <v>5.5</v>
      </c>
      <c r="BP455" s="22">
        <v>0</v>
      </c>
      <c r="BQ455" s="22">
        <v>4</v>
      </c>
      <c r="BR455" s="22">
        <v>4</v>
      </c>
      <c r="BS455" s="22">
        <v>6</v>
      </c>
      <c r="BT455" s="22">
        <v>0</v>
      </c>
      <c r="BU455" s="22">
        <v>3</v>
      </c>
      <c r="BV455" s="22">
        <v>-6</v>
      </c>
      <c r="BW455" s="22">
        <v>3</v>
      </c>
      <c r="BX455" s="22">
        <v>2</v>
      </c>
      <c r="BY455" s="22">
        <v>2</v>
      </c>
      <c r="BZ455" s="22">
        <v>33</v>
      </c>
      <c r="CA455" s="21" t="str">
        <f>IF(Table1[[#This Row],[Score1]]&gt;Table1[[#This Row],[Score2]],Table1[[#This Row],[Team1]],Table1[[#This Row],[Team2]])</f>
        <v>CLE</v>
      </c>
      <c r="CB455" s="32" t="str">
        <f>IF(Raw!$CA455=Raw!$B455,"Team1", "Team2")</f>
        <v>Team1</v>
      </c>
      <c r="CC455" s="32">
        <v>113</v>
      </c>
      <c r="CD455" s="32">
        <v>108</v>
      </c>
      <c r="CE455" s="32">
        <f>Raw!$CC455-Raw!$CD455</f>
        <v>5</v>
      </c>
      <c r="CF455" s="32" t="str">
        <f>INDEX(Pred!O:O, MATCH(Table1[[#This Row],[Index]],Pred!E:E,0))</f>
        <v>do not bet</v>
      </c>
      <c r="CG455" s="32">
        <f>INDEX(Pred!P:P,MATCH(Table1[[#This Row],[Index]],Pred!E:E,0))</f>
        <v>-7</v>
      </c>
      <c r="CH455" s="32">
        <f>IF(OR(SIGN(Table1[[#This Row],[Runline.forecast]])&lt;&gt;SIGN(Table1[[#This Row],[Scorediff]]), ABS(Table1[[#This Row],[Runline.forecast]])&gt;ABS(Table1[[#This Row],[Scorediff]])),1,0)</f>
        <v>1</v>
      </c>
      <c r="CI455" s="32">
        <f>IF(Table1[[#This Row],[GamewinTeam]]=Table1[[#This Row],[Bet.forecast]],0,1)</f>
        <v>1</v>
      </c>
      <c r="CJ455" s="32">
        <f>IF(AND(Table1[[#This Row],[Runline.error]]=0,Table1[[#This Row],[Error]]=0),0,1)</f>
        <v>1</v>
      </c>
      <c r="CK455" s="32">
        <f>IF(OR(SIGN(Table1[[#This Row],[Scorepreddiff]])&lt;&gt;SIGN(Table1[[#This Row],[Scorediff]]), ABS(Table1[[#This Row],[Scorepreddiff]])&gt;ABS(Table1[[#This Row],[Scorediff]])),1,0)</f>
        <v>1</v>
      </c>
    </row>
    <row r="456" spans="1:89" x14ac:dyDescent="0.25">
      <c r="A456" t="str">
        <f>IF(ISBLANK(Table1[[#This Row],[Gamewin]]),"Test","Train")</f>
        <v>Train</v>
      </c>
      <c r="B456" s="17" t="s">
        <v>69</v>
      </c>
      <c r="C456" t="s">
        <v>56</v>
      </c>
      <c r="D456" s="19" t="s">
        <v>319</v>
      </c>
      <c r="E456" s="18" t="str">
        <f>Table1[[#This Row],[Team1]]&amp;""&amp;Table1[[#This Row],[Team2]]&amp;""&amp;Table1[[#This Row],[Date]]</f>
        <v>ORLLAL07.03.2018</v>
      </c>
      <c r="F456" s="3" t="str">
        <f>Raw!$C456</f>
        <v>LAL</v>
      </c>
      <c r="G456" s="3" t="str">
        <f>IF(Raw!$F456=Raw!$B456,"Team1","Team2")</f>
        <v>Team2</v>
      </c>
      <c r="H456" s="3" t="str">
        <f>IF(Table1[[#This Row],[Odd1]]&gt;Table1[[#This Row],[Odd2]],Table1[[#This Row],[Team2]],Table1[[#This Row],[Team1]])</f>
        <v>LAL</v>
      </c>
      <c r="I456" s="3" t="str">
        <f>IF(Raw!$H456=Raw!$B456,"Team1","Team2")</f>
        <v>Team2</v>
      </c>
      <c r="J456">
        <v>3.32</v>
      </c>
      <c r="K456">
        <v>1.38</v>
      </c>
      <c r="L456" s="3">
        <f>Raw!$J456-Raw!$K456</f>
        <v>1.94</v>
      </c>
      <c r="M456" s="3" t="s">
        <v>69</v>
      </c>
      <c r="N456" s="3" t="str">
        <f>IF(Raw!$M456=Raw!$B456,"Team1", "Team2")</f>
        <v>Team1</v>
      </c>
      <c r="O456" s="3">
        <f>0</f>
        <v>0</v>
      </c>
      <c r="P456" s="3">
        <f>0</f>
        <v>0</v>
      </c>
      <c r="Q456" s="3">
        <f>0</f>
        <v>0</v>
      </c>
      <c r="R456" s="3">
        <f>0</f>
        <v>0</v>
      </c>
      <c r="S456" s="18" t="str">
        <f>IF(Table1[[#This Row],[Scorepred1]]&gt;Table1[[#This Row],[Scorepred2]],Table1[[#This Row],[Team1]],Table1[[#This Row],[Team2]])</f>
        <v>LAL</v>
      </c>
      <c r="T456" s="3" t="str">
        <f>IF(Raw!$S456=Raw!$B456,"Team1","Team2")</f>
        <v>Team2</v>
      </c>
      <c r="U456">
        <v>83</v>
      </c>
      <c r="V456">
        <v>108</v>
      </c>
      <c r="W456" s="3">
        <f>Raw!$U456-Raw!$V456</f>
        <v>-25</v>
      </c>
      <c r="X456">
        <v>0.77659999999999996</v>
      </c>
      <c r="Y456">
        <v>0.25</v>
      </c>
      <c r="Z456" s="3">
        <f>1-Table1[[#This Row],[Pred1]]</f>
        <v>0.75</v>
      </c>
      <c r="AA456" s="22">
        <v>1</v>
      </c>
      <c r="AB456" s="22">
        <v>-8</v>
      </c>
      <c r="AC456" s="22">
        <v>9</v>
      </c>
      <c r="AD456" s="22">
        <v>-0.13100000000000001</v>
      </c>
      <c r="AE456" s="22">
        <v>-0.39999999999999858</v>
      </c>
      <c r="AF456" s="22">
        <v>-2.8999999999999915</v>
      </c>
      <c r="AG456" s="22">
        <v>-1.7000000000000028</v>
      </c>
      <c r="AH456" s="22">
        <v>-3.6000000000000085</v>
      </c>
      <c r="AI456" s="22">
        <v>-0.10000000000000142</v>
      </c>
      <c r="AJ456" s="22">
        <v>0.80000000000000071</v>
      </c>
      <c r="AK456" s="22">
        <v>1</v>
      </c>
      <c r="AL456" s="22">
        <v>1.5</v>
      </c>
      <c r="AM456" s="22">
        <v>-0.19999999999999929</v>
      </c>
      <c r="AN456" s="22">
        <v>-2.1000000000000014</v>
      </c>
      <c r="AO456" s="22">
        <v>5.7999999999999972</v>
      </c>
      <c r="AP456" s="22">
        <v>-2.3000000000000007</v>
      </c>
      <c r="AQ456" s="22">
        <v>-3</v>
      </c>
      <c r="AR456" s="22">
        <v>-5.2999999999999972</v>
      </c>
      <c r="AS456" s="22">
        <v>-0.30000000000000071</v>
      </c>
      <c r="AT456" s="22">
        <v>-1.2000000000000011</v>
      </c>
      <c r="AU456" s="22">
        <v>-0.59999999999999964</v>
      </c>
      <c r="AV456" s="22">
        <v>-0.10000000000000053</v>
      </c>
      <c r="AW456" s="22">
        <v>-0.70000000000000018</v>
      </c>
      <c r="AX456" s="22">
        <v>-1.9000000000000021</v>
      </c>
      <c r="AY456" s="22">
        <v>-1</v>
      </c>
      <c r="AZ456" s="22">
        <v>-2.5999999999999996</v>
      </c>
      <c r="BA456" s="22">
        <v>0</v>
      </c>
      <c r="BB456" s="22">
        <v>0</v>
      </c>
      <c r="BC456" s="22">
        <v>0</v>
      </c>
      <c r="BD456" s="22">
        <v>0</v>
      </c>
      <c r="BE456" s="22">
        <v>0</v>
      </c>
      <c r="BF456" s="22">
        <v>-23</v>
      </c>
      <c r="BG456" s="22">
        <v>-5</v>
      </c>
      <c r="BH456" s="22">
        <v>-2</v>
      </c>
      <c r="BI456" s="22">
        <v>-5</v>
      </c>
      <c r="BJ456" s="22">
        <v>0</v>
      </c>
      <c r="BK456" s="22">
        <v>-3</v>
      </c>
      <c r="BL456" s="22">
        <v>2.6999999999999993</v>
      </c>
      <c r="BM456" s="22">
        <v>-13</v>
      </c>
      <c r="BN456" s="22">
        <v>-17</v>
      </c>
      <c r="BO456" s="22">
        <v>1.1999999999999886</v>
      </c>
      <c r="BP456" s="22">
        <v>-1</v>
      </c>
      <c r="BQ456" s="22">
        <v>-10</v>
      </c>
      <c r="BR456" s="22">
        <v>-11</v>
      </c>
      <c r="BS456" s="22">
        <v>-2</v>
      </c>
      <c r="BT456" s="22">
        <v>4</v>
      </c>
      <c r="BU456" s="22">
        <v>-2</v>
      </c>
      <c r="BV456" s="22">
        <v>-3</v>
      </c>
      <c r="BW456" s="22">
        <v>2</v>
      </c>
      <c r="BX456" s="22">
        <v>-5</v>
      </c>
      <c r="BY456" s="22">
        <v>-3</v>
      </c>
      <c r="BZ456" s="22">
        <v>-9</v>
      </c>
      <c r="CA456" s="21" t="str">
        <f>IF(Table1[[#This Row],[Score1]]&gt;Table1[[#This Row],[Score2]],Table1[[#This Row],[Team1]],Table1[[#This Row],[Team2]])</f>
        <v>LAL</v>
      </c>
      <c r="CB456" s="32" t="str">
        <f>IF(Raw!$CA456=Raw!$B456,"Team1", "Team2")</f>
        <v>Team2</v>
      </c>
      <c r="CC456" s="32">
        <v>107</v>
      </c>
      <c r="CD456" s="32">
        <v>108</v>
      </c>
      <c r="CE456" s="32">
        <f>Raw!$CC456-Raw!$CD456</f>
        <v>-1</v>
      </c>
      <c r="CF456" s="32" t="str">
        <f>INDEX(Pred!O:O, MATCH(Table1[[#This Row],[Index]],Pred!E:E,0))</f>
        <v>Team2</v>
      </c>
      <c r="CG456" s="32">
        <f>INDEX(Pred!P:P,MATCH(Table1[[#This Row],[Index]],Pred!E:E,0))</f>
        <v>-6</v>
      </c>
      <c r="CH456" s="32">
        <f>IF(OR(SIGN(Table1[[#This Row],[Runline.forecast]])&lt;&gt;SIGN(Table1[[#This Row],[Scorediff]]), ABS(Table1[[#This Row],[Runline.forecast]])&gt;ABS(Table1[[#This Row],[Scorediff]])),1,0)</f>
        <v>1</v>
      </c>
      <c r="CI456" s="32">
        <f>IF(Table1[[#This Row],[GamewinTeam]]=Table1[[#This Row],[Bet.forecast]],0,1)</f>
        <v>0</v>
      </c>
      <c r="CJ456" s="32">
        <f>IF(AND(Table1[[#This Row],[Runline.error]]=0,Table1[[#This Row],[Error]]=0),0,1)</f>
        <v>1</v>
      </c>
      <c r="CK456" s="32">
        <f>IF(OR(SIGN(Table1[[#This Row],[Scorepreddiff]])&lt;&gt;SIGN(Table1[[#This Row],[Scorediff]]), ABS(Table1[[#This Row],[Scorepreddiff]])&gt;ABS(Table1[[#This Row],[Scorediff]])),1,0)</f>
        <v>1</v>
      </c>
    </row>
    <row r="457" spans="1:89" x14ac:dyDescent="0.25">
      <c r="A457" t="str">
        <f>IF(ISBLANK(Table1[[#This Row],[Gamewin]]),"Test","Train")</f>
        <v>Train</v>
      </c>
      <c r="B457" t="s">
        <v>2</v>
      </c>
      <c r="C457" t="s">
        <v>53</v>
      </c>
      <c r="D457" s="19" t="s">
        <v>320</v>
      </c>
      <c r="E457" s="18" t="str">
        <f>Table1[[#This Row],[Team1]]&amp;""&amp;Table1[[#This Row],[Team2]]&amp;""&amp;Table1[[#This Row],[Date]]</f>
        <v>ATLIND09.03.2018</v>
      </c>
      <c r="F457" s="18" t="str">
        <f>Raw!$C457</f>
        <v>IND</v>
      </c>
      <c r="G457" s="18" t="str">
        <f>IF(Raw!$F457=Raw!$B457,"Team1","Team2")</f>
        <v>Team2</v>
      </c>
      <c r="H457" s="18" t="str">
        <f>IF(Table1[[#This Row],[Odd1]]&gt;Table1[[#This Row],[Odd2]],Table1[[#This Row],[Team2]],Table1[[#This Row],[Team1]])</f>
        <v>IND</v>
      </c>
      <c r="I457" s="18" t="str">
        <f>IF(Raw!$H457=Raw!$B457,"Team1","Team2")</f>
        <v>Team2</v>
      </c>
      <c r="J457">
        <v>4.2699999999999996</v>
      </c>
      <c r="K457">
        <v>1.26</v>
      </c>
      <c r="L457" s="18">
        <f>Raw!$J457-Raw!$K457</f>
        <v>3.01</v>
      </c>
      <c r="M457" s="18" t="s">
        <v>2</v>
      </c>
      <c r="N457" s="18" t="str">
        <f>IF(Raw!$M457=Raw!$B457,"Team1", "Team2")</f>
        <v>Team1</v>
      </c>
      <c r="O457" s="3">
        <f>0</f>
        <v>0</v>
      </c>
      <c r="P457" s="3">
        <f>0</f>
        <v>0</v>
      </c>
      <c r="Q457" s="3">
        <f>0</f>
        <v>0</v>
      </c>
      <c r="R457" s="3">
        <f>0</f>
        <v>0</v>
      </c>
      <c r="S457" s="18" t="str">
        <f>IF(Table1[[#This Row],[Scorepred1]]&gt;Table1[[#This Row],[Scorepred2]],Table1[[#This Row],[Team1]],Table1[[#This Row],[Team2]])</f>
        <v>IND</v>
      </c>
      <c r="T457" s="18" t="str">
        <f>IF(Raw!$S457=Raw!$B457,"Team1","Team2")</f>
        <v>Team2</v>
      </c>
      <c r="U457">
        <v>78</v>
      </c>
      <c r="V457">
        <v>109</v>
      </c>
      <c r="W457" s="18">
        <f>Raw!$U457-Raw!$V457</f>
        <v>-31</v>
      </c>
      <c r="X457">
        <v>0.65649999999999997</v>
      </c>
      <c r="Y457">
        <v>0.19</v>
      </c>
      <c r="Z457" s="18">
        <f>1-Table1[[#This Row],[Pred1]]</f>
        <v>0.81</v>
      </c>
      <c r="AA457" s="20">
        <v>0</v>
      </c>
      <c r="AB457" s="20">
        <v>-17</v>
      </c>
      <c r="AC457" s="20">
        <v>17</v>
      </c>
      <c r="AD457" s="20">
        <v>-0.26099999999999995</v>
      </c>
      <c r="AE457" s="20">
        <v>-0.10000000000000142</v>
      </c>
      <c r="AF457" s="20">
        <v>-2.4000000000000057</v>
      </c>
      <c r="AG457" s="20">
        <v>-2.6999999999999957</v>
      </c>
      <c r="AH457" s="20">
        <v>-0.5</v>
      </c>
      <c r="AI457" s="20">
        <v>-2.8000000000000043</v>
      </c>
      <c r="AJ457" s="20">
        <v>1.9000000000000004</v>
      </c>
      <c r="AK457" s="20">
        <v>5.6000000000000014</v>
      </c>
      <c r="AL457" s="20">
        <v>-0.5</v>
      </c>
      <c r="AM457" s="20">
        <v>0.99999999999999822</v>
      </c>
      <c r="AN457" s="20">
        <v>0.70000000000000284</v>
      </c>
      <c r="AO457" s="20">
        <v>1.8999999999999915</v>
      </c>
      <c r="AP457" s="20">
        <v>0</v>
      </c>
      <c r="AQ457" s="20">
        <v>-1.3000000000000007</v>
      </c>
      <c r="AR457" s="20">
        <v>-1.2999999999999972</v>
      </c>
      <c r="AS457" s="20">
        <v>1.6000000000000014</v>
      </c>
      <c r="AT457" s="20">
        <v>2.0999999999999996</v>
      </c>
      <c r="AU457" s="20">
        <v>-0.5</v>
      </c>
      <c r="AV457" s="20">
        <v>0.20000000000000018</v>
      </c>
      <c r="AW457" s="20">
        <v>0.30000000000000071</v>
      </c>
      <c r="AX457" s="20">
        <v>1.0999999999999979</v>
      </c>
      <c r="AY457" s="20">
        <v>2.1000000000000014</v>
      </c>
      <c r="AZ457" s="20">
        <v>-5.8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6</v>
      </c>
      <c r="BG457" s="20">
        <v>0</v>
      </c>
      <c r="BH457" s="20">
        <v>-8</v>
      </c>
      <c r="BI457" s="20">
        <v>3.8999999999999986</v>
      </c>
      <c r="BJ457" s="22">
        <v>3</v>
      </c>
      <c r="BK457" s="22">
        <v>-2</v>
      </c>
      <c r="BL457" s="22">
        <v>15.600000000000001</v>
      </c>
      <c r="BM457" s="22">
        <v>3</v>
      </c>
      <c r="BN457" s="22">
        <v>4</v>
      </c>
      <c r="BO457" s="22">
        <v>-0.29999999999999716</v>
      </c>
      <c r="BP457" s="22">
        <v>-2</v>
      </c>
      <c r="BQ457" s="22">
        <v>1</v>
      </c>
      <c r="BR457" s="22">
        <v>-1</v>
      </c>
      <c r="BS457" s="22">
        <v>10</v>
      </c>
      <c r="BT457" s="22">
        <v>10</v>
      </c>
      <c r="BU457" s="22">
        <v>-1</v>
      </c>
      <c r="BV457" s="22">
        <v>3</v>
      </c>
      <c r="BW457" s="22">
        <v>3</v>
      </c>
      <c r="BX457" s="22">
        <v>8</v>
      </c>
      <c r="BY457" s="20">
        <v>3</v>
      </c>
      <c r="BZ457" s="22">
        <v>4</v>
      </c>
      <c r="CA457" s="21" t="str">
        <f>IF(Table1[[#This Row],[Score1]]&gt;Table1[[#This Row],[Score2]],Table1[[#This Row],[Team1]],Table1[[#This Row],[Team2]])</f>
        <v>IND</v>
      </c>
      <c r="CB457" s="21" t="str">
        <f>IF(Raw!$CA457=Raw!$B457,"Team1", "Team2")</f>
        <v>Team2</v>
      </c>
      <c r="CC457" s="21">
        <v>87</v>
      </c>
      <c r="CD457" s="21">
        <v>112</v>
      </c>
      <c r="CE457" s="21">
        <f>Raw!$CC457-Raw!$CD457</f>
        <v>-25</v>
      </c>
      <c r="CF457" s="21" t="str">
        <f>INDEX(Pred!O:O, MATCH(Table1[[#This Row],[Index]],Pred!E:E,0))</f>
        <v>Team2</v>
      </c>
      <c r="CG457" s="21">
        <f>INDEX(Pred!P:P,MATCH(Table1[[#This Row],[Index]],Pred!E:E,0))</f>
        <v>-6</v>
      </c>
      <c r="CH457" s="21">
        <f>IF(OR(SIGN(Table1[[#This Row],[Runline.forecast]])&lt;&gt;SIGN(Table1[[#This Row],[Scorediff]]), ABS(Table1[[#This Row],[Runline.forecast]])&gt;ABS(Table1[[#This Row],[Scorediff]])),1,0)</f>
        <v>0</v>
      </c>
      <c r="CI457" s="21">
        <f>IF(Table1[[#This Row],[GamewinTeam]]=Table1[[#This Row],[Bet.forecast]],0,1)</f>
        <v>0</v>
      </c>
      <c r="CJ457" s="32">
        <f>IF(AND(Table1[[#This Row],[Runline.error]]=0,Table1[[#This Row],[Error]]=0),0,1)</f>
        <v>0</v>
      </c>
      <c r="CK457" s="32">
        <f>IF(OR(SIGN(Table1[[#This Row],[Scorepreddiff]])&lt;&gt;SIGN(Table1[[#This Row],[Scorediff]]), ABS(Table1[[#This Row],[Scorepreddiff]])&gt;ABS(Table1[[#This Row],[Scorediff]])),1,0)</f>
        <v>1</v>
      </c>
    </row>
    <row r="458" spans="1:89" x14ac:dyDescent="0.25">
      <c r="A458" t="str">
        <f>IF(ISBLANK(Table1[[#This Row],[Gamewin]]),"Test","Train")</f>
        <v>Train</v>
      </c>
      <c r="B458" t="s">
        <v>42</v>
      </c>
      <c r="C458" t="s">
        <v>5</v>
      </c>
      <c r="D458" s="19" t="s">
        <v>320</v>
      </c>
      <c r="E458" s="18" t="str">
        <f>Table1[[#This Row],[Team1]]&amp;""&amp;Table1[[#This Row],[Team2]]&amp;""&amp;Table1[[#This Row],[Date]]</f>
        <v>CHIDET09.03.2018</v>
      </c>
      <c r="F458" s="18" t="str">
        <f>Raw!$C458</f>
        <v>DET</v>
      </c>
      <c r="G458" s="18" t="str">
        <f>IF(Raw!$F458=Raw!$B458,"Team1","Team2")</f>
        <v>Team2</v>
      </c>
      <c r="H458" s="18" t="str">
        <f>IF(Table1[[#This Row],[Odd1]]&gt;Table1[[#This Row],[Odd2]],Table1[[#This Row],[Team2]],Table1[[#This Row],[Team1]])</f>
        <v>DET</v>
      </c>
      <c r="I458" s="18" t="str">
        <f>IF(Raw!$H458=Raw!$B458,"Team1","Team2")</f>
        <v>Team2</v>
      </c>
      <c r="J458">
        <v>3.81</v>
      </c>
      <c r="K458">
        <v>1.31</v>
      </c>
      <c r="L458" s="18">
        <f>Raw!$J458-Raw!$K458</f>
        <v>2.5</v>
      </c>
      <c r="M458" s="18" t="s">
        <v>42</v>
      </c>
      <c r="N458" s="18" t="str">
        <f>IF(Raw!$M458=Raw!$B458,"Team1", "Team2")</f>
        <v>Team1</v>
      </c>
      <c r="O458" s="3">
        <f>0</f>
        <v>0</v>
      </c>
      <c r="P458" s="3">
        <f>0</f>
        <v>0</v>
      </c>
      <c r="Q458" s="3">
        <f>0</f>
        <v>0</v>
      </c>
      <c r="R458" s="3">
        <f>0</f>
        <v>0</v>
      </c>
      <c r="S458" s="18" t="str">
        <f>IF(Table1[[#This Row],[Scorepred1]]&gt;Table1[[#This Row],[Scorepred2]],Table1[[#This Row],[Team1]],Table1[[#This Row],[Team2]])</f>
        <v>DET</v>
      </c>
      <c r="T458" s="18" t="str">
        <f>IF(Raw!$S458=Raw!$B458,"Team1","Team2")</f>
        <v>Team2</v>
      </c>
      <c r="U458">
        <v>88</v>
      </c>
      <c r="V458">
        <v>104</v>
      </c>
      <c r="W458" s="18">
        <f>Raw!$U458-Raw!$V458</f>
        <v>-16</v>
      </c>
      <c r="X458">
        <v>0.73680000000000001</v>
      </c>
      <c r="Y458">
        <v>0.34</v>
      </c>
      <c r="Z458" s="18">
        <f>1-Table1[[#This Row],[Pred1]]</f>
        <v>0.65999999999999992</v>
      </c>
      <c r="AA458" s="20">
        <v>-1</v>
      </c>
      <c r="AB458" s="20">
        <v>-7</v>
      </c>
      <c r="AC458" s="20">
        <v>6</v>
      </c>
      <c r="AD458" s="20">
        <v>-0.10200000000000004</v>
      </c>
      <c r="AE458" s="20">
        <v>0.29999999999999716</v>
      </c>
      <c r="AF458" s="20">
        <v>0.30000000000001137</v>
      </c>
      <c r="AG458" s="20">
        <v>-0.10000000000000142</v>
      </c>
      <c r="AH458" s="20">
        <v>1.7000000000000028</v>
      </c>
      <c r="AI458" s="20">
        <v>-0.89999999999999858</v>
      </c>
      <c r="AJ458" s="20">
        <v>0.30000000000000071</v>
      </c>
      <c r="AK458" s="20">
        <v>2.1000000000000014</v>
      </c>
      <c r="AL458" s="20">
        <v>-1.3000000000000043</v>
      </c>
      <c r="AM458" s="20">
        <v>0.10000000000000142</v>
      </c>
      <c r="AN458" s="20">
        <v>-0.40000000000000213</v>
      </c>
      <c r="AO458" s="20">
        <v>1.5</v>
      </c>
      <c r="AP458" s="20">
        <v>-1</v>
      </c>
      <c r="AQ458" s="20">
        <v>2.3999999999999986</v>
      </c>
      <c r="AR458" s="20">
        <v>1.4000000000000057</v>
      </c>
      <c r="AS458" s="20">
        <v>0.79999999999999716</v>
      </c>
      <c r="AT458" s="20">
        <v>0.20000000000000107</v>
      </c>
      <c r="AU458" s="20">
        <v>-0.29999999999999982</v>
      </c>
      <c r="AV458" s="20">
        <v>0</v>
      </c>
      <c r="AW458" s="20">
        <v>-9.9999999999999645E-2</v>
      </c>
      <c r="AX458" s="20">
        <v>0.30000000000000071</v>
      </c>
      <c r="AY458" s="20">
        <v>-0.69999999999999929</v>
      </c>
      <c r="AZ458" s="20">
        <v>-4.7</v>
      </c>
      <c r="BA458" s="20">
        <v>0</v>
      </c>
      <c r="BB458" s="20">
        <v>1</v>
      </c>
      <c r="BC458" s="20">
        <v>-1</v>
      </c>
      <c r="BD458" s="20">
        <v>1</v>
      </c>
      <c r="BE458" s="20">
        <v>-5</v>
      </c>
      <c r="BF458" s="20">
        <v>0</v>
      </c>
      <c r="BG458" s="20">
        <v>-2</v>
      </c>
      <c r="BH458" s="20">
        <v>-11</v>
      </c>
      <c r="BI458" s="20">
        <v>4.3000000000000043</v>
      </c>
      <c r="BJ458" s="22">
        <v>-2</v>
      </c>
      <c r="BK458" s="22">
        <v>3</v>
      </c>
      <c r="BL458" s="22">
        <v>-12.100000000000001</v>
      </c>
      <c r="BM458" s="22">
        <v>6</v>
      </c>
      <c r="BN458" s="22">
        <v>9</v>
      </c>
      <c r="BO458" s="22">
        <v>-3.2999999999999972</v>
      </c>
      <c r="BP458" s="22">
        <v>0</v>
      </c>
      <c r="BQ458" s="22">
        <v>-10</v>
      </c>
      <c r="BR458" s="22">
        <v>-10</v>
      </c>
      <c r="BS458" s="22">
        <v>-2</v>
      </c>
      <c r="BT458" s="22">
        <v>4</v>
      </c>
      <c r="BU458" s="22">
        <v>8</v>
      </c>
      <c r="BV458" s="22">
        <v>-6</v>
      </c>
      <c r="BW458" s="22">
        <v>-4</v>
      </c>
      <c r="BX458" s="22">
        <v>-1</v>
      </c>
      <c r="BY458" s="20">
        <v>6</v>
      </c>
      <c r="BZ458" s="22">
        <v>11</v>
      </c>
      <c r="CA458" s="21" t="str">
        <f>IF(Table1[[#This Row],[Score1]]&gt;Table1[[#This Row],[Score2]],Table1[[#This Row],[Team1]],Table1[[#This Row],[Team2]])</f>
        <v>DET</v>
      </c>
      <c r="CB458" s="21" t="str">
        <f>IF(Raw!$CA458=Raw!$B458,"Team1", "Team2")</f>
        <v>Team2</v>
      </c>
      <c r="CC458" s="21">
        <v>83</v>
      </c>
      <c r="CD458" s="21">
        <v>99</v>
      </c>
      <c r="CE458" s="21">
        <f>Raw!$CC458-Raw!$CD458</f>
        <v>-16</v>
      </c>
      <c r="CF458" s="21" t="str">
        <f>INDEX(Pred!O:O, MATCH(Table1[[#This Row],[Index]],Pred!E:E,0))</f>
        <v>do not bet</v>
      </c>
      <c r="CG458" s="21">
        <f>INDEX(Pred!P:P,MATCH(Table1[[#This Row],[Index]],Pred!E:E,0))</f>
        <v>-3</v>
      </c>
      <c r="CH458" s="21">
        <f>IF(OR(SIGN(Table1[[#This Row],[Runline.forecast]])&lt;&gt;SIGN(Table1[[#This Row],[Scorediff]]), ABS(Table1[[#This Row],[Runline.forecast]])&gt;ABS(Table1[[#This Row],[Scorediff]])),1,0)</f>
        <v>0</v>
      </c>
      <c r="CI458" s="21">
        <f>IF(Table1[[#This Row],[GamewinTeam]]=Table1[[#This Row],[Bet.forecast]],0,1)</f>
        <v>1</v>
      </c>
      <c r="CJ458" s="32">
        <f>IF(AND(Table1[[#This Row],[Runline.error]]=0,Table1[[#This Row],[Error]]=0),0,1)</f>
        <v>1</v>
      </c>
      <c r="CK458" s="32">
        <f>IF(OR(SIGN(Table1[[#This Row],[Scorepreddiff]])&lt;&gt;SIGN(Table1[[#This Row],[Scorediff]]), ABS(Table1[[#This Row],[Scorepreddiff]])&gt;ABS(Table1[[#This Row],[Scorediff]])),1,0)</f>
        <v>0</v>
      </c>
    </row>
    <row r="459" spans="1:89" x14ac:dyDescent="0.25">
      <c r="A459" t="str">
        <f>IF(ISBLANK(Table1[[#This Row],[Gamewin]]),"Test","Train")</f>
        <v>Train</v>
      </c>
      <c r="B459" t="s">
        <v>6</v>
      </c>
      <c r="C459" t="s">
        <v>11</v>
      </c>
      <c r="D459" s="19" t="s">
        <v>320</v>
      </c>
      <c r="E459" s="18" t="str">
        <f>Table1[[#This Row],[Team1]]&amp;""&amp;Table1[[#This Row],[Team2]]&amp;""&amp;Table1[[#This Row],[Date]]</f>
        <v>HOUTOR09.03.2018</v>
      </c>
      <c r="F459" s="3" t="str">
        <f>Raw!$C459</f>
        <v>TOR</v>
      </c>
      <c r="G459" s="3" t="str">
        <f>IF(Raw!$F459=Raw!$B459,"Team1","Team2")</f>
        <v>Team2</v>
      </c>
      <c r="H459" s="3" t="str">
        <f>IF(Table1[[#This Row],[Odd1]]&gt;Table1[[#This Row],[Odd2]],Table1[[#This Row],[Team2]],Table1[[#This Row],[Team1]])</f>
        <v>HOU</v>
      </c>
      <c r="I459" s="3" t="str">
        <f>IF(Raw!$H459=Raw!$B459,"Team1","Team2")</f>
        <v>Team1</v>
      </c>
      <c r="J459">
        <v>1.68</v>
      </c>
      <c r="K459">
        <v>2.33</v>
      </c>
      <c r="L459" s="3">
        <f>Raw!$J459-Raw!$K459</f>
        <v>-0.65000000000000013</v>
      </c>
      <c r="M459" s="3" t="s">
        <v>11</v>
      </c>
      <c r="N459" s="3" t="str">
        <f>IF(Raw!$M459=Raw!$B459,"Team1", "Team2")</f>
        <v>Team2</v>
      </c>
      <c r="O459" s="3">
        <f>0</f>
        <v>0</v>
      </c>
      <c r="P459" s="3">
        <f>0</f>
        <v>0</v>
      </c>
      <c r="Q459" s="3">
        <f>0</f>
        <v>0</v>
      </c>
      <c r="R459" s="3">
        <f>0</f>
        <v>0</v>
      </c>
      <c r="S459" s="18" t="str">
        <f>IF(Table1[[#This Row],[Scorepred1]]&gt;Table1[[#This Row],[Scorepred2]],Table1[[#This Row],[Team1]],Table1[[#This Row],[Team2]])</f>
        <v>HOU</v>
      </c>
      <c r="T459" s="3" t="str">
        <f>IF(Raw!$S459=Raw!$B459,"Team1","Team2")</f>
        <v>Team1</v>
      </c>
      <c r="U459">
        <v>101</v>
      </c>
      <c r="V459">
        <v>88</v>
      </c>
      <c r="W459" s="3">
        <f>Raw!$U459-Raw!$V459</f>
        <v>13</v>
      </c>
      <c r="X459">
        <v>0.66900000000000004</v>
      </c>
      <c r="Y459">
        <v>0.63</v>
      </c>
      <c r="Z459" s="3">
        <f>1-Table1[[#This Row],[Pred1]]</f>
        <v>0.37</v>
      </c>
      <c r="AA459" s="22">
        <v>0</v>
      </c>
      <c r="AB459" s="22">
        <v>4</v>
      </c>
      <c r="AC459" s="22">
        <v>-4</v>
      </c>
      <c r="AD459" s="22">
        <v>6.3000000000000056E-2</v>
      </c>
      <c r="AE459" s="22">
        <v>-9.9999999999994316E-2</v>
      </c>
      <c r="AF459" s="22">
        <v>2</v>
      </c>
      <c r="AG459" s="22">
        <v>-2.2000000000000028</v>
      </c>
      <c r="AH459" s="22">
        <v>-3.5</v>
      </c>
      <c r="AI459" s="22">
        <v>-0.70000000000000284</v>
      </c>
      <c r="AJ459" s="22">
        <v>3.9000000000000004</v>
      </c>
      <c r="AK459" s="22">
        <v>9.6000000000000014</v>
      </c>
      <c r="AL459" s="22">
        <v>1.4000000000000057</v>
      </c>
      <c r="AM459" s="22">
        <v>2.5</v>
      </c>
      <c r="AN459" s="22">
        <v>3.3999999999999986</v>
      </c>
      <c r="AO459" s="22">
        <v>-1</v>
      </c>
      <c r="AP459" s="22">
        <v>-0.5</v>
      </c>
      <c r="AQ459" s="22">
        <v>0.39999999999999858</v>
      </c>
      <c r="AR459" s="22">
        <v>-0.10000000000000142</v>
      </c>
      <c r="AS459" s="22">
        <v>-2</v>
      </c>
      <c r="AT459" s="22">
        <v>1</v>
      </c>
      <c r="AU459" s="22">
        <v>0.60000000000000142</v>
      </c>
      <c r="AV459" s="22">
        <v>-1.5</v>
      </c>
      <c r="AW459" s="22">
        <v>-0.30000000000000071</v>
      </c>
      <c r="AX459" s="22">
        <v>-2.1999999999999993</v>
      </c>
      <c r="AY459" s="22">
        <v>0.69999999999999929</v>
      </c>
      <c r="AZ459" s="22">
        <v>0.30000000000000071</v>
      </c>
      <c r="BA459" s="22">
        <v>0</v>
      </c>
      <c r="BB459" s="22">
        <v>0</v>
      </c>
      <c r="BC459" s="22">
        <v>0</v>
      </c>
      <c r="BD459" s="22">
        <v>0</v>
      </c>
      <c r="BE459" s="22">
        <v>-5</v>
      </c>
      <c r="BF459" s="22">
        <v>-11</v>
      </c>
      <c r="BG459" s="22">
        <v>-6</v>
      </c>
      <c r="BH459" s="22">
        <v>-19</v>
      </c>
      <c r="BI459" s="22">
        <v>3</v>
      </c>
      <c r="BJ459" s="22">
        <v>2</v>
      </c>
      <c r="BK459" s="22">
        <v>0</v>
      </c>
      <c r="BL459" s="22">
        <v>5</v>
      </c>
      <c r="BM459" s="22">
        <v>-1</v>
      </c>
      <c r="BN459" s="22">
        <v>6</v>
      </c>
      <c r="BO459" s="22">
        <v>-23.799999999999997</v>
      </c>
      <c r="BP459" s="22">
        <v>1</v>
      </c>
      <c r="BQ459" s="22">
        <v>-1</v>
      </c>
      <c r="BR459" s="22">
        <v>0</v>
      </c>
      <c r="BS459" s="22">
        <v>-11</v>
      </c>
      <c r="BT459" s="22">
        <v>6</v>
      </c>
      <c r="BU459" s="22">
        <v>0</v>
      </c>
      <c r="BV459" s="22">
        <v>-2</v>
      </c>
      <c r="BW459" s="22">
        <v>-4</v>
      </c>
      <c r="BX459" s="22">
        <v>1</v>
      </c>
      <c r="BY459" s="22">
        <v>-1</v>
      </c>
      <c r="BZ459" s="22">
        <v>9</v>
      </c>
      <c r="CA459" s="21" t="str">
        <f>IF(Table1[[#This Row],[Score1]]&gt;Table1[[#This Row],[Score2]],Table1[[#This Row],[Team1]],Table1[[#This Row],[Team2]])</f>
        <v>TOR</v>
      </c>
      <c r="CB459" s="32" t="str">
        <f>IF(Raw!$CA459=Raw!$B459,"Team1", "Team2")</f>
        <v>Team2</v>
      </c>
      <c r="CC459" s="32">
        <v>105</v>
      </c>
      <c r="CD459" s="32">
        <v>108</v>
      </c>
      <c r="CE459" s="32">
        <f>Raw!$CC459-Raw!$CD459</f>
        <v>-3</v>
      </c>
      <c r="CF459" s="32" t="str">
        <f>INDEX(Pred!O:O, MATCH(Table1[[#This Row],[Index]],Pred!E:E,0))</f>
        <v>do not bet</v>
      </c>
      <c r="CG459" s="32">
        <f>INDEX(Pred!P:P,MATCH(Table1[[#This Row],[Index]],Pred!E:E,0))</f>
        <v>1</v>
      </c>
      <c r="CH459" s="32">
        <f>IF(OR(SIGN(Table1[[#This Row],[Runline.forecast]])&lt;&gt;SIGN(Table1[[#This Row],[Scorediff]]), ABS(Table1[[#This Row],[Runline.forecast]])&gt;ABS(Table1[[#This Row],[Scorediff]])),1,0)</f>
        <v>1</v>
      </c>
      <c r="CI459" s="32">
        <f>IF(Table1[[#This Row],[GamewinTeam]]=Table1[[#This Row],[Bet.forecast]],0,1)</f>
        <v>1</v>
      </c>
      <c r="CJ459" s="32">
        <f>IF(AND(Table1[[#This Row],[Runline.error]]=0,Table1[[#This Row],[Error]]=0),0,1)</f>
        <v>1</v>
      </c>
      <c r="CK459" s="32">
        <f>IF(OR(SIGN(Table1[[#This Row],[Scorepreddiff]])&lt;&gt;SIGN(Table1[[#This Row],[Scorediff]]), ABS(Table1[[#This Row],[Scorepreddiff]])&gt;ABS(Table1[[#This Row],[Scorediff]])),1,0)</f>
        <v>1</v>
      </c>
    </row>
    <row r="460" spans="1:89" x14ac:dyDescent="0.25">
      <c r="A460" t="str">
        <f>IF(ISBLANK(Table1[[#This Row],[Gamewin]]),"Test","Train")</f>
        <v>Train</v>
      </c>
      <c r="B460" t="s">
        <v>65</v>
      </c>
      <c r="C460" t="s">
        <v>8</v>
      </c>
      <c r="D460" s="19" t="s">
        <v>320</v>
      </c>
      <c r="E460" s="18" t="str">
        <f>Table1[[#This Row],[Team1]]&amp;""&amp;Table1[[#This Row],[Team2]]&amp;""&amp;Table1[[#This Row],[Date]]</f>
        <v>NYKMIL09.03.2018</v>
      </c>
      <c r="F460" s="3" t="str">
        <f>Raw!$C460</f>
        <v>MIL</v>
      </c>
      <c r="G460" s="3" t="str">
        <f>IF(Raw!$F460=Raw!$B460,"Team1","Team2")</f>
        <v>Team2</v>
      </c>
      <c r="H460" s="3" t="str">
        <f>IF(Table1[[#This Row],[Odd1]]&gt;Table1[[#This Row],[Odd2]],Table1[[#This Row],[Team2]],Table1[[#This Row],[Team1]])</f>
        <v>MIL</v>
      </c>
      <c r="I460" s="3" t="str">
        <f>IF(Raw!$H460=Raw!$B460,"Team1","Team2")</f>
        <v>Team2</v>
      </c>
      <c r="J460">
        <v>5.33</v>
      </c>
      <c r="K460">
        <v>1.2</v>
      </c>
      <c r="L460" s="3">
        <f>Raw!$J460-Raw!$K460</f>
        <v>4.13</v>
      </c>
      <c r="M460" s="3" t="s">
        <v>65</v>
      </c>
      <c r="N460" s="3" t="str">
        <f>IF(Raw!$M460=Raw!$B460,"Team1", "Team2")</f>
        <v>Team1</v>
      </c>
      <c r="O460" s="3">
        <f>0</f>
        <v>0</v>
      </c>
      <c r="P460" s="3">
        <f>0</f>
        <v>0</v>
      </c>
      <c r="Q460" s="3">
        <f>0</f>
        <v>0</v>
      </c>
      <c r="R460" s="3">
        <f>0</f>
        <v>0</v>
      </c>
      <c r="S460" s="18" t="str">
        <f>IF(Table1[[#This Row],[Scorepred1]]&gt;Table1[[#This Row],[Scorepred2]],Table1[[#This Row],[Team1]],Table1[[#This Row],[Team2]])</f>
        <v>MIL</v>
      </c>
      <c r="T460" s="3" t="str">
        <f>IF(Raw!$S460=Raw!$B460,"Team1","Team2")</f>
        <v>Team2</v>
      </c>
      <c r="U460">
        <v>87</v>
      </c>
      <c r="V460">
        <v>104</v>
      </c>
      <c r="W460" s="3">
        <f>Raw!$U460-Raw!$V460</f>
        <v>-17</v>
      </c>
      <c r="X460">
        <v>0.73329999999999995</v>
      </c>
      <c r="Y460">
        <v>0.33</v>
      </c>
      <c r="Z460" s="3">
        <f>1-Table1[[#This Row],[Pred1]]</f>
        <v>0.66999999999999993</v>
      </c>
      <c r="AA460" s="22">
        <v>0</v>
      </c>
      <c r="AB460" s="22">
        <v>-10</v>
      </c>
      <c r="AC460" s="22">
        <v>10</v>
      </c>
      <c r="AD460" s="22">
        <v>-0.15400000000000003</v>
      </c>
      <c r="AE460" s="22">
        <v>0.10000000000000142</v>
      </c>
      <c r="AF460" s="22">
        <v>-0.79999999999999716</v>
      </c>
      <c r="AG460" s="22">
        <v>1.5</v>
      </c>
      <c r="AH460" s="22">
        <v>5.2000000000000028</v>
      </c>
      <c r="AI460" s="22">
        <v>-1.1000000000000014</v>
      </c>
      <c r="AJ460" s="22">
        <v>-0.79999999999999982</v>
      </c>
      <c r="AK460" s="22">
        <v>-2.4000000000000021</v>
      </c>
      <c r="AL460" s="22">
        <v>0.19999999999999574</v>
      </c>
      <c r="AM460" s="22">
        <v>-2.9000000000000004</v>
      </c>
      <c r="AN460" s="22">
        <v>-4</v>
      </c>
      <c r="AO460" s="22">
        <v>1.3000000000000114</v>
      </c>
      <c r="AP460" s="22">
        <v>2.4000000000000004</v>
      </c>
      <c r="AQ460" s="22">
        <v>2.1999999999999993</v>
      </c>
      <c r="AR460" s="22">
        <v>4.6000000000000014</v>
      </c>
      <c r="AS460" s="22">
        <v>0.69999999999999929</v>
      </c>
      <c r="AT460" s="22">
        <v>1.1999999999999993</v>
      </c>
      <c r="AU460" s="22">
        <v>-1.7000000000000002</v>
      </c>
      <c r="AV460" s="22">
        <v>0.10000000000000053</v>
      </c>
      <c r="AW460" s="22">
        <v>0.5</v>
      </c>
      <c r="AX460" s="22">
        <v>-1.3000000000000007</v>
      </c>
      <c r="AY460" s="22">
        <v>-0.89999999999999858</v>
      </c>
      <c r="AZ460" s="22">
        <v>-2.6</v>
      </c>
      <c r="BA460" s="22">
        <v>0</v>
      </c>
      <c r="BB460" s="22">
        <v>0</v>
      </c>
      <c r="BC460" s="22">
        <v>0</v>
      </c>
      <c r="BD460" s="22">
        <v>0</v>
      </c>
      <c r="BE460" s="22">
        <v>0</v>
      </c>
      <c r="BF460" s="22">
        <v>-12</v>
      </c>
      <c r="BG460" s="22">
        <v>-3</v>
      </c>
      <c r="BH460" s="22">
        <v>0</v>
      </c>
      <c r="BI460" s="22">
        <v>-3.5999999999999943</v>
      </c>
      <c r="BJ460" s="22">
        <v>-2</v>
      </c>
      <c r="BK460" s="22">
        <v>-9</v>
      </c>
      <c r="BL460" s="22">
        <v>4.6999999999999957</v>
      </c>
      <c r="BM460" s="22">
        <v>-4</v>
      </c>
      <c r="BN460" s="22">
        <v>-4</v>
      </c>
      <c r="BO460" s="22">
        <v>-7</v>
      </c>
      <c r="BP460" s="22">
        <v>3</v>
      </c>
      <c r="BQ460" s="22">
        <v>-2</v>
      </c>
      <c r="BR460" s="22">
        <v>1</v>
      </c>
      <c r="BS460" s="22">
        <v>0</v>
      </c>
      <c r="BT460" s="22">
        <v>0</v>
      </c>
      <c r="BU460" s="22">
        <v>-2</v>
      </c>
      <c r="BV460" s="22">
        <v>4</v>
      </c>
      <c r="BW460" s="22">
        <v>-1</v>
      </c>
      <c r="BX460" s="22">
        <v>-3</v>
      </c>
      <c r="BY460" s="22">
        <v>-6</v>
      </c>
      <c r="BZ460" s="22">
        <v>-13</v>
      </c>
      <c r="CA460" s="21" t="str">
        <f>IF(Table1[[#This Row],[Score1]]&gt;Table1[[#This Row],[Score2]],Table1[[#This Row],[Team1]],Table1[[#This Row],[Team2]])</f>
        <v>MIL</v>
      </c>
      <c r="CB460" s="32" t="str">
        <f>IF(Raw!$CA460=Raw!$B460,"Team1", "Team2")</f>
        <v>Team2</v>
      </c>
      <c r="CC460" s="32">
        <v>112</v>
      </c>
      <c r="CD460" s="32">
        <v>120</v>
      </c>
      <c r="CE460" s="32">
        <f>Raw!$CC460-Raw!$CD460</f>
        <v>-8</v>
      </c>
      <c r="CF460" s="32" t="str">
        <f>INDEX(Pred!O:O, MATCH(Table1[[#This Row],[Index]],Pred!E:E,0))</f>
        <v>Team2</v>
      </c>
      <c r="CG460" s="32">
        <f>INDEX(Pred!P:P,MATCH(Table1[[#This Row],[Index]],Pred!E:E,0))</f>
        <v>-6</v>
      </c>
      <c r="CH460" s="32">
        <f>IF(OR(SIGN(Table1[[#This Row],[Runline.forecast]])&lt;&gt;SIGN(Table1[[#This Row],[Scorediff]]), ABS(Table1[[#This Row],[Runline.forecast]])&gt;ABS(Table1[[#This Row],[Scorediff]])),1,0)</f>
        <v>0</v>
      </c>
      <c r="CI460" s="32">
        <f>IF(Table1[[#This Row],[GamewinTeam]]=Table1[[#This Row],[Bet.forecast]],0,1)</f>
        <v>0</v>
      </c>
      <c r="CJ460" s="32">
        <f>IF(AND(Table1[[#This Row],[Runline.error]]=0,Table1[[#This Row],[Error]]=0),0,1)</f>
        <v>0</v>
      </c>
      <c r="CK460" s="32">
        <f>IF(OR(SIGN(Table1[[#This Row],[Scorepreddiff]])&lt;&gt;SIGN(Table1[[#This Row],[Scorediff]]), ABS(Table1[[#This Row],[Scorepreddiff]])&gt;ABS(Table1[[#This Row],[Scorediff]])),1,0)</f>
        <v>1</v>
      </c>
    </row>
    <row r="461" spans="1:89" x14ac:dyDescent="0.25">
      <c r="A461" t="str">
        <f>IF(ISBLANK(Table1[[#This Row],[Gamewin]]),"Test","Train")</f>
        <v>Train</v>
      </c>
      <c r="B461" t="s">
        <v>81</v>
      </c>
      <c r="C461" t="s">
        <v>58</v>
      </c>
      <c r="D461" s="19" t="s">
        <v>320</v>
      </c>
      <c r="E461" s="18" t="str">
        <f>Table1[[#This Row],[Team1]]&amp;""&amp;Table1[[#This Row],[Team2]]&amp;""&amp;Table1[[#This Row],[Date]]</f>
        <v>UTAMEM09.03.2018</v>
      </c>
      <c r="F461" s="3" t="str">
        <f>Raw!$C461</f>
        <v>MEM</v>
      </c>
      <c r="G461" s="3" t="str">
        <f>IF(Raw!$F461=Raw!$B461,"Team1","Team2")</f>
        <v>Team2</v>
      </c>
      <c r="H461" s="3" t="str">
        <f>IF(Table1[[#This Row],[Odd1]]&gt;Table1[[#This Row],[Odd2]],Table1[[#This Row],[Team2]],Table1[[#This Row],[Team1]])</f>
        <v>UTA</v>
      </c>
      <c r="I461" s="3" t="str">
        <f>IF(Raw!$H461=Raw!$B461,"Team1","Team2")</f>
        <v>Team1</v>
      </c>
      <c r="J461">
        <v>1.23</v>
      </c>
      <c r="K461">
        <v>4.8</v>
      </c>
      <c r="L461" s="3">
        <f>Raw!$J461-Raw!$K461</f>
        <v>-3.57</v>
      </c>
      <c r="M461" s="3" t="s">
        <v>58</v>
      </c>
      <c r="N461" s="3" t="str">
        <f>IF(Raw!$M461=Raw!$B461,"Team1", "Team2")</f>
        <v>Team2</v>
      </c>
      <c r="O461" s="3">
        <f>0</f>
        <v>0</v>
      </c>
      <c r="P461" s="3">
        <f>0</f>
        <v>0</v>
      </c>
      <c r="Q461" s="3">
        <f>0</f>
        <v>0</v>
      </c>
      <c r="R461" s="3">
        <f>0</f>
        <v>0</v>
      </c>
      <c r="S461" s="18" t="str">
        <f>IF(Table1[[#This Row],[Scorepred1]]&gt;Table1[[#This Row],[Scorepred2]],Table1[[#This Row],[Team1]],Table1[[#This Row],[Team2]])</f>
        <v>UTA</v>
      </c>
      <c r="T461" s="3" t="str">
        <f>IF(Raw!$S461=Raw!$B461,"Team1","Team2")</f>
        <v>Team1</v>
      </c>
      <c r="U461">
        <v>118</v>
      </c>
      <c r="V461">
        <v>92</v>
      </c>
      <c r="W461" s="3">
        <f>Raw!$U461-Raw!$V461</f>
        <v>26</v>
      </c>
      <c r="X461">
        <v>0.72919999999999996</v>
      </c>
      <c r="Y461">
        <v>0.76</v>
      </c>
      <c r="Z461" s="3">
        <f>1-Table1[[#This Row],[Pred1]]</f>
        <v>0.24</v>
      </c>
      <c r="AA461" s="22">
        <v>1</v>
      </c>
      <c r="AB461" s="22">
        <v>17</v>
      </c>
      <c r="AC461" s="22">
        <v>-16</v>
      </c>
      <c r="AD461" s="22">
        <v>0.25700000000000001</v>
      </c>
      <c r="AE461" s="22">
        <v>0.10000000000000142</v>
      </c>
      <c r="AF461" s="22">
        <v>3.6000000000000085</v>
      </c>
      <c r="AG461" s="22">
        <v>1.3999999999999986</v>
      </c>
      <c r="AH461" s="22">
        <v>0.59999999999999432</v>
      </c>
      <c r="AI461" s="22">
        <v>1.3999999999999986</v>
      </c>
      <c r="AJ461" s="22">
        <v>1.6000000000000014</v>
      </c>
      <c r="AK461" s="22">
        <v>3</v>
      </c>
      <c r="AL461" s="22">
        <v>2</v>
      </c>
      <c r="AM461" s="22">
        <v>-0.80000000000000071</v>
      </c>
      <c r="AN461" s="22">
        <v>-0.80000000000000071</v>
      </c>
      <c r="AO461" s="22">
        <v>-0.69999999999998863</v>
      </c>
      <c r="AP461" s="22">
        <v>-0.60000000000000142</v>
      </c>
      <c r="AQ461" s="22">
        <v>2.4000000000000021</v>
      </c>
      <c r="AR461" s="22">
        <v>1.7999999999999972</v>
      </c>
      <c r="AS461" s="22">
        <v>0.10000000000000142</v>
      </c>
      <c r="AT461" s="22">
        <v>-0.5</v>
      </c>
      <c r="AU461" s="22">
        <v>1.1999999999999993</v>
      </c>
      <c r="AV461" s="22">
        <v>-0.20000000000000018</v>
      </c>
      <c r="AW461" s="22">
        <v>-0.79999999999999982</v>
      </c>
      <c r="AX461" s="22">
        <v>-4</v>
      </c>
      <c r="AY461" s="22">
        <v>-0.5</v>
      </c>
      <c r="AZ461" s="22">
        <v>6.7</v>
      </c>
      <c r="BA461" s="22">
        <v>0</v>
      </c>
      <c r="BB461" s="22">
        <v>1</v>
      </c>
      <c r="BC461" s="22">
        <v>-1</v>
      </c>
      <c r="BD461" s="22">
        <v>1</v>
      </c>
      <c r="BE461" s="22">
        <v>0</v>
      </c>
      <c r="BF461" s="22">
        <v>-6</v>
      </c>
      <c r="BG461" s="22">
        <v>1</v>
      </c>
      <c r="BH461" s="22">
        <v>-2</v>
      </c>
      <c r="BI461" s="22">
        <v>2.5</v>
      </c>
      <c r="BJ461" s="22">
        <v>1</v>
      </c>
      <c r="BK461" s="22">
        <v>2</v>
      </c>
      <c r="BL461" s="22">
        <v>1</v>
      </c>
      <c r="BM461" s="22">
        <v>-9</v>
      </c>
      <c r="BN461" s="22">
        <v>-9</v>
      </c>
      <c r="BO461" s="22">
        <v>-11.200000000000003</v>
      </c>
      <c r="BP461" s="22">
        <v>-2</v>
      </c>
      <c r="BQ461" s="22">
        <v>11</v>
      </c>
      <c r="BR461" s="22">
        <v>9</v>
      </c>
      <c r="BS461" s="22">
        <v>6</v>
      </c>
      <c r="BT461" s="22">
        <v>-2</v>
      </c>
      <c r="BU461" s="22">
        <v>-3</v>
      </c>
      <c r="BV461" s="22">
        <v>2</v>
      </c>
      <c r="BW461" s="22">
        <v>2</v>
      </c>
      <c r="BX461" s="22">
        <v>-8</v>
      </c>
      <c r="BY461" s="22">
        <v>-5</v>
      </c>
      <c r="BZ461" s="22">
        <v>29</v>
      </c>
      <c r="CA461" s="21" t="str">
        <f>IF(Table1[[#This Row],[Score1]]&gt;Table1[[#This Row],[Score2]],Table1[[#This Row],[Team1]],Table1[[#This Row],[Team2]])</f>
        <v>UTA</v>
      </c>
      <c r="CB461" s="32" t="str">
        <f>IF(Raw!$CA461=Raw!$B461,"Team1", "Team2")</f>
        <v>Team1</v>
      </c>
      <c r="CC461" s="32">
        <v>95</v>
      </c>
      <c r="CD461" s="32">
        <v>78</v>
      </c>
      <c r="CE461" s="32">
        <f>Raw!$CC461-Raw!$CD461</f>
        <v>17</v>
      </c>
      <c r="CF461" s="32" t="str">
        <f>INDEX(Pred!O:O, MATCH(Table1[[#This Row],[Index]],Pred!E:E,0))</f>
        <v>Team1</v>
      </c>
      <c r="CG461" s="32">
        <f>INDEX(Pred!P:P,MATCH(Table1[[#This Row],[Index]],Pred!E:E,0))</f>
        <v>6</v>
      </c>
      <c r="CH461" s="32">
        <f>IF(OR(SIGN(Table1[[#This Row],[Runline.forecast]])&lt;&gt;SIGN(Table1[[#This Row],[Scorediff]]), ABS(Table1[[#This Row],[Runline.forecast]])&gt;ABS(Table1[[#This Row],[Scorediff]])),1,0)</f>
        <v>0</v>
      </c>
      <c r="CI461" s="32">
        <f>IF(Table1[[#This Row],[GamewinTeam]]=Table1[[#This Row],[Bet.forecast]],0,1)</f>
        <v>0</v>
      </c>
      <c r="CJ461" s="32">
        <f>IF(AND(Table1[[#This Row],[Runline.error]]=0,Table1[[#This Row],[Error]]=0),0,1)</f>
        <v>0</v>
      </c>
      <c r="CK461" s="32">
        <f>IF(OR(SIGN(Table1[[#This Row],[Scorepreddiff]])&lt;&gt;SIGN(Table1[[#This Row],[Scorediff]]), ABS(Table1[[#This Row],[Scorepreddiff]])&gt;ABS(Table1[[#This Row],[Scorediff]])),1,0)</f>
        <v>1</v>
      </c>
    </row>
    <row r="462" spans="1:89" x14ac:dyDescent="0.25">
      <c r="A462" t="str">
        <f>IF(ISBLANK(Table1[[#This Row],[Gamewin]]),"Test","Train")</f>
        <v>Train</v>
      </c>
      <c r="B462" t="s">
        <v>83</v>
      </c>
      <c r="C462" t="s">
        <v>63</v>
      </c>
      <c r="D462" s="19" t="s">
        <v>320</v>
      </c>
      <c r="E462" s="18" t="str">
        <f>Table1[[#This Row],[Team1]]&amp;""&amp;Table1[[#This Row],[Team2]]&amp;""&amp;Table1[[#This Row],[Date]]</f>
        <v>WASNOP09.03.2018</v>
      </c>
      <c r="F462" s="3" t="str">
        <f>Raw!$C462</f>
        <v>NOP</v>
      </c>
      <c r="G462" s="3" t="str">
        <f>IF(Raw!$F462=Raw!$B462,"Team1","Team2")</f>
        <v>Team2</v>
      </c>
      <c r="H462" s="3" t="str">
        <f>IF(Table1[[#This Row],[Odd1]]&gt;Table1[[#This Row],[Odd2]],Table1[[#This Row],[Team2]],Table1[[#This Row],[Team1]])</f>
        <v>WAS</v>
      </c>
      <c r="I462" s="3" t="str">
        <f>IF(Raw!$H462=Raw!$B462,"Team1","Team2")</f>
        <v>Team1</v>
      </c>
      <c r="J462">
        <v>1.7</v>
      </c>
      <c r="K462">
        <v>2.29</v>
      </c>
      <c r="L462" s="3">
        <f>Raw!$J462-Raw!$K462</f>
        <v>-0.59000000000000008</v>
      </c>
      <c r="M462" s="3" t="s">
        <v>63</v>
      </c>
      <c r="N462" s="3" t="str">
        <f>IF(Raw!$M462=Raw!$B462,"Team1", "Team2")</f>
        <v>Team2</v>
      </c>
      <c r="O462" s="3">
        <f>0</f>
        <v>0</v>
      </c>
      <c r="P462" s="3">
        <f>0</f>
        <v>0</v>
      </c>
      <c r="Q462" s="3">
        <f>0</f>
        <v>0</v>
      </c>
      <c r="R462" s="3">
        <f>0</f>
        <v>0</v>
      </c>
      <c r="S462" s="18" t="str">
        <f>IF(Table1[[#This Row],[Scorepred1]]&gt;Table1[[#This Row],[Scorepred2]],Table1[[#This Row],[Team1]],Table1[[#This Row],[Team2]])</f>
        <v>WAS</v>
      </c>
      <c r="T462" s="3" t="str">
        <f>IF(Raw!$S462=Raw!$B462,"Team1","Team2")</f>
        <v>Team1</v>
      </c>
      <c r="U462">
        <v>100</v>
      </c>
      <c r="V462">
        <v>94</v>
      </c>
      <c r="W462" s="3">
        <f>Raw!$U462-Raw!$V462</f>
        <v>6</v>
      </c>
      <c r="X462">
        <v>0.86250000000000004</v>
      </c>
      <c r="Y462">
        <v>0.56000000000000005</v>
      </c>
      <c r="Z462" s="3">
        <f>1-Table1[[#This Row],[Pred1]]</f>
        <v>0.43999999999999995</v>
      </c>
      <c r="AA462" s="22">
        <v>1</v>
      </c>
      <c r="AB462" s="22">
        <v>-1</v>
      </c>
      <c r="AC462" s="22">
        <v>2</v>
      </c>
      <c r="AD462" s="22">
        <v>-2.5000000000000022E-2</v>
      </c>
      <c r="AE462" s="22">
        <v>-0.5</v>
      </c>
      <c r="AF462" s="22">
        <v>-5.4000000000000057</v>
      </c>
      <c r="AG462" s="22">
        <v>-2.5</v>
      </c>
      <c r="AH462" s="22">
        <v>-2.2000000000000028</v>
      </c>
      <c r="AI462" s="22">
        <v>-1.6999999999999957</v>
      </c>
      <c r="AJ462" s="22">
        <v>-0.69999999999999929</v>
      </c>
      <c r="AK462" s="22">
        <v>-2.6999999999999993</v>
      </c>
      <c r="AL462" s="22">
        <v>0.79999999999999716</v>
      </c>
      <c r="AM462" s="22">
        <v>0.30000000000000071</v>
      </c>
      <c r="AN462" s="22">
        <v>0.10000000000000142</v>
      </c>
      <c r="AO462" s="22">
        <v>0.70000000000000284</v>
      </c>
      <c r="AP462" s="22">
        <v>1.4000000000000004</v>
      </c>
      <c r="AQ462" s="22">
        <v>-2.2999999999999972</v>
      </c>
      <c r="AR462" s="22">
        <v>-1</v>
      </c>
      <c r="AS462" s="22">
        <v>-2</v>
      </c>
      <c r="AT462" s="22">
        <v>-0.69999999999999929</v>
      </c>
      <c r="AU462" s="22">
        <v>0.20000000000000018</v>
      </c>
      <c r="AV462" s="22">
        <v>-1.1999999999999993</v>
      </c>
      <c r="AW462" s="22">
        <v>0.5</v>
      </c>
      <c r="AX462" s="22">
        <v>2.1999999999999993</v>
      </c>
      <c r="AY462" s="22">
        <v>-0.70000000000000284</v>
      </c>
      <c r="AZ462" s="22">
        <v>0.60000000000000009</v>
      </c>
      <c r="BA462" s="22">
        <v>0</v>
      </c>
      <c r="BB462" s="22">
        <v>0</v>
      </c>
      <c r="BC462" s="22">
        <v>0</v>
      </c>
      <c r="BD462" s="22">
        <v>0</v>
      </c>
      <c r="BE462" s="22">
        <v>5</v>
      </c>
      <c r="BF462" s="22">
        <v>3</v>
      </c>
      <c r="BG462" s="22">
        <v>-7</v>
      </c>
      <c r="BH462" s="22">
        <v>-3</v>
      </c>
      <c r="BI462" s="22">
        <v>-6.6000000000000014</v>
      </c>
      <c r="BJ462" s="22">
        <v>3</v>
      </c>
      <c r="BK462" s="22">
        <v>-2</v>
      </c>
      <c r="BL462" s="22">
        <v>16</v>
      </c>
      <c r="BM462" s="22">
        <v>14</v>
      </c>
      <c r="BN462" s="22">
        <v>18</v>
      </c>
      <c r="BO462" s="22">
        <v>-14.799999999999997</v>
      </c>
      <c r="BP462" s="22">
        <v>3</v>
      </c>
      <c r="BQ462" s="22">
        <v>-2</v>
      </c>
      <c r="BR462" s="22">
        <v>1</v>
      </c>
      <c r="BS462" s="22">
        <v>-1</v>
      </c>
      <c r="BT462" s="22">
        <v>3</v>
      </c>
      <c r="BU462" s="22">
        <v>1</v>
      </c>
      <c r="BV462" s="22">
        <v>-4</v>
      </c>
      <c r="BW462" s="22">
        <v>-2</v>
      </c>
      <c r="BX462" s="22">
        <v>0</v>
      </c>
      <c r="BY462" s="22">
        <v>8</v>
      </c>
      <c r="BZ462" s="22">
        <v>-9</v>
      </c>
      <c r="CA462" s="21" t="str">
        <f>IF(Table1[[#This Row],[Score1]]&gt;Table1[[#This Row],[Score2]],Table1[[#This Row],[Team1]],Table1[[#This Row],[Team2]])</f>
        <v>WAS</v>
      </c>
      <c r="CB462" s="32" t="str">
        <f>IF(Raw!$CA462=Raw!$B462,"Team1", "Team2")</f>
        <v>Team1</v>
      </c>
      <c r="CC462" s="32">
        <v>116</v>
      </c>
      <c r="CD462" s="32">
        <v>97</v>
      </c>
      <c r="CE462" s="32">
        <f>Raw!$CC462-Raw!$CD462</f>
        <v>19</v>
      </c>
      <c r="CF462" s="32" t="str">
        <f>INDEX(Pred!O:O, MATCH(Table1[[#This Row],[Index]],Pred!E:E,0))</f>
        <v>Team2</v>
      </c>
      <c r="CG462" s="32">
        <f>INDEX(Pred!P:P,MATCH(Table1[[#This Row],[Index]],Pred!E:E,0))</f>
        <v>-5</v>
      </c>
      <c r="CH462" s="32">
        <f>IF(OR(SIGN(Table1[[#This Row],[Runline.forecast]])&lt;&gt;SIGN(Table1[[#This Row],[Scorediff]]), ABS(Table1[[#This Row],[Runline.forecast]])&gt;ABS(Table1[[#This Row],[Scorediff]])),1,0)</f>
        <v>1</v>
      </c>
      <c r="CI462" s="32">
        <f>IF(Table1[[#This Row],[GamewinTeam]]=Table1[[#This Row],[Bet.forecast]],0,1)</f>
        <v>1</v>
      </c>
      <c r="CJ462" s="32">
        <f>IF(AND(Table1[[#This Row],[Runline.error]]=0,Table1[[#This Row],[Error]]=0),0,1)</f>
        <v>1</v>
      </c>
      <c r="CK462" s="32">
        <f>IF(OR(SIGN(Table1[[#This Row],[Scorepreddiff]])&lt;&gt;SIGN(Table1[[#This Row],[Scorediff]]), ABS(Table1[[#This Row],[Scorepreddiff]])&gt;ABS(Table1[[#This Row],[Scorediff]])),1,0)</f>
        <v>0</v>
      </c>
    </row>
    <row r="463" spans="1:89" x14ac:dyDescent="0.25">
      <c r="A463" t="str">
        <f>IF(ISBLANK(Table1[[#This Row],[Gamewin]]),"Test","Train")</f>
        <v>Train</v>
      </c>
      <c r="B463" t="s">
        <v>56</v>
      </c>
      <c r="C463" t="s">
        <v>47</v>
      </c>
      <c r="D463" s="19" t="s">
        <v>320</v>
      </c>
      <c r="E463" s="18" t="str">
        <f>Table1[[#This Row],[Team1]]&amp;""&amp;Table1[[#This Row],[Team2]]&amp;""&amp;Table1[[#This Row],[Date]]</f>
        <v>LALDEN09.03.2018</v>
      </c>
      <c r="F463" s="3" t="str">
        <f>Raw!$C463</f>
        <v>DEN</v>
      </c>
      <c r="G463" s="3" t="str">
        <f>IF(Raw!$F463=Raw!$B463,"Team1","Team2")</f>
        <v>Team2</v>
      </c>
      <c r="H463" s="3" t="str">
        <f>IF(Table1[[#This Row],[Odd1]]&gt;Table1[[#This Row],[Odd2]],Table1[[#This Row],[Team2]],Table1[[#This Row],[Team1]])</f>
        <v>DEN</v>
      </c>
      <c r="I463" s="3" t="str">
        <f>IF(Raw!$H463=Raw!$B463,"Team1","Team2")</f>
        <v>Team2</v>
      </c>
      <c r="J463">
        <v>3.52</v>
      </c>
      <c r="K463">
        <v>1.35</v>
      </c>
      <c r="L463" s="3">
        <f>Raw!$J463-Raw!$K463</f>
        <v>2.17</v>
      </c>
      <c r="M463" s="3" t="s">
        <v>47</v>
      </c>
      <c r="N463" s="3" t="str">
        <f>IF(Raw!$M463=Raw!$B463,"Team1", "Team2")</f>
        <v>Team2</v>
      </c>
      <c r="O463" s="3">
        <f>0</f>
        <v>0</v>
      </c>
      <c r="P463" s="3">
        <f>0</f>
        <v>0</v>
      </c>
      <c r="Q463" s="3">
        <f>0</f>
        <v>0</v>
      </c>
      <c r="R463" s="3">
        <f>0</f>
        <v>0</v>
      </c>
      <c r="S463" s="18" t="str">
        <f>IF(Table1[[#This Row],[Scorepred1]]&gt;Table1[[#This Row],[Scorepred2]],Table1[[#This Row],[Team1]],Table1[[#This Row],[Team2]])</f>
        <v>LAL</v>
      </c>
      <c r="T463" s="3" t="str">
        <f>IF(Raw!$S463=Raw!$B463,"Team1","Team2")</f>
        <v>Team1</v>
      </c>
      <c r="U463">
        <v>104</v>
      </c>
      <c r="V463">
        <v>98</v>
      </c>
      <c r="W463" s="3">
        <f>Raw!$U463-Raw!$V463</f>
        <v>6</v>
      </c>
      <c r="X463">
        <v>0.82120000000000004</v>
      </c>
      <c r="Y463">
        <v>0.56000000000000005</v>
      </c>
      <c r="Z463" s="3">
        <f>1-Table1[[#This Row],[Pred1]]</f>
        <v>0.43999999999999995</v>
      </c>
      <c r="AA463" s="22">
        <v>-1</v>
      </c>
      <c r="AB463" s="22">
        <v>-6</v>
      </c>
      <c r="AC463" s="22">
        <v>5</v>
      </c>
      <c r="AD463" s="22">
        <v>-8.500000000000002E-2</v>
      </c>
      <c r="AE463" s="22">
        <v>0.29999999999999716</v>
      </c>
      <c r="AF463" s="22">
        <v>-0.29999999999999716</v>
      </c>
      <c r="AG463" s="22">
        <v>0.70000000000000284</v>
      </c>
      <c r="AH463" s="22">
        <v>2.9000000000000057</v>
      </c>
      <c r="AI463" s="22">
        <v>-0.79999999999999716</v>
      </c>
      <c r="AJ463" s="22">
        <v>-1.2999999999999989</v>
      </c>
      <c r="AK463" s="22">
        <v>-2</v>
      </c>
      <c r="AL463" s="22">
        <v>-2.3000000000000043</v>
      </c>
      <c r="AM463" s="22">
        <v>-0.19999999999999929</v>
      </c>
      <c r="AN463" s="22">
        <v>1.4000000000000021</v>
      </c>
      <c r="AO463" s="22">
        <v>-5.7999999999999972</v>
      </c>
      <c r="AP463" s="22">
        <v>-0.29999999999999893</v>
      </c>
      <c r="AQ463" s="22">
        <v>2.2999999999999972</v>
      </c>
      <c r="AR463" s="22">
        <v>2.0999999999999943</v>
      </c>
      <c r="AS463" s="22">
        <v>-0.80000000000000071</v>
      </c>
      <c r="AT463" s="22">
        <v>0.59999999999999964</v>
      </c>
      <c r="AU463" s="22">
        <v>0.19999999999999929</v>
      </c>
      <c r="AV463" s="22">
        <v>0.20000000000000018</v>
      </c>
      <c r="AW463" s="22">
        <v>0.79999999999999982</v>
      </c>
      <c r="AX463" s="22">
        <v>3.1000000000000014</v>
      </c>
      <c r="AY463" s="22">
        <v>0.29999999999999716</v>
      </c>
      <c r="AZ463" s="22">
        <v>-2.4000000000000004</v>
      </c>
      <c r="BA463" s="22">
        <v>0</v>
      </c>
      <c r="BB463" s="22">
        <v>1</v>
      </c>
      <c r="BC463" s="22">
        <v>-1</v>
      </c>
      <c r="BD463" s="22">
        <v>1</v>
      </c>
      <c r="BE463" s="22">
        <v>0</v>
      </c>
      <c r="BF463" s="22">
        <v>0</v>
      </c>
      <c r="BG463" s="22">
        <v>1</v>
      </c>
      <c r="BH463" s="22">
        <v>2</v>
      </c>
      <c r="BI463" s="22">
        <v>0.10000000000000142</v>
      </c>
      <c r="BJ463" s="22">
        <v>1</v>
      </c>
      <c r="BK463" s="22">
        <v>6</v>
      </c>
      <c r="BL463" s="22">
        <v>-3.7000000000000028</v>
      </c>
      <c r="BM463" s="22">
        <v>-3</v>
      </c>
      <c r="BN463" s="22">
        <v>-6</v>
      </c>
      <c r="BO463" s="22">
        <v>13.900000000000006</v>
      </c>
      <c r="BP463" s="22">
        <v>-7</v>
      </c>
      <c r="BQ463" s="22">
        <v>-5</v>
      </c>
      <c r="BR463" s="22">
        <v>-12</v>
      </c>
      <c r="BS463" s="22">
        <v>5</v>
      </c>
      <c r="BT463" s="22">
        <v>-7</v>
      </c>
      <c r="BU463" s="22">
        <v>0</v>
      </c>
      <c r="BV463" s="22">
        <v>1</v>
      </c>
      <c r="BW463" s="22">
        <v>0</v>
      </c>
      <c r="BX463" s="22">
        <v>0</v>
      </c>
      <c r="BY463" s="22">
        <v>3</v>
      </c>
      <c r="BZ463" s="22">
        <v>6</v>
      </c>
      <c r="CA463" s="21" t="str">
        <f>IF(Table1[[#This Row],[Score1]]&gt;Table1[[#This Row],[Score2]],Table1[[#This Row],[Team1]],Table1[[#This Row],[Team2]])</f>
        <v>DEN</v>
      </c>
      <c r="CB463" s="32" t="str">
        <f>IF(Raw!$CA463=Raw!$B463,"Team1", "Team2")</f>
        <v>Team2</v>
      </c>
      <c r="CC463" s="32">
        <v>116</v>
      </c>
      <c r="CD463" s="32">
        <v>125</v>
      </c>
      <c r="CE463" s="32">
        <f>Raw!$CC463-Raw!$CD463</f>
        <v>-9</v>
      </c>
      <c r="CF463" s="32" t="str">
        <f>INDEX(Pred!O:O, MATCH(Table1[[#This Row],[Index]],Pred!E:E,0))</f>
        <v>do not bet</v>
      </c>
      <c r="CG463" s="32">
        <f>INDEX(Pred!P:P,MATCH(Table1[[#This Row],[Index]],Pred!E:E,0))</f>
        <v>-7</v>
      </c>
      <c r="CH463" s="32">
        <f>IF(OR(SIGN(Table1[[#This Row],[Runline.forecast]])&lt;&gt;SIGN(Table1[[#This Row],[Scorediff]]), ABS(Table1[[#This Row],[Runline.forecast]])&gt;ABS(Table1[[#This Row],[Scorediff]])),1,0)</f>
        <v>0</v>
      </c>
      <c r="CI463" s="32">
        <f>IF(Table1[[#This Row],[GamewinTeam]]=Table1[[#This Row],[Bet.forecast]],0,1)</f>
        <v>1</v>
      </c>
      <c r="CJ463" s="32">
        <f>IF(AND(Table1[[#This Row],[Runline.error]]=0,Table1[[#This Row],[Error]]=0),0,1)</f>
        <v>1</v>
      </c>
      <c r="CK463" s="32">
        <f>IF(OR(SIGN(Table1[[#This Row],[Scorepreddiff]])&lt;&gt;SIGN(Table1[[#This Row],[Scorediff]]), ABS(Table1[[#This Row],[Scorepreddiff]])&gt;ABS(Table1[[#This Row],[Scorediff]])),1,0)</f>
        <v>1</v>
      </c>
    </row>
    <row r="464" spans="1:89" x14ac:dyDescent="0.25">
      <c r="A464" t="str">
        <f>IF(ISBLANK(Table1[[#This Row],[Gamewin]]),"Test","Train")</f>
        <v>Train</v>
      </c>
      <c r="B464" t="s">
        <v>50</v>
      </c>
      <c r="C464" t="s">
        <v>74</v>
      </c>
      <c r="D464" s="19" t="s">
        <v>320</v>
      </c>
      <c r="E464" s="18" t="str">
        <f>Table1[[#This Row],[Team1]]&amp;""&amp;Table1[[#This Row],[Team2]]&amp;""&amp;Table1[[#This Row],[Date]]</f>
        <v>GSWPOR09.03.2018</v>
      </c>
      <c r="F464" s="3" t="str">
        <f>Raw!$C464</f>
        <v>POR</v>
      </c>
      <c r="G464" s="3" t="str">
        <f>IF(Raw!$F464=Raw!$B464,"Team1","Team2")</f>
        <v>Team2</v>
      </c>
      <c r="H464" s="3" t="str">
        <f>IF(Table1[[#This Row],[Odd1]]&gt;Table1[[#This Row],[Odd2]],Table1[[#This Row],[Team2]],Table1[[#This Row],[Team1]])</f>
        <v>GSW</v>
      </c>
      <c r="I464" s="3" t="str">
        <f>IF(Raw!$H464=Raw!$B464,"Team1","Team2")</f>
        <v>Team1</v>
      </c>
      <c r="J464">
        <v>1.95</v>
      </c>
      <c r="K464">
        <v>1.95</v>
      </c>
      <c r="L464" s="3">
        <f>Raw!$J464-Raw!$K464</f>
        <v>0</v>
      </c>
      <c r="M464" s="3" t="s">
        <v>74</v>
      </c>
      <c r="N464" s="3" t="str">
        <f>IF(Raw!$M464=Raw!$B464,"Team1", "Team2")</f>
        <v>Team2</v>
      </c>
      <c r="O464" s="3">
        <f>0</f>
        <v>0</v>
      </c>
      <c r="P464" s="3">
        <f>0</f>
        <v>0</v>
      </c>
      <c r="Q464" s="3">
        <f>0</f>
        <v>0</v>
      </c>
      <c r="R464" s="3">
        <f>0</f>
        <v>0</v>
      </c>
      <c r="S464" s="18" t="str">
        <f>IF(Table1[[#This Row],[Scorepred1]]&gt;Table1[[#This Row],[Scorepred2]],Table1[[#This Row],[Team1]],Table1[[#This Row],[Team2]])</f>
        <v>POR</v>
      </c>
      <c r="T464" s="3" t="str">
        <f>IF(Raw!$S464=Raw!$B464,"Team1","Team2")</f>
        <v>Team2</v>
      </c>
      <c r="U464">
        <v>83</v>
      </c>
      <c r="V464">
        <v>108</v>
      </c>
      <c r="W464" s="3">
        <f>Raw!$U464-Raw!$V464</f>
        <v>-25</v>
      </c>
      <c r="X464">
        <v>0.83079999999999998</v>
      </c>
      <c r="Y464">
        <v>0.25</v>
      </c>
      <c r="Z464" s="3">
        <f>1-Table1[[#This Row],[Pred1]]</f>
        <v>0.75</v>
      </c>
      <c r="AA464" s="22">
        <v>0</v>
      </c>
      <c r="AB464" s="22">
        <v>12</v>
      </c>
      <c r="AC464" s="22">
        <v>-12</v>
      </c>
      <c r="AD464" s="22">
        <v>0.18500000000000005</v>
      </c>
      <c r="AE464" s="22">
        <v>0</v>
      </c>
      <c r="AF464" s="22">
        <v>10.700000000000003</v>
      </c>
      <c r="AG464" s="22">
        <v>4.5</v>
      </c>
      <c r="AH464" s="22">
        <v>-1.3000000000000114</v>
      </c>
      <c r="AI464" s="22">
        <v>5.8999999999999986</v>
      </c>
      <c r="AJ464" s="22">
        <v>1.5</v>
      </c>
      <c r="AK464" s="22">
        <v>2.5</v>
      </c>
      <c r="AL464" s="22">
        <v>1.6000000000000014</v>
      </c>
      <c r="AM464" s="22">
        <v>0.19999999999999929</v>
      </c>
      <c r="AN464" s="22">
        <v>0</v>
      </c>
      <c r="AO464" s="22">
        <v>1.2000000000000028</v>
      </c>
      <c r="AP464" s="22">
        <v>-1.5</v>
      </c>
      <c r="AQ464" s="22">
        <v>0.30000000000000426</v>
      </c>
      <c r="AR464" s="22">
        <v>-1.2000000000000028</v>
      </c>
      <c r="AS464" s="22">
        <v>11.399999999999999</v>
      </c>
      <c r="AT464" s="22">
        <v>1.8000000000000007</v>
      </c>
      <c r="AU464" s="22">
        <v>1.1999999999999993</v>
      </c>
      <c r="AV464" s="22">
        <v>2.8000000000000007</v>
      </c>
      <c r="AW464" s="22">
        <v>-1.7000000000000002</v>
      </c>
      <c r="AX464" s="22">
        <v>9.9999999999997868E-2</v>
      </c>
      <c r="AY464" s="22">
        <v>-0.5</v>
      </c>
      <c r="AZ464" s="22">
        <v>6.3</v>
      </c>
      <c r="BA464" s="22">
        <v>0</v>
      </c>
      <c r="BB464" s="22">
        <v>0</v>
      </c>
      <c r="BC464" s="22">
        <v>0</v>
      </c>
      <c r="BD464" s="22">
        <v>0</v>
      </c>
      <c r="BE464" s="22">
        <v>0</v>
      </c>
      <c r="BF464" s="22">
        <v>-1</v>
      </c>
      <c r="BG464" s="22">
        <v>6</v>
      </c>
      <c r="BH464" s="22">
        <v>14</v>
      </c>
      <c r="BI464" s="22">
        <v>0</v>
      </c>
      <c r="BJ464" s="22">
        <v>-12</v>
      </c>
      <c r="BK464" s="22">
        <v>-3</v>
      </c>
      <c r="BL464" s="22">
        <v>-33.900000000000006</v>
      </c>
      <c r="BM464" s="22">
        <v>-1</v>
      </c>
      <c r="BN464" s="22">
        <v>-1</v>
      </c>
      <c r="BO464" s="22">
        <v>-0.5</v>
      </c>
      <c r="BP464" s="22">
        <v>-3</v>
      </c>
      <c r="BQ464" s="22">
        <v>1</v>
      </c>
      <c r="BR464" s="22">
        <v>-2</v>
      </c>
      <c r="BS464" s="22">
        <v>8</v>
      </c>
      <c r="BT464" s="22">
        <v>-10</v>
      </c>
      <c r="BU464" s="22">
        <v>2</v>
      </c>
      <c r="BV464" s="22">
        <v>8</v>
      </c>
      <c r="BW464" s="22">
        <v>-4</v>
      </c>
      <c r="BX464" s="22">
        <v>3</v>
      </c>
      <c r="BY464" s="22">
        <v>1</v>
      </c>
      <c r="BZ464" s="22">
        <v>-21</v>
      </c>
      <c r="CA464" s="21" t="str">
        <f>IF(Table1[[#This Row],[Score1]]&gt;Table1[[#This Row],[Score2]],Table1[[#This Row],[Team1]],Table1[[#This Row],[Team2]])</f>
        <v>POR</v>
      </c>
      <c r="CB464" s="32" t="str">
        <f>IF(Raw!$CA464=Raw!$B464,"Team1", "Team2")</f>
        <v>Team2</v>
      </c>
      <c r="CC464" s="32">
        <v>108</v>
      </c>
      <c r="CD464" s="32">
        <v>125</v>
      </c>
      <c r="CE464" s="32">
        <f>Raw!$CC464-Raw!$CD464</f>
        <v>-17</v>
      </c>
      <c r="CF464" s="32" t="str">
        <f>INDEX(Pred!O:O, MATCH(Table1[[#This Row],[Index]],Pred!E:E,0))</f>
        <v>Team1</v>
      </c>
      <c r="CG464" s="32">
        <f>INDEX(Pred!P:P,MATCH(Table1[[#This Row],[Index]],Pred!E:E,0))</f>
        <v>2</v>
      </c>
      <c r="CH464" s="32">
        <f>IF(OR(SIGN(Table1[[#This Row],[Runline.forecast]])&lt;&gt;SIGN(Table1[[#This Row],[Scorediff]]), ABS(Table1[[#This Row],[Runline.forecast]])&gt;ABS(Table1[[#This Row],[Scorediff]])),1,0)</f>
        <v>1</v>
      </c>
      <c r="CI464" s="32">
        <f>IF(Table1[[#This Row],[GamewinTeam]]=Table1[[#This Row],[Bet.forecast]],0,1)</f>
        <v>1</v>
      </c>
      <c r="CJ464" s="32">
        <f>IF(AND(Table1[[#This Row],[Runline.error]]=0,Table1[[#This Row],[Error]]=0),0,1)</f>
        <v>1</v>
      </c>
      <c r="CK464" s="32">
        <f>IF(OR(SIGN(Table1[[#This Row],[Scorepreddiff]])&lt;&gt;SIGN(Table1[[#This Row],[Scorediff]]), ABS(Table1[[#This Row],[Scorepreddiff]])&gt;ABS(Table1[[#This Row],[Scorediff]])),1,0)</f>
        <v>1</v>
      </c>
    </row>
    <row r="465" spans="1:89" x14ac:dyDescent="0.25">
      <c r="A465" t="str">
        <f>IF(ISBLANK(Table1[[#This Row],[Gamewin]]),"Test","Train")</f>
        <v>Train</v>
      </c>
      <c r="B465" t="s">
        <v>69</v>
      </c>
      <c r="C465" t="s">
        <v>76</v>
      </c>
      <c r="D465" s="19" t="s">
        <v>320</v>
      </c>
      <c r="E465" s="18" t="str">
        <f>Table1[[#This Row],[Team1]]&amp;""&amp;Table1[[#This Row],[Team2]]&amp;""&amp;Table1[[#This Row],[Date]]</f>
        <v>ORLSAC09.03.2018</v>
      </c>
      <c r="F465" s="3" t="str">
        <f>Raw!$C465</f>
        <v>SAC</v>
      </c>
      <c r="G465" s="3" t="str">
        <f>IF(Raw!$F465=Raw!$B465,"Team1","Team2")</f>
        <v>Team2</v>
      </c>
      <c r="H465" s="3" t="str">
        <f>IF(Table1[[#This Row],[Odd1]]&gt;Table1[[#This Row],[Odd2]],Table1[[#This Row],[Team2]],Table1[[#This Row],[Team1]])</f>
        <v>SAC</v>
      </c>
      <c r="I465" s="3" t="str">
        <f>IF(Raw!$H465=Raw!$B465,"Team1","Team2")</f>
        <v>Team2</v>
      </c>
      <c r="J465">
        <v>2.21</v>
      </c>
      <c r="K465">
        <v>1.75</v>
      </c>
      <c r="L465" s="3">
        <f>Raw!$J465-Raw!$K465</f>
        <v>0.45999999999999996</v>
      </c>
      <c r="M465" s="3" t="s">
        <v>69</v>
      </c>
      <c r="N465" s="3" t="str">
        <f>IF(Raw!$M465=Raw!$B465,"Team1", "Team2")</f>
        <v>Team1</v>
      </c>
      <c r="O465" s="3">
        <f>0</f>
        <v>0</v>
      </c>
      <c r="P465" s="3">
        <f>0</f>
        <v>0</v>
      </c>
      <c r="Q465" s="3">
        <f>0</f>
        <v>0</v>
      </c>
      <c r="R465" s="3">
        <f>0</f>
        <v>0</v>
      </c>
      <c r="S465" s="18" t="str">
        <f>IF(Table1[[#This Row],[Scorepred1]]&gt;Table1[[#This Row],[Scorepred2]],Table1[[#This Row],[Team1]],Table1[[#This Row],[Team2]])</f>
        <v>ORL</v>
      </c>
      <c r="T465" s="3" t="str">
        <f>IF(Raw!$S465=Raw!$B465,"Team1","Team2")</f>
        <v>Team1</v>
      </c>
      <c r="U465">
        <v>99</v>
      </c>
      <c r="V465">
        <v>91</v>
      </c>
      <c r="W465" s="3">
        <f>Raw!$U465-Raw!$V465</f>
        <v>8</v>
      </c>
      <c r="X465">
        <v>0.61040000000000005</v>
      </c>
      <c r="Y465">
        <v>0.57999999999999996</v>
      </c>
      <c r="Z465" s="3">
        <f>1-Table1[[#This Row],[Pred1]]</f>
        <v>0.42000000000000004</v>
      </c>
      <c r="AA465" s="22">
        <v>0</v>
      </c>
      <c r="AB465" s="22">
        <v>0</v>
      </c>
      <c r="AC465" s="22">
        <v>0</v>
      </c>
      <c r="AD465" s="22">
        <v>0</v>
      </c>
      <c r="AE465" s="22">
        <v>0</v>
      </c>
      <c r="AF465" s="22">
        <v>6.2000000000000028</v>
      </c>
      <c r="AG465" s="22">
        <v>0.5</v>
      </c>
      <c r="AH465" s="22">
        <v>-0.30000000000001137</v>
      </c>
      <c r="AI465" s="22">
        <v>0.80000000000000426</v>
      </c>
      <c r="AJ465" s="22">
        <v>1.5999999999999996</v>
      </c>
      <c r="AK465" s="22">
        <v>5.6999999999999993</v>
      </c>
      <c r="AL465" s="22">
        <v>-2.2999999999999972</v>
      </c>
      <c r="AM465" s="22">
        <v>3.5999999999999996</v>
      </c>
      <c r="AN465" s="22">
        <v>4.2000000000000028</v>
      </c>
      <c r="AO465" s="22">
        <v>2.2000000000000028</v>
      </c>
      <c r="AP465" s="22">
        <v>-0.80000000000000071</v>
      </c>
      <c r="AQ465" s="22">
        <v>1.7000000000000028</v>
      </c>
      <c r="AR465" s="22">
        <v>0.89999999999999858</v>
      </c>
      <c r="AS465" s="22">
        <v>2.4000000000000021</v>
      </c>
      <c r="AT465" s="22">
        <v>0.69999999999999929</v>
      </c>
      <c r="AU465" s="22">
        <v>-0.79999999999999893</v>
      </c>
      <c r="AV465" s="22">
        <v>0.70000000000000018</v>
      </c>
      <c r="AW465" s="22">
        <v>0.40000000000000036</v>
      </c>
      <c r="AX465" s="22">
        <v>0</v>
      </c>
      <c r="AY465" s="22">
        <v>1.5999999999999979</v>
      </c>
      <c r="AZ465" s="22">
        <v>3.6000000000000005</v>
      </c>
      <c r="BA465" s="22">
        <v>0</v>
      </c>
      <c r="BB465" s="22">
        <v>0</v>
      </c>
      <c r="BC465" s="22">
        <v>0</v>
      </c>
      <c r="BD465" s="22">
        <v>0</v>
      </c>
      <c r="BE465" s="22">
        <v>0</v>
      </c>
      <c r="BF465" s="22">
        <v>6</v>
      </c>
      <c r="BG465" s="22">
        <v>3</v>
      </c>
      <c r="BH465" s="22">
        <v>-9</v>
      </c>
      <c r="BI465" s="22">
        <v>8.1000000000000014</v>
      </c>
      <c r="BJ465" s="22">
        <v>3</v>
      </c>
      <c r="BK465" s="22">
        <v>0</v>
      </c>
      <c r="BL465" s="22">
        <v>10.799999999999997</v>
      </c>
      <c r="BM465" s="22">
        <v>-3</v>
      </c>
      <c r="BN465" s="22">
        <v>2</v>
      </c>
      <c r="BO465" s="22">
        <v>-24.500000000000007</v>
      </c>
      <c r="BP465" s="22">
        <v>-6</v>
      </c>
      <c r="BQ465" s="22">
        <v>10</v>
      </c>
      <c r="BR465" s="22">
        <v>4</v>
      </c>
      <c r="BS465" s="22">
        <v>11</v>
      </c>
      <c r="BT465" s="22">
        <v>7</v>
      </c>
      <c r="BU465" s="22">
        <v>1</v>
      </c>
      <c r="BV465" s="22">
        <v>-1</v>
      </c>
      <c r="BW465" s="22">
        <v>-4</v>
      </c>
      <c r="BX465" s="22">
        <v>6</v>
      </c>
      <c r="BY465" s="22">
        <v>-6</v>
      </c>
      <c r="BZ465" s="22">
        <v>12</v>
      </c>
      <c r="CA465" s="21" t="str">
        <f>IF(Table1[[#This Row],[Score1]]&gt;Table1[[#This Row],[Score2]],Table1[[#This Row],[Team1]],Table1[[#This Row],[Team2]])</f>
        <v>SAC</v>
      </c>
      <c r="CB465" s="32" t="str">
        <f>IF(Raw!$CA465=Raw!$B465,"Team1", "Team2")</f>
        <v>Team2</v>
      </c>
      <c r="CC465" s="32">
        <v>88</v>
      </c>
      <c r="CD465" s="32">
        <v>94</v>
      </c>
      <c r="CE465" s="32">
        <f>Raw!$CC465-Raw!$CD465</f>
        <v>-6</v>
      </c>
      <c r="CF465" s="32" t="str">
        <f>INDEX(Pred!O:O, MATCH(Table1[[#This Row],[Index]],Pred!E:E,0))</f>
        <v>do not bet</v>
      </c>
      <c r="CG465" s="32">
        <f>INDEX(Pred!P:P,MATCH(Table1[[#This Row],[Index]],Pred!E:E,0))</f>
        <v>-3</v>
      </c>
      <c r="CH465" s="32">
        <f>IF(OR(SIGN(Table1[[#This Row],[Runline.forecast]])&lt;&gt;SIGN(Table1[[#This Row],[Scorediff]]), ABS(Table1[[#This Row],[Runline.forecast]])&gt;ABS(Table1[[#This Row],[Scorediff]])),1,0)</f>
        <v>0</v>
      </c>
      <c r="CI465" s="32">
        <f>IF(Table1[[#This Row],[GamewinTeam]]=Table1[[#This Row],[Bet.forecast]],0,1)</f>
        <v>1</v>
      </c>
      <c r="CJ465" s="32">
        <f>IF(AND(Table1[[#This Row],[Runline.error]]=0,Table1[[#This Row],[Error]]=0),0,1)</f>
        <v>1</v>
      </c>
      <c r="CK465" s="32">
        <f>IF(OR(SIGN(Table1[[#This Row],[Scorepreddiff]])&lt;&gt;SIGN(Table1[[#This Row],[Scorediff]]), ABS(Table1[[#This Row],[Scorepreddiff]])&gt;ABS(Table1[[#This Row],[Scorediff]])),1,0)</f>
        <v>1</v>
      </c>
    </row>
    <row r="466" spans="1:89" x14ac:dyDescent="0.25">
      <c r="A466" t="str">
        <f>IF(ISBLANK(Table1[[#This Row],[Gamewin]]),"Test","Train")</f>
        <v>Train</v>
      </c>
      <c r="B466" t="s">
        <v>4</v>
      </c>
      <c r="C466" t="s">
        <v>55</v>
      </c>
      <c r="D466" s="19" t="s">
        <v>320</v>
      </c>
      <c r="E466" s="18" t="str">
        <f>Table1[[#This Row],[Team1]]&amp;""&amp;Table1[[#This Row],[Team2]]&amp;""&amp;Table1[[#This Row],[Date]]</f>
        <v>CLELAC09.03.2018</v>
      </c>
      <c r="F466" s="3" t="str">
        <f>Raw!$C466</f>
        <v>LAC</v>
      </c>
      <c r="G466" s="3" t="str">
        <f>IF(Raw!$F466=Raw!$B466,"Team1","Team2")</f>
        <v>Team2</v>
      </c>
      <c r="H466" s="3" t="str">
        <f>IF(Table1[[#This Row],[Odd1]]&gt;Table1[[#This Row],[Odd2]],Table1[[#This Row],[Team2]],Table1[[#This Row],[Team1]])</f>
        <v>CLE</v>
      </c>
      <c r="I466" s="3" t="str">
        <f>IF(Raw!$H466=Raw!$B466,"Team1","Team2")</f>
        <v>Team1</v>
      </c>
      <c r="J466">
        <v>1.93</v>
      </c>
      <c r="K466">
        <v>1.97</v>
      </c>
      <c r="L466" s="3">
        <f>Raw!$J466-Raw!$K466</f>
        <v>-4.0000000000000036E-2</v>
      </c>
      <c r="M466" s="3" t="s">
        <v>55</v>
      </c>
      <c r="N466" s="3" t="str">
        <f>IF(Raw!$M466=Raw!$B466,"Team1", "Team2")</f>
        <v>Team2</v>
      </c>
      <c r="O466" s="3">
        <f>0</f>
        <v>0</v>
      </c>
      <c r="P466" s="3">
        <f>0</f>
        <v>0</v>
      </c>
      <c r="Q466" s="3">
        <f>0</f>
        <v>0</v>
      </c>
      <c r="R466" s="3">
        <f>0</f>
        <v>0</v>
      </c>
      <c r="S466" s="18" t="str">
        <f>IF(Table1[[#This Row],[Scorepred1]]&gt;Table1[[#This Row],[Scorepred2]],Table1[[#This Row],[Team1]],Table1[[#This Row],[Team2]])</f>
        <v>CLE</v>
      </c>
      <c r="T466" s="3" t="str">
        <f>IF(Raw!$S466=Raw!$B466,"Team1","Team2")</f>
        <v>Team1</v>
      </c>
      <c r="U466">
        <v>109</v>
      </c>
      <c r="V466">
        <v>85</v>
      </c>
      <c r="W466" s="3">
        <f>Raw!$U466-Raw!$V466</f>
        <v>24</v>
      </c>
      <c r="X466">
        <v>0.73780000000000001</v>
      </c>
      <c r="Y466">
        <v>0.74</v>
      </c>
      <c r="Z466" s="3">
        <f>1-Table1[[#This Row],[Pred1]]</f>
        <v>0.26</v>
      </c>
      <c r="AA466" s="22">
        <v>1</v>
      </c>
      <c r="AB466" s="22">
        <v>4</v>
      </c>
      <c r="AC466" s="22">
        <v>-3</v>
      </c>
      <c r="AD466" s="22">
        <v>5.3999999999999937E-2</v>
      </c>
      <c r="AE466" s="22">
        <v>0.10000000000000142</v>
      </c>
      <c r="AF466" s="22">
        <v>0.89999999999999147</v>
      </c>
      <c r="AG466" s="22">
        <v>0.10000000000000142</v>
      </c>
      <c r="AH466" s="22">
        <v>-0.89999999999999147</v>
      </c>
      <c r="AI466" s="22">
        <v>0.60000000000000142</v>
      </c>
      <c r="AJ466" s="22">
        <v>1.9000000000000004</v>
      </c>
      <c r="AK466" s="22">
        <v>4.1000000000000014</v>
      </c>
      <c r="AL466" s="22">
        <v>1.6000000000000014</v>
      </c>
      <c r="AM466" s="22">
        <v>-1.1999999999999993</v>
      </c>
      <c r="AN466" s="22">
        <v>-2.3999999999999986</v>
      </c>
      <c r="AO466" s="22">
        <v>2.5999999999999943</v>
      </c>
      <c r="AP466" s="22">
        <v>-1.5</v>
      </c>
      <c r="AQ466" s="22">
        <v>-0.39999999999999858</v>
      </c>
      <c r="AR466" s="22">
        <v>-1.7999999999999972</v>
      </c>
      <c r="AS466" s="22">
        <v>1.2000000000000028</v>
      </c>
      <c r="AT466" s="22">
        <v>-0.80000000000000071</v>
      </c>
      <c r="AU466" s="22">
        <v>-0.80000000000000071</v>
      </c>
      <c r="AV466" s="22">
        <v>-1</v>
      </c>
      <c r="AW466" s="22">
        <v>-1.3000000000000007</v>
      </c>
      <c r="AX466" s="22">
        <v>-1.5</v>
      </c>
      <c r="AY466" s="22">
        <v>-1.5</v>
      </c>
      <c r="AZ466" s="22">
        <v>-0.6</v>
      </c>
      <c r="BA466" s="22">
        <v>0</v>
      </c>
      <c r="BB466" s="22">
        <v>1</v>
      </c>
      <c r="BC466" s="22">
        <v>-1</v>
      </c>
      <c r="BD466" s="22">
        <v>1</v>
      </c>
      <c r="BE466" s="22">
        <v>0</v>
      </c>
      <c r="BF466" s="22">
        <v>-3</v>
      </c>
      <c r="BG466" s="22">
        <v>-2</v>
      </c>
      <c r="BH466" s="22">
        <v>-12</v>
      </c>
      <c r="BI466" s="22">
        <v>4.1000000000000014</v>
      </c>
      <c r="BJ466" s="22">
        <v>6</v>
      </c>
      <c r="BK466" s="22">
        <v>2</v>
      </c>
      <c r="BL466" s="22">
        <v>18.899999999999999</v>
      </c>
      <c r="BM466" s="22">
        <v>-5</v>
      </c>
      <c r="BN466" s="22">
        <v>-8</v>
      </c>
      <c r="BO466" s="22">
        <v>1.2999999999999972</v>
      </c>
      <c r="BP466" s="22">
        <v>-3</v>
      </c>
      <c r="BQ466" s="22">
        <v>-19</v>
      </c>
      <c r="BR466" s="22">
        <v>-22</v>
      </c>
      <c r="BS466" s="22">
        <v>0</v>
      </c>
      <c r="BT466" s="22">
        <v>-3</v>
      </c>
      <c r="BU466" s="22">
        <v>5</v>
      </c>
      <c r="BV466" s="22">
        <v>2</v>
      </c>
      <c r="BW466" s="22">
        <v>-10</v>
      </c>
      <c r="BX466" s="22">
        <v>1</v>
      </c>
      <c r="BY466" s="22">
        <v>-4</v>
      </c>
      <c r="BZ466" s="22">
        <v>10</v>
      </c>
      <c r="CA466" s="21" t="str">
        <f>IF(Table1[[#This Row],[Score1]]&gt;Table1[[#This Row],[Score2]],Table1[[#This Row],[Team1]],Table1[[#This Row],[Team2]])</f>
        <v>LAC</v>
      </c>
      <c r="CB466" s="32" t="str">
        <f>IF(Raw!$CA466=Raw!$B466,"Team1", "Team2")</f>
        <v>Team2</v>
      </c>
      <c r="CC466" s="32">
        <v>102</v>
      </c>
      <c r="CD466" s="32">
        <v>116</v>
      </c>
      <c r="CE466" s="32">
        <f>Raw!$CC466-Raw!$CD466</f>
        <v>-14</v>
      </c>
      <c r="CF466" s="32" t="str">
        <f>INDEX(Pred!O:O, MATCH(Table1[[#This Row],[Index]],Pred!E:E,0))</f>
        <v>do not bet</v>
      </c>
      <c r="CG466" s="32">
        <f>INDEX(Pred!P:P,MATCH(Table1[[#This Row],[Index]],Pred!E:E,0))</f>
        <v>-2</v>
      </c>
      <c r="CH466" s="32">
        <f>IF(OR(SIGN(Table1[[#This Row],[Runline.forecast]])&lt;&gt;SIGN(Table1[[#This Row],[Scorediff]]), ABS(Table1[[#This Row],[Runline.forecast]])&gt;ABS(Table1[[#This Row],[Scorediff]])),1,0)</f>
        <v>0</v>
      </c>
      <c r="CI466" s="32">
        <f>IF(Table1[[#This Row],[GamewinTeam]]=Table1[[#This Row],[Bet.forecast]],0,1)</f>
        <v>1</v>
      </c>
      <c r="CJ466" s="32">
        <f>IF(AND(Table1[[#This Row],[Runline.error]]=0,Table1[[#This Row],[Error]]=0),0,1)</f>
        <v>1</v>
      </c>
      <c r="CK466" s="32">
        <f>IF(OR(SIGN(Table1[[#This Row],[Scorepreddiff]])&lt;&gt;SIGN(Table1[[#This Row],[Scorediff]]), ABS(Table1[[#This Row],[Scorepreddiff]])&gt;ABS(Table1[[#This Row],[Scorediff]])),1,0)</f>
        <v>1</v>
      </c>
    </row>
    <row r="467" spans="1:89" x14ac:dyDescent="0.25">
      <c r="A467" t="str">
        <f>IF(ISBLANK(Table1[[#This Row],[Gamewin]]),"Test","Train")</f>
        <v>Train</v>
      </c>
      <c r="B467" s="16" t="s">
        <v>72</v>
      </c>
      <c r="C467" t="s">
        <v>40</v>
      </c>
      <c r="D467" s="19" t="s">
        <v>321</v>
      </c>
      <c r="E467" s="18" t="str">
        <f>Table1[[#This Row],[Team1]]&amp;""&amp;Table1[[#This Row],[Team2]]&amp;""&amp;Table1[[#This Row],[Date]]</f>
        <v>PHXCHA10.03.2018</v>
      </c>
      <c r="F467" s="18" t="str">
        <f>Raw!$C467</f>
        <v>CHA</v>
      </c>
      <c r="G467" s="18" t="str">
        <f>IF(Raw!$F467=Raw!$B467,"Team1","Team2")</f>
        <v>Team2</v>
      </c>
      <c r="H467" s="18" t="str">
        <f>IF(Table1[[#This Row],[Odd1]]&gt;Table1[[#This Row],[Odd2]],Table1[[#This Row],[Team2]],Table1[[#This Row],[Team1]])</f>
        <v>CHA</v>
      </c>
      <c r="I467" s="18" t="str">
        <f>IF(Raw!$H467=Raw!$B467,"Team1","Team2")</f>
        <v>Team2</v>
      </c>
      <c r="J467">
        <v>8.31</v>
      </c>
      <c r="K467">
        <v>1.1100000000000001</v>
      </c>
      <c r="L467" s="18">
        <f>Raw!$J467-Raw!$K467</f>
        <v>7.2</v>
      </c>
      <c r="M467" s="18" t="s">
        <v>72</v>
      </c>
      <c r="N467" s="18" t="str">
        <f>IF(Raw!$M467=Raw!$B467,"Team1", "Team2")</f>
        <v>Team1</v>
      </c>
      <c r="O467" s="3">
        <f>0</f>
        <v>0</v>
      </c>
      <c r="P467" s="3">
        <f>0</f>
        <v>0</v>
      </c>
      <c r="Q467" s="3">
        <f>0</f>
        <v>0</v>
      </c>
      <c r="R467" s="3">
        <f>0</f>
        <v>0</v>
      </c>
      <c r="S467" s="18" t="str">
        <f>IF(Table1[[#This Row],[Scorepred1]]&gt;Table1[[#This Row],[Scorepred2]],Table1[[#This Row],[Team1]],Table1[[#This Row],[Team2]])</f>
        <v>CHA</v>
      </c>
      <c r="T467" s="18" t="str">
        <f>IF(Raw!$S467=Raw!$B467,"Team1","Team2")</f>
        <v>Team2</v>
      </c>
      <c r="U467">
        <v>90</v>
      </c>
      <c r="V467">
        <v>112</v>
      </c>
      <c r="W467" s="18">
        <f>Raw!$U467-Raw!$V467</f>
        <v>-22</v>
      </c>
      <c r="X467">
        <v>0.66269999999999996</v>
      </c>
      <c r="Y467">
        <v>0.28000000000000003</v>
      </c>
      <c r="Z467" s="18">
        <f>1-Table1[[#This Row],[Pred1]]</f>
        <v>0.72</v>
      </c>
      <c r="AA467" s="20">
        <v>1</v>
      </c>
      <c r="AB467" s="20">
        <v>-9</v>
      </c>
      <c r="AC467" s="20">
        <v>10</v>
      </c>
      <c r="AD467" s="20">
        <v>-0.14000000000000001</v>
      </c>
      <c r="AE467" s="20">
        <v>-0.10000000000000142</v>
      </c>
      <c r="AF467" s="20">
        <v>-2.1999999999999886</v>
      </c>
      <c r="AG467" s="20">
        <v>-0.10000000000000142</v>
      </c>
      <c r="AH467" s="20">
        <v>0.70000000000000284</v>
      </c>
      <c r="AI467" s="20">
        <v>-0.39999999999999858</v>
      </c>
      <c r="AJ467" s="20">
        <v>-0.60000000000000142</v>
      </c>
      <c r="AK467" s="20">
        <v>0.80000000000000071</v>
      </c>
      <c r="AL467" s="20">
        <v>-3.3000000000000043</v>
      </c>
      <c r="AM467" s="20">
        <v>-1.5</v>
      </c>
      <c r="AN467" s="20">
        <v>-2.3000000000000007</v>
      </c>
      <c r="AO467" s="20">
        <v>1</v>
      </c>
      <c r="AP467" s="20">
        <v>0.5</v>
      </c>
      <c r="AQ467" s="20">
        <v>-1.2999999999999972</v>
      </c>
      <c r="AR467" s="20">
        <v>-0.79999999999999716</v>
      </c>
      <c r="AS467" s="20">
        <v>-0.19999999999999929</v>
      </c>
      <c r="AT467" s="20">
        <v>3</v>
      </c>
      <c r="AU467" s="20">
        <v>-0.20000000000000018</v>
      </c>
      <c r="AV467" s="20">
        <v>0</v>
      </c>
      <c r="AW467" s="20">
        <v>0.70000000000000018</v>
      </c>
      <c r="AX467" s="20">
        <v>4.8000000000000007</v>
      </c>
      <c r="AY467" s="20">
        <v>-0.89999999999999858</v>
      </c>
      <c r="AZ467" s="20">
        <v>-8.3000000000000007</v>
      </c>
      <c r="BA467" s="20">
        <v>0</v>
      </c>
      <c r="BB467" s="20">
        <v>0</v>
      </c>
      <c r="BC467" s="20">
        <v>0</v>
      </c>
      <c r="BD467" s="20">
        <v>0</v>
      </c>
      <c r="BE467" s="20">
        <v>0</v>
      </c>
      <c r="BF467" s="20">
        <v>-24</v>
      </c>
      <c r="BG467" s="20">
        <v>-10</v>
      </c>
      <c r="BH467" s="20">
        <v>7</v>
      </c>
      <c r="BI467" s="20">
        <v>-14.5</v>
      </c>
      <c r="BJ467" s="22">
        <v>5</v>
      </c>
      <c r="BK467" s="22">
        <v>18</v>
      </c>
      <c r="BL467" s="22">
        <v>3.1999999999999993</v>
      </c>
      <c r="BM467" s="22">
        <v>-9</v>
      </c>
      <c r="BN467" s="22">
        <v>-12</v>
      </c>
      <c r="BO467" s="22">
        <v>5.6000000000000085</v>
      </c>
      <c r="BP467" s="22">
        <v>1</v>
      </c>
      <c r="BQ467" s="22">
        <v>6</v>
      </c>
      <c r="BR467" s="22">
        <v>7</v>
      </c>
      <c r="BS467" s="22">
        <v>-4</v>
      </c>
      <c r="BT467" s="22">
        <v>2</v>
      </c>
      <c r="BU467" s="22">
        <v>4</v>
      </c>
      <c r="BV467" s="22">
        <v>-1</v>
      </c>
      <c r="BW467" s="22">
        <v>4</v>
      </c>
      <c r="BX467" s="22">
        <v>4</v>
      </c>
      <c r="BY467" s="20">
        <v>-7</v>
      </c>
      <c r="BZ467" s="22">
        <v>-14</v>
      </c>
      <c r="CA467" s="21" t="str">
        <f>IF(Table1[[#This Row],[Score1]]&gt;Table1[[#This Row],[Score2]],Table1[[#This Row],[Team1]],Table1[[#This Row],[Team2]])</f>
        <v>CHA</v>
      </c>
      <c r="CB467" s="21" t="str">
        <f>IF(Raw!$CA467=Raw!$B467,"Team1", "Team2")</f>
        <v>Team2</v>
      </c>
      <c r="CC467" s="21">
        <v>115</v>
      </c>
      <c r="CD467" s="21">
        <v>122</v>
      </c>
      <c r="CE467" s="21">
        <f>Raw!$CC467-Raw!$CD467</f>
        <v>-7</v>
      </c>
      <c r="CF467" s="21" t="str">
        <f>INDEX(Pred!O:O, MATCH(Table1[[#This Row],[Index]],Pred!E:E,0))</f>
        <v>do not bet</v>
      </c>
      <c r="CG467" s="21">
        <f>INDEX(Pred!P:P,MATCH(Table1[[#This Row],[Index]],Pred!E:E,0))</f>
        <v>-4</v>
      </c>
      <c r="CH467" s="21">
        <f>IF(OR(SIGN(Table1[[#This Row],[Runline.forecast]])&lt;&gt;SIGN(Table1[[#This Row],[Scorediff]]), ABS(Table1[[#This Row],[Runline.forecast]])&gt;ABS(Table1[[#This Row],[Scorediff]])),1,0)</f>
        <v>0</v>
      </c>
      <c r="CI467" s="21">
        <f>IF(Table1[[#This Row],[GamewinTeam]]=Table1[[#This Row],[Bet.forecast]],0,1)</f>
        <v>1</v>
      </c>
      <c r="CJ467" s="32">
        <f>IF(AND(Table1[[#This Row],[Runline.error]]=0,Table1[[#This Row],[Error]]=0),0,1)</f>
        <v>1</v>
      </c>
      <c r="CK467" s="32">
        <f>IF(OR(SIGN(Table1[[#This Row],[Scorepreddiff]])&lt;&gt;SIGN(Table1[[#This Row],[Scorediff]]), ABS(Table1[[#This Row],[Scorepreddiff]])&gt;ABS(Table1[[#This Row],[Scorediff]])),1,0)</f>
        <v>1</v>
      </c>
    </row>
    <row r="468" spans="1:89" x14ac:dyDescent="0.25">
      <c r="A468" t="str">
        <f>IF(ISBLANK(Table1[[#This Row],[Gamewin]]),"Test","Train")</f>
        <v>Train</v>
      </c>
      <c r="B468" s="17" t="s">
        <v>83</v>
      </c>
      <c r="C468" t="s">
        <v>7</v>
      </c>
      <c r="D468" s="19" t="s">
        <v>321</v>
      </c>
      <c r="E468" s="18" t="str">
        <f>Table1[[#This Row],[Team1]]&amp;""&amp;Table1[[#This Row],[Team2]]&amp;""&amp;Table1[[#This Row],[Date]]</f>
        <v>WASMIA10.03.2018</v>
      </c>
      <c r="F468" s="3" t="str">
        <f>Raw!$C468</f>
        <v>MIA</v>
      </c>
      <c r="G468" s="3" t="str">
        <f>IF(Raw!$F468=Raw!$B468,"Team1","Team2")</f>
        <v>Team2</v>
      </c>
      <c r="H468" s="3" t="str">
        <f>IF(Table1[[#This Row],[Odd1]]&gt;Table1[[#This Row],[Odd2]],Table1[[#This Row],[Team2]],Table1[[#This Row],[Team1]])</f>
        <v>MIA</v>
      </c>
      <c r="I468" s="3" t="str">
        <f>IF(Raw!$H468=Raw!$B468,"Team1","Team2")</f>
        <v>Team2</v>
      </c>
      <c r="J468">
        <v>2.76</v>
      </c>
      <c r="K468">
        <v>1.51</v>
      </c>
      <c r="L468" s="3">
        <f>Raw!$J468-Raw!$K468</f>
        <v>1.2499999999999998</v>
      </c>
      <c r="M468" s="3" t="s">
        <v>83</v>
      </c>
      <c r="N468" s="3" t="str">
        <f>IF(Raw!$M468=Raw!$B468,"Team1", "Team2")</f>
        <v>Team1</v>
      </c>
      <c r="O468" s="3">
        <f>0</f>
        <v>0</v>
      </c>
      <c r="P468" s="3">
        <f>0</f>
        <v>0</v>
      </c>
      <c r="Q468" s="3">
        <f>0</f>
        <v>0</v>
      </c>
      <c r="R468" s="3">
        <f>0</f>
        <v>0</v>
      </c>
      <c r="S468" s="18" t="str">
        <f>IF(Table1[[#This Row],[Scorepred1]]&gt;Table1[[#This Row],[Scorepred2]],Table1[[#This Row],[Team1]],Table1[[#This Row],[Team2]])</f>
        <v>MIA</v>
      </c>
      <c r="T468" s="3" t="str">
        <f>IF(Raw!$S468=Raw!$B468,"Team1","Team2")</f>
        <v>Team2</v>
      </c>
      <c r="U468">
        <v>90</v>
      </c>
      <c r="V468">
        <v>106</v>
      </c>
      <c r="W468" s="3">
        <f>Raw!$U468-Raw!$V468</f>
        <v>-16</v>
      </c>
      <c r="X468">
        <v>0.76659999999999995</v>
      </c>
      <c r="Y468">
        <v>0.34</v>
      </c>
      <c r="Z468" s="3">
        <f>1-Table1[[#This Row],[Pred1]]</f>
        <v>0.65999999999999992</v>
      </c>
      <c r="AA468" s="22">
        <v>0</v>
      </c>
      <c r="AB468" s="22">
        <v>3</v>
      </c>
      <c r="AC468" s="22">
        <v>-3</v>
      </c>
      <c r="AD468" s="22">
        <v>4.599999999999993E-2</v>
      </c>
      <c r="AE468" s="22">
        <v>0.10000000000000142</v>
      </c>
      <c r="AF468" s="22">
        <v>5.2000000000000028</v>
      </c>
      <c r="AG468" s="22">
        <v>1.8999999999999986</v>
      </c>
      <c r="AH468" s="22">
        <v>1.7000000000000028</v>
      </c>
      <c r="AI468" s="22">
        <v>1.3999999999999986</v>
      </c>
      <c r="AJ468" s="22">
        <v>-1</v>
      </c>
      <c r="AK468" s="22">
        <v>-4</v>
      </c>
      <c r="AL468" s="22">
        <v>1.5</v>
      </c>
      <c r="AM468" s="22">
        <v>2.3000000000000007</v>
      </c>
      <c r="AN468" s="22">
        <v>2.4000000000000021</v>
      </c>
      <c r="AO468" s="22">
        <v>2.2999999999999972</v>
      </c>
      <c r="AP468" s="22">
        <v>0.69999999999999929</v>
      </c>
      <c r="AQ468" s="22">
        <v>-0.69999999999999574</v>
      </c>
      <c r="AR468" s="22">
        <v>0</v>
      </c>
      <c r="AS468" s="22">
        <v>2.6000000000000014</v>
      </c>
      <c r="AT468" s="22">
        <v>-0.19999999999999929</v>
      </c>
      <c r="AU468" s="22">
        <v>0.5</v>
      </c>
      <c r="AV468" s="22">
        <v>-0.89999999999999947</v>
      </c>
      <c r="AW468" s="22">
        <v>-0.10000000000000053</v>
      </c>
      <c r="AX468" s="22">
        <v>1.7000000000000028</v>
      </c>
      <c r="AY468" s="22">
        <v>1</v>
      </c>
      <c r="AZ468" s="22">
        <v>1.9000000000000001</v>
      </c>
      <c r="BA468" s="22">
        <v>0</v>
      </c>
      <c r="BB468" s="22">
        <v>0</v>
      </c>
      <c r="BC468" s="22">
        <v>0</v>
      </c>
      <c r="BD468" s="22">
        <v>0</v>
      </c>
      <c r="BE468" s="22">
        <v>0</v>
      </c>
      <c r="BF468" s="22">
        <v>8</v>
      </c>
      <c r="BG468" s="22">
        <v>4</v>
      </c>
      <c r="BH468" s="22">
        <v>7</v>
      </c>
      <c r="BI468" s="22">
        <v>0.69999999999999574</v>
      </c>
      <c r="BJ468" s="22">
        <v>-5</v>
      </c>
      <c r="BK468" s="22">
        <v>0</v>
      </c>
      <c r="BL468" s="22">
        <v>-19.199999999999996</v>
      </c>
      <c r="BM468" s="22">
        <v>5</v>
      </c>
      <c r="BN468" s="22">
        <v>2</v>
      </c>
      <c r="BO468" s="22">
        <v>19.399999999999999</v>
      </c>
      <c r="BP468" s="22">
        <v>4</v>
      </c>
      <c r="BQ468" s="22">
        <v>-4</v>
      </c>
      <c r="BR468" s="22">
        <v>0</v>
      </c>
      <c r="BS468" s="22">
        <v>8</v>
      </c>
      <c r="BT468" s="22">
        <v>-4</v>
      </c>
      <c r="BU468" s="22">
        <v>0</v>
      </c>
      <c r="BV468" s="22">
        <v>-4</v>
      </c>
      <c r="BW468" s="22">
        <v>6</v>
      </c>
      <c r="BX468" s="22">
        <v>-4</v>
      </c>
      <c r="BY468" s="22">
        <v>-2</v>
      </c>
      <c r="BZ468" s="22">
        <v>10</v>
      </c>
      <c r="CA468" s="21" t="str">
        <f>IF(Table1[[#This Row],[Score1]]&gt;Table1[[#This Row],[Score2]],Table1[[#This Row],[Team1]],Table1[[#This Row],[Team2]])</f>
        <v>MIA</v>
      </c>
      <c r="CB468" s="32" t="str">
        <f>IF(Raw!$CA468=Raw!$B468,"Team1", "Team2")</f>
        <v>Team2</v>
      </c>
      <c r="CC468" s="32">
        <v>102</v>
      </c>
      <c r="CD468" s="32">
        <v>129</v>
      </c>
      <c r="CE468" s="32">
        <f>Raw!$CC468-Raw!$CD468</f>
        <v>-27</v>
      </c>
      <c r="CF468" s="32" t="str">
        <f>INDEX(Pred!O:O, MATCH(Table1[[#This Row],[Index]],Pred!E:E,0))</f>
        <v>do not bet</v>
      </c>
      <c r="CG468" s="32">
        <f>INDEX(Pred!P:P,MATCH(Table1[[#This Row],[Index]],Pred!E:E,0))</f>
        <v>1</v>
      </c>
      <c r="CH468" s="32">
        <f>IF(OR(SIGN(Table1[[#This Row],[Runline.forecast]])&lt;&gt;SIGN(Table1[[#This Row],[Scorediff]]), ABS(Table1[[#This Row],[Runline.forecast]])&gt;ABS(Table1[[#This Row],[Scorediff]])),1,0)</f>
        <v>1</v>
      </c>
      <c r="CI468" s="32">
        <f>IF(Table1[[#This Row],[GamewinTeam]]=Table1[[#This Row],[Bet.forecast]],0,1)</f>
        <v>1</v>
      </c>
      <c r="CJ468" s="32">
        <f>IF(AND(Table1[[#This Row],[Runline.error]]=0,Table1[[#This Row],[Error]]=0),0,1)</f>
        <v>1</v>
      </c>
      <c r="CK468" s="32">
        <f>IF(OR(SIGN(Table1[[#This Row],[Scorepreddiff]])&lt;&gt;SIGN(Table1[[#This Row],[Scorediff]]), ABS(Table1[[#This Row],[Scorepreddiff]])&gt;ABS(Table1[[#This Row],[Scorediff]])),1,0)</f>
        <v>0</v>
      </c>
    </row>
    <row r="469" spans="1:89" x14ac:dyDescent="0.25">
      <c r="A469" t="str">
        <f>IF(ISBLANK(Table1[[#This Row],[Gamewin]]),"Test","Train")</f>
        <v>Train</v>
      </c>
      <c r="B469" s="17" t="s">
        <v>58</v>
      </c>
      <c r="C469" t="s">
        <v>45</v>
      </c>
      <c r="D469" s="19" t="s">
        <v>321</v>
      </c>
      <c r="E469" s="18" t="str">
        <f>Table1[[#This Row],[Team1]]&amp;""&amp;Table1[[#This Row],[Team2]]&amp;""&amp;Table1[[#This Row],[Date]]</f>
        <v>MEMDAL10.03.2018</v>
      </c>
      <c r="F469" s="3" t="str">
        <f>Raw!$C469</f>
        <v>DAL</v>
      </c>
      <c r="G469" s="3" t="str">
        <f>IF(Raw!$F469=Raw!$B469,"Team1","Team2")</f>
        <v>Team2</v>
      </c>
      <c r="H469" s="3" t="str">
        <f>IF(Table1[[#This Row],[Odd1]]&gt;Table1[[#This Row],[Odd2]],Table1[[#This Row],[Team2]],Table1[[#This Row],[Team1]])</f>
        <v>DAL</v>
      </c>
      <c r="I469" s="3" t="str">
        <f>IF(Raw!$H469=Raw!$B469,"Team1","Team2")</f>
        <v>Team2</v>
      </c>
      <c r="J469">
        <v>4.38</v>
      </c>
      <c r="K469">
        <v>1.26</v>
      </c>
      <c r="L469" s="3">
        <f>Raw!$J469-Raw!$K469</f>
        <v>3.12</v>
      </c>
      <c r="M469" s="3" t="s">
        <v>58</v>
      </c>
      <c r="N469" s="3" t="str">
        <f>IF(Raw!$M469=Raw!$B469,"Team1", "Team2")</f>
        <v>Team1</v>
      </c>
      <c r="O469" s="3">
        <f>0</f>
        <v>0</v>
      </c>
      <c r="P469" s="3">
        <f>0</f>
        <v>0</v>
      </c>
      <c r="Q469" s="3">
        <f>0</f>
        <v>0</v>
      </c>
      <c r="R469" s="3">
        <f>0</f>
        <v>0</v>
      </c>
      <c r="S469" s="18" t="str">
        <f>IF(Table1[[#This Row],[Scorepred1]]&gt;Table1[[#This Row],[Scorepred2]],Table1[[#This Row],[Team1]],Table1[[#This Row],[Team2]])</f>
        <v>DAL</v>
      </c>
      <c r="T469" s="3" t="str">
        <f>IF(Raw!$S469=Raw!$B469,"Team1","Team2")</f>
        <v>Team2</v>
      </c>
      <c r="U469">
        <v>85</v>
      </c>
      <c r="V469">
        <v>120</v>
      </c>
      <c r="W469" s="3">
        <f>Raw!$U469-Raw!$V469</f>
        <v>-35</v>
      </c>
      <c r="X469">
        <v>0.64410000000000001</v>
      </c>
      <c r="Y469">
        <v>0.15</v>
      </c>
      <c r="Z469" s="3">
        <f>1-Table1[[#This Row],[Pred1]]</f>
        <v>0.85</v>
      </c>
      <c r="AA469" s="22">
        <v>0</v>
      </c>
      <c r="AB469" s="22">
        <v>-2</v>
      </c>
      <c r="AC469" s="22">
        <v>2</v>
      </c>
      <c r="AD469" s="22">
        <v>-3.0999999999999972E-2</v>
      </c>
      <c r="AE469" s="22">
        <v>-0.10000000000000142</v>
      </c>
      <c r="AF469" s="22">
        <v>-3.6000000000000085</v>
      </c>
      <c r="AG469" s="22">
        <v>-1.7000000000000028</v>
      </c>
      <c r="AH469" s="22">
        <v>-3.2999999999999972</v>
      </c>
      <c r="AI469" s="22">
        <v>-0.30000000000000426</v>
      </c>
      <c r="AJ469" s="22">
        <v>-2.8000000000000007</v>
      </c>
      <c r="AK469" s="22">
        <v>-6.1999999999999993</v>
      </c>
      <c r="AL469" s="22">
        <v>-1.8999999999999986</v>
      </c>
      <c r="AM469" s="22">
        <v>2.6000000000000014</v>
      </c>
      <c r="AN469" s="22">
        <v>2.6000000000000014</v>
      </c>
      <c r="AO469" s="22">
        <v>2.7000000000000028</v>
      </c>
      <c r="AP469" s="22">
        <v>1.5000000000000009</v>
      </c>
      <c r="AQ469" s="22">
        <v>-1.5999999999999979</v>
      </c>
      <c r="AR469" s="22">
        <v>-0.10000000000000142</v>
      </c>
      <c r="AS469" s="22">
        <v>-1.3000000000000007</v>
      </c>
      <c r="AT469" s="22">
        <v>2.5</v>
      </c>
      <c r="AU469" s="22">
        <v>0.40000000000000036</v>
      </c>
      <c r="AV469" s="22">
        <v>1.2000000000000002</v>
      </c>
      <c r="AW469" s="22">
        <v>0.89999999999999947</v>
      </c>
      <c r="AX469" s="22">
        <v>4.2000000000000028</v>
      </c>
      <c r="AY469" s="22">
        <v>0.5</v>
      </c>
      <c r="AZ469" s="22">
        <v>-2.2000000000000002</v>
      </c>
      <c r="BA469" s="22">
        <v>0</v>
      </c>
      <c r="BB469" s="22">
        <v>-1</v>
      </c>
      <c r="BC469" s="22">
        <v>1</v>
      </c>
      <c r="BD469" s="22">
        <v>-1</v>
      </c>
      <c r="BE469" s="22">
        <v>0</v>
      </c>
      <c r="BF469" s="22">
        <v>-40</v>
      </c>
      <c r="BG469" s="22">
        <v>-12</v>
      </c>
      <c r="BH469" s="22">
        <v>-7</v>
      </c>
      <c r="BI469" s="22">
        <v>-10.5</v>
      </c>
      <c r="BJ469" s="22">
        <v>-9</v>
      </c>
      <c r="BK469" s="22">
        <v>-5</v>
      </c>
      <c r="BL469" s="22">
        <v>-28.3</v>
      </c>
      <c r="BM469" s="22">
        <v>-7</v>
      </c>
      <c r="BN469" s="22">
        <v>-9</v>
      </c>
      <c r="BO469" s="22">
        <v>-2.5</v>
      </c>
      <c r="BP469" s="22">
        <v>1</v>
      </c>
      <c r="BQ469" s="22">
        <v>-13</v>
      </c>
      <c r="BR469" s="22">
        <v>-12</v>
      </c>
      <c r="BS469" s="22">
        <v>-8</v>
      </c>
      <c r="BT469" s="22">
        <v>-1</v>
      </c>
      <c r="BU469" s="22">
        <v>-4</v>
      </c>
      <c r="BV469" s="22">
        <v>2</v>
      </c>
      <c r="BW469" s="22">
        <v>0</v>
      </c>
      <c r="BX469" s="22">
        <v>2</v>
      </c>
      <c r="BY469" s="22">
        <v>1</v>
      </c>
      <c r="BZ469" s="22">
        <v>-28</v>
      </c>
      <c r="CA469" s="21" t="str">
        <f>IF(Table1[[#This Row],[Score1]]&gt;Table1[[#This Row],[Score2]],Table1[[#This Row],[Team1]],Table1[[#This Row],[Team2]])</f>
        <v>DAL</v>
      </c>
      <c r="CB469" s="32" t="str">
        <f>IF(Raw!$CA469=Raw!$B469,"Team1", "Team2")</f>
        <v>Team2</v>
      </c>
      <c r="CC469" s="32">
        <v>80</v>
      </c>
      <c r="CD469" s="32">
        <v>114</v>
      </c>
      <c r="CE469" s="32">
        <f>Raw!$CC469-Raw!$CD469</f>
        <v>-34</v>
      </c>
      <c r="CF469" s="32" t="str">
        <f>INDEX(Pred!O:O, MATCH(Table1[[#This Row],[Index]],Pred!E:E,0))</f>
        <v>Team2</v>
      </c>
      <c r="CG469" s="32">
        <f>INDEX(Pred!P:P,MATCH(Table1[[#This Row],[Index]],Pred!E:E,0))</f>
        <v>-3</v>
      </c>
      <c r="CH469" s="32">
        <f>IF(OR(SIGN(Table1[[#This Row],[Runline.forecast]])&lt;&gt;SIGN(Table1[[#This Row],[Scorediff]]), ABS(Table1[[#This Row],[Runline.forecast]])&gt;ABS(Table1[[#This Row],[Scorediff]])),1,0)</f>
        <v>0</v>
      </c>
      <c r="CI469" s="32">
        <f>IF(Table1[[#This Row],[GamewinTeam]]=Table1[[#This Row],[Bet.forecast]],0,1)</f>
        <v>0</v>
      </c>
      <c r="CJ469" s="32">
        <f>IF(AND(Table1[[#This Row],[Runline.error]]=0,Table1[[#This Row],[Error]]=0),0,1)</f>
        <v>0</v>
      </c>
      <c r="CK469" s="32">
        <f>IF(OR(SIGN(Table1[[#This Row],[Scorepreddiff]])&lt;&gt;SIGN(Table1[[#This Row],[Scorediff]]), ABS(Table1[[#This Row],[Scorepreddiff]])&gt;ABS(Table1[[#This Row],[Scorediff]])),1,0)</f>
        <v>1</v>
      </c>
    </row>
    <row r="470" spans="1:89" x14ac:dyDescent="0.25">
      <c r="A470" t="str">
        <f>IF(ISBLANK(Table1[[#This Row],[Gamewin]]),"Test","Train")</f>
        <v>Train</v>
      </c>
      <c r="B470" s="17" t="s">
        <v>78</v>
      </c>
      <c r="C470" t="s">
        <v>67</v>
      </c>
      <c r="D470" s="19" t="s">
        <v>321</v>
      </c>
      <c r="E470" s="18" t="str">
        <f>Table1[[#This Row],[Team1]]&amp;""&amp;Table1[[#This Row],[Team2]]&amp;""&amp;Table1[[#This Row],[Date]]</f>
        <v>SASOKC10.03.2018</v>
      </c>
      <c r="F470" s="3" t="str">
        <f>Raw!$C470</f>
        <v>OKC</v>
      </c>
      <c r="G470" s="3" t="str">
        <f>IF(Raw!$F470=Raw!$B470,"Team1","Team2")</f>
        <v>Team2</v>
      </c>
      <c r="H470" s="3" t="str">
        <f>IF(Table1[[#This Row],[Odd1]]&gt;Table1[[#This Row],[Odd2]],Table1[[#This Row],[Team2]],Table1[[#This Row],[Team1]])</f>
        <v>OKC</v>
      </c>
      <c r="I470" s="3" t="str">
        <f>IF(Raw!$H470=Raw!$B470,"Team1","Team2")</f>
        <v>Team2</v>
      </c>
      <c r="J470">
        <v>2.67</v>
      </c>
      <c r="K470">
        <v>1.53</v>
      </c>
      <c r="L470" s="3">
        <f>Raw!$J470-Raw!$K470</f>
        <v>1.1399999999999999</v>
      </c>
      <c r="M470" s="3" t="s">
        <v>78</v>
      </c>
      <c r="N470" s="3" t="str">
        <f>IF(Raw!$M470=Raw!$B470,"Team1", "Team2")</f>
        <v>Team1</v>
      </c>
      <c r="O470" s="3">
        <f>0</f>
        <v>0</v>
      </c>
      <c r="P470" s="3">
        <f>0</f>
        <v>0</v>
      </c>
      <c r="Q470" s="3">
        <f>0</f>
        <v>0</v>
      </c>
      <c r="R470" s="3">
        <f>0</f>
        <v>0</v>
      </c>
      <c r="S470" s="18" t="str">
        <f>IF(Table1[[#This Row],[Scorepred1]]&gt;Table1[[#This Row],[Scorepred2]],Table1[[#This Row],[Team1]],Table1[[#This Row],[Team2]])</f>
        <v>OKC</v>
      </c>
      <c r="T470" s="3" t="str">
        <f>IF(Raw!$S470=Raw!$B470,"Team1","Team2")</f>
        <v>Team2</v>
      </c>
      <c r="U470">
        <v>89</v>
      </c>
      <c r="V470">
        <v>113</v>
      </c>
      <c r="W470" s="3">
        <f>Raw!$U470-Raw!$V470</f>
        <v>-24</v>
      </c>
      <c r="X470">
        <v>0.65669999999999995</v>
      </c>
      <c r="Y470">
        <v>0.26</v>
      </c>
      <c r="Z470" s="3">
        <f>1-Table1[[#This Row],[Pred1]]</f>
        <v>0.74</v>
      </c>
      <c r="AA470" s="22">
        <v>-2</v>
      </c>
      <c r="AB470" s="22">
        <v>-1</v>
      </c>
      <c r="AC470" s="22">
        <v>-1</v>
      </c>
      <c r="AD470" s="22">
        <v>2.0000000000000018E-3</v>
      </c>
      <c r="AE470" s="22">
        <v>-0.39999999999999858</v>
      </c>
      <c r="AF470" s="22">
        <v>-4.3999999999999915</v>
      </c>
      <c r="AG470" s="22">
        <v>-1</v>
      </c>
      <c r="AH470" s="22">
        <v>-3</v>
      </c>
      <c r="AI470" s="22">
        <v>0.5</v>
      </c>
      <c r="AJ470" s="22">
        <v>-1.8000000000000007</v>
      </c>
      <c r="AK470" s="22">
        <v>-5.5</v>
      </c>
      <c r="AL470" s="22">
        <v>0.39999999999999858</v>
      </c>
      <c r="AM470" s="22">
        <v>-0.59999999999999964</v>
      </c>
      <c r="AN470" s="22">
        <v>-2.8000000000000007</v>
      </c>
      <c r="AO470" s="22">
        <v>6.5999999999999943</v>
      </c>
      <c r="AP470" s="22">
        <v>-2.5</v>
      </c>
      <c r="AQ470" s="22">
        <v>1.7000000000000028</v>
      </c>
      <c r="AR470" s="22">
        <v>-0.70000000000000284</v>
      </c>
      <c r="AS470" s="22">
        <v>1.7999999999999972</v>
      </c>
      <c r="AT470" s="22">
        <v>-0.79999999999999893</v>
      </c>
      <c r="AU470" s="22">
        <v>-1.4000000000000004</v>
      </c>
      <c r="AV470" s="22">
        <v>0.5</v>
      </c>
      <c r="AW470" s="22">
        <v>-0.90000000000000036</v>
      </c>
      <c r="AX470" s="22">
        <v>-3.3000000000000007</v>
      </c>
      <c r="AY470" s="22">
        <v>-1.5</v>
      </c>
      <c r="AZ470" s="22">
        <v>-0.20000000000000018</v>
      </c>
      <c r="BA470" s="22">
        <v>0</v>
      </c>
      <c r="BB470" s="22">
        <v>-1</v>
      </c>
      <c r="BC470" s="22">
        <v>1</v>
      </c>
      <c r="BD470" s="22">
        <v>-1</v>
      </c>
      <c r="BE470" s="22">
        <v>0</v>
      </c>
      <c r="BF470" s="22">
        <v>-8</v>
      </c>
      <c r="BG470" s="22">
        <v>1</v>
      </c>
      <c r="BH470" s="22">
        <v>15</v>
      </c>
      <c r="BI470" s="22">
        <v>-7.2000000000000028</v>
      </c>
      <c r="BJ470" s="22">
        <v>-7</v>
      </c>
      <c r="BK470" s="22">
        <v>-11</v>
      </c>
      <c r="BL470" s="22">
        <v>-12.099999999999998</v>
      </c>
      <c r="BM470" s="22">
        <v>-3</v>
      </c>
      <c r="BN470" s="22">
        <v>-9</v>
      </c>
      <c r="BO470" s="22">
        <v>16.599999999999994</v>
      </c>
      <c r="BP470" s="22">
        <v>4</v>
      </c>
      <c r="BQ470" s="22">
        <v>-8</v>
      </c>
      <c r="BR470" s="22">
        <v>-4</v>
      </c>
      <c r="BS470" s="22">
        <v>8</v>
      </c>
      <c r="BT470" s="22">
        <v>-6</v>
      </c>
      <c r="BU470" s="22">
        <v>1</v>
      </c>
      <c r="BV470" s="22">
        <v>-8</v>
      </c>
      <c r="BW470" s="22">
        <v>8</v>
      </c>
      <c r="BX470" s="22">
        <v>0</v>
      </c>
      <c r="BY470" s="22">
        <v>-7</v>
      </c>
      <c r="BZ470" s="22">
        <v>-31</v>
      </c>
      <c r="CA470" s="21" t="str">
        <f>IF(Table1[[#This Row],[Score1]]&gt;Table1[[#This Row],[Score2]],Table1[[#This Row],[Team1]],Table1[[#This Row],[Team2]])</f>
        <v>OKC</v>
      </c>
      <c r="CB470" s="32" t="str">
        <f>IF(Raw!$CA470=Raw!$B470,"Team1", "Team2")</f>
        <v>Team2</v>
      </c>
      <c r="CC470" s="32">
        <v>94</v>
      </c>
      <c r="CD470" s="32">
        <v>104</v>
      </c>
      <c r="CE470" s="32">
        <f>Raw!$CC470-Raw!$CD470</f>
        <v>-10</v>
      </c>
      <c r="CF470" s="32" t="str">
        <f>INDEX(Pred!O:O, MATCH(Table1[[#This Row],[Index]],Pred!E:E,0))</f>
        <v>Team2</v>
      </c>
      <c r="CG470" s="32">
        <f>INDEX(Pred!P:P,MATCH(Table1[[#This Row],[Index]],Pred!E:E,0))</f>
        <v>0</v>
      </c>
      <c r="CH470" s="32">
        <f>IF(OR(SIGN(Table1[[#This Row],[Runline.forecast]])&lt;&gt;SIGN(Table1[[#This Row],[Scorediff]]), ABS(Table1[[#This Row],[Runline.forecast]])&gt;ABS(Table1[[#This Row],[Scorediff]])),1,0)</f>
        <v>1</v>
      </c>
      <c r="CI470" s="32">
        <f>IF(Table1[[#This Row],[GamewinTeam]]=Table1[[#This Row],[Bet.forecast]],0,1)</f>
        <v>0</v>
      </c>
      <c r="CJ470" s="32">
        <f>IF(AND(Table1[[#This Row],[Runline.error]]=0,Table1[[#This Row],[Error]]=0),0,1)</f>
        <v>1</v>
      </c>
      <c r="CK470" s="32">
        <f>IF(OR(SIGN(Table1[[#This Row],[Scorepreddiff]])&lt;&gt;SIGN(Table1[[#This Row],[Scorediff]]), ABS(Table1[[#This Row],[Scorepreddiff]])&gt;ABS(Table1[[#This Row],[Scorediff]])),1,0)</f>
        <v>1</v>
      </c>
    </row>
    <row r="471" spans="1:89" x14ac:dyDescent="0.25">
      <c r="A471" t="str">
        <f>IF(ISBLANK(Table1[[#This Row],[Gamewin]]),"Test","Train")</f>
        <v>Train</v>
      </c>
      <c r="B471" s="17" t="s">
        <v>69</v>
      </c>
      <c r="C471" t="s">
        <v>55</v>
      </c>
      <c r="D471" s="19" t="s">
        <v>321</v>
      </c>
      <c r="E471" s="18" t="str">
        <f>Table1[[#This Row],[Team1]]&amp;""&amp;Table1[[#This Row],[Team2]]&amp;""&amp;Table1[[#This Row],[Date]]</f>
        <v>ORLLAC10.03.2018</v>
      </c>
      <c r="F471" s="3" t="str">
        <f>Raw!$C471</f>
        <v>LAC</v>
      </c>
      <c r="G471" s="3" t="str">
        <f>IF(Raw!$F471=Raw!$B471,"Team1","Team2")</f>
        <v>Team2</v>
      </c>
      <c r="H471" s="3" t="str">
        <f>IF(Table1[[#This Row],[Odd1]]&gt;Table1[[#This Row],[Odd2]],Table1[[#This Row],[Team2]],Table1[[#This Row],[Team1]])</f>
        <v>LAC</v>
      </c>
      <c r="I471" s="3" t="str">
        <f>IF(Raw!$H471=Raw!$B471,"Team1","Team2")</f>
        <v>Team2</v>
      </c>
      <c r="J471">
        <v>7.04</v>
      </c>
      <c r="K471">
        <v>1.1299999999999999</v>
      </c>
      <c r="L471" s="3">
        <f>Raw!$J471-Raw!$K471</f>
        <v>5.91</v>
      </c>
      <c r="M471" s="3" t="s">
        <v>69</v>
      </c>
      <c r="N471" s="3" t="str">
        <f>IF(Raw!$M471=Raw!$B471,"Team1", "Team2")</f>
        <v>Team1</v>
      </c>
      <c r="O471" s="3">
        <f>0</f>
        <v>0</v>
      </c>
      <c r="P471" s="3">
        <f>0</f>
        <v>0</v>
      </c>
      <c r="Q471" s="3">
        <f>0</f>
        <v>0</v>
      </c>
      <c r="R471" s="3">
        <f>0</f>
        <v>0</v>
      </c>
      <c r="S471" s="18" t="str">
        <f>IF(Table1[[#This Row],[Scorepred1]]&gt;Table1[[#This Row],[Scorepred2]],Table1[[#This Row],[Team1]],Table1[[#This Row],[Team2]])</f>
        <v>LAC</v>
      </c>
      <c r="T471" s="3" t="str">
        <f>IF(Raw!$S471=Raw!$B471,"Team1","Team2")</f>
        <v>Team2</v>
      </c>
      <c r="U471">
        <v>86</v>
      </c>
      <c r="V471">
        <v>108</v>
      </c>
      <c r="W471" s="3">
        <f>Raw!$U471-Raw!$V471</f>
        <v>-22</v>
      </c>
      <c r="X471">
        <v>0.627</v>
      </c>
      <c r="Y471">
        <v>0.28000000000000003</v>
      </c>
      <c r="Z471" s="3">
        <f>1-Table1[[#This Row],[Pred1]]</f>
        <v>0.72</v>
      </c>
      <c r="AA471" s="22">
        <v>2</v>
      </c>
      <c r="AB471" s="22">
        <v>-15</v>
      </c>
      <c r="AC471" s="22">
        <v>17</v>
      </c>
      <c r="AD471" s="22">
        <v>-0.24400000000000005</v>
      </c>
      <c r="AE471" s="22">
        <v>0.10000000000000142</v>
      </c>
      <c r="AF471" s="22">
        <v>-4.0999999999999943</v>
      </c>
      <c r="AG471" s="22">
        <v>-0.80000000000000426</v>
      </c>
      <c r="AH471" s="22">
        <v>0.10000000000000853</v>
      </c>
      <c r="AI471" s="22">
        <v>-1</v>
      </c>
      <c r="AJ471" s="22">
        <v>0.5</v>
      </c>
      <c r="AK471" s="22">
        <v>0.90000000000000213</v>
      </c>
      <c r="AL471" s="22">
        <v>0.69999999999999574</v>
      </c>
      <c r="AM471" s="22">
        <v>-3.1999999999999993</v>
      </c>
      <c r="AN471" s="22">
        <v>-4.3999999999999986</v>
      </c>
      <c r="AO471" s="22">
        <v>0.29999999999999716</v>
      </c>
      <c r="AP471" s="22">
        <v>-1.2000000000000011</v>
      </c>
      <c r="AQ471" s="22">
        <v>-1.7000000000000028</v>
      </c>
      <c r="AR471" s="22">
        <v>-2.8999999999999986</v>
      </c>
      <c r="AS471" s="22">
        <v>1.1000000000000014</v>
      </c>
      <c r="AT471" s="22">
        <v>-0.10000000000000142</v>
      </c>
      <c r="AU471" s="22">
        <v>-0.5</v>
      </c>
      <c r="AV471" s="22">
        <v>0</v>
      </c>
      <c r="AW471" s="22">
        <v>-0.40000000000000036</v>
      </c>
      <c r="AX471" s="22">
        <v>-0.60000000000000142</v>
      </c>
      <c r="AY471" s="22">
        <v>-3.0999999999999979</v>
      </c>
      <c r="AZ471" s="22">
        <v>-5.5</v>
      </c>
      <c r="BA471" s="22">
        <v>0</v>
      </c>
      <c r="BB471" s="22">
        <v>-1</v>
      </c>
      <c r="BC471" s="22">
        <v>1</v>
      </c>
      <c r="BD471" s="22">
        <v>-1</v>
      </c>
      <c r="BE471" s="22">
        <v>0</v>
      </c>
      <c r="BF471" s="22">
        <v>-28</v>
      </c>
      <c r="BG471" s="22">
        <v>-10</v>
      </c>
      <c r="BH471" s="22">
        <v>-11</v>
      </c>
      <c r="BI471" s="22">
        <v>-6</v>
      </c>
      <c r="BJ471" s="22">
        <v>-2</v>
      </c>
      <c r="BK471" s="22">
        <v>1</v>
      </c>
      <c r="BL471" s="22">
        <v>-8.2999999999999972</v>
      </c>
      <c r="BM471" s="22">
        <v>-6</v>
      </c>
      <c r="BN471" s="22">
        <v>-14</v>
      </c>
      <c r="BO471" s="22">
        <v>18</v>
      </c>
      <c r="BP471" s="22">
        <v>-8</v>
      </c>
      <c r="BQ471" s="22">
        <v>-10</v>
      </c>
      <c r="BR471" s="22">
        <v>-18</v>
      </c>
      <c r="BS471" s="22">
        <v>-8</v>
      </c>
      <c r="BT471" s="22">
        <v>0</v>
      </c>
      <c r="BU471" s="22">
        <v>1</v>
      </c>
      <c r="BV471" s="22">
        <v>1</v>
      </c>
      <c r="BW471" s="22">
        <v>-4</v>
      </c>
      <c r="BX471" s="22">
        <v>1</v>
      </c>
      <c r="BY471" s="22">
        <v>-7</v>
      </c>
      <c r="BZ471" s="22">
        <v>-20</v>
      </c>
      <c r="CA471" s="21" t="str">
        <f>IF(Table1[[#This Row],[Score1]]&gt;Table1[[#This Row],[Score2]],Table1[[#This Row],[Team1]],Table1[[#This Row],[Team2]])</f>
        <v>LAC</v>
      </c>
      <c r="CB471" s="32" t="str">
        <f>IF(Raw!$CA471=Raw!$B471,"Team1", "Team2")</f>
        <v>Team2</v>
      </c>
      <c r="CC471" s="32">
        <v>105</v>
      </c>
      <c r="CD471" s="32">
        <v>113</v>
      </c>
      <c r="CE471" s="32">
        <f>Raw!$CC471-Raw!$CD471</f>
        <v>-8</v>
      </c>
      <c r="CF471" s="32" t="str">
        <f>INDEX(Pred!O:O, MATCH(Table1[[#This Row],[Index]],Pred!E:E,0))</f>
        <v>Team2</v>
      </c>
      <c r="CG471" s="32">
        <f>INDEX(Pred!P:P,MATCH(Table1[[#This Row],[Index]],Pred!E:E,0))</f>
        <v>-7</v>
      </c>
      <c r="CH471" s="32">
        <f>IF(OR(SIGN(Table1[[#This Row],[Runline.forecast]])&lt;&gt;SIGN(Table1[[#This Row],[Scorediff]]), ABS(Table1[[#This Row],[Runline.forecast]])&gt;ABS(Table1[[#This Row],[Scorediff]])),1,0)</f>
        <v>0</v>
      </c>
      <c r="CI471" s="32">
        <f>IF(Table1[[#This Row],[GamewinTeam]]=Table1[[#This Row],[Bet.forecast]],0,1)</f>
        <v>0</v>
      </c>
      <c r="CJ471" s="32">
        <f>IF(AND(Table1[[#This Row],[Runline.error]]=0,Table1[[#This Row],[Error]]=0),0,1)</f>
        <v>0</v>
      </c>
      <c r="CK471" s="32">
        <f>IF(OR(SIGN(Table1[[#This Row],[Scorepreddiff]])&lt;&gt;SIGN(Table1[[#This Row],[Scorediff]]), ABS(Table1[[#This Row],[Scorepreddiff]])&gt;ABS(Table1[[#This Row],[Scorediff]])),1,0)</f>
        <v>1</v>
      </c>
    </row>
    <row r="472" spans="1:89" x14ac:dyDescent="0.25">
      <c r="A472" t="str">
        <f>IF(ISBLANK(Table1[[#This Row],[Gamewin]]),"Test","Train")</f>
        <v>Train</v>
      </c>
      <c r="B472" s="16" t="s">
        <v>58</v>
      </c>
      <c r="C472" t="s">
        <v>10</v>
      </c>
      <c r="D472" s="19" t="s">
        <v>322</v>
      </c>
      <c r="E472" s="18" t="str">
        <f>Table1[[#This Row],[Team1]]&amp;""&amp;Table1[[#This Row],[Team2]]&amp;""&amp;Table1[[#This Row],[Date]]</f>
        <v>MEMPHI21.03.2018</v>
      </c>
      <c r="F472" s="18" t="str">
        <f>Raw!$C472</f>
        <v>PHI</v>
      </c>
      <c r="G472" s="18" t="str">
        <f>IF(Raw!$F472=Raw!$B472,"Team1","Team2")</f>
        <v>Team2</v>
      </c>
      <c r="H472" s="18" t="str">
        <f>IF(Table1[[#This Row],[Odd1]]&gt;Table1[[#This Row],[Odd2]],Table1[[#This Row],[Team2]],Table1[[#This Row],[Team1]])</f>
        <v>PHI</v>
      </c>
      <c r="I472" s="18" t="str">
        <f>IF(Raw!$H472=Raw!$B472,"Team1","Team2")</f>
        <v>Team2</v>
      </c>
      <c r="J472">
        <v>8.44</v>
      </c>
      <c r="K472">
        <v>1.1000000000000001</v>
      </c>
      <c r="L472" s="18">
        <f>Raw!$J472-Raw!$K472</f>
        <v>7.34</v>
      </c>
      <c r="M472" s="18" t="s">
        <v>58</v>
      </c>
      <c r="N472" s="18" t="str">
        <f>IF(Raw!$M472=Raw!$B472,"Team1", "Team2")</f>
        <v>Team1</v>
      </c>
      <c r="O472" s="3">
        <f>0</f>
        <v>0</v>
      </c>
      <c r="P472" s="3">
        <f>0</f>
        <v>0</v>
      </c>
      <c r="Q472" s="3">
        <f>0</f>
        <v>0</v>
      </c>
      <c r="R472" s="3">
        <f>0</f>
        <v>0</v>
      </c>
      <c r="S472" s="18" t="str">
        <f>IF(Table1[[#This Row],[Scorepred1]]&gt;Table1[[#This Row],[Scorepred2]],Table1[[#This Row],[Team1]],Table1[[#This Row],[Team2]])</f>
        <v>PHI</v>
      </c>
      <c r="T472" s="18" t="str">
        <f>IF(Raw!$S472=Raw!$B472,"Team1","Team2")</f>
        <v>Team2</v>
      </c>
      <c r="U472">
        <v>80</v>
      </c>
      <c r="V472">
        <v>111</v>
      </c>
      <c r="W472" s="18">
        <f>Raw!$U472-Raw!$V472</f>
        <v>-31</v>
      </c>
      <c r="X472">
        <v>0.57669999999999999</v>
      </c>
      <c r="Y472">
        <v>0.19</v>
      </c>
      <c r="Z472" s="18">
        <f>1-Table1[[#This Row],[Pred1]]</f>
        <v>0.81</v>
      </c>
      <c r="AA472" s="20">
        <v>1</v>
      </c>
      <c r="AB472" s="20">
        <v>-21</v>
      </c>
      <c r="AC472" s="20">
        <v>22</v>
      </c>
      <c r="AD472" s="20">
        <v>-0.30299999999999994</v>
      </c>
      <c r="AE472" s="20">
        <v>-0.19999999999999574</v>
      </c>
      <c r="AF472" s="20">
        <v>-9.1000000000000085</v>
      </c>
      <c r="AG472" s="20">
        <v>-3.6000000000000014</v>
      </c>
      <c r="AH472" s="20">
        <v>-3</v>
      </c>
      <c r="AI472" s="20">
        <v>-2.5999999999999943</v>
      </c>
      <c r="AJ472" s="20">
        <v>-1.6000000000000014</v>
      </c>
      <c r="AK472" s="20">
        <v>-3</v>
      </c>
      <c r="AL472" s="20">
        <v>-1.7000000000000028</v>
      </c>
      <c r="AM472" s="20">
        <v>-0.5</v>
      </c>
      <c r="AN472" s="20">
        <v>-1.6000000000000014</v>
      </c>
      <c r="AO472" s="20">
        <v>3.0999999999999943</v>
      </c>
      <c r="AP472" s="20">
        <v>-1.5</v>
      </c>
      <c r="AQ472" s="20">
        <v>-4.5000000000000036</v>
      </c>
      <c r="AR472" s="20">
        <v>-6</v>
      </c>
      <c r="AS472" s="20">
        <v>-4.6000000000000014</v>
      </c>
      <c r="AT472" s="20">
        <v>-1.9999999999999982</v>
      </c>
      <c r="AU472" s="20">
        <v>-0.59999999999999964</v>
      </c>
      <c r="AV472" s="20">
        <v>0</v>
      </c>
      <c r="AW472" s="20">
        <v>0</v>
      </c>
      <c r="AX472" s="20">
        <v>1.3000000000000007</v>
      </c>
      <c r="AY472" s="20">
        <v>0</v>
      </c>
      <c r="AZ472" s="20">
        <v>-8</v>
      </c>
      <c r="BA472" s="20">
        <v>0</v>
      </c>
      <c r="BB472" s="20">
        <v>-1</v>
      </c>
      <c r="BC472" s="20">
        <v>1</v>
      </c>
      <c r="BD472" s="20">
        <v>-1</v>
      </c>
      <c r="BE472" s="20">
        <v>0</v>
      </c>
      <c r="BF472" s="20">
        <v>-14</v>
      </c>
      <c r="BG472" s="20">
        <v>-6</v>
      </c>
      <c r="BH472" s="20">
        <v>15</v>
      </c>
      <c r="BI472" s="20">
        <v>-14.399999999999999</v>
      </c>
      <c r="BJ472" s="22">
        <v>-2</v>
      </c>
      <c r="BK472" s="22">
        <v>-4</v>
      </c>
      <c r="BL472" s="22">
        <v>-2.2000000000000028</v>
      </c>
      <c r="BM472" s="22">
        <v>0</v>
      </c>
      <c r="BN472" s="22">
        <v>0</v>
      </c>
      <c r="BO472" s="22">
        <v>0</v>
      </c>
      <c r="BP472" s="22">
        <v>11</v>
      </c>
      <c r="BQ472" s="22">
        <v>-2</v>
      </c>
      <c r="BR472" s="22">
        <v>9</v>
      </c>
      <c r="BS472" s="22">
        <v>-7</v>
      </c>
      <c r="BT472" s="22">
        <v>-1</v>
      </c>
      <c r="BU472" s="22">
        <v>-2</v>
      </c>
      <c r="BV472" s="22">
        <v>-2</v>
      </c>
      <c r="BW472" s="22">
        <v>2</v>
      </c>
      <c r="BX472" s="22">
        <v>-1</v>
      </c>
      <c r="BY472" s="20">
        <v>1</v>
      </c>
      <c r="BZ472" s="22">
        <v>-28</v>
      </c>
      <c r="CA472" s="21" t="str">
        <f>IF(Table1[[#This Row],[Score1]]&gt;Table1[[#This Row],[Score2]],Table1[[#This Row],[Team1]],Table1[[#This Row],[Team2]])</f>
        <v>PHI</v>
      </c>
      <c r="CB472" s="21" t="str">
        <f>IF(Raw!$CA472=Raw!$B472,"Team1", "Team2")</f>
        <v>Team2</v>
      </c>
      <c r="CC472" s="21">
        <v>105</v>
      </c>
      <c r="CD472" s="21">
        <v>119</v>
      </c>
      <c r="CE472" s="21">
        <f>Raw!$CC472-Raw!$CD472</f>
        <v>-14</v>
      </c>
      <c r="CF472" s="21" t="str">
        <f>INDEX(Pred!O:O, MATCH(Table1[[#This Row],[Index]],Pred!E:E,0))</f>
        <v>Team2</v>
      </c>
      <c r="CG472" s="21">
        <f>INDEX(Pred!P:P,MATCH(Table1[[#This Row],[Index]],Pred!E:E,0))</f>
        <v>-9</v>
      </c>
      <c r="CH472" s="21">
        <f>IF(OR(SIGN(Table1[[#This Row],[Runline.forecast]])&lt;&gt;SIGN(Table1[[#This Row],[Scorediff]]), ABS(Table1[[#This Row],[Runline.forecast]])&gt;ABS(Table1[[#This Row],[Scorediff]])),1,0)</f>
        <v>0</v>
      </c>
      <c r="CI472" s="21">
        <f>IF(Table1[[#This Row],[GamewinTeam]]=Table1[[#This Row],[Bet.forecast]],0,1)</f>
        <v>0</v>
      </c>
      <c r="CJ472" s="32">
        <f>IF(AND(Table1[[#This Row],[Runline.error]]=0,Table1[[#This Row],[Error]]=0),0,1)</f>
        <v>0</v>
      </c>
      <c r="CK472" s="32">
        <f>IF(OR(SIGN(Table1[[#This Row],[Scorepreddiff]])&lt;&gt;SIGN(Table1[[#This Row],[Scorediff]]), ABS(Table1[[#This Row],[Scorepreddiff]])&gt;ABS(Table1[[#This Row],[Scorediff]])),1,0)</f>
        <v>1</v>
      </c>
    </row>
    <row r="473" spans="1:89" x14ac:dyDescent="0.25">
      <c r="A473" t="str">
        <f>IF(ISBLANK(Table1[[#This Row],[Gamewin]]),"Test","Train")</f>
        <v>Train</v>
      </c>
      <c r="B473" s="17" t="s">
        <v>11</v>
      </c>
      <c r="C473" t="s">
        <v>4</v>
      </c>
      <c r="D473" s="19" t="s">
        <v>322</v>
      </c>
      <c r="E473" s="18" t="str">
        <f>Table1[[#This Row],[Team1]]&amp;""&amp;Table1[[#This Row],[Team2]]&amp;""&amp;Table1[[#This Row],[Date]]</f>
        <v>TORCLE21.03.2018</v>
      </c>
      <c r="F473" s="3" t="str">
        <f>Raw!$C473</f>
        <v>CLE</v>
      </c>
      <c r="G473" s="3" t="str">
        <f>IF(Raw!$F473=Raw!$B473,"Team1","Team2")</f>
        <v>Team2</v>
      </c>
      <c r="H473" s="3" t="str">
        <f>IF(Table1[[#This Row],[Odd1]]&gt;Table1[[#This Row],[Odd2]],Table1[[#This Row],[Team2]],Table1[[#This Row],[Team1]])</f>
        <v>TOR</v>
      </c>
      <c r="I473" s="3" t="str">
        <f>IF(Raw!$H473=Raw!$B473,"Team1","Team2")</f>
        <v>Team1</v>
      </c>
      <c r="J473">
        <v>1.82</v>
      </c>
      <c r="K473">
        <v>2.11</v>
      </c>
      <c r="L473" s="3">
        <f>Raw!$J473-Raw!$K473</f>
        <v>-0.28999999999999981</v>
      </c>
      <c r="M473" s="3" t="s">
        <v>11</v>
      </c>
      <c r="N473" s="3" t="str">
        <f>IF(Raw!$M473=Raw!$B473,"Team1", "Team2")</f>
        <v>Team1</v>
      </c>
      <c r="O473" s="3">
        <f>0</f>
        <v>0</v>
      </c>
      <c r="P473" s="3">
        <f>0</f>
        <v>0</v>
      </c>
      <c r="Q473" s="3">
        <f>0</f>
        <v>0</v>
      </c>
      <c r="R473" s="3">
        <f>0</f>
        <v>0</v>
      </c>
      <c r="S473" s="18" t="str">
        <f>IF(Table1[[#This Row],[Scorepred1]]&gt;Table1[[#This Row],[Scorepred2]],Table1[[#This Row],[Team1]],Table1[[#This Row],[Team2]])</f>
        <v>TOR</v>
      </c>
      <c r="T473" s="3" t="str">
        <f>IF(Raw!$S473=Raw!$B473,"Team1","Team2")</f>
        <v>Team1</v>
      </c>
      <c r="U473">
        <v>105</v>
      </c>
      <c r="V473">
        <v>86</v>
      </c>
      <c r="W473" s="3">
        <f>Raw!$U473-Raw!$V473</f>
        <v>19</v>
      </c>
      <c r="X473">
        <v>0.84309999999999996</v>
      </c>
      <c r="Y473">
        <v>0.69</v>
      </c>
      <c r="Z473" s="3">
        <f>1-Table1[[#This Row],[Pred1]]</f>
        <v>0.31000000000000005</v>
      </c>
      <c r="AA473" s="22">
        <v>1</v>
      </c>
      <c r="AB473" s="22">
        <v>11</v>
      </c>
      <c r="AC473" s="22">
        <v>-10</v>
      </c>
      <c r="AD473" s="22">
        <v>0.14400000000000002</v>
      </c>
      <c r="AE473" s="22">
        <v>0.19999999999999574</v>
      </c>
      <c r="AF473" s="22">
        <v>1.7000000000000028</v>
      </c>
      <c r="AG473" s="22">
        <v>1</v>
      </c>
      <c r="AH473" s="22">
        <v>3</v>
      </c>
      <c r="AI473" s="22">
        <v>-0.59999999999999432</v>
      </c>
      <c r="AJ473" s="22">
        <v>-0.29999999999999893</v>
      </c>
      <c r="AK473" s="22">
        <v>0.29999999999999716</v>
      </c>
      <c r="AL473" s="22">
        <v>-1.2000000000000028</v>
      </c>
      <c r="AM473" s="22">
        <v>0.10000000000000142</v>
      </c>
      <c r="AN473" s="22">
        <v>-0.5</v>
      </c>
      <c r="AO473" s="22">
        <v>2</v>
      </c>
      <c r="AP473" s="22">
        <v>1.5999999999999996</v>
      </c>
      <c r="AQ473" s="22">
        <v>0.29999999999999716</v>
      </c>
      <c r="AR473" s="22">
        <v>1.9000000000000057</v>
      </c>
      <c r="AS473" s="22">
        <v>0.5</v>
      </c>
      <c r="AT473" s="22">
        <v>-0.59999999999999964</v>
      </c>
      <c r="AU473" s="22">
        <v>0.90000000000000036</v>
      </c>
      <c r="AV473" s="22">
        <v>2</v>
      </c>
      <c r="AW473" s="22">
        <v>0.70000000000000018</v>
      </c>
      <c r="AX473" s="22">
        <v>2.9000000000000021</v>
      </c>
      <c r="AY473" s="22">
        <v>-0.40000000000000213</v>
      </c>
      <c r="AZ473" s="22">
        <v>8</v>
      </c>
      <c r="BA473" s="22">
        <v>0</v>
      </c>
      <c r="BB473" s="22">
        <v>-1</v>
      </c>
      <c r="BC473" s="22">
        <v>1</v>
      </c>
      <c r="BD473" s="22">
        <v>-1</v>
      </c>
      <c r="BE473" s="22">
        <v>0</v>
      </c>
      <c r="BF473" s="22">
        <v>-3</v>
      </c>
      <c r="BG473" s="22">
        <v>0</v>
      </c>
      <c r="BH473" s="22">
        <v>9</v>
      </c>
      <c r="BI473" s="22">
        <v>-6.2999999999999972</v>
      </c>
      <c r="BJ473" s="22">
        <v>0</v>
      </c>
      <c r="BK473" s="22">
        <v>10</v>
      </c>
      <c r="BL473" s="22">
        <v>-18.399999999999999</v>
      </c>
      <c r="BM473" s="22">
        <v>-3</v>
      </c>
      <c r="BN473" s="22">
        <v>-5</v>
      </c>
      <c r="BO473" s="22">
        <v>4.9000000000000057</v>
      </c>
      <c r="BP473" s="22">
        <v>6</v>
      </c>
      <c r="BQ473" s="22">
        <v>-5</v>
      </c>
      <c r="BR473" s="22">
        <v>1</v>
      </c>
      <c r="BS473" s="22">
        <v>4</v>
      </c>
      <c r="BT473" s="22">
        <v>-2</v>
      </c>
      <c r="BU473" s="22">
        <v>0</v>
      </c>
      <c r="BV473" s="22">
        <v>2</v>
      </c>
      <c r="BW473" s="22">
        <v>-2</v>
      </c>
      <c r="BX473" s="22">
        <v>5</v>
      </c>
      <c r="BY473" s="22">
        <v>-5</v>
      </c>
      <c r="BZ473" s="22">
        <v>-6</v>
      </c>
      <c r="CA473" s="21" t="str">
        <f>IF(Table1[[#This Row],[Score1]]&gt;Table1[[#This Row],[Score2]],Table1[[#This Row],[Team1]],Table1[[#This Row],[Team2]])</f>
        <v>CLE</v>
      </c>
      <c r="CB473" s="32" t="str">
        <f>IF(Raw!$CA473=Raw!$B473,"Team1", "Team2")</f>
        <v>Team2</v>
      </c>
      <c r="CC473" s="32">
        <v>129</v>
      </c>
      <c r="CD473" s="32">
        <v>132</v>
      </c>
      <c r="CE473" s="32">
        <f>Raw!$CC473-Raw!$CD473</f>
        <v>-3</v>
      </c>
      <c r="CF473" s="32" t="str">
        <f>INDEX(Pred!O:O, MATCH(Table1[[#This Row],[Index]],Pred!E:E,0))</f>
        <v>do not bet</v>
      </c>
      <c r="CG473" s="32">
        <f>INDEX(Pred!P:P,MATCH(Table1[[#This Row],[Index]],Pred!E:E,0))</f>
        <v>3</v>
      </c>
      <c r="CH473" s="32">
        <f>IF(OR(SIGN(Table1[[#This Row],[Runline.forecast]])&lt;&gt;SIGN(Table1[[#This Row],[Scorediff]]), ABS(Table1[[#This Row],[Runline.forecast]])&gt;ABS(Table1[[#This Row],[Scorediff]])),1,0)</f>
        <v>1</v>
      </c>
      <c r="CI473" s="32">
        <f>IF(Table1[[#This Row],[GamewinTeam]]=Table1[[#This Row],[Bet.forecast]],0,1)</f>
        <v>1</v>
      </c>
      <c r="CJ473" s="32">
        <f>IF(AND(Table1[[#This Row],[Runline.error]]=0,Table1[[#This Row],[Error]]=0),0,1)</f>
        <v>1</v>
      </c>
      <c r="CK473" s="32">
        <f>IF(OR(SIGN(Table1[[#This Row],[Scorepreddiff]])&lt;&gt;SIGN(Table1[[#This Row],[Scorediff]]), ABS(Table1[[#This Row],[Scorepreddiff]])&gt;ABS(Table1[[#This Row],[Scorediff]])),1,0)</f>
        <v>1</v>
      </c>
    </row>
    <row r="474" spans="1:89" x14ac:dyDescent="0.25">
      <c r="A474" t="str">
        <f>IF(ISBLANK(Table1[[#This Row],[Gamewin]]),"Test","Train")</f>
        <v>Train</v>
      </c>
      <c r="B474" s="17" t="s">
        <v>40</v>
      </c>
      <c r="C474" t="s">
        <v>37</v>
      </c>
      <c r="D474" s="19" t="s">
        <v>322</v>
      </c>
      <c r="E474" s="18" t="str">
        <f>Table1[[#This Row],[Team1]]&amp;""&amp;Table1[[#This Row],[Team2]]&amp;""&amp;Table1[[#This Row],[Date]]</f>
        <v>CHABKN21.03.2018</v>
      </c>
      <c r="F474" s="3" t="str">
        <f>Raw!$C474</f>
        <v>BKN</v>
      </c>
      <c r="G474" s="3" t="str">
        <f>IF(Raw!$F474=Raw!$B474,"Team1","Team2")</f>
        <v>Team2</v>
      </c>
      <c r="H474" s="3" t="str">
        <f>IF(Table1[[#This Row],[Odd1]]&gt;Table1[[#This Row],[Odd2]],Table1[[#This Row],[Team2]],Table1[[#This Row],[Team1]])</f>
        <v>CHA</v>
      </c>
      <c r="I474" s="3" t="str">
        <f>IF(Raw!$H474=Raw!$B474,"Team1","Team2")</f>
        <v>Team1</v>
      </c>
      <c r="J474">
        <v>1.91</v>
      </c>
      <c r="K474">
        <v>1.99</v>
      </c>
      <c r="L474" s="3">
        <f>Raw!$J474-Raw!$K474</f>
        <v>-8.0000000000000071E-2</v>
      </c>
      <c r="M474" s="3" t="s">
        <v>37</v>
      </c>
      <c r="N474" s="3" t="str">
        <f>IF(Raw!$M474=Raw!$B474,"Team1", "Team2")</f>
        <v>Team2</v>
      </c>
      <c r="O474" s="3">
        <f>0</f>
        <v>0</v>
      </c>
      <c r="P474" s="3">
        <f>0</f>
        <v>0</v>
      </c>
      <c r="Q474" s="3">
        <f>0</f>
        <v>0</v>
      </c>
      <c r="R474" s="3">
        <f>0</f>
        <v>0</v>
      </c>
      <c r="S474" s="18" t="str">
        <f>IF(Table1[[#This Row],[Scorepred1]]&gt;Table1[[#This Row],[Scorepred2]],Table1[[#This Row],[Team1]],Table1[[#This Row],[Team2]])</f>
        <v>BKN</v>
      </c>
      <c r="T474" s="3" t="str">
        <f>IF(Raw!$S474=Raw!$B474,"Team1","Team2")</f>
        <v>Team2</v>
      </c>
      <c r="U474">
        <v>81</v>
      </c>
      <c r="V474">
        <v>102</v>
      </c>
      <c r="W474" s="3">
        <f>Raw!$U474-Raw!$V474</f>
        <v>-21</v>
      </c>
      <c r="X474">
        <v>0.87119999999999997</v>
      </c>
      <c r="Y474">
        <v>0.28999999999999998</v>
      </c>
      <c r="Z474" s="3">
        <f>1-Table1[[#This Row],[Pred1]]</f>
        <v>0.71</v>
      </c>
      <c r="AA474" s="22">
        <v>0</v>
      </c>
      <c r="AB474" s="22">
        <v>8</v>
      </c>
      <c r="AC474" s="22">
        <v>-8</v>
      </c>
      <c r="AD474" s="22">
        <v>0.11199999999999999</v>
      </c>
      <c r="AE474" s="22">
        <v>-0.19999999999999574</v>
      </c>
      <c r="AF474" s="22">
        <v>0.89999999999999147</v>
      </c>
      <c r="AG474" s="22">
        <v>0.5</v>
      </c>
      <c r="AH474" s="22">
        <v>-0.20000000000000284</v>
      </c>
      <c r="AI474" s="22">
        <v>0.70000000000000284</v>
      </c>
      <c r="AJ474" s="22">
        <v>-2.5999999999999996</v>
      </c>
      <c r="AK474" s="22">
        <v>-8.3000000000000007</v>
      </c>
      <c r="AL474" s="22">
        <v>1.1999999999999957</v>
      </c>
      <c r="AM474" s="22">
        <v>2.3000000000000007</v>
      </c>
      <c r="AN474" s="22">
        <v>4.3000000000000007</v>
      </c>
      <c r="AO474" s="22">
        <v>-3.5999999999999943</v>
      </c>
      <c r="AP474" s="22">
        <v>0</v>
      </c>
      <c r="AQ474" s="22">
        <v>0.39999999999999858</v>
      </c>
      <c r="AR474" s="22">
        <v>0.40000000000000568</v>
      </c>
      <c r="AS474" s="22">
        <v>-1.8999999999999986</v>
      </c>
      <c r="AT474" s="22">
        <v>-2.8000000000000007</v>
      </c>
      <c r="AU474" s="22">
        <v>0.80000000000000071</v>
      </c>
      <c r="AV474" s="22">
        <v>0.19999999999999929</v>
      </c>
      <c r="AW474" s="22">
        <v>-0.5</v>
      </c>
      <c r="AX474" s="22">
        <v>-3.1999999999999993</v>
      </c>
      <c r="AY474" s="22">
        <v>2.8000000000000007</v>
      </c>
      <c r="AZ474" s="22">
        <v>3.3</v>
      </c>
      <c r="BA474" s="22">
        <v>0</v>
      </c>
      <c r="BB474" s="22">
        <v>1</v>
      </c>
      <c r="BC474" s="22">
        <v>-1</v>
      </c>
      <c r="BD474" s="22">
        <v>1</v>
      </c>
      <c r="BE474" s="22">
        <v>0</v>
      </c>
      <c r="BF474" s="22">
        <v>6</v>
      </c>
      <c r="BG474" s="22">
        <v>-3</v>
      </c>
      <c r="BH474" s="22">
        <v>1</v>
      </c>
      <c r="BI474" s="22">
        <v>-3.6000000000000014</v>
      </c>
      <c r="BJ474" s="22">
        <v>-10</v>
      </c>
      <c r="BK474" s="22">
        <v>-21</v>
      </c>
      <c r="BL474" s="22">
        <v>-16.3</v>
      </c>
      <c r="BM474" s="22">
        <v>22</v>
      </c>
      <c r="BN474" s="22">
        <v>26</v>
      </c>
      <c r="BO474" s="22">
        <v>9.8999999999999915</v>
      </c>
      <c r="BP474" s="22">
        <v>13</v>
      </c>
      <c r="BQ474" s="22">
        <v>9</v>
      </c>
      <c r="BR474" s="22">
        <v>22</v>
      </c>
      <c r="BS474" s="22">
        <v>-4</v>
      </c>
      <c r="BT474" s="22">
        <v>0</v>
      </c>
      <c r="BU474" s="22">
        <v>-3</v>
      </c>
      <c r="BV474" s="22">
        <v>-9</v>
      </c>
      <c r="BW474" s="22">
        <v>9</v>
      </c>
      <c r="BX474" s="22">
        <v>-20</v>
      </c>
      <c r="BY474" s="22">
        <v>20</v>
      </c>
      <c r="BZ474" s="22">
        <v>12</v>
      </c>
      <c r="CA474" s="21" t="str">
        <f>IF(Table1[[#This Row],[Score1]]&gt;Table1[[#This Row],[Score2]],Table1[[#This Row],[Team1]],Table1[[#This Row],[Team2]])</f>
        <v>CHA</v>
      </c>
      <c r="CB474" s="32" t="str">
        <f>IF(Raw!$CA474=Raw!$B474,"Team1", "Team2")</f>
        <v>Team1</v>
      </c>
      <c r="CC474" s="32">
        <v>111</v>
      </c>
      <c r="CD474" s="32">
        <v>105</v>
      </c>
      <c r="CE474" s="32">
        <f>Raw!$CC474-Raw!$CD474</f>
        <v>6</v>
      </c>
      <c r="CF474" s="32" t="str">
        <f>INDEX(Pred!O:O, MATCH(Table1[[#This Row],[Index]],Pred!E:E,0))</f>
        <v>do not bet</v>
      </c>
      <c r="CG474" s="32">
        <f>INDEX(Pred!P:P,MATCH(Table1[[#This Row],[Index]],Pred!E:E,0))</f>
        <v>1</v>
      </c>
      <c r="CH474" s="32">
        <f>IF(OR(SIGN(Table1[[#This Row],[Runline.forecast]])&lt;&gt;SIGN(Table1[[#This Row],[Scorediff]]), ABS(Table1[[#This Row],[Runline.forecast]])&gt;ABS(Table1[[#This Row],[Scorediff]])),1,0)</f>
        <v>0</v>
      </c>
      <c r="CI474" s="32">
        <f>IF(Table1[[#This Row],[GamewinTeam]]=Table1[[#This Row],[Bet.forecast]],0,1)</f>
        <v>1</v>
      </c>
      <c r="CJ474" s="32">
        <f>IF(AND(Table1[[#This Row],[Runline.error]]=0,Table1[[#This Row],[Error]]=0),0,1)</f>
        <v>1</v>
      </c>
      <c r="CK474" s="32">
        <f>IF(OR(SIGN(Table1[[#This Row],[Scorepreddiff]])&lt;&gt;SIGN(Table1[[#This Row],[Scorediff]]), ABS(Table1[[#This Row],[Scorepreddiff]])&gt;ABS(Table1[[#This Row],[Scorediff]])),1,0)</f>
        <v>1</v>
      </c>
    </row>
    <row r="475" spans="1:89" x14ac:dyDescent="0.25">
      <c r="A475" t="str">
        <f>IF(ISBLANK(Table1[[#This Row],[Gamewin]]),"Test","Train")</f>
        <v>Train</v>
      </c>
      <c r="B475" s="17" t="s">
        <v>65</v>
      </c>
      <c r="C475" t="s">
        <v>7</v>
      </c>
      <c r="D475" s="19" t="s">
        <v>322</v>
      </c>
      <c r="E475" s="18" t="str">
        <f>Table1[[#This Row],[Team1]]&amp;""&amp;Table1[[#This Row],[Team2]]&amp;""&amp;Table1[[#This Row],[Date]]</f>
        <v>NYKMIA21.03.2018</v>
      </c>
      <c r="F475" s="3" t="str">
        <f>Raw!$C475</f>
        <v>MIA</v>
      </c>
      <c r="G475" s="3" t="str">
        <f>IF(Raw!$F475=Raw!$B475,"Team1","Team2")</f>
        <v>Team2</v>
      </c>
      <c r="H475" s="3" t="str">
        <f>IF(Table1[[#This Row],[Odd1]]&gt;Table1[[#This Row],[Odd2]],Table1[[#This Row],[Team2]],Table1[[#This Row],[Team1]])</f>
        <v>MIA</v>
      </c>
      <c r="I475" s="3" t="str">
        <f>IF(Raw!$H475=Raw!$B475,"Team1","Team2")</f>
        <v>Team2</v>
      </c>
      <c r="J475">
        <v>5.35</v>
      </c>
      <c r="K475">
        <v>1.19</v>
      </c>
      <c r="L475" s="3">
        <f>Raw!$J475-Raw!$K475</f>
        <v>4.16</v>
      </c>
      <c r="M475" s="3" t="s">
        <v>65</v>
      </c>
      <c r="N475" s="3" t="str">
        <f>IF(Raw!$M475=Raw!$B475,"Team1", "Team2")</f>
        <v>Team1</v>
      </c>
      <c r="O475" s="3">
        <f>0</f>
        <v>0</v>
      </c>
      <c r="P475" s="3">
        <f>0</f>
        <v>0</v>
      </c>
      <c r="Q475" s="3">
        <f>0</f>
        <v>0</v>
      </c>
      <c r="R475" s="3">
        <f>0</f>
        <v>0</v>
      </c>
      <c r="S475" s="18" t="str">
        <f>IF(Table1[[#This Row],[Scorepred1]]&gt;Table1[[#This Row],[Scorepred2]],Table1[[#This Row],[Team1]],Table1[[#This Row],[Team2]])</f>
        <v>MIA</v>
      </c>
      <c r="T475" s="3" t="str">
        <f>IF(Raw!$S475=Raw!$B475,"Team1","Team2")</f>
        <v>Team2</v>
      </c>
      <c r="U475">
        <v>82</v>
      </c>
      <c r="V475">
        <v>118</v>
      </c>
      <c r="W475" s="3">
        <f>Raw!$U475-Raw!$V475</f>
        <v>-36</v>
      </c>
      <c r="X475">
        <v>0.55920000000000003</v>
      </c>
      <c r="Y475">
        <v>0.14000000000000001</v>
      </c>
      <c r="Z475" s="3">
        <f>1-Table1[[#This Row],[Pred1]]</f>
        <v>0.86</v>
      </c>
      <c r="AA475" s="22">
        <v>0</v>
      </c>
      <c r="AB475" s="22">
        <v>-13</v>
      </c>
      <c r="AC475" s="22">
        <v>13</v>
      </c>
      <c r="AD475" s="22">
        <v>-0.18100000000000005</v>
      </c>
      <c r="AE475" s="22">
        <v>-0.20000000000000284</v>
      </c>
      <c r="AF475" s="22">
        <v>1</v>
      </c>
      <c r="AG475" s="22">
        <v>1.7999999999999972</v>
      </c>
      <c r="AH475" s="22">
        <v>2.4000000000000057</v>
      </c>
      <c r="AI475" s="22">
        <v>0.69999999999999574</v>
      </c>
      <c r="AJ475" s="22">
        <v>-3.2999999999999989</v>
      </c>
      <c r="AK475" s="22">
        <v>-8.1999999999999993</v>
      </c>
      <c r="AL475" s="22">
        <v>-1.3000000000000043</v>
      </c>
      <c r="AM475" s="22">
        <v>0.70000000000000107</v>
      </c>
      <c r="AN475" s="22">
        <v>-9.9999999999997868E-2</v>
      </c>
      <c r="AO475" s="22">
        <v>3.6999999999999886</v>
      </c>
      <c r="AP475" s="22">
        <v>1.2999999999999989</v>
      </c>
      <c r="AQ475" s="22">
        <v>-0.29999999999999716</v>
      </c>
      <c r="AR475" s="22">
        <v>1.1000000000000014</v>
      </c>
      <c r="AS475" s="22">
        <v>0.19999999999999929</v>
      </c>
      <c r="AT475" s="22">
        <v>0.5</v>
      </c>
      <c r="AU475" s="22">
        <v>-0.70000000000000018</v>
      </c>
      <c r="AV475" s="22">
        <v>0</v>
      </c>
      <c r="AW475" s="22">
        <v>0.10000000000000053</v>
      </c>
      <c r="AX475" s="22">
        <v>0.29999999999999716</v>
      </c>
      <c r="AY475" s="22">
        <v>-0.40000000000000213</v>
      </c>
      <c r="AZ475" s="22">
        <v>-3.8</v>
      </c>
      <c r="BA475" s="22">
        <v>0</v>
      </c>
      <c r="BB475" s="22">
        <v>-1</v>
      </c>
      <c r="BC475" s="22">
        <v>1</v>
      </c>
      <c r="BD475" s="22">
        <v>-1</v>
      </c>
      <c r="BE475" s="22">
        <v>0</v>
      </c>
      <c r="BF475" s="22">
        <v>-21</v>
      </c>
      <c r="BG475" s="22">
        <v>-6</v>
      </c>
      <c r="BH475" s="22">
        <v>8</v>
      </c>
      <c r="BI475" s="22">
        <v>-11.800000000000004</v>
      </c>
      <c r="BJ475" s="22">
        <v>-5</v>
      </c>
      <c r="BK475" s="22">
        <v>-3</v>
      </c>
      <c r="BL475" s="22">
        <v>-11.800000000000004</v>
      </c>
      <c r="BM475" s="22">
        <v>-4</v>
      </c>
      <c r="BN475" s="22">
        <v>-7</v>
      </c>
      <c r="BO475" s="22">
        <v>9.5999999999999943</v>
      </c>
      <c r="BP475" s="22">
        <v>8</v>
      </c>
      <c r="BQ475" s="22">
        <v>0</v>
      </c>
      <c r="BR475" s="22">
        <v>8</v>
      </c>
      <c r="BS475" s="22">
        <v>-10</v>
      </c>
      <c r="BT475" s="22">
        <v>7</v>
      </c>
      <c r="BU475" s="22">
        <v>-3</v>
      </c>
      <c r="BV475" s="22">
        <v>-1</v>
      </c>
      <c r="BW475" s="22">
        <v>1</v>
      </c>
      <c r="BX475" s="22">
        <v>-1</v>
      </c>
      <c r="BY475" s="22">
        <v>1</v>
      </c>
      <c r="BZ475" s="22">
        <v>-42</v>
      </c>
      <c r="CA475" s="21" t="str">
        <f>IF(Table1[[#This Row],[Score1]]&gt;Table1[[#This Row],[Score2]],Table1[[#This Row],[Team1]],Table1[[#This Row],[Team2]])</f>
        <v>MIA</v>
      </c>
      <c r="CB475" s="32" t="str">
        <f>IF(Raw!$CA475=Raw!$B475,"Team1", "Team2")</f>
        <v>Team2</v>
      </c>
      <c r="CC475" s="32">
        <v>98</v>
      </c>
      <c r="CD475" s="32">
        <v>119</v>
      </c>
      <c r="CE475" s="32">
        <f>Raw!$CC475-Raw!$CD475</f>
        <v>-21</v>
      </c>
      <c r="CF475" s="32" t="str">
        <f>INDEX(Pred!O:O, MATCH(Table1[[#This Row],[Index]],Pred!E:E,0))</f>
        <v>Team2</v>
      </c>
      <c r="CG475" s="32">
        <f>INDEX(Pred!P:P,MATCH(Table1[[#This Row],[Index]],Pred!E:E,0))</f>
        <v>-9</v>
      </c>
      <c r="CH475" s="32">
        <f>IF(OR(SIGN(Table1[[#This Row],[Runline.forecast]])&lt;&gt;SIGN(Table1[[#This Row],[Scorediff]]), ABS(Table1[[#This Row],[Runline.forecast]])&gt;ABS(Table1[[#This Row],[Scorediff]])),1,0)</f>
        <v>0</v>
      </c>
      <c r="CI475" s="32">
        <f>IF(Table1[[#This Row],[GamewinTeam]]=Table1[[#This Row],[Bet.forecast]],0,1)</f>
        <v>0</v>
      </c>
      <c r="CJ475" s="32">
        <f>IF(AND(Table1[[#This Row],[Runline.error]]=0,Table1[[#This Row],[Error]]=0),0,1)</f>
        <v>0</v>
      </c>
      <c r="CK475" s="32">
        <f>IF(OR(SIGN(Table1[[#This Row],[Scorepreddiff]])&lt;&gt;SIGN(Table1[[#This Row],[Scorediff]]), ABS(Table1[[#This Row],[Scorepreddiff]])&gt;ABS(Table1[[#This Row],[Scorediff]])),1,0)</f>
        <v>1</v>
      </c>
    </row>
    <row r="476" spans="1:89" x14ac:dyDescent="0.25">
      <c r="A476" t="str">
        <f>IF(ISBLANK(Table1[[#This Row],[Gamewin]]),"Test","Train")</f>
        <v>Train</v>
      </c>
      <c r="B476" s="17" t="s">
        <v>47</v>
      </c>
      <c r="C476" t="s">
        <v>42</v>
      </c>
      <c r="D476" s="19" t="s">
        <v>322</v>
      </c>
      <c r="E476" s="18" t="str">
        <f>Table1[[#This Row],[Team1]]&amp;""&amp;Table1[[#This Row],[Team2]]&amp;""&amp;Table1[[#This Row],[Date]]</f>
        <v>DENCHI21.03.2018</v>
      </c>
      <c r="F476" s="3" t="str">
        <f>Raw!$C476</f>
        <v>CHI</v>
      </c>
      <c r="G476" s="3" t="str">
        <f>IF(Raw!$F476=Raw!$B476,"Team1","Team2")</f>
        <v>Team2</v>
      </c>
      <c r="H476" s="3" t="str">
        <f>IF(Table1[[#This Row],[Odd1]]&gt;Table1[[#This Row],[Odd2]],Table1[[#This Row],[Team2]],Table1[[#This Row],[Team1]])</f>
        <v>DEN</v>
      </c>
      <c r="I476" s="3" t="str">
        <f>IF(Raw!$H476=Raw!$B476,"Team1","Team2")</f>
        <v>Team1</v>
      </c>
      <c r="J476">
        <v>1.21</v>
      </c>
      <c r="K476">
        <v>4.99</v>
      </c>
      <c r="L476" s="3">
        <f>Raw!$J476-Raw!$K476</f>
        <v>-3.7800000000000002</v>
      </c>
      <c r="M476" s="3" t="s">
        <v>42</v>
      </c>
      <c r="N476" s="3" t="str">
        <f>IF(Raw!$M476=Raw!$B476,"Team1", "Team2")</f>
        <v>Team2</v>
      </c>
      <c r="O476" s="3">
        <f>0</f>
        <v>0</v>
      </c>
      <c r="P476" s="3">
        <f>0</f>
        <v>0</v>
      </c>
      <c r="Q476" s="3">
        <f>0</f>
        <v>0</v>
      </c>
      <c r="R476" s="3">
        <f>0</f>
        <v>0</v>
      </c>
      <c r="S476" s="18" t="str">
        <f>IF(Table1[[#This Row],[Scorepred1]]&gt;Table1[[#This Row],[Scorepred2]],Table1[[#This Row],[Team1]],Table1[[#This Row],[Team2]])</f>
        <v>DEN</v>
      </c>
      <c r="T476" s="3" t="str">
        <f>IF(Raw!$S476=Raw!$B476,"Team1","Team2")</f>
        <v>Team1</v>
      </c>
      <c r="U476">
        <v>99</v>
      </c>
      <c r="V476">
        <v>95</v>
      </c>
      <c r="W476" s="3">
        <f>Raw!$U476-Raw!$V476</f>
        <v>4</v>
      </c>
      <c r="X476">
        <v>0.58650000000000002</v>
      </c>
      <c r="Y476">
        <v>0.54</v>
      </c>
      <c r="Z476" s="3">
        <f>1-Table1[[#This Row],[Pred1]]</f>
        <v>0.45999999999999996</v>
      </c>
      <c r="AA476" s="22">
        <v>1</v>
      </c>
      <c r="AB476" s="22">
        <v>15</v>
      </c>
      <c r="AC476" s="22">
        <v>-14</v>
      </c>
      <c r="AD476" s="22">
        <v>0.20400000000000001</v>
      </c>
      <c r="AE476" s="22">
        <v>-0.20000000000000284</v>
      </c>
      <c r="AF476" s="22">
        <v>6.2999999999999972</v>
      </c>
      <c r="AG476" s="22">
        <v>1.9000000000000057</v>
      </c>
      <c r="AH476" s="22">
        <v>-2.3999999999999915</v>
      </c>
      <c r="AI476" s="22">
        <v>3.3999999999999986</v>
      </c>
      <c r="AJ476" s="22">
        <v>0.5</v>
      </c>
      <c r="AK476" s="22">
        <v>-9.9999999999997868E-2</v>
      </c>
      <c r="AL476" s="22">
        <v>1.7000000000000028</v>
      </c>
      <c r="AM476" s="22">
        <v>2.0999999999999979</v>
      </c>
      <c r="AN476" s="22">
        <v>2.7000000000000028</v>
      </c>
      <c r="AO476" s="22">
        <v>0.20000000000000284</v>
      </c>
      <c r="AP476" s="22">
        <v>1.5999999999999996</v>
      </c>
      <c r="AQ476" s="22">
        <v>-1.8000000000000043</v>
      </c>
      <c r="AR476" s="22">
        <v>-0.30000000000000426</v>
      </c>
      <c r="AS476" s="22">
        <v>1.3999999999999986</v>
      </c>
      <c r="AT476" s="22">
        <v>1.5</v>
      </c>
      <c r="AU476" s="22">
        <v>0.40000000000000036</v>
      </c>
      <c r="AV476" s="22">
        <v>1</v>
      </c>
      <c r="AW476" s="22">
        <v>-9.9999999999999645E-2</v>
      </c>
      <c r="AX476" s="22">
        <v>-0.80000000000000071</v>
      </c>
      <c r="AY476" s="22">
        <v>2.8000000000000007</v>
      </c>
      <c r="AZ476" s="22">
        <v>7.9</v>
      </c>
      <c r="BA476" s="22">
        <v>0</v>
      </c>
      <c r="BB476" s="22">
        <v>1</v>
      </c>
      <c r="BC476" s="22">
        <v>-1</v>
      </c>
      <c r="BD476" s="22">
        <v>1</v>
      </c>
      <c r="BE476" s="22">
        <v>0</v>
      </c>
      <c r="BF476" s="22">
        <v>33</v>
      </c>
      <c r="BG476" s="22">
        <v>12</v>
      </c>
      <c r="BH476" s="22">
        <v>-6</v>
      </c>
      <c r="BI476" s="22">
        <v>17.600000000000001</v>
      </c>
      <c r="BJ476" s="22">
        <v>7</v>
      </c>
      <c r="BK476" s="22">
        <v>-3</v>
      </c>
      <c r="BL476" s="22">
        <v>22.9</v>
      </c>
      <c r="BM476" s="22">
        <v>2</v>
      </c>
      <c r="BN476" s="22">
        <v>2</v>
      </c>
      <c r="BO476" s="22">
        <v>2.7000000000000028</v>
      </c>
      <c r="BP476" s="22">
        <v>-1</v>
      </c>
      <c r="BQ476" s="22">
        <v>12</v>
      </c>
      <c r="BR476" s="22">
        <v>11</v>
      </c>
      <c r="BS476" s="22">
        <v>5</v>
      </c>
      <c r="BT476" s="22">
        <v>4</v>
      </c>
      <c r="BU476" s="22">
        <v>-3</v>
      </c>
      <c r="BV476" s="22">
        <v>2</v>
      </c>
      <c r="BW476" s="22">
        <v>-2</v>
      </c>
      <c r="BX476" s="22">
        <v>-9</v>
      </c>
      <c r="BY476" s="22">
        <v>9</v>
      </c>
      <c r="BZ476" s="22">
        <v>66</v>
      </c>
      <c r="CA476" s="21" t="str">
        <f>IF(Table1[[#This Row],[Score1]]&gt;Table1[[#This Row],[Score2]],Table1[[#This Row],[Team1]],Table1[[#This Row],[Team2]])</f>
        <v>DEN</v>
      </c>
      <c r="CB476" s="32" t="str">
        <f>IF(Raw!$CA476=Raw!$B476,"Team1", "Team2")</f>
        <v>Team1</v>
      </c>
      <c r="CC476" s="32">
        <v>135</v>
      </c>
      <c r="CD476" s="32">
        <v>102</v>
      </c>
      <c r="CE476" s="32">
        <f>Raw!$CC476-Raw!$CD476</f>
        <v>33</v>
      </c>
      <c r="CF476" s="32" t="str">
        <f>INDEX(Pred!O:O, MATCH(Table1[[#This Row],[Index]],Pred!E:E,0))</f>
        <v>do not bet</v>
      </c>
      <c r="CG476" s="32">
        <f>INDEX(Pred!P:P,MATCH(Table1[[#This Row],[Index]],Pred!E:E,0))</f>
        <v>1</v>
      </c>
      <c r="CH476" s="32">
        <f>IF(OR(SIGN(Table1[[#This Row],[Runline.forecast]])&lt;&gt;SIGN(Table1[[#This Row],[Scorediff]]), ABS(Table1[[#This Row],[Runline.forecast]])&gt;ABS(Table1[[#This Row],[Scorediff]])),1,0)</f>
        <v>0</v>
      </c>
      <c r="CI476" s="32">
        <f>IF(Table1[[#This Row],[GamewinTeam]]=Table1[[#This Row],[Bet.forecast]],0,1)</f>
        <v>1</v>
      </c>
      <c r="CJ476" s="32">
        <f>IF(AND(Table1[[#This Row],[Runline.error]]=0,Table1[[#This Row],[Error]]=0),0,1)</f>
        <v>1</v>
      </c>
      <c r="CK476" s="32">
        <f>IF(OR(SIGN(Table1[[#This Row],[Scorepreddiff]])&lt;&gt;SIGN(Table1[[#This Row],[Scorediff]]), ABS(Table1[[#This Row],[Scorepreddiff]])&gt;ABS(Table1[[#This Row],[Scorediff]])),1,0)</f>
        <v>0</v>
      </c>
    </row>
    <row r="477" spans="1:89" x14ac:dyDescent="0.25">
      <c r="A477" t="str">
        <f>IF(ISBLANK(Table1[[#This Row],[Gamewin]]),"Test","Train")</f>
        <v>Train</v>
      </c>
      <c r="B477" s="17" t="s">
        <v>53</v>
      </c>
      <c r="C477" t="s">
        <v>63</v>
      </c>
      <c r="D477" s="19" t="s">
        <v>322</v>
      </c>
      <c r="E477" s="18" t="str">
        <f>Table1[[#This Row],[Team1]]&amp;""&amp;Table1[[#This Row],[Team2]]&amp;""&amp;Table1[[#This Row],[Date]]</f>
        <v>INDNOP21.03.2018</v>
      </c>
      <c r="F477" s="3" t="str">
        <f>Raw!$C477</f>
        <v>NOP</v>
      </c>
      <c r="G477" s="3" t="str">
        <f>IF(Raw!$F477=Raw!$B477,"Team1","Team2")</f>
        <v>Team2</v>
      </c>
      <c r="H477" s="3" t="str">
        <f>IF(Table1[[#This Row],[Odd1]]&gt;Table1[[#This Row],[Odd2]],Table1[[#This Row],[Team2]],Table1[[#This Row],[Team1]])</f>
        <v>NOP</v>
      </c>
      <c r="I477" s="3" t="str">
        <f>IF(Raw!$H477=Raw!$B477,"Team1","Team2")</f>
        <v>Team2</v>
      </c>
      <c r="J477">
        <v>2.0299999999999998</v>
      </c>
      <c r="K477">
        <v>1.88</v>
      </c>
      <c r="L477" s="3">
        <f>Raw!$J477-Raw!$K477</f>
        <v>0.14999999999999991</v>
      </c>
      <c r="M477" s="3" t="s">
        <v>53</v>
      </c>
      <c r="N477" s="3" t="str">
        <f>IF(Raw!$M477=Raw!$B477,"Team1", "Team2")</f>
        <v>Team1</v>
      </c>
      <c r="O477" s="3">
        <f>0</f>
        <v>0</v>
      </c>
      <c r="P477" s="3">
        <f>0</f>
        <v>0</v>
      </c>
      <c r="Q477" s="3">
        <f>0</f>
        <v>0</v>
      </c>
      <c r="R477" s="3">
        <f>0</f>
        <v>0</v>
      </c>
      <c r="S477" s="18" t="str">
        <f>IF(Table1[[#This Row],[Scorepred1]]&gt;Table1[[#This Row],[Scorepred2]],Table1[[#This Row],[Team1]],Table1[[#This Row],[Team2]])</f>
        <v>IND</v>
      </c>
      <c r="T477" s="3" t="str">
        <f>IF(Raw!$S477=Raw!$B477,"Team1","Team2")</f>
        <v>Team1</v>
      </c>
      <c r="U477">
        <v>106</v>
      </c>
      <c r="V477">
        <v>84</v>
      </c>
      <c r="W477" s="3">
        <f>Raw!$U477-Raw!$V477</f>
        <v>22</v>
      </c>
      <c r="X477">
        <v>0.78810000000000002</v>
      </c>
      <c r="Y477">
        <v>0.72</v>
      </c>
      <c r="Z477" s="3">
        <f>1-Table1[[#This Row],[Pred1]]</f>
        <v>0.28000000000000003</v>
      </c>
      <c r="AA477" s="22">
        <v>0</v>
      </c>
      <c r="AB477" s="22">
        <v>-1</v>
      </c>
      <c r="AC477" s="22">
        <v>1</v>
      </c>
      <c r="AD477" s="22">
        <v>-1.4000000000000012E-2</v>
      </c>
      <c r="AE477" s="22">
        <v>-0.69999999999999574</v>
      </c>
      <c r="AF477" s="22">
        <v>-5.9000000000000057</v>
      </c>
      <c r="AG477" s="22">
        <v>-1.6999999999999957</v>
      </c>
      <c r="AH477" s="22">
        <v>-1.8000000000000114</v>
      </c>
      <c r="AI477" s="22">
        <v>-0.90000000000000568</v>
      </c>
      <c r="AJ477" s="22">
        <v>-1.3000000000000007</v>
      </c>
      <c r="AK477" s="22">
        <v>-3.9000000000000021</v>
      </c>
      <c r="AL477" s="22">
        <v>0.60000000000000142</v>
      </c>
      <c r="AM477" s="22">
        <v>-1.3000000000000007</v>
      </c>
      <c r="AN477" s="22">
        <v>-1.7999999999999972</v>
      </c>
      <c r="AO477" s="22">
        <v>0.90000000000000568</v>
      </c>
      <c r="AP477" s="22">
        <v>0.90000000000000036</v>
      </c>
      <c r="AQ477" s="22">
        <v>-2.6000000000000014</v>
      </c>
      <c r="AR477" s="22">
        <v>-1.7000000000000028</v>
      </c>
      <c r="AS477" s="22">
        <v>-4.5</v>
      </c>
      <c r="AT477" s="22">
        <v>-1.5</v>
      </c>
      <c r="AU477" s="22">
        <v>1.1000000000000005</v>
      </c>
      <c r="AV477" s="22">
        <v>-1.7000000000000002</v>
      </c>
      <c r="AW477" s="22">
        <v>0.90000000000000036</v>
      </c>
      <c r="AX477" s="22">
        <v>-0.30000000000000071</v>
      </c>
      <c r="AY477" s="22">
        <v>-2</v>
      </c>
      <c r="AZ477" s="22">
        <v>0.7</v>
      </c>
      <c r="BA477" s="22">
        <v>0</v>
      </c>
      <c r="BB477" s="22">
        <v>-1</v>
      </c>
      <c r="BC477" s="22">
        <v>1</v>
      </c>
      <c r="BD477" s="22">
        <v>-1</v>
      </c>
      <c r="BE477" s="22">
        <v>0</v>
      </c>
      <c r="BF477" s="22">
        <v>-4</v>
      </c>
      <c r="BG477" s="22">
        <v>0</v>
      </c>
      <c r="BH477" s="22">
        <v>14</v>
      </c>
      <c r="BI477" s="22">
        <v>-6.3999999999999986</v>
      </c>
      <c r="BJ477" s="22">
        <v>-1</v>
      </c>
      <c r="BK477" s="22">
        <v>-1</v>
      </c>
      <c r="BL477" s="22">
        <v>-2.9999999999999964</v>
      </c>
      <c r="BM477" s="22">
        <v>-3</v>
      </c>
      <c r="BN477" s="22">
        <v>-6</v>
      </c>
      <c r="BO477" s="22">
        <v>11.100000000000009</v>
      </c>
      <c r="BP477" s="22">
        <v>5</v>
      </c>
      <c r="BQ477" s="22">
        <v>-7</v>
      </c>
      <c r="BR477" s="22">
        <v>-2</v>
      </c>
      <c r="BS477" s="22">
        <v>0</v>
      </c>
      <c r="BT477" s="22">
        <v>-5</v>
      </c>
      <c r="BU477" s="22">
        <v>9</v>
      </c>
      <c r="BV477" s="22">
        <v>-6</v>
      </c>
      <c r="BW477" s="22">
        <v>6</v>
      </c>
      <c r="BX477" s="22">
        <v>2</v>
      </c>
      <c r="BY477" s="22">
        <v>-2</v>
      </c>
      <c r="BZ477" s="22">
        <v>-8</v>
      </c>
      <c r="CA477" s="21" t="str">
        <f>IF(Table1[[#This Row],[Score1]]&gt;Table1[[#This Row],[Score2]],Table1[[#This Row],[Team1]],Table1[[#This Row],[Team2]])</f>
        <v>NOP</v>
      </c>
      <c r="CB477" s="32" t="str">
        <f>IF(Raw!$CA477=Raw!$B477,"Team1", "Team2")</f>
        <v>Team2</v>
      </c>
      <c r="CC477" s="32">
        <v>92</v>
      </c>
      <c r="CD477" s="32">
        <v>96</v>
      </c>
      <c r="CE477" s="32">
        <f>Raw!$CC477-Raw!$CD477</f>
        <v>-4</v>
      </c>
      <c r="CF477" s="32" t="str">
        <f>INDEX(Pred!O:O, MATCH(Table1[[#This Row],[Index]],Pred!E:E,0))</f>
        <v>Team2</v>
      </c>
      <c r="CG477" s="32">
        <f>INDEX(Pred!P:P,MATCH(Table1[[#This Row],[Index]],Pred!E:E,0))</f>
        <v>-3</v>
      </c>
      <c r="CH477" s="32">
        <f>IF(OR(SIGN(Table1[[#This Row],[Runline.forecast]])&lt;&gt;SIGN(Table1[[#This Row],[Scorediff]]), ABS(Table1[[#This Row],[Runline.forecast]])&gt;ABS(Table1[[#This Row],[Scorediff]])),1,0)</f>
        <v>0</v>
      </c>
      <c r="CI477" s="32">
        <f>IF(Table1[[#This Row],[GamewinTeam]]=Table1[[#This Row],[Bet.forecast]],0,1)</f>
        <v>0</v>
      </c>
      <c r="CJ477" s="32">
        <f>IF(AND(Table1[[#This Row],[Runline.error]]=0,Table1[[#This Row],[Error]]=0),0,1)</f>
        <v>0</v>
      </c>
      <c r="CK477" s="32">
        <f>IF(OR(SIGN(Table1[[#This Row],[Scorepreddiff]])&lt;&gt;SIGN(Table1[[#This Row],[Scorediff]]), ABS(Table1[[#This Row],[Scorepreddiff]])&gt;ABS(Table1[[#This Row],[Scorediff]])),1,0)</f>
        <v>1</v>
      </c>
    </row>
    <row r="478" spans="1:89" x14ac:dyDescent="0.25">
      <c r="A478" t="str">
        <f>IF(ISBLANK(Table1[[#This Row],[Gamewin]]),"Test","Train")</f>
        <v>Train</v>
      </c>
      <c r="B478" s="17" t="s">
        <v>55</v>
      </c>
      <c r="C478" t="s">
        <v>8</v>
      </c>
      <c r="D478" s="19" t="s">
        <v>322</v>
      </c>
      <c r="E478" s="18" t="str">
        <f>Table1[[#This Row],[Team1]]&amp;""&amp;Table1[[#This Row],[Team2]]&amp;""&amp;Table1[[#This Row],[Date]]</f>
        <v>LACMIL21.03.2018</v>
      </c>
      <c r="F478" s="3" t="str">
        <f>Raw!$C478</f>
        <v>MIL</v>
      </c>
      <c r="G478" s="3" t="str">
        <f>IF(Raw!$F478=Raw!$B478,"Team1","Team2")</f>
        <v>Team2</v>
      </c>
      <c r="H478" s="3" t="str">
        <f>IF(Table1[[#This Row],[Odd1]]&gt;Table1[[#This Row],[Odd2]],Table1[[#This Row],[Team2]],Table1[[#This Row],[Team1]])</f>
        <v>MIL</v>
      </c>
      <c r="I478" s="3" t="str">
        <f>IF(Raw!$H478=Raw!$B478,"Team1","Team2")</f>
        <v>Team2</v>
      </c>
      <c r="J478">
        <v>2.91</v>
      </c>
      <c r="K478">
        <v>1.47</v>
      </c>
      <c r="L478" s="3">
        <f>Raw!$J478-Raw!$K478</f>
        <v>1.4400000000000002</v>
      </c>
      <c r="M478" s="3" t="s">
        <v>55</v>
      </c>
      <c r="N478" s="3" t="str">
        <f>IF(Raw!$M478=Raw!$B478,"Team1", "Team2")</f>
        <v>Team1</v>
      </c>
      <c r="O478" s="3">
        <f>0</f>
        <v>0</v>
      </c>
      <c r="P478" s="3">
        <f>0</f>
        <v>0</v>
      </c>
      <c r="Q478" s="3">
        <f>0</f>
        <v>0</v>
      </c>
      <c r="R478" s="3">
        <f>0</f>
        <v>0</v>
      </c>
      <c r="S478" s="18" t="str">
        <f>IF(Table1[[#This Row],[Scorepred1]]&gt;Table1[[#This Row],[Scorepred2]],Table1[[#This Row],[Team1]],Table1[[#This Row],[Team2]])</f>
        <v>MIL</v>
      </c>
      <c r="T478" s="3" t="str">
        <f>IF(Raw!$S478=Raw!$B478,"Team1","Team2")</f>
        <v>Team2</v>
      </c>
      <c r="U478">
        <v>85</v>
      </c>
      <c r="V478">
        <v>110</v>
      </c>
      <c r="W478" s="3">
        <f>Raw!$U478-Raw!$V478</f>
        <v>-25</v>
      </c>
      <c r="X478">
        <v>0.5292</v>
      </c>
      <c r="Y478">
        <v>0.25</v>
      </c>
      <c r="Z478" s="3">
        <f>1-Table1[[#This Row],[Pred1]]</f>
        <v>0.75</v>
      </c>
      <c r="AA478" s="22">
        <v>0</v>
      </c>
      <c r="AB478" s="22">
        <v>1</v>
      </c>
      <c r="AC478" s="22">
        <v>-1</v>
      </c>
      <c r="AD478" s="22">
        <v>1.4000000000000012E-2</v>
      </c>
      <c r="AE478" s="22">
        <v>-0.19999999999999574</v>
      </c>
      <c r="AF478" s="22">
        <v>3.7000000000000028</v>
      </c>
      <c r="AG478" s="22">
        <v>0.90000000000000568</v>
      </c>
      <c r="AH478" s="22">
        <v>3.5</v>
      </c>
      <c r="AI478" s="22">
        <v>-0.89999999999999858</v>
      </c>
      <c r="AJ478" s="22">
        <v>1.2000000000000011</v>
      </c>
      <c r="AK478" s="22">
        <v>3.2999999999999972</v>
      </c>
      <c r="AL478" s="22">
        <v>-0.10000000000000142</v>
      </c>
      <c r="AM478" s="22">
        <v>0.80000000000000071</v>
      </c>
      <c r="AN478" s="22">
        <v>1.6999999999999993</v>
      </c>
      <c r="AO478" s="22">
        <v>-2.3000000000000114</v>
      </c>
      <c r="AP478" s="22">
        <v>1.8000000000000007</v>
      </c>
      <c r="AQ478" s="22">
        <v>2.8000000000000007</v>
      </c>
      <c r="AR478" s="22">
        <v>4.5</v>
      </c>
      <c r="AS478" s="22">
        <v>-0.5</v>
      </c>
      <c r="AT478" s="22">
        <v>0.69999999999999929</v>
      </c>
      <c r="AU478" s="22">
        <v>-0.79999999999999982</v>
      </c>
      <c r="AV478" s="22">
        <v>-0.70000000000000018</v>
      </c>
      <c r="AW478" s="22">
        <v>1.1000000000000005</v>
      </c>
      <c r="AX478" s="22">
        <v>-1.5</v>
      </c>
      <c r="AY478" s="22">
        <v>2.1999999999999993</v>
      </c>
      <c r="AZ478" s="22">
        <v>1.3</v>
      </c>
      <c r="BA478" s="22">
        <v>0</v>
      </c>
      <c r="BB478" s="22">
        <v>1</v>
      </c>
      <c r="BC478" s="22">
        <v>-1</v>
      </c>
      <c r="BD478" s="22">
        <v>1</v>
      </c>
      <c r="BE478" s="22">
        <v>0</v>
      </c>
      <c r="BF478" s="22">
        <v>7</v>
      </c>
      <c r="BG478" s="22">
        <v>-5</v>
      </c>
      <c r="BH478" s="22">
        <v>-5</v>
      </c>
      <c r="BI478" s="22">
        <v>-2.6000000000000014</v>
      </c>
      <c r="BJ478" s="22">
        <v>7</v>
      </c>
      <c r="BK478" s="22">
        <v>4</v>
      </c>
      <c r="BL478" s="22">
        <v>19.2</v>
      </c>
      <c r="BM478" s="22">
        <v>10</v>
      </c>
      <c r="BN478" s="22">
        <v>12</v>
      </c>
      <c r="BO478" s="22">
        <v>5.3000000000000114</v>
      </c>
      <c r="BP478" s="22">
        <v>8</v>
      </c>
      <c r="BQ478" s="22">
        <v>6</v>
      </c>
      <c r="BR478" s="22">
        <v>14</v>
      </c>
      <c r="BS478" s="22">
        <v>-7</v>
      </c>
      <c r="BT478" s="22">
        <v>6</v>
      </c>
      <c r="BU478" s="22">
        <v>2</v>
      </c>
      <c r="BV478" s="22">
        <v>-2</v>
      </c>
      <c r="BW478" s="22">
        <v>2</v>
      </c>
      <c r="BX478" s="22">
        <v>-4</v>
      </c>
      <c r="BY478" s="22">
        <v>4</v>
      </c>
      <c r="BZ478" s="22">
        <v>14</v>
      </c>
      <c r="CA478" s="21" t="str">
        <f>IF(Table1[[#This Row],[Score1]]&gt;Table1[[#This Row],[Score2]],Table1[[#This Row],[Team1]],Table1[[#This Row],[Team2]])</f>
        <v>LAC</v>
      </c>
      <c r="CB478" s="32" t="str">
        <f>IF(Raw!$CA478=Raw!$B478,"Team1", "Team2")</f>
        <v>Team1</v>
      </c>
      <c r="CC478" s="32">
        <v>127</v>
      </c>
      <c r="CD478" s="32">
        <v>120</v>
      </c>
      <c r="CE478" s="32">
        <f>Raw!$CC478-Raw!$CD478</f>
        <v>7</v>
      </c>
      <c r="CF478" s="32" t="str">
        <f>INDEX(Pred!O:O, MATCH(Table1[[#This Row],[Index]],Pred!E:E,0))</f>
        <v>do not bet</v>
      </c>
      <c r="CG478" s="32">
        <f>INDEX(Pred!P:P,MATCH(Table1[[#This Row],[Index]],Pred!E:E,0))</f>
        <v>-2</v>
      </c>
      <c r="CH478" s="32">
        <f>IF(OR(SIGN(Table1[[#This Row],[Runline.forecast]])&lt;&gt;SIGN(Table1[[#This Row],[Scorediff]]), ABS(Table1[[#This Row],[Runline.forecast]])&gt;ABS(Table1[[#This Row],[Scorediff]])),1,0)</f>
        <v>1</v>
      </c>
      <c r="CI478" s="32">
        <f>IF(Table1[[#This Row],[GamewinTeam]]=Table1[[#This Row],[Bet.forecast]],0,1)</f>
        <v>1</v>
      </c>
      <c r="CJ478" s="32">
        <f>IF(AND(Table1[[#This Row],[Runline.error]]=0,Table1[[#This Row],[Error]]=0),0,1)</f>
        <v>1</v>
      </c>
      <c r="CK478" s="32">
        <f>IF(OR(SIGN(Table1[[#This Row],[Scorepreddiff]])&lt;&gt;SIGN(Table1[[#This Row],[Scorediff]]), ABS(Table1[[#This Row],[Scorepreddiff]])&gt;ABS(Table1[[#This Row],[Scorediff]])),1,0)</f>
        <v>1</v>
      </c>
    </row>
    <row r="479" spans="1:89" x14ac:dyDescent="0.25">
      <c r="A479" t="str">
        <f>IF(ISBLANK(Table1[[#This Row],[Gamewin]]),"Test","Train")</f>
        <v>Train</v>
      </c>
      <c r="B479" s="17" t="s">
        <v>83</v>
      </c>
      <c r="C479" t="s">
        <v>78</v>
      </c>
      <c r="D479" s="19" t="s">
        <v>322</v>
      </c>
      <c r="E479" s="18" t="str">
        <f>Table1[[#This Row],[Team1]]&amp;""&amp;Table1[[#This Row],[Team2]]&amp;""&amp;Table1[[#This Row],[Date]]</f>
        <v>WASSAS21.03.2018</v>
      </c>
      <c r="F479" s="3" t="str">
        <f>Raw!$C479</f>
        <v>SAS</v>
      </c>
      <c r="G479" s="3" t="str">
        <f>IF(Raw!$F479=Raw!$B479,"Team1","Team2")</f>
        <v>Team2</v>
      </c>
      <c r="H479" s="3" t="str">
        <f>IF(Table1[[#This Row],[Odd1]]&gt;Table1[[#This Row],[Odd2]],Table1[[#This Row],[Team2]],Table1[[#This Row],[Team1]])</f>
        <v>SAS</v>
      </c>
      <c r="I479" s="3" t="str">
        <f>IF(Raw!$H479=Raw!$B479,"Team1","Team2")</f>
        <v>Team2</v>
      </c>
      <c r="J479">
        <v>2.93</v>
      </c>
      <c r="K479">
        <v>1.46</v>
      </c>
      <c r="L479" s="3">
        <f>Raw!$J479-Raw!$K479</f>
        <v>1.4700000000000002</v>
      </c>
      <c r="M479" s="3" t="s">
        <v>83</v>
      </c>
      <c r="N479" s="3" t="str">
        <f>IF(Raw!$M479=Raw!$B479,"Team1", "Team2")</f>
        <v>Team1</v>
      </c>
      <c r="O479" s="3">
        <f>0</f>
        <v>0</v>
      </c>
      <c r="P479" s="3">
        <f>0</f>
        <v>0</v>
      </c>
      <c r="Q479" s="3">
        <f>0</f>
        <v>0</v>
      </c>
      <c r="R479" s="3">
        <f>0</f>
        <v>0</v>
      </c>
      <c r="S479" s="18" t="str">
        <f>IF(Table1[[#This Row],[Scorepred1]]&gt;Table1[[#This Row],[Scorepred2]],Table1[[#This Row],[Team1]],Table1[[#This Row],[Team2]])</f>
        <v>SAS</v>
      </c>
      <c r="T479" s="3" t="str">
        <f>IF(Raw!$S479=Raw!$B479,"Team1","Team2")</f>
        <v>Team2</v>
      </c>
      <c r="U479">
        <v>92</v>
      </c>
      <c r="V479">
        <v>105</v>
      </c>
      <c r="W479" s="3">
        <f>Raw!$U479-Raw!$V479</f>
        <v>-13</v>
      </c>
      <c r="X479">
        <v>0.67749999999999999</v>
      </c>
      <c r="Y479">
        <v>0.37</v>
      </c>
      <c r="Z479" s="3">
        <f>1-Table1[[#This Row],[Pred1]]</f>
        <v>0.63</v>
      </c>
      <c r="AA479" s="22">
        <v>-1</v>
      </c>
      <c r="AB479" s="22">
        <v>-2</v>
      </c>
      <c r="AC479" s="22">
        <v>1</v>
      </c>
      <c r="AD479" s="22">
        <v>-2.0000000000000018E-2</v>
      </c>
      <c r="AE479" s="22">
        <v>0.5</v>
      </c>
      <c r="AF479" s="22">
        <v>5.2000000000000028</v>
      </c>
      <c r="AG479" s="22">
        <v>1.2000000000000028</v>
      </c>
      <c r="AH479" s="22">
        <v>0.59999999999999432</v>
      </c>
      <c r="AI479" s="22">
        <v>1</v>
      </c>
      <c r="AJ479" s="22">
        <v>1.2000000000000011</v>
      </c>
      <c r="AK479" s="22">
        <v>2</v>
      </c>
      <c r="AL479" s="22">
        <v>2.1000000000000014</v>
      </c>
      <c r="AM479" s="22">
        <v>1.6000000000000014</v>
      </c>
      <c r="AN479" s="22">
        <v>2</v>
      </c>
      <c r="AO479" s="22">
        <v>-0.19999999999998863</v>
      </c>
      <c r="AP479" s="22">
        <v>-0.19999999999999929</v>
      </c>
      <c r="AQ479" s="22">
        <v>-1.2000000000000028</v>
      </c>
      <c r="AR479" s="22">
        <v>-1.3999999999999986</v>
      </c>
      <c r="AS479" s="22">
        <v>2</v>
      </c>
      <c r="AT479" s="22">
        <v>1.0999999999999996</v>
      </c>
      <c r="AU479" s="22">
        <v>0.5</v>
      </c>
      <c r="AV479" s="22">
        <v>-1.4000000000000004</v>
      </c>
      <c r="AW479" s="22">
        <v>0.80000000000000027</v>
      </c>
      <c r="AX479" s="22">
        <v>4.3999999999999986</v>
      </c>
      <c r="AY479" s="22">
        <v>0.89999999999999858</v>
      </c>
      <c r="AZ479" s="22">
        <v>-1.9999999999999998</v>
      </c>
      <c r="BA479" s="22">
        <v>0</v>
      </c>
      <c r="BB479" s="22">
        <v>-1</v>
      </c>
      <c r="BC479" s="22">
        <v>1</v>
      </c>
      <c r="BD479" s="22">
        <v>-1</v>
      </c>
      <c r="BE479" s="22">
        <v>0</v>
      </c>
      <c r="BF479" s="22">
        <v>-8</v>
      </c>
      <c r="BG479" s="22">
        <v>-4</v>
      </c>
      <c r="BH479" s="22">
        <v>4</v>
      </c>
      <c r="BI479" s="22">
        <v>-7.1999999999999957</v>
      </c>
      <c r="BJ479" s="22">
        <v>1</v>
      </c>
      <c r="BK479" s="22">
        <v>2</v>
      </c>
      <c r="BL479" s="22">
        <v>1.6000000000000014</v>
      </c>
      <c r="BM479" s="22">
        <v>-1</v>
      </c>
      <c r="BN479" s="22">
        <v>-2</v>
      </c>
      <c r="BO479" s="22">
        <v>2.7999999999999972</v>
      </c>
      <c r="BP479" s="22">
        <v>-3</v>
      </c>
      <c r="BQ479" s="22">
        <v>-4</v>
      </c>
      <c r="BR479" s="22">
        <v>-7</v>
      </c>
      <c r="BS479" s="22">
        <v>6</v>
      </c>
      <c r="BT479" s="22">
        <v>-1</v>
      </c>
      <c r="BU479" s="22">
        <v>4</v>
      </c>
      <c r="BV479" s="22">
        <v>-6</v>
      </c>
      <c r="BW479" s="22">
        <v>6</v>
      </c>
      <c r="BX479" s="22">
        <v>-1</v>
      </c>
      <c r="BY479" s="22">
        <v>1</v>
      </c>
      <c r="BZ479" s="22">
        <v>-16</v>
      </c>
      <c r="CA479" s="21" t="str">
        <f>IF(Table1[[#This Row],[Score1]]&gt;Table1[[#This Row],[Score2]],Table1[[#This Row],[Team1]],Table1[[#This Row],[Team2]])</f>
        <v>SAS</v>
      </c>
      <c r="CB479" s="32" t="str">
        <f>IF(Raw!$CA479=Raw!$B479,"Team1", "Team2")</f>
        <v>Team2</v>
      </c>
      <c r="CC479" s="32">
        <v>90</v>
      </c>
      <c r="CD479" s="32">
        <v>98</v>
      </c>
      <c r="CE479" s="32">
        <f>Raw!$CC479-Raw!$CD479</f>
        <v>-8</v>
      </c>
      <c r="CF479" s="32" t="str">
        <f>INDEX(Pred!O:O, MATCH(Table1[[#This Row],[Index]],Pred!E:E,0))</f>
        <v>Team2</v>
      </c>
      <c r="CG479" s="32">
        <f>INDEX(Pred!P:P,MATCH(Table1[[#This Row],[Index]],Pred!E:E,0))</f>
        <v>-6</v>
      </c>
      <c r="CH479" s="32">
        <f>IF(OR(SIGN(Table1[[#This Row],[Runline.forecast]])&lt;&gt;SIGN(Table1[[#This Row],[Scorediff]]), ABS(Table1[[#This Row],[Runline.forecast]])&gt;ABS(Table1[[#This Row],[Scorediff]])),1,0)</f>
        <v>0</v>
      </c>
      <c r="CI479" s="32">
        <f>IF(Table1[[#This Row],[GamewinTeam]]=Table1[[#This Row],[Bet.forecast]],0,1)</f>
        <v>0</v>
      </c>
      <c r="CJ479" s="32">
        <f>IF(AND(Table1[[#This Row],[Runline.error]]=0,Table1[[#This Row],[Error]]=0),0,1)</f>
        <v>0</v>
      </c>
      <c r="CK479" s="32">
        <f>IF(OR(SIGN(Table1[[#This Row],[Scorepreddiff]])&lt;&gt;SIGN(Table1[[#This Row],[Scorediff]]), ABS(Table1[[#This Row],[Scorepreddiff]])&gt;ABS(Table1[[#This Row],[Scorediff]])),1,0)</f>
        <v>1</v>
      </c>
    </row>
    <row r="480" spans="1:89" x14ac:dyDescent="0.25">
      <c r="A480" t="str">
        <f>IF(ISBLANK(Table1[[#This Row],[Gamewin]]),"Test","Train")</f>
        <v>Train</v>
      </c>
      <c r="B480" s="16" t="s">
        <v>58</v>
      </c>
      <c r="C480" t="s">
        <v>40</v>
      </c>
      <c r="D480" s="19" t="s">
        <v>323</v>
      </c>
      <c r="E480" s="18" t="str">
        <f>Table1[[#This Row],[Team1]]&amp;""&amp;Table1[[#This Row],[Team2]]&amp;""&amp;Table1[[#This Row],[Date]]</f>
        <v>MEMCHA22.03.2018</v>
      </c>
      <c r="F480" s="18" t="str">
        <f>Raw!$C480</f>
        <v>CHA</v>
      </c>
      <c r="G480" s="18" t="str">
        <f>IF(Raw!$F480=Raw!$B480,"Team1","Team2")</f>
        <v>Team2</v>
      </c>
      <c r="H480" s="18" t="str">
        <f>IF(Table1[[#This Row],[Odd1]]&gt;Table1[[#This Row],[Odd2]],Table1[[#This Row],[Team2]],Table1[[#This Row],[Team1]])</f>
        <v>CHA</v>
      </c>
      <c r="I480" s="18" t="str">
        <f>IF(Raw!$H480=Raw!$B480,"Team1","Team2")</f>
        <v>Team2</v>
      </c>
      <c r="J480">
        <v>4.9000000000000004</v>
      </c>
      <c r="K480">
        <v>1.22</v>
      </c>
      <c r="L480" s="18">
        <f>Raw!$J480-Raw!$K480</f>
        <v>3.6800000000000006</v>
      </c>
      <c r="M480" s="18" t="s">
        <v>58</v>
      </c>
      <c r="N480" s="18" t="str">
        <f>IF(Raw!$M480=Raw!$B480,"Team1", "Team2")</f>
        <v>Team1</v>
      </c>
      <c r="O480" s="3">
        <f>0</f>
        <v>0</v>
      </c>
      <c r="P480" s="3">
        <f>0</f>
        <v>0</v>
      </c>
      <c r="Q480" s="3">
        <f>0</f>
        <v>0</v>
      </c>
      <c r="R480" s="3">
        <f>0</f>
        <v>0</v>
      </c>
      <c r="S480" s="18" t="str">
        <f>IF(Table1[[#This Row],[Scorepred1]]&gt;Table1[[#This Row],[Scorepred2]],Table1[[#This Row],[Team1]],Table1[[#This Row],[Team2]])</f>
        <v>CHA</v>
      </c>
      <c r="T480" s="18" t="str">
        <f>IF(Raw!$S480=Raw!$B480,"Team1","Team2")</f>
        <v>Team2</v>
      </c>
      <c r="U480">
        <v>81</v>
      </c>
      <c r="V480">
        <v>114</v>
      </c>
      <c r="W480" s="18">
        <f>Raw!$U480-Raw!$V480</f>
        <v>-33</v>
      </c>
      <c r="X480">
        <v>0.64149999999999996</v>
      </c>
      <c r="Y480">
        <v>0.17</v>
      </c>
      <c r="Z480" s="18">
        <f>1-Table1[[#This Row],[Pred1]]</f>
        <v>0.83</v>
      </c>
      <c r="AA480" s="20">
        <v>-1</v>
      </c>
      <c r="AB480" s="20">
        <v>-13</v>
      </c>
      <c r="AC480" s="20">
        <v>12</v>
      </c>
      <c r="AD480" s="20">
        <v>-0.17399999999999999</v>
      </c>
      <c r="AE480" s="20">
        <v>-0.10000000000000142</v>
      </c>
      <c r="AF480" s="20">
        <v>-8.7000000000000028</v>
      </c>
      <c r="AG480" s="20">
        <v>-2.5</v>
      </c>
      <c r="AH480" s="20">
        <v>-4.3999999999999915</v>
      </c>
      <c r="AI480" s="20">
        <v>-0.5</v>
      </c>
      <c r="AJ480" s="20">
        <v>-0.80000000000000071</v>
      </c>
      <c r="AK480" s="20">
        <v>-0.80000000000000071</v>
      </c>
      <c r="AL480" s="20">
        <v>-1.8000000000000043</v>
      </c>
      <c r="AM480" s="20">
        <v>-3.1000000000000014</v>
      </c>
      <c r="AN480" s="20">
        <v>-5.6000000000000014</v>
      </c>
      <c r="AO480" s="20">
        <v>4.8000000000000114</v>
      </c>
      <c r="AP480" s="20">
        <v>-0.69999999999999929</v>
      </c>
      <c r="AQ480" s="20">
        <v>-4.0000000000000036</v>
      </c>
      <c r="AR480" s="20">
        <v>-4.5999999999999943</v>
      </c>
      <c r="AS480" s="20">
        <v>9.9999999999997868E-2</v>
      </c>
      <c r="AT480" s="20">
        <v>2.4000000000000004</v>
      </c>
      <c r="AU480" s="20">
        <v>0.29999999999999982</v>
      </c>
      <c r="AV480" s="20">
        <v>0.30000000000000071</v>
      </c>
      <c r="AW480" s="20">
        <v>0.10000000000000053</v>
      </c>
      <c r="AX480" s="20">
        <v>6</v>
      </c>
      <c r="AY480" s="20">
        <v>-2</v>
      </c>
      <c r="AZ480" s="20">
        <v>-6.1</v>
      </c>
      <c r="BA480" s="20">
        <v>0</v>
      </c>
      <c r="BB480" s="20">
        <v>-1</v>
      </c>
      <c r="BC480" s="20">
        <v>1</v>
      </c>
      <c r="BD480" s="20">
        <v>-1</v>
      </c>
      <c r="BE480" s="20">
        <v>0</v>
      </c>
      <c r="BF480" s="20">
        <v>-61</v>
      </c>
      <c r="BG480" s="20">
        <v>-19</v>
      </c>
      <c r="BH480" s="20">
        <v>-14</v>
      </c>
      <c r="BI480" s="20">
        <v>-14.799999999999997</v>
      </c>
      <c r="BJ480" s="22">
        <v>-15</v>
      </c>
      <c r="BK480" s="22">
        <v>-22</v>
      </c>
      <c r="BL480" s="22">
        <v>-25.3</v>
      </c>
      <c r="BM480" s="22">
        <v>-8</v>
      </c>
      <c r="BN480" s="22">
        <v>-6</v>
      </c>
      <c r="BO480" s="22">
        <v>-13.799999999999997</v>
      </c>
      <c r="BP480" s="22">
        <v>-2</v>
      </c>
      <c r="BQ480" s="22">
        <v>-13</v>
      </c>
      <c r="BR480" s="22">
        <v>-15</v>
      </c>
      <c r="BS480" s="22">
        <v>-12</v>
      </c>
      <c r="BT480" s="22">
        <v>10</v>
      </c>
      <c r="BU480" s="22">
        <v>-6</v>
      </c>
      <c r="BV480" s="22">
        <v>3</v>
      </c>
      <c r="BW480" s="22">
        <v>-3</v>
      </c>
      <c r="BX480" s="22">
        <v>7</v>
      </c>
      <c r="BY480" s="20">
        <v>-7</v>
      </c>
      <c r="BZ480" s="22">
        <v>-122</v>
      </c>
      <c r="CA480" s="21" t="str">
        <f>IF(Table1[[#This Row],[Score1]]&gt;Table1[[#This Row],[Score2]],Table1[[#This Row],[Team1]],Table1[[#This Row],[Team2]])</f>
        <v>CHA</v>
      </c>
      <c r="CB480" s="21" t="str">
        <f>IF(Raw!$CA480=Raw!$B480,"Team1", "Team2")</f>
        <v>Team2</v>
      </c>
      <c r="CC480" s="21">
        <v>79</v>
      </c>
      <c r="CD480" s="21">
        <v>140</v>
      </c>
      <c r="CE480" s="21">
        <f>Raw!$CC480-Raw!$CD480</f>
        <v>-61</v>
      </c>
      <c r="CF480" s="21" t="str">
        <f>INDEX(Pred!O:O, MATCH(Table1[[#This Row],[Index]],Pred!E:E,0))</f>
        <v>Team2</v>
      </c>
      <c r="CG480" s="21">
        <f>INDEX(Pred!P:P,MATCH(Table1[[#This Row],[Index]],Pred!E:E,0))</f>
        <v>-6</v>
      </c>
      <c r="CH480" s="21">
        <f>IF(OR(SIGN(Table1[[#This Row],[Runline.forecast]])&lt;&gt;SIGN(Table1[[#This Row],[Scorediff]]), ABS(Table1[[#This Row],[Runline.forecast]])&gt;ABS(Table1[[#This Row],[Scorediff]])),1,0)</f>
        <v>0</v>
      </c>
      <c r="CI480" s="21">
        <f>IF(Table1[[#This Row],[GamewinTeam]]=Table1[[#This Row],[Bet.forecast]],0,1)</f>
        <v>0</v>
      </c>
      <c r="CJ480" s="32">
        <f>IF(AND(Table1[[#This Row],[Runline.error]]=0,Table1[[#This Row],[Error]]=0),0,1)</f>
        <v>0</v>
      </c>
      <c r="CK480" s="32">
        <f>IF(OR(SIGN(Table1[[#This Row],[Scorepreddiff]])&lt;&gt;SIGN(Table1[[#This Row],[Scorediff]]), ABS(Table1[[#This Row],[Scorepreddiff]])&gt;ABS(Table1[[#This Row],[Scorediff]])),1,0)</f>
        <v>0</v>
      </c>
    </row>
    <row r="481" spans="1:89" x14ac:dyDescent="0.25">
      <c r="A481" t="str">
        <f>IF(ISBLANK(Table1[[#This Row],[Gamewin]]),"Test","Train")</f>
        <v>Train</v>
      </c>
      <c r="B481" s="17" t="s">
        <v>10</v>
      </c>
      <c r="C481" t="s">
        <v>69</v>
      </c>
      <c r="D481" s="19" t="s">
        <v>323</v>
      </c>
      <c r="E481" s="18" t="str">
        <f>Table1[[#This Row],[Team1]]&amp;""&amp;Table1[[#This Row],[Team2]]&amp;""&amp;Table1[[#This Row],[Date]]</f>
        <v>PHIORL22.03.2018</v>
      </c>
      <c r="F481" s="3" t="str">
        <f>Raw!$C481</f>
        <v>ORL</v>
      </c>
      <c r="G481" s="3" t="str">
        <f>IF(Raw!$F481=Raw!$B481,"Team1","Team2")</f>
        <v>Team2</v>
      </c>
      <c r="H481" s="3" t="str">
        <f>IF(Table1[[#This Row],[Odd1]]&gt;Table1[[#This Row],[Odd2]],Table1[[#This Row],[Team2]],Table1[[#This Row],[Team1]])</f>
        <v>PHI</v>
      </c>
      <c r="I481" s="3" t="str">
        <f>IF(Raw!$H481=Raw!$B481,"Team1","Team2")</f>
        <v>Team1</v>
      </c>
      <c r="J481">
        <v>1.29</v>
      </c>
      <c r="K481">
        <v>4.05</v>
      </c>
      <c r="L481" s="3">
        <f>Raw!$J481-Raw!$K481</f>
        <v>-2.76</v>
      </c>
      <c r="M481" s="3" t="s">
        <v>69</v>
      </c>
      <c r="N481" s="3" t="str">
        <f>IF(Raw!$M481=Raw!$B481,"Team1", "Team2")</f>
        <v>Team2</v>
      </c>
      <c r="O481" s="3">
        <f>0</f>
        <v>0</v>
      </c>
      <c r="P481" s="3">
        <f>0</f>
        <v>0</v>
      </c>
      <c r="Q481" s="3">
        <f>0</f>
        <v>0</v>
      </c>
      <c r="R481" s="3">
        <f>0</f>
        <v>0</v>
      </c>
      <c r="S481" s="18" t="str">
        <f>IF(Table1[[#This Row],[Scorepred1]]&gt;Table1[[#This Row],[Scorepred2]],Table1[[#This Row],[Team1]],Table1[[#This Row],[Team2]])</f>
        <v>PHI</v>
      </c>
      <c r="T481" s="3" t="str">
        <f>IF(Raw!$S481=Raw!$B481,"Team1","Team2")</f>
        <v>Team1</v>
      </c>
      <c r="U481">
        <v>115</v>
      </c>
      <c r="V481">
        <v>89</v>
      </c>
      <c r="W481" s="3">
        <f>Raw!$U481-Raw!$V481</f>
        <v>26</v>
      </c>
      <c r="X481">
        <v>0.60270000000000001</v>
      </c>
      <c r="Y481">
        <v>0.76</v>
      </c>
      <c r="Z481" s="3">
        <f>1-Table1[[#This Row],[Pred1]]</f>
        <v>0.24</v>
      </c>
      <c r="AA481" s="22">
        <v>-1</v>
      </c>
      <c r="AB481" s="22">
        <v>20</v>
      </c>
      <c r="AC481" s="22">
        <v>-21</v>
      </c>
      <c r="AD481" s="22">
        <v>0.28499999999999998</v>
      </c>
      <c r="AE481" s="22">
        <v>0.19999999999999574</v>
      </c>
      <c r="AF481" s="22">
        <v>4.1000000000000085</v>
      </c>
      <c r="AG481" s="22">
        <v>0.89999999999999858</v>
      </c>
      <c r="AH481" s="22">
        <v>-9.9999999999994316E-2</v>
      </c>
      <c r="AI481" s="22">
        <v>1.0999999999999943</v>
      </c>
      <c r="AJ481" s="22">
        <v>0.40000000000000036</v>
      </c>
      <c r="AK481" s="22">
        <v>0.19999999999999929</v>
      </c>
      <c r="AL481" s="22">
        <v>1</v>
      </c>
      <c r="AM481" s="22">
        <v>1.8000000000000007</v>
      </c>
      <c r="AN481" s="22">
        <v>2.5</v>
      </c>
      <c r="AO481" s="22">
        <v>-9.9999999999994316E-2</v>
      </c>
      <c r="AP481" s="22">
        <v>2.4000000000000004</v>
      </c>
      <c r="AQ481" s="22">
        <v>3.3999999999999986</v>
      </c>
      <c r="AR481" s="22">
        <v>5.6999999999999957</v>
      </c>
      <c r="AS481" s="22">
        <v>2.8999999999999986</v>
      </c>
      <c r="AT481" s="22">
        <v>2.0999999999999979</v>
      </c>
      <c r="AU481" s="22">
        <v>0.29999999999999982</v>
      </c>
      <c r="AV481" s="22">
        <v>0.10000000000000053</v>
      </c>
      <c r="AW481" s="22">
        <v>9.9999999999999645E-2</v>
      </c>
      <c r="AX481" s="22">
        <v>2.5999999999999979</v>
      </c>
      <c r="AY481" s="22">
        <v>1.6999999999999993</v>
      </c>
      <c r="AZ481" s="22">
        <v>7.8000000000000007</v>
      </c>
      <c r="BA481" s="22">
        <v>0</v>
      </c>
      <c r="BB481" s="22">
        <v>1</v>
      </c>
      <c r="BC481" s="22">
        <v>-1</v>
      </c>
      <c r="BD481" s="22">
        <v>1</v>
      </c>
      <c r="BE481" s="22">
        <v>0</v>
      </c>
      <c r="BF481" s="22">
        <v>20</v>
      </c>
      <c r="BG481" s="22">
        <v>5</v>
      </c>
      <c r="BH481" s="22">
        <v>-2</v>
      </c>
      <c r="BI481" s="22">
        <v>6.5</v>
      </c>
      <c r="BJ481" s="22">
        <v>5</v>
      </c>
      <c r="BK481" s="22">
        <v>4</v>
      </c>
      <c r="BL481" s="22">
        <v>10.199999999999999</v>
      </c>
      <c r="BM481" s="22">
        <v>5</v>
      </c>
      <c r="BN481" s="22">
        <v>2</v>
      </c>
      <c r="BO481" s="22">
        <v>15.600000000000001</v>
      </c>
      <c r="BP481" s="22">
        <v>4</v>
      </c>
      <c r="BQ481" s="22">
        <v>12</v>
      </c>
      <c r="BR481" s="22">
        <v>16</v>
      </c>
      <c r="BS481" s="22">
        <v>4</v>
      </c>
      <c r="BT481" s="22">
        <v>6</v>
      </c>
      <c r="BU481" s="22">
        <v>-3</v>
      </c>
      <c r="BV481" s="22">
        <v>2</v>
      </c>
      <c r="BW481" s="22">
        <v>-2</v>
      </c>
      <c r="BX481" s="22">
        <v>-4</v>
      </c>
      <c r="BY481" s="22">
        <v>4</v>
      </c>
      <c r="BZ481" s="22">
        <v>40</v>
      </c>
      <c r="CA481" s="21" t="str">
        <f>IF(Table1[[#This Row],[Score1]]&gt;Table1[[#This Row],[Score2]],Table1[[#This Row],[Team1]],Table1[[#This Row],[Team2]])</f>
        <v>PHI</v>
      </c>
      <c r="CB481" s="32" t="str">
        <f>IF(Raw!$CA481=Raw!$B481,"Team1", "Team2")</f>
        <v>Team1</v>
      </c>
      <c r="CC481" s="32">
        <v>118</v>
      </c>
      <c r="CD481" s="32">
        <v>98</v>
      </c>
      <c r="CE481" s="32">
        <f>Raw!$CC481-Raw!$CD481</f>
        <v>20</v>
      </c>
      <c r="CF481" s="32" t="str">
        <f>INDEX(Pred!O:O, MATCH(Table1[[#This Row],[Index]],Pred!E:E,0))</f>
        <v>do not bet</v>
      </c>
      <c r="CG481" s="32">
        <f>INDEX(Pred!P:P,MATCH(Table1[[#This Row],[Index]],Pred!E:E,0))</f>
        <v>2</v>
      </c>
      <c r="CH481" s="32">
        <f>IF(OR(SIGN(Table1[[#This Row],[Runline.forecast]])&lt;&gt;SIGN(Table1[[#This Row],[Scorediff]]), ABS(Table1[[#This Row],[Runline.forecast]])&gt;ABS(Table1[[#This Row],[Scorediff]])),1,0)</f>
        <v>0</v>
      </c>
      <c r="CI481" s="32">
        <f>IF(Table1[[#This Row],[GamewinTeam]]=Table1[[#This Row],[Bet.forecast]],0,1)</f>
        <v>1</v>
      </c>
      <c r="CJ481" s="32">
        <f>IF(AND(Table1[[#This Row],[Runline.error]]=0,Table1[[#This Row],[Error]]=0),0,1)</f>
        <v>1</v>
      </c>
      <c r="CK481" s="32">
        <f>IF(OR(SIGN(Table1[[#This Row],[Scorepreddiff]])&lt;&gt;SIGN(Table1[[#This Row],[Scorediff]]), ABS(Table1[[#This Row],[Scorepreddiff]])&gt;ABS(Table1[[#This Row],[Scorediff]])),1,0)</f>
        <v>1</v>
      </c>
    </row>
    <row r="482" spans="1:89" x14ac:dyDescent="0.25">
      <c r="A482" t="str">
        <f>IF(ISBLANK(Table1[[#This Row],[Gamewin]]),"Test","Train")</f>
        <v>Train</v>
      </c>
      <c r="B482" s="17" t="s">
        <v>5</v>
      </c>
      <c r="C482" t="s">
        <v>6</v>
      </c>
      <c r="D482" s="19" t="s">
        <v>323</v>
      </c>
      <c r="E482" s="18" t="str">
        <f>Table1[[#This Row],[Team1]]&amp;""&amp;Table1[[#This Row],[Team2]]&amp;""&amp;Table1[[#This Row],[Date]]</f>
        <v>DETHOU22.03.2018</v>
      </c>
      <c r="F482" s="3" t="str">
        <f>Raw!$C482</f>
        <v>HOU</v>
      </c>
      <c r="G482" s="3" t="str">
        <f>IF(Raw!$F482=Raw!$B482,"Team1","Team2")</f>
        <v>Team2</v>
      </c>
      <c r="H482" s="3" t="str">
        <f>IF(Table1[[#This Row],[Odd1]]&gt;Table1[[#This Row],[Odd2]],Table1[[#This Row],[Team2]],Table1[[#This Row],[Team1]])</f>
        <v>HOU</v>
      </c>
      <c r="I482" s="3" t="str">
        <f>IF(Raw!$H482=Raw!$B482,"Team1","Team2")</f>
        <v>Team2</v>
      </c>
      <c r="J482">
        <v>7.52</v>
      </c>
      <c r="K482">
        <v>1.1200000000000001</v>
      </c>
      <c r="L482" s="3">
        <f>Raw!$J482-Raw!$K482</f>
        <v>6.3999999999999995</v>
      </c>
      <c r="M482" s="3" t="s">
        <v>5</v>
      </c>
      <c r="N482" s="3" t="str">
        <f>IF(Raw!$M482=Raw!$B482,"Team1", "Team2")</f>
        <v>Team1</v>
      </c>
      <c r="O482" s="3">
        <f>0</f>
        <v>0</v>
      </c>
      <c r="P482" s="3">
        <f>0</f>
        <v>0</v>
      </c>
      <c r="Q482" s="3">
        <f>0</f>
        <v>0</v>
      </c>
      <c r="R482" s="3">
        <f>0</f>
        <v>0</v>
      </c>
      <c r="S482" s="18" t="str">
        <f>IF(Table1[[#This Row],[Scorepred1]]&gt;Table1[[#This Row],[Scorepred2]],Table1[[#This Row],[Team1]],Table1[[#This Row],[Team2]])</f>
        <v>HOU</v>
      </c>
      <c r="T482" s="3" t="str">
        <f>IF(Raw!$S482=Raw!$B482,"Team1","Team2")</f>
        <v>Team2</v>
      </c>
      <c r="U482">
        <v>81</v>
      </c>
      <c r="V482">
        <v>107</v>
      </c>
      <c r="W482" s="3">
        <f>Raw!$U482-Raw!$V482</f>
        <v>-26</v>
      </c>
      <c r="X482">
        <v>0.75860000000000005</v>
      </c>
      <c r="Y482">
        <v>0.24</v>
      </c>
      <c r="Z482" s="3">
        <f>1-Table1[[#This Row],[Pred1]]</f>
        <v>0.76</v>
      </c>
      <c r="AA482" s="22">
        <v>0</v>
      </c>
      <c r="AB482" s="22">
        <v>-26</v>
      </c>
      <c r="AC482" s="22">
        <v>26</v>
      </c>
      <c r="AD482" s="22">
        <v>-0.36200000000000004</v>
      </c>
      <c r="AE482" s="22">
        <v>9.9999999999994316E-2</v>
      </c>
      <c r="AF482" s="22">
        <v>-10.700000000000003</v>
      </c>
      <c r="AG482" s="22">
        <v>-0.10000000000000142</v>
      </c>
      <c r="AH482" s="22">
        <v>2.5</v>
      </c>
      <c r="AI482" s="22">
        <v>-1.5</v>
      </c>
      <c r="AJ482" s="22">
        <v>-4.9000000000000004</v>
      </c>
      <c r="AK482" s="22">
        <v>-13.5</v>
      </c>
      <c r="AL482" s="22">
        <v>0.39999999999999858</v>
      </c>
      <c r="AM482" s="22">
        <v>-5.7000000000000011</v>
      </c>
      <c r="AN482" s="22">
        <v>-6.1999999999999993</v>
      </c>
      <c r="AO482" s="22">
        <v>-3.9000000000000057</v>
      </c>
      <c r="AP482" s="22">
        <v>1.1000000000000014</v>
      </c>
      <c r="AQ482" s="22">
        <v>-0.90000000000000568</v>
      </c>
      <c r="AR482" s="22">
        <v>0.10000000000000142</v>
      </c>
      <c r="AS482" s="22">
        <v>0.69999999999999929</v>
      </c>
      <c r="AT482" s="22">
        <v>-0.10000000000000142</v>
      </c>
      <c r="AU482" s="22">
        <v>-0.79999999999999982</v>
      </c>
      <c r="AV482" s="22">
        <v>-0.80000000000000027</v>
      </c>
      <c r="AW482" s="22">
        <v>0.5</v>
      </c>
      <c r="AX482" s="22">
        <v>-1.1999999999999993</v>
      </c>
      <c r="AY482" s="22">
        <v>-2.3000000000000007</v>
      </c>
      <c r="AZ482" s="22">
        <v>-9.9</v>
      </c>
      <c r="BA482" s="22">
        <v>0</v>
      </c>
      <c r="BB482" s="22">
        <v>-1</v>
      </c>
      <c r="BC482" s="22">
        <v>1</v>
      </c>
      <c r="BD482" s="22">
        <v>-1</v>
      </c>
      <c r="BE482" s="22">
        <v>0</v>
      </c>
      <c r="BF482" s="22">
        <v>-4</v>
      </c>
      <c r="BG482" s="22">
        <v>5</v>
      </c>
      <c r="BH482" s="22">
        <v>-4</v>
      </c>
      <c r="BI482" s="22">
        <v>6.7000000000000028</v>
      </c>
      <c r="BJ482" s="22">
        <v>-6</v>
      </c>
      <c r="BK482" s="22">
        <v>-13</v>
      </c>
      <c r="BL482" s="22">
        <v>-7.6999999999999993</v>
      </c>
      <c r="BM482" s="22">
        <v>-8</v>
      </c>
      <c r="BN482" s="22">
        <v>-10</v>
      </c>
      <c r="BO482" s="22">
        <v>-8.6999999999999957</v>
      </c>
      <c r="BP482" s="22">
        <v>4</v>
      </c>
      <c r="BQ482" s="22">
        <v>10</v>
      </c>
      <c r="BR482" s="22">
        <v>14</v>
      </c>
      <c r="BS482" s="22">
        <v>3</v>
      </c>
      <c r="BT482" s="22">
        <v>4</v>
      </c>
      <c r="BU482" s="22">
        <v>0</v>
      </c>
      <c r="BV482" s="22">
        <v>2</v>
      </c>
      <c r="BW482" s="22">
        <v>-2</v>
      </c>
      <c r="BX482" s="22">
        <v>-2</v>
      </c>
      <c r="BY482" s="22">
        <v>2</v>
      </c>
      <c r="BZ482" s="22">
        <v>-8</v>
      </c>
      <c r="CA482" s="21" t="str">
        <f>IF(Table1[[#This Row],[Score1]]&gt;Table1[[#This Row],[Score2]],Table1[[#This Row],[Team1]],Table1[[#This Row],[Team2]])</f>
        <v>HOU</v>
      </c>
      <c r="CB482" s="32" t="str">
        <f>IF(Raw!$CA482=Raw!$B482,"Team1", "Team2")</f>
        <v>Team2</v>
      </c>
      <c r="CC482" s="32">
        <v>96</v>
      </c>
      <c r="CD482" s="32">
        <v>100</v>
      </c>
      <c r="CE482" s="32">
        <f>Raw!$CC482-Raw!$CD482</f>
        <v>-4</v>
      </c>
      <c r="CF482" s="32" t="str">
        <f>INDEX(Pred!O:O, MATCH(Table1[[#This Row],[Index]],Pred!E:E,0))</f>
        <v>Team2</v>
      </c>
      <c r="CG482" s="32">
        <f>INDEX(Pred!P:P,MATCH(Table1[[#This Row],[Index]],Pred!E:E,0))</f>
        <v>-6</v>
      </c>
      <c r="CH482" s="32">
        <f>IF(OR(SIGN(Table1[[#This Row],[Runline.forecast]])&lt;&gt;SIGN(Table1[[#This Row],[Scorediff]]), ABS(Table1[[#This Row],[Runline.forecast]])&gt;ABS(Table1[[#This Row],[Scorediff]])),1,0)</f>
        <v>1</v>
      </c>
      <c r="CI482" s="32">
        <f>IF(Table1[[#This Row],[GamewinTeam]]=Table1[[#This Row],[Bet.forecast]],0,1)</f>
        <v>0</v>
      </c>
      <c r="CJ482" s="32">
        <f>IF(AND(Table1[[#This Row],[Runline.error]]=0,Table1[[#This Row],[Error]]=0),0,1)</f>
        <v>1</v>
      </c>
      <c r="CK482" s="32">
        <f>IF(OR(SIGN(Table1[[#This Row],[Scorepreddiff]])&lt;&gt;SIGN(Table1[[#This Row],[Scorediff]]), ABS(Table1[[#This Row],[Scorepreddiff]])&gt;ABS(Table1[[#This Row],[Scorediff]])),1,0)</f>
        <v>1</v>
      </c>
    </row>
    <row r="483" spans="1:89" x14ac:dyDescent="0.25">
      <c r="A483" t="str">
        <f>IF(ISBLANK(Table1[[#This Row],[Gamewin]]),"Test","Train")</f>
        <v>Train</v>
      </c>
      <c r="B483" s="17" t="s">
        <v>56</v>
      </c>
      <c r="C483" t="s">
        <v>63</v>
      </c>
      <c r="D483" s="19" t="s">
        <v>323</v>
      </c>
      <c r="E483" s="18" t="str">
        <f>Table1[[#This Row],[Team1]]&amp;""&amp;Table1[[#This Row],[Team2]]&amp;""&amp;Table1[[#This Row],[Date]]</f>
        <v>LALNOP22.03.2018</v>
      </c>
      <c r="F483" s="3" t="str">
        <f>Raw!$C483</f>
        <v>NOP</v>
      </c>
      <c r="G483" s="3" t="str">
        <f>IF(Raw!$F483=Raw!$B483,"Team1","Team2")</f>
        <v>Team2</v>
      </c>
      <c r="H483" s="3" t="str">
        <f>IF(Table1[[#This Row],[Odd1]]&gt;Table1[[#This Row],[Odd2]],Table1[[#This Row],[Team2]],Table1[[#This Row],[Team1]])</f>
        <v>NOP</v>
      </c>
      <c r="I483" s="3" t="str">
        <f>IF(Raw!$H483=Raw!$B483,"Team1","Team2")</f>
        <v>Team2</v>
      </c>
      <c r="J483">
        <v>2.2799999999999998</v>
      </c>
      <c r="K483">
        <v>1.71</v>
      </c>
      <c r="L483" s="3">
        <f>Raw!$J483-Raw!$K483</f>
        <v>0.56999999999999984</v>
      </c>
      <c r="M483" s="3" t="s">
        <v>56</v>
      </c>
      <c r="N483" s="3" t="str">
        <f>IF(Raw!$M483=Raw!$B483,"Team1", "Team2")</f>
        <v>Team1</v>
      </c>
      <c r="O483" s="3">
        <f>0</f>
        <v>0</v>
      </c>
      <c r="P483" s="3">
        <f>0</f>
        <v>0</v>
      </c>
      <c r="Q483" s="3">
        <f>0</f>
        <v>0</v>
      </c>
      <c r="R483" s="3">
        <f>0</f>
        <v>0</v>
      </c>
      <c r="S483" s="18" t="str">
        <f>IF(Table1[[#This Row],[Scorepred1]]&gt;Table1[[#This Row],[Scorepred2]],Table1[[#This Row],[Team1]],Table1[[#This Row],[Team2]])</f>
        <v>NOP</v>
      </c>
      <c r="T483" s="3" t="str">
        <f>IF(Raw!$S483=Raw!$B483,"Team1","Team2")</f>
        <v>Team2</v>
      </c>
      <c r="U483">
        <v>88</v>
      </c>
      <c r="V483">
        <v>108</v>
      </c>
      <c r="W483" s="3">
        <f>Raw!$U483-Raw!$V483</f>
        <v>-20</v>
      </c>
      <c r="X483">
        <v>0.6905</v>
      </c>
      <c r="Y483">
        <v>0.3</v>
      </c>
      <c r="Z483" s="3">
        <f>1-Table1[[#This Row],[Pred1]]</f>
        <v>0.7</v>
      </c>
      <c r="AA483" s="22">
        <v>-2</v>
      </c>
      <c r="AB483" s="22">
        <v>-12</v>
      </c>
      <c r="AC483" s="22">
        <v>10</v>
      </c>
      <c r="AD483" s="22">
        <v>-0.15199999999999997</v>
      </c>
      <c r="AE483" s="22">
        <v>-0.29999999999999716</v>
      </c>
      <c r="AF483" s="22">
        <v>-3.1000000000000085</v>
      </c>
      <c r="AG483" s="22">
        <v>-1.3999999999999986</v>
      </c>
      <c r="AH483" s="22">
        <v>1</v>
      </c>
      <c r="AI483" s="22">
        <v>-2.0999999999999943</v>
      </c>
      <c r="AJ483" s="22">
        <v>-0.19999999999999929</v>
      </c>
      <c r="AK483" s="22">
        <v>0.69999999999999929</v>
      </c>
      <c r="AL483" s="22">
        <v>-1.6000000000000014</v>
      </c>
      <c r="AM483" s="22">
        <v>-0.10000000000000142</v>
      </c>
      <c r="AN483" s="22">
        <v>1.7000000000000028</v>
      </c>
      <c r="AO483" s="22">
        <v>-6.2999999999999972</v>
      </c>
      <c r="AP483" s="22">
        <v>2.3000000000000007</v>
      </c>
      <c r="AQ483" s="22">
        <v>0</v>
      </c>
      <c r="AR483" s="22">
        <v>2.2999999999999972</v>
      </c>
      <c r="AS483" s="22">
        <v>-2.6999999999999993</v>
      </c>
      <c r="AT483" s="22">
        <v>0.90000000000000036</v>
      </c>
      <c r="AU483" s="22">
        <v>0.20000000000000018</v>
      </c>
      <c r="AV483" s="22">
        <v>-1.1000000000000005</v>
      </c>
      <c r="AW483" s="22">
        <v>1.2999999999999998</v>
      </c>
      <c r="AX483" s="22">
        <v>2.1000000000000014</v>
      </c>
      <c r="AY483" s="22">
        <v>-0.30000000000000071</v>
      </c>
      <c r="AZ483" s="22">
        <v>-2.2999999999999998</v>
      </c>
      <c r="BA483" s="22">
        <v>0</v>
      </c>
      <c r="BB483" s="22">
        <v>-1</v>
      </c>
      <c r="BC483" s="22">
        <v>1</v>
      </c>
      <c r="BD483" s="22">
        <v>-1</v>
      </c>
      <c r="BE483" s="22">
        <v>0</v>
      </c>
      <c r="BF483" s="22">
        <v>-3</v>
      </c>
      <c r="BG483" s="22">
        <v>-9</v>
      </c>
      <c r="BH483" s="22">
        <v>-8</v>
      </c>
      <c r="BI483" s="22">
        <v>-5.3000000000000043</v>
      </c>
      <c r="BJ483" s="22">
        <v>11</v>
      </c>
      <c r="BK483" s="22">
        <v>15</v>
      </c>
      <c r="BL483" s="22">
        <v>18.600000000000001</v>
      </c>
      <c r="BM483" s="22">
        <v>4</v>
      </c>
      <c r="BN483" s="22">
        <v>6</v>
      </c>
      <c r="BO483" s="22">
        <v>-3.2000000000000028</v>
      </c>
      <c r="BP483" s="22">
        <v>-1</v>
      </c>
      <c r="BQ483" s="22">
        <v>-1</v>
      </c>
      <c r="BR483" s="22">
        <v>-2</v>
      </c>
      <c r="BS483" s="22">
        <v>-9</v>
      </c>
      <c r="BT483" s="22">
        <v>6</v>
      </c>
      <c r="BU483" s="22">
        <v>-9</v>
      </c>
      <c r="BV483" s="22">
        <v>-1</v>
      </c>
      <c r="BW483" s="22">
        <v>1</v>
      </c>
      <c r="BX483" s="22">
        <v>1</v>
      </c>
      <c r="BY483" s="22">
        <v>-1</v>
      </c>
      <c r="BZ483" s="22">
        <v>-6</v>
      </c>
      <c r="CA483" s="21" t="str">
        <f>IF(Table1[[#This Row],[Score1]]&gt;Table1[[#This Row],[Score2]],Table1[[#This Row],[Team1]],Table1[[#This Row],[Team2]])</f>
        <v>NOP</v>
      </c>
      <c r="CB483" s="32" t="str">
        <f>IF(Raw!$CA483=Raw!$B483,"Team1", "Team2")</f>
        <v>Team2</v>
      </c>
      <c r="CC483" s="32">
        <v>125</v>
      </c>
      <c r="CD483" s="32">
        <v>128</v>
      </c>
      <c r="CE483" s="32">
        <f>Raw!$CC483-Raw!$CD483</f>
        <v>-3</v>
      </c>
      <c r="CF483" s="32" t="str">
        <f>INDEX(Pred!O:O, MATCH(Table1[[#This Row],[Index]],Pred!E:E,0))</f>
        <v>Team2</v>
      </c>
      <c r="CG483" s="32">
        <f>INDEX(Pred!P:P,MATCH(Table1[[#This Row],[Index]],Pred!E:E,0))</f>
        <v>-5</v>
      </c>
      <c r="CH483" s="32">
        <f>IF(OR(SIGN(Table1[[#This Row],[Runline.forecast]])&lt;&gt;SIGN(Table1[[#This Row],[Scorediff]]), ABS(Table1[[#This Row],[Runline.forecast]])&gt;ABS(Table1[[#This Row],[Scorediff]])),1,0)</f>
        <v>1</v>
      </c>
      <c r="CI483" s="32">
        <f>IF(Table1[[#This Row],[GamewinTeam]]=Table1[[#This Row],[Bet.forecast]],0,1)</f>
        <v>0</v>
      </c>
      <c r="CJ483" s="32">
        <f>IF(AND(Table1[[#This Row],[Runline.error]]=0,Table1[[#This Row],[Error]]=0),0,1)</f>
        <v>1</v>
      </c>
      <c r="CK483" s="32">
        <f>IF(OR(SIGN(Table1[[#This Row],[Scorepreddiff]])&lt;&gt;SIGN(Table1[[#This Row],[Scorediff]]), ABS(Table1[[#This Row],[Scorepreddiff]])&gt;ABS(Table1[[#This Row],[Scorediff]])),1,0)</f>
        <v>1</v>
      </c>
    </row>
    <row r="484" spans="1:89" x14ac:dyDescent="0.25">
      <c r="A484" t="str">
        <f>IF(ISBLANK(Table1[[#This Row],[Gamewin]]),"Test","Train")</f>
        <v>Train</v>
      </c>
      <c r="B484" s="17" t="s">
        <v>81</v>
      </c>
      <c r="C484" t="s">
        <v>45</v>
      </c>
      <c r="D484" s="19" t="s">
        <v>323</v>
      </c>
      <c r="E484" s="18" t="str">
        <f>Table1[[#This Row],[Team1]]&amp;""&amp;Table1[[#This Row],[Team2]]&amp;""&amp;Table1[[#This Row],[Date]]</f>
        <v>UTADAL22.03.2018</v>
      </c>
      <c r="F484" s="3" t="str">
        <f>Raw!$C484</f>
        <v>DAL</v>
      </c>
      <c r="G484" s="3" t="str">
        <f>IF(Raw!$F484=Raw!$B484,"Team1","Team2")</f>
        <v>Team2</v>
      </c>
      <c r="H484" s="3" t="str">
        <f>IF(Table1[[#This Row],[Odd1]]&gt;Table1[[#This Row],[Odd2]],Table1[[#This Row],[Team2]],Table1[[#This Row],[Team1]])</f>
        <v>UTA</v>
      </c>
      <c r="I484" s="3" t="str">
        <f>IF(Raw!$H484=Raw!$B484,"Team1","Team2")</f>
        <v>Team1</v>
      </c>
      <c r="J484">
        <v>1.24</v>
      </c>
      <c r="K484">
        <v>4.54</v>
      </c>
      <c r="L484" s="3">
        <f>Raw!$J484-Raw!$K484</f>
        <v>-3.3</v>
      </c>
      <c r="M484" s="3" t="s">
        <v>45</v>
      </c>
      <c r="N484" s="3" t="str">
        <f>IF(Raw!$M484=Raw!$B484,"Team1", "Team2")</f>
        <v>Team2</v>
      </c>
      <c r="O484" s="3">
        <f>0</f>
        <v>0</v>
      </c>
      <c r="P484" s="3">
        <f>0</f>
        <v>0</v>
      </c>
      <c r="Q484" s="3">
        <f>0</f>
        <v>0</v>
      </c>
      <c r="R484" s="3">
        <f>0</f>
        <v>0</v>
      </c>
      <c r="S484" s="18" t="str">
        <f>IF(Table1[[#This Row],[Scorepred1]]&gt;Table1[[#This Row],[Scorepred2]],Table1[[#This Row],[Team1]],Table1[[#This Row],[Team2]])</f>
        <v>UTA</v>
      </c>
      <c r="T484" s="3" t="str">
        <f>IF(Raw!$S484=Raw!$B484,"Team1","Team2")</f>
        <v>Team1</v>
      </c>
      <c r="U484">
        <v>108</v>
      </c>
      <c r="V484">
        <v>90</v>
      </c>
      <c r="W484" s="3">
        <f>Raw!$U484-Raw!$V484</f>
        <v>18</v>
      </c>
      <c r="X484">
        <v>0.67290000000000005</v>
      </c>
      <c r="Y484">
        <v>0.68</v>
      </c>
      <c r="Z484" s="3">
        <f>1-Table1[[#This Row],[Pred1]]</f>
        <v>0.31999999999999995</v>
      </c>
      <c r="AA484" s="22">
        <v>0</v>
      </c>
      <c r="AB484" s="22">
        <v>19</v>
      </c>
      <c r="AC484" s="22">
        <v>-19</v>
      </c>
      <c r="AD484" s="22">
        <v>0.26299999999999996</v>
      </c>
      <c r="AE484" s="22">
        <v>-0.19999999999999574</v>
      </c>
      <c r="AF484" s="22">
        <v>0.40000000000000568</v>
      </c>
      <c r="AG484" s="22">
        <v>-0.5</v>
      </c>
      <c r="AH484" s="22">
        <v>-2.7999999999999972</v>
      </c>
      <c r="AI484" s="22">
        <v>1</v>
      </c>
      <c r="AJ484" s="22">
        <v>-0.89999999999999858</v>
      </c>
      <c r="AK484" s="22">
        <v>-2.6000000000000014</v>
      </c>
      <c r="AL484" s="22">
        <v>0</v>
      </c>
      <c r="AM484" s="22">
        <v>2.3000000000000007</v>
      </c>
      <c r="AN484" s="22">
        <v>2.4000000000000021</v>
      </c>
      <c r="AO484" s="22">
        <v>1.7999999999999972</v>
      </c>
      <c r="AP484" s="22">
        <v>0.80000000000000071</v>
      </c>
      <c r="AQ484" s="22">
        <v>1.4000000000000057</v>
      </c>
      <c r="AR484" s="22">
        <v>2.1000000000000014</v>
      </c>
      <c r="AS484" s="22">
        <v>-0.80000000000000071</v>
      </c>
      <c r="AT484" s="22">
        <v>2.1999999999999993</v>
      </c>
      <c r="AU484" s="22">
        <v>1.7000000000000011</v>
      </c>
      <c r="AV484" s="22">
        <v>1.2999999999999998</v>
      </c>
      <c r="AW484" s="22">
        <v>0.20000000000000018</v>
      </c>
      <c r="AX484" s="22">
        <v>0.19999999999999929</v>
      </c>
      <c r="AY484" s="22">
        <v>0.5</v>
      </c>
      <c r="AZ484" s="22">
        <v>5.8000000000000007</v>
      </c>
      <c r="BA484" s="22">
        <v>0</v>
      </c>
      <c r="BB484" s="22">
        <v>1</v>
      </c>
      <c r="BC484" s="22">
        <v>-1</v>
      </c>
      <c r="BD484" s="22">
        <v>1</v>
      </c>
      <c r="BE484" s="22">
        <v>0</v>
      </c>
      <c r="BF484" s="22">
        <v>7</v>
      </c>
      <c r="BG484" s="22">
        <v>4</v>
      </c>
      <c r="BH484" s="22">
        <v>2</v>
      </c>
      <c r="BI484" s="22">
        <v>3.5</v>
      </c>
      <c r="BJ484" s="22">
        <v>-5</v>
      </c>
      <c r="BK484" s="22">
        <v>-3</v>
      </c>
      <c r="BL484" s="22">
        <v>-11.700000000000003</v>
      </c>
      <c r="BM484" s="22">
        <v>4</v>
      </c>
      <c r="BN484" s="22">
        <v>2</v>
      </c>
      <c r="BO484" s="22">
        <v>15.200000000000003</v>
      </c>
      <c r="BP484" s="22">
        <v>0</v>
      </c>
      <c r="BQ484" s="22">
        <v>4</v>
      </c>
      <c r="BR484" s="22">
        <v>4</v>
      </c>
      <c r="BS484" s="22">
        <v>10</v>
      </c>
      <c r="BT484" s="22">
        <v>-4</v>
      </c>
      <c r="BU484" s="22">
        <v>6</v>
      </c>
      <c r="BV484" s="22">
        <v>-1</v>
      </c>
      <c r="BW484" s="22">
        <v>1</v>
      </c>
      <c r="BX484" s="22">
        <v>3</v>
      </c>
      <c r="BY484" s="22">
        <v>-3</v>
      </c>
      <c r="BZ484" s="22">
        <v>14</v>
      </c>
      <c r="CA484" s="21" t="str">
        <f>IF(Table1[[#This Row],[Score1]]&gt;Table1[[#This Row],[Score2]],Table1[[#This Row],[Team1]],Table1[[#This Row],[Team2]])</f>
        <v>UTA</v>
      </c>
      <c r="CB484" s="32" t="str">
        <f>IF(Raw!$CA484=Raw!$B484,"Team1", "Team2")</f>
        <v>Team1</v>
      </c>
      <c r="CC484" s="32">
        <v>119</v>
      </c>
      <c r="CD484" s="32">
        <v>112</v>
      </c>
      <c r="CE484" s="32">
        <f>Raw!$CC484-Raw!$CD484</f>
        <v>7</v>
      </c>
      <c r="CF484" s="32" t="str">
        <f>INDEX(Pred!O:O, MATCH(Table1[[#This Row],[Index]],Pred!E:E,0))</f>
        <v>do not bet</v>
      </c>
      <c r="CG484" s="32">
        <f>INDEX(Pred!P:P,MATCH(Table1[[#This Row],[Index]],Pred!E:E,0))</f>
        <v>3</v>
      </c>
      <c r="CH484" s="32">
        <f>IF(OR(SIGN(Table1[[#This Row],[Runline.forecast]])&lt;&gt;SIGN(Table1[[#This Row],[Scorediff]]), ABS(Table1[[#This Row],[Runline.forecast]])&gt;ABS(Table1[[#This Row],[Scorediff]])),1,0)</f>
        <v>0</v>
      </c>
      <c r="CI484" s="32">
        <f>IF(Table1[[#This Row],[GamewinTeam]]=Table1[[#This Row],[Bet.forecast]],0,1)</f>
        <v>1</v>
      </c>
      <c r="CJ484" s="32">
        <f>IF(AND(Table1[[#This Row],[Runline.error]]=0,Table1[[#This Row],[Error]]=0),0,1)</f>
        <v>1</v>
      </c>
      <c r="CK484" s="32">
        <f>IF(OR(SIGN(Table1[[#This Row],[Scorepreddiff]])&lt;&gt;SIGN(Table1[[#This Row],[Scorediff]]), ABS(Table1[[#This Row],[Scorepreddiff]])&gt;ABS(Table1[[#This Row],[Scorediff]])),1,0)</f>
        <v>1</v>
      </c>
    </row>
    <row r="485" spans="1:89" x14ac:dyDescent="0.25">
      <c r="A485" t="str">
        <f>IF(ISBLANK(Table1[[#This Row],[Gamewin]]),"Test","Train")</f>
        <v>Train</v>
      </c>
      <c r="B485" s="17" t="s">
        <v>2</v>
      </c>
      <c r="C485" t="s">
        <v>76</v>
      </c>
      <c r="D485" s="19" t="s">
        <v>323</v>
      </c>
      <c r="E485" s="18" t="str">
        <f>Table1[[#This Row],[Team1]]&amp;""&amp;Table1[[#This Row],[Team2]]&amp;""&amp;Table1[[#This Row],[Date]]</f>
        <v>ATLSAC22.03.2018</v>
      </c>
      <c r="F485" s="3" t="str">
        <f>Raw!$C485</f>
        <v>SAC</v>
      </c>
      <c r="G485" s="3" t="str">
        <f>IF(Raw!$F485=Raw!$B485,"Team1","Team2")</f>
        <v>Team2</v>
      </c>
      <c r="H485" s="3" t="str">
        <f>IF(Table1[[#This Row],[Odd1]]&gt;Table1[[#This Row],[Odd2]],Table1[[#This Row],[Team2]],Table1[[#This Row],[Team1]])</f>
        <v>SAC</v>
      </c>
      <c r="I485" s="3" t="str">
        <f>IF(Raw!$H485=Raw!$B485,"Team1","Team2")</f>
        <v>Team2</v>
      </c>
      <c r="J485">
        <v>2.13</v>
      </c>
      <c r="K485">
        <v>1.8</v>
      </c>
      <c r="L485" s="3">
        <f>Raw!$J485-Raw!$K485</f>
        <v>0.32999999999999985</v>
      </c>
      <c r="M485" s="3" t="s">
        <v>76</v>
      </c>
      <c r="N485" s="3" t="str">
        <f>IF(Raw!$M485=Raw!$B485,"Team1", "Team2")</f>
        <v>Team2</v>
      </c>
      <c r="O485" s="3">
        <f>0</f>
        <v>0</v>
      </c>
      <c r="P485" s="3">
        <f>0</f>
        <v>0</v>
      </c>
      <c r="Q485" s="3">
        <f>0</f>
        <v>0</v>
      </c>
      <c r="R485" s="3">
        <f>0</f>
        <v>0</v>
      </c>
      <c r="S485" s="18" t="str">
        <f>IF(Table1[[#This Row],[Scorepred1]]&gt;Table1[[#This Row],[Scorepred2]],Table1[[#This Row],[Team1]],Table1[[#This Row],[Team2]])</f>
        <v>SAC</v>
      </c>
      <c r="T485" s="3" t="str">
        <f>IF(Raw!$S485=Raw!$B485,"Team1","Team2")</f>
        <v>Team2</v>
      </c>
      <c r="U485">
        <v>79</v>
      </c>
      <c r="V485">
        <v>110</v>
      </c>
      <c r="W485" s="3">
        <f>Raw!$U485-Raw!$V485</f>
        <v>-31</v>
      </c>
      <c r="X485">
        <v>0.56000000000000005</v>
      </c>
      <c r="Y485">
        <v>0.19</v>
      </c>
      <c r="Z485" s="3">
        <f>1-Table1[[#This Row],[Pred1]]</f>
        <v>0.81</v>
      </c>
      <c r="AA485" s="22">
        <v>-1</v>
      </c>
      <c r="AB485" s="22">
        <v>-3</v>
      </c>
      <c r="AC485" s="22">
        <v>2</v>
      </c>
      <c r="AD485" s="22">
        <v>-3.7000000000000033E-2</v>
      </c>
      <c r="AE485" s="22">
        <v>-0.10000000000000142</v>
      </c>
      <c r="AF485" s="22">
        <v>4.2999999999999972</v>
      </c>
      <c r="AG485" s="22">
        <v>-0.89999999999999858</v>
      </c>
      <c r="AH485" s="22">
        <v>-0.90000000000000568</v>
      </c>
      <c r="AI485" s="22">
        <v>-0.5</v>
      </c>
      <c r="AJ485" s="22">
        <v>2</v>
      </c>
      <c r="AK485" s="22">
        <v>6.8000000000000007</v>
      </c>
      <c r="AL485" s="22">
        <v>-1.8000000000000043</v>
      </c>
      <c r="AM485" s="22">
        <v>3.9999999999999982</v>
      </c>
      <c r="AN485" s="22">
        <v>3.8999999999999986</v>
      </c>
      <c r="AO485" s="22">
        <v>5.7000000000000028</v>
      </c>
      <c r="AP485" s="22">
        <v>-0.30000000000000071</v>
      </c>
      <c r="AQ485" s="22">
        <v>0.80000000000000071</v>
      </c>
      <c r="AR485" s="22">
        <v>0.5</v>
      </c>
      <c r="AS485" s="22">
        <v>2.1999999999999993</v>
      </c>
      <c r="AT485" s="22">
        <v>1.7999999999999989</v>
      </c>
      <c r="AU485" s="22">
        <v>-0.19999999999999929</v>
      </c>
      <c r="AV485" s="22">
        <v>9.9999999999999645E-2</v>
      </c>
      <c r="AW485" s="22">
        <v>0.90000000000000036</v>
      </c>
      <c r="AX485" s="22">
        <v>0</v>
      </c>
      <c r="AY485" s="22">
        <v>3.4000000000000021</v>
      </c>
      <c r="AZ485" s="22">
        <v>2.0999999999999996</v>
      </c>
      <c r="BA485" s="22">
        <v>0</v>
      </c>
      <c r="BB485" s="22">
        <v>-1</v>
      </c>
      <c r="BC485" s="22">
        <v>1</v>
      </c>
      <c r="BD485" s="22">
        <v>-1</v>
      </c>
      <c r="BE485" s="22">
        <v>0</v>
      </c>
      <c r="BF485" s="22">
        <v>-15</v>
      </c>
      <c r="BG485" s="22">
        <v>-10</v>
      </c>
      <c r="BH485" s="22">
        <v>-9</v>
      </c>
      <c r="BI485" s="22">
        <v>-6.9000000000000057</v>
      </c>
      <c r="BJ485" s="22">
        <v>2</v>
      </c>
      <c r="BK485" s="22">
        <v>15</v>
      </c>
      <c r="BL485" s="22">
        <v>-14.300000000000004</v>
      </c>
      <c r="BM485" s="22">
        <v>3</v>
      </c>
      <c r="BN485" s="22">
        <v>9</v>
      </c>
      <c r="BO485" s="22">
        <v>-33.299999999999997</v>
      </c>
      <c r="BP485" s="22">
        <v>-6</v>
      </c>
      <c r="BQ485" s="22">
        <v>-5</v>
      </c>
      <c r="BR485" s="22">
        <v>-11</v>
      </c>
      <c r="BS485" s="22">
        <v>-9</v>
      </c>
      <c r="BT485" s="22">
        <v>0</v>
      </c>
      <c r="BU485" s="22">
        <v>-1</v>
      </c>
      <c r="BV485" s="22">
        <v>-7</v>
      </c>
      <c r="BW485" s="22">
        <v>7</v>
      </c>
      <c r="BX485" s="22">
        <v>-8</v>
      </c>
      <c r="BY485" s="22">
        <v>8</v>
      </c>
      <c r="BZ485" s="22">
        <v>-30</v>
      </c>
      <c r="CA485" s="21" t="str">
        <f>IF(Table1[[#This Row],[Score1]]&gt;Table1[[#This Row],[Score2]],Table1[[#This Row],[Team1]],Table1[[#This Row],[Team2]])</f>
        <v>SAC</v>
      </c>
      <c r="CB485" s="32" t="str">
        <f>IF(Raw!$CA485=Raw!$B485,"Team1", "Team2")</f>
        <v>Team2</v>
      </c>
      <c r="CC485" s="32">
        <v>90</v>
      </c>
      <c r="CD485" s="32">
        <v>105</v>
      </c>
      <c r="CE485" s="32">
        <f>Raw!$CC485-Raw!$CD485</f>
        <v>-15</v>
      </c>
      <c r="CF485" s="32" t="str">
        <f>INDEX(Pred!O:O, MATCH(Table1[[#This Row],[Index]],Pred!E:E,0))</f>
        <v>Team2</v>
      </c>
      <c r="CG485" s="32">
        <f>INDEX(Pred!P:P,MATCH(Table1[[#This Row],[Index]],Pred!E:E,0))</f>
        <v>-1</v>
      </c>
      <c r="CH485" s="32">
        <f>IF(OR(SIGN(Table1[[#This Row],[Runline.forecast]])&lt;&gt;SIGN(Table1[[#This Row],[Scorediff]]), ABS(Table1[[#This Row],[Runline.forecast]])&gt;ABS(Table1[[#This Row],[Scorediff]])),1,0)</f>
        <v>0</v>
      </c>
      <c r="CI485" s="32">
        <f>IF(Table1[[#This Row],[GamewinTeam]]=Table1[[#This Row],[Bet.forecast]],0,1)</f>
        <v>0</v>
      </c>
      <c r="CJ485" s="32">
        <f>IF(AND(Table1[[#This Row],[Runline.error]]=0,Table1[[#This Row],[Error]]=0),0,1)</f>
        <v>0</v>
      </c>
      <c r="CK485" s="32">
        <f>IF(OR(SIGN(Table1[[#This Row],[Scorepreddiff]])&lt;&gt;SIGN(Table1[[#This Row],[Scorediff]]), ABS(Table1[[#This Row],[Scorepreddiff]])&gt;ABS(Table1[[#This Row],[Scorediff]])),1,0)</f>
        <v>1</v>
      </c>
    </row>
    <row r="486" spans="1:89" x14ac:dyDescent="0.25">
      <c r="A486" t="str">
        <f>IF(ISBLANK(Table1[[#This Row],[Gamewin]]),"Test","Train")</f>
        <v>Train</v>
      </c>
      <c r="B486" s="16" t="s">
        <v>47</v>
      </c>
      <c r="C486" t="s">
        <v>83</v>
      </c>
      <c r="D486" s="19" t="s">
        <v>333</v>
      </c>
      <c r="E486" s="18" t="str">
        <f>Table1[[#This Row],[Team1]]&amp;""&amp;Table1[[#This Row],[Team2]]&amp;""&amp;Table1[[#This Row],[Date]]</f>
        <v>DENWAS23.03.2018</v>
      </c>
      <c r="F486" s="18" t="str">
        <f>Raw!$C486</f>
        <v>WAS</v>
      </c>
      <c r="G486" s="18" t="str">
        <f>IF(Raw!$F486=Raw!$B486,"Team1","Team2")</f>
        <v>Team2</v>
      </c>
      <c r="H486" s="18" t="str">
        <f>IF(Table1[[#This Row],[Odd1]]&gt;Table1[[#This Row],[Odd2]],Table1[[#This Row],[Team2]],Table1[[#This Row],[Team1]])</f>
        <v>WAS</v>
      </c>
      <c r="I486" s="18" t="str">
        <f>IF(Raw!$H486=Raw!$B486,"Team1","Team2")</f>
        <v>Team2</v>
      </c>
      <c r="J486">
        <v>2.0699999999999998</v>
      </c>
      <c r="K486">
        <v>1.85</v>
      </c>
      <c r="L486" s="18">
        <f>Raw!$J486-Raw!$K486</f>
        <v>0.21999999999999975</v>
      </c>
      <c r="M486" s="18" t="s">
        <v>47</v>
      </c>
      <c r="N486" s="18" t="str">
        <f>IF(Raw!$M486=Raw!$B486,"Team1", "Team2")</f>
        <v>Team1</v>
      </c>
      <c r="O486" s="3">
        <f>0</f>
        <v>0</v>
      </c>
      <c r="P486" s="3">
        <f>0</f>
        <v>0</v>
      </c>
      <c r="Q486" s="3">
        <f>0</f>
        <v>0</v>
      </c>
      <c r="R486" s="3">
        <f>0</f>
        <v>0</v>
      </c>
      <c r="S486" s="18" t="str">
        <f>IF(Table1[[#This Row],[Scorepred1]]&gt;Table1[[#This Row],[Scorepred2]],Table1[[#This Row],[Team1]],Table1[[#This Row],[Team2]])</f>
        <v>WAS</v>
      </c>
      <c r="T486" s="18" t="str">
        <f>IF(Raw!$S486=Raw!$B486,"Team1","Team2")</f>
        <v>Team2</v>
      </c>
      <c r="U486">
        <v>85</v>
      </c>
      <c r="V486">
        <v>110</v>
      </c>
      <c r="W486" s="18">
        <f>Raw!$U486-Raw!$V486</f>
        <v>-25</v>
      </c>
      <c r="X486">
        <v>0.84470000000000001</v>
      </c>
      <c r="Y486">
        <v>0.25</v>
      </c>
      <c r="Z486" s="18">
        <f>1-Table1[[#This Row],[Pred1]]</f>
        <v>0.75</v>
      </c>
      <c r="AA486" s="20">
        <v>1</v>
      </c>
      <c r="AB486" s="20">
        <v>-1</v>
      </c>
      <c r="AC486" s="20">
        <v>2</v>
      </c>
      <c r="AD486" s="20">
        <v>-2.0999999999999908E-2</v>
      </c>
      <c r="AE486" s="20">
        <v>-0.20000000000000284</v>
      </c>
      <c r="AF486" s="20">
        <v>2.5</v>
      </c>
      <c r="AG486" s="20">
        <v>0.60000000000000142</v>
      </c>
      <c r="AH486" s="20">
        <v>0.80000000000001137</v>
      </c>
      <c r="AI486" s="20">
        <v>0.30000000000000426</v>
      </c>
      <c r="AJ486" s="20">
        <v>1.6999999999999993</v>
      </c>
      <c r="AK486" s="20">
        <v>4.5</v>
      </c>
      <c r="AL486" s="20">
        <v>-0.19999999999999574</v>
      </c>
      <c r="AM486" s="20">
        <v>-0.40000000000000213</v>
      </c>
      <c r="AN486" s="20">
        <v>-0.19999999999999929</v>
      </c>
      <c r="AO486" s="20">
        <v>-0.90000000000000568</v>
      </c>
      <c r="AP486" s="20">
        <v>1</v>
      </c>
      <c r="AQ486" s="20">
        <v>0.39999999999999858</v>
      </c>
      <c r="AR486" s="20">
        <v>1.3999999999999986</v>
      </c>
      <c r="AS486" s="20">
        <v>0.10000000000000142</v>
      </c>
      <c r="AT486" s="20">
        <v>0.69999999999999929</v>
      </c>
      <c r="AU486" s="20">
        <v>-9.9999999999999645E-2</v>
      </c>
      <c r="AV486" s="20">
        <v>0.40000000000000036</v>
      </c>
      <c r="AW486" s="20">
        <v>0.20000000000000018</v>
      </c>
      <c r="AX486" s="20">
        <v>-2.8999999999999986</v>
      </c>
      <c r="AY486" s="20">
        <v>-9.9999999999997868E-2</v>
      </c>
      <c r="AZ486" s="20">
        <v>0.19999999999999996</v>
      </c>
      <c r="BA486" s="20">
        <v>0</v>
      </c>
      <c r="BB486" s="20">
        <v>1</v>
      </c>
      <c r="BC486" s="20">
        <v>-1</v>
      </c>
      <c r="BD486" s="20">
        <v>1</v>
      </c>
      <c r="BE486" s="20">
        <v>0</v>
      </c>
      <c r="BF486" s="20">
        <v>45</v>
      </c>
      <c r="BG486" s="20">
        <v>16</v>
      </c>
      <c r="BH486" s="20">
        <v>0</v>
      </c>
      <c r="BI486" s="20">
        <v>19.199999999999996</v>
      </c>
      <c r="BJ486" s="22">
        <v>12</v>
      </c>
      <c r="BK486" s="22">
        <v>10</v>
      </c>
      <c r="BL486" s="22">
        <v>25.1</v>
      </c>
      <c r="BM486" s="22">
        <v>1</v>
      </c>
      <c r="BN486" s="22">
        <v>0</v>
      </c>
      <c r="BO486" s="22">
        <v>6.2999999999999972</v>
      </c>
      <c r="BP486" s="22">
        <v>-1</v>
      </c>
      <c r="BQ486" s="22">
        <v>11</v>
      </c>
      <c r="BR486" s="22">
        <v>10</v>
      </c>
      <c r="BS486" s="22">
        <v>7</v>
      </c>
      <c r="BT486" s="22">
        <v>5</v>
      </c>
      <c r="BU486" s="22">
        <v>-2</v>
      </c>
      <c r="BV486" s="22">
        <v>2</v>
      </c>
      <c r="BW486" s="22">
        <v>-6</v>
      </c>
      <c r="BX486" s="22">
        <v>-3</v>
      </c>
      <c r="BY486" s="20">
        <v>5</v>
      </c>
      <c r="BZ486" s="22">
        <v>41</v>
      </c>
      <c r="CA486" s="21" t="str">
        <f>IF(Table1[[#This Row],[Score1]]&gt;Table1[[#This Row],[Score2]],Table1[[#This Row],[Team1]],Table1[[#This Row],[Team2]])</f>
        <v>DEN</v>
      </c>
      <c r="CB486" s="21" t="str">
        <f>IF(Raw!$CA486=Raw!$B486,"Team1", "Team2")</f>
        <v>Team1</v>
      </c>
      <c r="CC486" s="21">
        <v>108</v>
      </c>
      <c r="CD486" s="21">
        <v>100</v>
      </c>
      <c r="CE486" s="21">
        <f>Raw!$CC486-Raw!$CD486</f>
        <v>8</v>
      </c>
      <c r="CF486" s="21" t="str">
        <f>INDEX(Pred!O:O, MATCH(Table1[[#This Row],[Index]],Pred!E:E,0))</f>
        <v>Team2</v>
      </c>
      <c r="CG486" s="21">
        <f>INDEX(Pred!P:P,MATCH(Table1[[#This Row],[Index]],Pred!E:E,0))</f>
        <v>-1</v>
      </c>
      <c r="CH486" s="21">
        <f>IF(OR(SIGN(Table1[[#This Row],[Runline.forecast]])&lt;&gt;SIGN(Table1[[#This Row],[Scorediff]]), ABS(Table1[[#This Row],[Runline.forecast]])&gt;ABS(Table1[[#This Row],[Scorediff]])),1,0)</f>
        <v>1</v>
      </c>
      <c r="CI486" s="21">
        <f>IF(Table1[[#This Row],[GamewinTeam]]=Table1[[#This Row],[Bet.forecast]],0,1)</f>
        <v>1</v>
      </c>
      <c r="CJ486" s="32">
        <f>IF(AND(Table1[[#This Row],[Runline.error]]=0,Table1[[#This Row],[Error]]=0),0,1)</f>
        <v>1</v>
      </c>
      <c r="CK486" s="32">
        <f>IF(OR(SIGN(Table1[[#This Row],[Scorepreddiff]])&lt;&gt;SIGN(Table1[[#This Row],[Scorediff]]), ABS(Table1[[#This Row],[Scorepreddiff]])&gt;ABS(Table1[[#This Row],[Scorediff]])),1,0)</f>
        <v>1</v>
      </c>
    </row>
    <row r="487" spans="1:89" x14ac:dyDescent="0.25">
      <c r="A487" t="str">
        <f>IF(ISBLANK(Table1[[#This Row],[Gamewin]]),"Test","Train")</f>
        <v>Train</v>
      </c>
      <c r="B487" s="17" t="s">
        <v>55</v>
      </c>
      <c r="C487" t="s">
        <v>53</v>
      </c>
      <c r="D487" s="19" t="s">
        <v>333</v>
      </c>
      <c r="E487" s="18" t="str">
        <f>Table1[[#This Row],[Team1]]&amp;""&amp;Table1[[#This Row],[Team2]]&amp;""&amp;Table1[[#This Row],[Date]]</f>
        <v>LACIND23.03.2018</v>
      </c>
      <c r="F487" s="3" t="str">
        <f>Raw!$C487</f>
        <v>IND</v>
      </c>
      <c r="G487" s="3" t="str">
        <f>IF(Raw!$F487=Raw!$B487,"Team1","Team2")</f>
        <v>Team2</v>
      </c>
      <c r="H487" s="3" t="str">
        <f>IF(Table1[[#This Row],[Odd1]]&gt;Table1[[#This Row],[Odd2]],Table1[[#This Row],[Team2]],Table1[[#This Row],[Team1]])</f>
        <v>IND</v>
      </c>
      <c r="I487" s="3" t="str">
        <f>IF(Raw!$H487=Raw!$B487,"Team1","Team2")</f>
        <v>Team2</v>
      </c>
      <c r="J487">
        <v>2.6</v>
      </c>
      <c r="K487">
        <v>1.56</v>
      </c>
      <c r="L487" s="3">
        <f>Raw!$J487-Raw!$K487</f>
        <v>1.04</v>
      </c>
      <c r="M487" s="3" t="s">
        <v>55</v>
      </c>
      <c r="N487" s="3" t="str">
        <f>IF(Raw!$M487=Raw!$B487,"Team1", "Team2")</f>
        <v>Team1</v>
      </c>
      <c r="O487" s="3">
        <f>0</f>
        <v>0</v>
      </c>
      <c r="P487" s="3">
        <f>0</f>
        <v>0</v>
      </c>
      <c r="Q487" s="3">
        <f>0</f>
        <v>0</v>
      </c>
      <c r="R487" s="3">
        <f>0</f>
        <v>0</v>
      </c>
      <c r="S487" s="18" t="str">
        <f>IF(Table1[[#This Row],[Scorepred1]]&gt;Table1[[#This Row],[Scorepred2]],Table1[[#This Row],[Team1]],Table1[[#This Row],[Team2]])</f>
        <v>IND</v>
      </c>
      <c r="T487" s="3" t="str">
        <f>IF(Raw!$S487=Raw!$B487,"Team1","Team2")</f>
        <v>Team2</v>
      </c>
      <c r="U487">
        <v>83</v>
      </c>
      <c r="V487">
        <v>111</v>
      </c>
      <c r="W487" s="3">
        <f>Raw!$U487-Raw!$V487</f>
        <v>-28</v>
      </c>
      <c r="X487">
        <v>0.53900000000000003</v>
      </c>
      <c r="Y487">
        <v>0.22</v>
      </c>
      <c r="Z487" s="3">
        <f>1-Table1[[#This Row],[Pred1]]</f>
        <v>0.78</v>
      </c>
      <c r="AA487" s="22">
        <v>-1</v>
      </c>
      <c r="AB487" s="22">
        <v>-3</v>
      </c>
      <c r="AC487" s="22">
        <v>2</v>
      </c>
      <c r="AD487" s="22">
        <v>-3.3999999999999919E-2</v>
      </c>
      <c r="AE487" s="22">
        <v>0</v>
      </c>
      <c r="AF487" s="22">
        <v>3.9000000000000057</v>
      </c>
      <c r="AG487" s="22">
        <v>-0.5</v>
      </c>
      <c r="AH487" s="22">
        <v>-0.59999999999999432</v>
      </c>
      <c r="AI487" s="22">
        <v>-0.29999999999999716</v>
      </c>
      <c r="AJ487" s="22">
        <v>0.90000000000000036</v>
      </c>
      <c r="AK487" s="22">
        <v>3.5</v>
      </c>
      <c r="AL487" s="22">
        <v>-1.7000000000000028</v>
      </c>
      <c r="AM487" s="22">
        <v>4.1000000000000014</v>
      </c>
      <c r="AN487" s="22">
        <v>5.8999999999999986</v>
      </c>
      <c r="AO487" s="22">
        <v>-2.3000000000000114</v>
      </c>
      <c r="AP487" s="22">
        <v>0.5</v>
      </c>
      <c r="AQ487" s="22">
        <v>1.1000000000000014</v>
      </c>
      <c r="AR487" s="22">
        <v>1.6000000000000014</v>
      </c>
      <c r="AS487" s="22">
        <v>0.40000000000000213</v>
      </c>
      <c r="AT487" s="22">
        <v>1.1999999999999993</v>
      </c>
      <c r="AU487" s="22">
        <v>-1.0000000000000009</v>
      </c>
      <c r="AV487" s="22">
        <v>0.5</v>
      </c>
      <c r="AW487" s="22">
        <v>0.20000000000000018</v>
      </c>
      <c r="AX487" s="22">
        <v>1.2000000000000028</v>
      </c>
      <c r="AY487" s="22">
        <v>3.5999999999999979</v>
      </c>
      <c r="AZ487" s="22">
        <v>-0.59999999999999987</v>
      </c>
      <c r="BA487" s="22">
        <v>0</v>
      </c>
      <c r="BB487" s="22">
        <v>1</v>
      </c>
      <c r="BC487" s="22">
        <v>-1</v>
      </c>
      <c r="BD487" s="22">
        <v>1</v>
      </c>
      <c r="BE487" s="22">
        <v>0</v>
      </c>
      <c r="BF487" s="22">
        <v>35</v>
      </c>
      <c r="BG487" s="22">
        <v>11</v>
      </c>
      <c r="BH487" s="22">
        <v>-7</v>
      </c>
      <c r="BI487" s="22">
        <v>15.699999999999996</v>
      </c>
      <c r="BJ487" s="22">
        <v>8</v>
      </c>
      <c r="BK487" s="22">
        <v>8</v>
      </c>
      <c r="BL487" s="22">
        <v>18.2</v>
      </c>
      <c r="BM487" s="22">
        <v>5</v>
      </c>
      <c r="BN487" s="22">
        <v>11</v>
      </c>
      <c r="BO487" s="22">
        <v>-18.5</v>
      </c>
      <c r="BP487" s="22">
        <v>1</v>
      </c>
      <c r="BQ487" s="22">
        <v>-2</v>
      </c>
      <c r="BR487" s="22">
        <v>-1</v>
      </c>
      <c r="BS487" s="22">
        <v>11</v>
      </c>
      <c r="BT487" s="22">
        <v>6</v>
      </c>
      <c r="BU487" s="22">
        <v>-1</v>
      </c>
      <c r="BV487" s="22">
        <v>-2</v>
      </c>
      <c r="BW487" s="22">
        <v>-6</v>
      </c>
      <c r="BX487" s="22">
        <v>-5</v>
      </c>
      <c r="BY487" s="22">
        <v>1</v>
      </c>
      <c r="BZ487" s="22">
        <v>11</v>
      </c>
      <c r="CA487" s="21" t="str">
        <f>IF(Table1[[#This Row],[Score1]]&gt;Table1[[#This Row],[Score2]],Table1[[#This Row],[Team1]],Table1[[#This Row],[Team2]])</f>
        <v>IND</v>
      </c>
      <c r="CB487" s="32" t="str">
        <f>IF(Raw!$CA487=Raw!$B487,"Team1", "Team2")</f>
        <v>Team2</v>
      </c>
      <c r="CC487" s="32">
        <v>104</v>
      </c>
      <c r="CD487" s="32">
        <v>109</v>
      </c>
      <c r="CE487" s="32">
        <f>Raw!$CC487-Raw!$CD487</f>
        <v>-5</v>
      </c>
      <c r="CF487" s="32" t="str">
        <f>INDEX(Pred!O:O, MATCH(Table1[[#This Row],[Index]],Pred!E:E,0))</f>
        <v>do not bet</v>
      </c>
      <c r="CG487" s="32">
        <f>INDEX(Pred!P:P,MATCH(Table1[[#This Row],[Index]],Pred!E:E,0))</f>
        <v>-1</v>
      </c>
      <c r="CH487" s="32">
        <f>IF(OR(SIGN(Table1[[#This Row],[Runline.forecast]])&lt;&gt;SIGN(Table1[[#This Row],[Scorediff]]), ABS(Table1[[#This Row],[Runline.forecast]])&gt;ABS(Table1[[#This Row],[Scorediff]])),1,0)</f>
        <v>0</v>
      </c>
      <c r="CI487" s="32">
        <f>IF(Table1[[#This Row],[GamewinTeam]]=Table1[[#This Row],[Bet.forecast]],0,1)</f>
        <v>1</v>
      </c>
      <c r="CJ487" s="32">
        <f>IF(AND(Table1[[#This Row],[Runline.error]]=0,Table1[[#This Row],[Error]]=0),0,1)</f>
        <v>1</v>
      </c>
      <c r="CK487" s="32">
        <f>IF(OR(SIGN(Table1[[#This Row],[Scorepreddiff]])&lt;&gt;SIGN(Table1[[#This Row],[Scorediff]]), ABS(Table1[[#This Row],[Scorepreddiff]])&gt;ABS(Table1[[#This Row],[Scorediff]])),1,0)</f>
        <v>1</v>
      </c>
    </row>
    <row r="488" spans="1:89" x14ac:dyDescent="0.25">
      <c r="A488" t="str">
        <f>IF(ISBLANK(Table1[[#This Row],[Gamewin]]),"Test","Train")</f>
        <v>Train</v>
      </c>
      <c r="B488" s="17" t="s">
        <v>9</v>
      </c>
      <c r="C488" t="s">
        <v>65</v>
      </c>
      <c r="D488" s="19" t="s">
        <v>333</v>
      </c>
      <c r="E488" s="18" t="str">
        <f>Table1[[#This Row],[Team1]]&amp;""&amp;Table1[[#This Row],[Team2]]&amp;""&amp;Table1[[#This Row],[Date]]</f>
        <v>MINNYK23.03.2018</v>
      </c>
      <c r="F488" s="3" t="str">
        <f>Raw!$C488</f>
        <v>NYK</v>
      </c>
      <c r="G488" s="3" t="str">
        <f>IF(Raw!$F488=Raw!$B488,"Team1","Team2")</f>
        <v>Team2</v>
      </c>
      <c r="H488" s="3" t="str">
        <f>IF(Table1[[#This Row],[Odd1]]&gt;Table1[[#This Row],[Odd2]],Table1[[#This Row],[Team2]],Table1[[#This Row],[Team1]])</f>
        <v>MIN</v>
      </c>
      <c r="I488" s="3" t="str">
        <f>IF(Raw!$H488=Raw!$B488,"Team1","Team2")</f>
        <v>Team1</v>
      </c>
      <c r="J488">
        <v>1.4</v>
      </c>
      <c r="K488">
        <v>3.25</v>
      </c>
      <c r="L488" s="3">
        <f>Raw!$J488-Raw!$K488</f>
        <v>-1.85</v>
      </c>
      <c r="M488" s="3" t="s">
        <v>65</v>
      </c>
      <c r="N488" s="3" t="str">
        <f>IF(Raw!$M488=Raw!$B488,"Team1", "Team2")</f>
        <v>Team2</v>
      </c>
      <c r="O488" s="3">
        <f>0</f>
        <v>0</v>
      </c>
      <c r="P488" s="3">
        <f>0</f>
        <v>0</v>
      </c>
      <c r="Q488" s="3">
        <f>0</f>
        <v>0</v>
      </c>
      <c r="R488" s="3">
        <f>0</f>
        <v>0</v>
      </c>
      <c r="S488" s="18" t="str">
        <f>IF(Table1[[#This Row],[Scorepred1]]&gt;Table1[[#This Row],[Scorepred2]],Table1[[#This Row],[Team1]],Table1[[#This Row],[Team2]])</f>
        <v>NYK</v>
      </c>
      <c r="T488" s="3" t="str">
        <f>IF(Raw!$S488=Raw!$B488,"Team1","Team2")</f>
        <v>Team2</v>
      </c>
      <c r="U488">
        <v>87</v>
      </c>
      <c r="V488">
        <v>105</v>
      </c>
      <c r="W488" s="3">
        <f>Raw!$U488-Raw!$V488</f>
        <v>-18</v>
      </c>
      <c r="X488">
        <v>0.88290000000000002</v>
      </c>
      <c r="Y488">
        <v>0.32</v>
      </c>
      <c r="Z488" s="3">
        <f>1-Table1[[#This Row],[Pred1]]</f>
        <v>0.67999999999999994</v>
      </c>
      <c r="AA488" s="22">
        <v>0</v>
      </c>
      <c r="AB488" s="22">
        <v>15</v>
      </c>
      <c r="AC488" s="22">
        <v>-15</v>
      </c>
      <c r="AD488" s="22">
        <v>0.20799999999999996</v>
      </c>
      <c r="AE488" s="22">
        <v>0</v>
      </c>
      <c r="AF488" s="22">
        <v>5.7000000000000028</v>
      </c>
      <c r="AG488" s="22">
        <v>0.79999999999999716</v>
      </c>
      <c r="AH488" s="22">
        <v>-1.2999999999999972</v>
      </c>
      <c r="AI488" s="22">
        <v>1.7000000000000028</v>
      </c>
      <c r="AJ488" s="22">
        <v>9.9999999999999645E-2</v>
      </c>
      <c r="AK488" s="22">
        <v>-0.5</v>
      </c>
      <c r="AL488" s="22">
        <v>1.1000000000000014</v>
      </c>
      <c r="AM488" s="22">
        <v>3.9999999999999982</v>
      </c>
      <c r="AN488" s="22">
        <v>4.5999999999999979</v>
      </c>
      <c r="AO488" s="22">
        <v>1.8000000000000114</v>
      </c>
      <c r="AP488" s="22">
        <v>-0.19999999999999929</v>
      </c>
      <c r="AQ488" s="22">
        <v>-2.2000000000000028</v>
      </c>
      <c r="AR488" s="22">
        <v>-2.4000000000000057</v>
      </c>
      <c r="AS488" s="22">
        <v>-0.19999999999999929</v>
      </c>
      <c r="AT488" s="22">
        <v>-2.4000000000000004</v>
      </c>
      <c r="AU488" s="22">
        <v>1.6000000000000005</v>
      </c>
      <c r="AV488" s="22">
        <v>-1</v>
      </c>
      <c r="AW488" s="22">
        <v>0</v>
      </c>
      <c r="AX488" s="22">
        <v>-2.1999999999999993</v>
      </c>
      <c r="AY488" s="22">
        <v>1.9000000000000021</v>
      </c>
      <c r="AZ488" s="22">
        <v>5.8</v>
      </c>
      <c r="BA488" s="22">
        <v>0</v>
      </c>
      <c r="BB488" s="22">
        <v>1</v>
      </c>
      <c r="BC488" s="22">
        <v>-1</v>
      </c>
      <c r="BD488" s="22">
        <v>1</v>
      </c>
      <c r="BE488" s="22">
        <v>0</v>
      </c>
      <c r="BF488" s="22">
        <v>25</v>
      </c>
      <c r="BG488" s="22">
        <v>6</v>
      </c>
      <c r="BH488" s="22">
        <v>-3</v>
      </c>
      <c r="BI488" s="22">
        <v>8.5</v>
      </c>
      <c r="BJ488" s="22">
        <v>0</v>
      </c>
      <c r="BK488" s="22">
        <v>-6</v>
      </c>
      <c r="BL488" s="22">
        <v>7.7000000000000028</v>
      </c>
      <c r="BM488" s="22">
        <v>13</v>
      </c>
      <c r="BN488" s="22">
        <v>12</v>
      </c>
      <c r="BO488" s="22">
        <v>12.5</v>
      </c>
      <c r="BP488" s="22">
        <v>-7</v>
      </c>
      <c r="BQ488" s="22">
        <v>7</v>
      </c>
      <c r="BR488" s="22">
        <v>0</v>
      </c>
      <c r="BS488" s="22">
        <v>2</v>
      </c>
      <c r="BT488" s="22">
        <v>-4</v>
      </c>
      <c r="BU488" s="22">
        <v>-1</v>
      </c>
      <c r="BV488" s="22">
        <v>5</v>
      </c>
      <c r="BW488" s="22">
        <v>3</v>
      </c>
      <c r="BX488" s="22">
        <v>5</v>
      </c>
      <c r="BY488" s="22">
        <v>5</v>
      </c>
      <c r="BZ488" s="22">
        <v>35</v>
      </c>
      <c r="CA488" s="21" t="str">
        <f>IF(Table1[[#This Row],[Score1]]&gt;Table1[[#This Row],[Score2]],Table1[[#This Row],[Team1]],Table1[[#This Row],[Team2]])</f>
        <v>MIN</v>
      </c>
      <c r="CB488" s="32" t="str">
        <f>IF(Raw!$CA488=Raw!$B488,"Team1", "Team2")</f>
        <v>Team1</v>
      </c>
      <c r="CC488" s="32">
        <v>108</v>
      </c>
      <c r="CD488" s="32">
        <v>104</v>
      </c>
      <c r="CE488" s="32">
        <f>Raw!$CC488-Raw!$CD488</f>
        <v>4</v>
      </c>
      <c r="CF488" s="32" t="str">
        <f>INDEX(Pred!O:O, MATCH(Table1[[#This Row],[Index]],Pred!E:E,0))</f>
        <v>do not bet</v>
      </c>
      <c r="CG488" s="32">
        <f>INDEX(Pred!P:P,MATCH(Table1[[#This Row],[Index]],Pred!E:E,0))</f>
        <v>4</v>
      </c>
      <c r="CH488" s="32">
        <f>IF(OR(SIGN(Table1[[#This Row],[Runline.forecast]])&lt;&gt;SIGN(Table1[[#This Row],[Scorediff]]), ABS(Table1[[#This Row],[Runline.forecast]])&gt;ABS(Table1[[#This Row],[Scorediff]])),1,0)</f>
        <v>0</v>
      </c>
      <c r="CI488" s="32">
        <f>IF(Table1[[#This Row],[GamewinTeam]]=Table1[[#This Row],[Bet.forecast]],0,1)</f>
        <v>1</v>
      </c>
      <c r="CJ488" s="32">
        <f>IF(AND(Table1[[#This Row],[Runline.error]]=0,Table1[[#This Row],[Error]]=0),0,1)</f>
        <v>1</v>
      </c>
      <c r="CK488" s="32">
        <f>IF(OR(SIGN(Table1[[#This Row],[Scorepreddiff]])&lt;&gt;SIGN(Table1[[#This Row],[Scorediff]]), ABS(Table1[[#This Row],[Scorepreddiff]])&gt;ABS(Table1[[#This Row],[Scorediff]])),1,0)</f>
        <v>1</v>
      </c>
    </row>
    <row r="489" spans="1:89" x14ac:dyDescent="0.25">
      <c r="A489" t="str">
        <f>IF(ISBLANK(Table1[[#This Row],[Gamewin]]),"Test","Train")</f>
        <v>Train</v>
      </c>
      <c r="B489" s="17" t="s">
        <v>37</v>
      </c>
      <c r="C489" t="s">
        <v>11</v>
      </c>
      <c r="D489" s="19" t="s">
        <v>333</v>
      </c>
      <c r="E489" s="18" t="str">
        <f>Table1[[#This Row],[Team1]]&amp;""&amp;Table1[[#This Row],[Team2]]&amp;""&amp;Table1[[#This Row],[Date]]</f>
        <v>BKNTOR23.03.2018</v>
      </c>
      <c r="F489" s="3" t="str">
        <f>Raw!$C489</f>
        <v>TOR</v>
      </c>
      <c r="G489" s="3" t="str">
        <f>IF(Raw!$F489=Raw!$B489,"Team1","Team2")</f>
        <v>Team2</v>
      </c>
      <c r="H489" s="3" t="str">
        <f>IF(Table1[[#This Row],[Odd1]]&gt;Table1[[#This Row],[Odd2]],Table1[[#This Row],[Team2]],Table1[[#This Row],[Team1]])</f>
        <v>TOR</v>
      </c>
      <c r="I489" s="3" t="str">
        <f>IF(Raw!$H489=Raw!$B489,"Team1","Team2")</f>
        <v>Team2</v>
      </c>
      <c r="J489">
        <v>6.9</v>
      </c>
      <c r="K489">
        <v>1.1399999999999999</v>
      </c>
      <c r="L489" s="3">
        <f>Raw!$J489-Raw!$K489</f>
        <v>5.7600000000000007</v>
      </c>
      <c r="M489" s="3" t="s">
        <v>37</v>
      </c>
      <c r="N489" s="3" t="str">
        <f>IF(Raw!$M489=Raw!$B489,"Team1", "Team2")</f>
        <v>Team1</v>
      </c>
      <c r="O489" s="3">
        <f>0</f>
        <v>0</v>
      </c>
      <c r="P489" s="3">
        <f>0</f>
        <v>0</v>
      </c>
      <c r="Q489" s="3">
        <f>0</f>
        <v>0</v>
      </c>
      <c r="R489" s="3">
        <f>0</f>
        <v>0</v>
      </c>
      <c r="S489" s="18" t="str">
        <f>IF(Table1[[#This Row],[Scorepred1]]&gt;Table1[[#This Row],[Scorepred2]],Table1[[#This Row],[Team1]],Table1[[#This Row],[Team2]])</f>
        <v>TOR</v>
      </c>
      <c r="T489" s="3" t="str">
        <f>IF(Raw!$S489=Raw!$B489,"Team1","Team2")</f>
        <v>Team2</v>
      </c>
      <c r="U489">
        <v>90</v>
      </c>
      <c r="V489">
        <v>106</v>
      </c>
      <c r="W489" s="3">
        <f>Raw!$U489-Raw!$V489</f>
        <v>-16</v>
      </c>
      <c r="X489">
        <v>0.60750000000000004</v>
      </c>
      <c r="Y489">
        <v>0.34</v>
      </c>
      <c r="Z489" s="3">
        <f>1-Table1[[#This Row],[Pred1]]</f>
        <v>0.65999999999999992</v>
      </c>
      <c r="AA489" s="22">
        <v>0</v>
      </c>
      <c r="AB489" s="22">
        <v>-30</v>
      </c>
      <c r="AC489" s="22">
        <v>30</v>
      </c>
      <c r="AD489" s="22">
        <v>-0.41699999999999998</v>
      </c>
      <c r="AE489" s="22">
        <v>0.10000000000000142</v>
      </c>
      <c r="AF489" s="22">
        <v>-6.2999999999999972</v>
      </c>
      <c r="AG489" s="22">
        <v>-3.1999999999999957</v>
      </c>
      <c r="AH489" s="22">
        <v>-0.40000000000000568</v>
      </c>
      <c r="AI489" s="22">
        <v>-3.4000000000000057</v>
      </c>
      <c r="AJ489" s="22">
        <v>0.59999999999999964</v>
      </c>
      <c r="AK489" s="22">
        <v>2.2000000000000028</v>
      </c>
      <c r="AL489" s="22">
        <v>-0.69999999999999574</v>
      </c>
      <c r="AM489" s="22">
        <v>-0.40000000000000213</v>
      </c>
      <c r="AN489" s="22">
        <v>0.19999999999999929</v>
      </c>
      <c r="AO489" s="22">
        <v>-2.5</v>
      </c>
      <c r="AP489" s="22">
        <v>0.19999999999999929</v>
      </c>
      <c r="AQ489" s="22">
        <v>0.90000000000000568</v>
      </c>
      <c r="AR489" s="22">
        <v>1.0999999999999943</v>
      </c>
      <c r="AS489" s="22">
        <v>-0.90000000000000213</v>
      </c>
      <c r="AT489" s="22">
        <v>2</v>
      </c>
      <c r="AU489" s="22">
        <v>-1.8000000000000007</v>
      </c>
      <c r="AV489" s="22">
        <v>-1.5999999999999996</v>
      </c>
      <c r="AW489" s="22">
        <v>0.79999999999999982</v>
      </c>
      <c r="AX489" s="22">
        <v>-1</v>
      </c>
      <c r="AY489" s="22">
        <v>-0.39999999999999858</v>
      </c>
      <c r="AZ489" s="22">
        <v>-12.5</v>
      </c>
      <c r="BA489" s="22">
        <v>0</v>
      </c>
      <c r="BB489" s="22">
        <v>0</v>
      </c>
      <c r="BC489" s="22">
        <v>0</v>
      </c>
      <c r="BD489" s="22">
        <v>0</v>
      </c>
      <c r="BE489" s="22">
        <v>0</v>
      </c>
      <c r="BF489" s="22">
        <v>-24</v>
      </c>
      <c r="BG489" s="22">
        <v>-8</v>
      </c>
      <c r="BH489" s="22">
        <v>5</v>
      </c>
      <c r="BI489" s="22">
        <v>-11.5</v>
      </c>
      <c r="BJ489" s="22">
        <v>-2</v>
      </c>
      <c r="BK489" s="22">
        <v>3</v>
      </c>
      <c r="BL489" s="22">
        <v>-9</v>
      </c>
      <c r="BM489" s="22">
        <v>-6</v>
      </c>
      <c r="BN489" s="22">
        <v>-2</v>
      </c>
      <c r="BO489" s="22">
        <v>-20.299999999999997</v>
      </c>
      <c r="BP489" s="22">
        <v>0</v>
      </c>
      <c r="BQ489" s="22">
        <v>13</v>
      </c>
      <c r="BR489" s="22">
        <v>13</v>
      </c>
      <c r="BS489" s="22">
        <v>-10</v>
      </c>
      <c r="BT489" s="22">
        <v>6</v>
      </c>
      <c r="BU489" s="22">
        <v>2</v>
      </c>
      <c r="BV489" s="22">
        <v>6</v>
      </c>
      <c r="BW489" s="22">
        <v>-2</v>
      </c>
      <c r="BX489" s="22">
        <v>13</v>
      </c>
      <c r="BY489" s="22">
        <v>-2</v>
      </c>
      <c r="BZ489" s="22">
        <v>-3</v>
      </c>
      <c r="CA489" s="21" t="str">
        <f>IF(Table1[[#This Row],[Score1]]&gt;Table1[[#This Row],[Score2]],Table1[[#This Row],[Team1]],Table1[[#This Row],[Team2]])</f>
        <v>TOR</v>
      </c>
      <c r="CB489" s="32" t="str">
        <f>IF(Raw!$CA489=Raw!$B489,"Team1", "Team2")</f>
        <v>Team2</v>
      </c>
      <c r="CC489" s="32">
        <v>112</v>
      </c>
      <c r="CD489" s="32">
        <v>116</v>
      </c>
      <c r="CE489" s="32">
        <f>Raw!$CC489-Raw!$CD489</f>
        <v>-4</v>
      </c>
      <c r="CF489" s="32" t="str">
        <f>INDEX(Pred!O:O, MATCH(Table1[[#This Row],[Index]],Pred!E:E,0))</f>
        <v>Team2</v>
      </c>
      <c r="CG489" s="32">
        <f>INDEX(Pred!P:P,MATCH(Table1[[#This Row],[Index]],Pred!E:E,0))</f>
        <v>-6</v>
      </c>
      <c r="CH489" s="32">
        <f>IF(OR(SIGN(Table1[[#This Row],[Runline.forecast]])&lt;&gt;SIGN(Table1[[#This Row],[Scorediff]]), ABS(Table1[[#This Row],[Runline.forecast]])&gt;ABS(Table1[[#This Row],[Scorediff]])),1,0)</f>
        <v>1</v>
      </c>
      <c r="CI489" s="32">
        <f>IF(Table1[[#This Row],[GamewinTeam]]=Table1[[#This Row],[Bet.forecast]],0,1)</f>
        <v>0</v>
      </c>
      <c r="CJ489" s="32">
        <f>IF(AND(Table1[[#This Row],[Runline.error]]=0,Table1[[#This Row],[Error]]=0),0,1)</f>
        <v>1</v>
      </c>
      <c r="CK489" s="32">
        <f>IF(OR(SIGN(Table1[[#This Row],[Scorepreddiff]])&lt;&gt;SIGN(Table1[[#This Row],[Scorediff]]), ABS(Table1[[#This Row],[Scorepreddiff]])&gt;ABS(Table1[[#This Row],[Scorediff]])),1,0)</f>
        <v>1</v>
      </c>
    </row>
    <row r="490" spans="1:89" x14ac:dyDescent="0.25">
      <c r="A490" t="str">
        <f>IF(ISBLANK(Table1[[#This Row],[Gamewin]]),"Test","Train")</f>
        <v>Train</v>
      </c>
      <c r="B490" s="17" t="s">
        <v>72</v>
      </c>
      <c r="C490" t="s">
        <v>4</v>
      </c>
      <c r="D490" s="19" t="s">
        <v>333</v>
      </c>
      <c r="E490" s="18" t="str">
        <f>Table1[[#This Row],[Team1]]&amp;""&amp;Table1[[#This Row],[Team2]]&amp;""&amp;Table1[[#This Row],[Date]]</f>
        <v>PHXCLE23.03.2018</v>
      </c>
      <c r="F490" s="3" t="str">
        <f>Raw!$C490</f>
        <v>CLE</v>
      </c>
      <c r="G490" s="3" t="str">
        <f>IF(Raw!$F490=Raw!$B490,"Team1","Team2")</f>
        <v>Team2</v>
      </c>
      <c r="H490" s="3" t="str">
        <f>IF(Table1[[#This Row],[Odd1]]&gt;Table1[[#This Row],[Odd2]],Table1[[#This Row],[Team2]],Table1[[#This Row],[Team1]])</f>
        <v>CLE</v>
      </c>
      <c r="I490" s="3" t="str">
        <f>IF(Raw!$H490=Raw!$B490,"Team1","Team2")</f>
        <v>Team2</v>
      </c>
      <c r="J490">
        <v>13.21</v>
      </c>
      <c r="K490">
        <v>1.05</v>
      </c>
      <c r="L490" s="3">
        <f>Raw!$J490-Raw!$K490</f>
        <v>12.16</v>
      </c>
      <c r="M490" s="3" t="s">
        <v>72</v>
      </c>
      <c r="N490" s="3" t="str">
        <f>IF(Raw!$M490=Raw!$B490,"Team1", "Team2")</f>
        <v>Team1</v>
      </c>
      <c r="O490" s="3">
        <f>0</f>
        <v>0</v>
      </c>
      <c r="P490" s="3">
        <f>0</f>
        <v>0</v>
      </c>
      <c r="Q490" s="3">
        <f>0</f>
        <v>0</v>
      </c>
      <c r="R490" s="3">
        <f>0</f>
        <v>0</v>
      </c>
      <c r="S490" s="18" t="str">
        <f>IF(Table1[[#This Row],[Scorepred1]]&gt;Table1[[#This Row],[Scorepred2]],Table1[[#This Row],[Team1]],Table1[[#This Row],[Team2]])</f>
        <v>CLE</v>
      </c>
      <c r="T490" s="3" t="str">
        <f>IF(Raw!$S490=Raw!$B490,"Team1","Team2")</f>
        <v>Team2</v>
      </c>
      <c r="U490">
        <v>78</v>
      </c>
      <c r="V490">
        <v>117</v>
      </c>
      <c r="W490" s="3">
        <f>Raw!$U490-Raw!$V490</f>
        <v>-39</v>
      </c>
      <c r="X490">
        <v>0.66749999999999998</v>
      </c>
      <c r="Y490">
        <v>0.11</v>
      </c>
      <c r="Z490" s="3">
        <f>1-Table1[[#This Row],[Pred1]]</f>
        <v>0.89</v>
      </c>
      <c r="AA490" s="22">
        <v>1</v>
      </c>
      <c r="AB490" s="22">
        <v>-23</v>
      </c>
      <c r="AC490" s="22">
        <v>24</v>
      </c>
      <c r="AD490" s="22">
        <v>-0.32799999999999996</v>
      </c>
      <c r="AE490" s="22">
        <v>0</v>
      </c>
      <c r="AF490" s="22">
        <v>-6.5999999999999943</v>
      </c>
      <c r="AG490" s="22">
        <v>-1.8999999999999986</v>
      </c>
      <c r="AH490" s="22">
        <v>2.8999999999999915</v>
      </c>
      <c r="AI490" s="22">
        <v>-3.7999999999999972</v>
      </c>
      <c r="AJ490" s="22">
        <v>-2.7999999999999989</v>
      </c>
      <c r="AK490" s="22">
        <v>-5</v>
      </c>
      <c r="AL490" s="22">
        <v>-3.6000000000000014</v>
      </c>
      <c r="AM490" s="22">
        <v>0.10000000000000142</v>
      </c>
      <c r="AN490" s="22">
        <v>1.2999999999999972</v>
      </c>
      <c r="AO490" s="22">
        <v>-3.5999999999999943</v>
      </c>
      <c r="AP490" s="22">
        <v>2.1999999999999993</v>
      </c>
      <c r="AQ490" s="22">
        <v>0.10000000000000142</v>
      </c>
      <c r="AR490" s="22">
        <v>2.3000000000000043</v>
      </c>
      <c r="AS490" s="22">
        <v>-2.5</v>
      </c>
      <c r="AT490" s="22">
        <v>1.9000000000000004</v>
      </c>
      <c r="AU490" s="22">
        <v>-0.20000000000000018</v>
      </c>
      <c r="AV490" s="22">
        <v>0.59999999999999964</v>
      </c>
      <c r="AW490" s="22">
        <v>1.9000000000000004</v>
      </c>
      <c r="AX490" s="22">
        <v>3.6000000000000014</v>
      </c>
      <c r="AY490" s="22">
        <v>0.79999999999999716</v>
      </c>
      <c r="AZ490" s="22">
        <v>-10.1</v>
      </c>
      <c r="BA490" s="22">
        <v>0</v>
      </c>
      <c r="BB490" s="22">
        <v>-1</v>
      </c>
      <c r="BC490" s="22">
        <v>1</v>
      </c>
      <c r="BD490" s="22">
        <v>-1</v>
      </c>
      <c r="BE490" s="22">
        <v>0</v>
      </c>
      <c r="BF490" s="22">
        <v>-44</v>
      </c>
      <c r="BG490" s="22">
        <v>-13</v>
      </c>
      <c r="BH490" s="22">
        <v>12</v>
      </c>
      <c r="BI490" s="22">
        <v>-22.5</v>
      </c>
      <c r="BJ490" s="22">
        <v>-8</v>
      </c>
      <c r="BK490" s="22">
        <v>10</v>
      </c>
      <c r="BL490" s="22">
        <v>-41.9</v>
      </c>
      <c r="BM490" s="22">
        <v>-10</v>
      </c>
      <c r="BN490" s="22">
        <v>-8</v>
      </c>
      <c r="BO490" s="22">
        <v>-17.099999999999994</v>
      </c>
      <c r="BP490" s="22">
        <v>8</v>
      </c>
      <c r="BQ490" s="22">
        <v>8</v>
      </c>
      <c r="BR490" s="22">
        <v>16</v>
      </c>
      <c r="BS490" s="22">
        <v>-6</v>
      </c>
      <c r="BT490" s="22">
        <v>9</v>
      </c>
      <c r="BU490" s="22">
        <v>-2</v>
      </c>
      <c r="BV490" s="22">
        <v>4</v>
      </c>
      <c r="BW490" s="22">
        <v>9</v>
      </c>
      <c r="BX490" s="22">
        <v>-2</v>
      </c>
      <c r="BY490" s="22">
        <v>-7</v>
      </c>
      <c r="BZ490" s="22">
        <v>-30</v>
      </c>
      <c r="CA490" s="21" t="str">
        <f>IF(Table1[[#This Row],[Score1]]&gt;Table1[[#This Row],[Score2]],Table1[[#This Row],[Team1]],Table1[[#This Row],[Team2]])</f>
        <v>CLE</v>
      </c>
      <c r="CB490" s="32" t="str">
        <f>IF(Raw!$CA490=Raw!$B490,"Team1", "Team2")</f>
        <v>Team2</v>
      </c>
      <c r="CC490" s="32">
        <v>95</v>
      </c>
      <c r="CD490" s="32">
        <v>120</v>
      </c>
      <c r="CE490" s="32">
        <f>Raw!$CC490-Raw!$CD490</f>
        <v>-25</v>
      </c>
      <c r="CF490" s="32" t="str">
        <f>INDEX(Pred!O:O, MATCH(Table1[[#This Row],[Index]],Pred!E:E,0))</f>
        <v>Team2</v>
      </c>
      <c r="CG490" s="32">
        <f>INDEX(Pred!P:P,MATCH(Table1[[#This Row],[Index]],Pred!E:E,0))</f>
        <v>-6</v>
      </c>
      <c r="CH490" s="32">
        <f>IF(OR(SIGN(Table1[[#This Row],[Runline.forecast]])&lt;&gt;SIGN(Table1[[#This Row],[Scorediff]]), ABS(Table1[[#This Row],[Runline.forecast]])&gt;ABS(Table1[[#This Row],[Scorediff]])),1,0)</f>
        <v>0</v>
      </c>
      <c r="CI490" s="32">
        <f>IF(Table1[[#This Row],[GamewinTeam]]=Table1[[#This Row],[Bet.forecast]],0,1)</f>
        <v>0</v>
      </c>
      <c r="CJ490" s="32">
        <f>IF(AND(Table1[[#This Row],[Runline.error]]=0,Table1[[#This Row],[Error]]=0),0,1)</f>
        <v>0</v>
      </c>
      <c r="CK490" s="32">
        <f>IF(OR(SIGN(Table1[[#This Row],[Scorepreddiff]])&lt;&gt;SIGN(Table1[[#This Row],[Scorediff]]), ABS(Table1[[#This Row],[Scorepreddiff]])&gt;ABS(Table1[[#This Row],[Scorediff]])),1,0)</f>
        <v>1</v>
      </c>
    </row>
    <row r="491" spans="1:89" x14ac:dyDescent="0.25">
      <c r="A491" t="str">
        <f>IF(ISBLANK(Table1[[#This Row],[Gamewin]]),"Test","Train")</f>
        <v>Train</v>
      </c>
      <c r="B491" s="17" t="s">
        <v>7</v>
      </c>
      <c r="C491" t="s">
        <v>67</v>
      </c>
      <c r="D491" s="19" t="s">
        <v>333</v>
      </c>
      <c r="E491" s="18" t="str">
        <f>Table1[[#This Row],[Team1]]&amp;""&amp;Table1[[#This Row],[Team2]]&amp;""&amp;Table1[[#This Row],[Date]]</f>
        <v>MIAOKC23.03.2018</v>
      </c>
      <c r="F491" s="3" t="str">
        <f>Raw!$C491</f>
        <v>OKC</v>
      </c>
      <c r="G491" s="3" t="str">
        <f>IF(Raw!$F491=Raw!$B491,"Team1","Team2")</f>
        <v>Team2</v>
      </c>
      <c r="H491" s="3" t="str">
        <f>IF(Table1[[#This Row],[Odd1]]&gt;Table1[[#This Row],[Odd2]],Table1[[#This Row],[Team2]],Table1[[#This Row],[Team1]])</f>
        <v>OKC</v>
      </c>
      <c r="I491" s="3" t="str">
        <f>IF(Raw!$H491=Raw!$B491,"Team1","Team2")</f>
        <v>Team2</v>
      </c>
      <c r="J491">
        <v>3.27</v>
      </c>
      <c r="K491">
        <v>1.39</v>
      </c>
      <c r="L491" s="3">
        <f>Raw!$J491-Raw!$K491</f>
        <v>1.8800000000000001</v>
      </c>
      <c r="M491" s="3" t="s">
        <v>7</v>
      </c>
      <c r="N491" s="3" t="str">
        <f>IF(Raw!$M491=Raw!$B491,"Team1", "Team2")</f>
        <v>Team1</v>
      </c>
      <c r="O491" s="3">
        <f>0</f>
        <v>0</v>
      </c>
      <c r="P491" s="3">
        <f>0</f>
        <v>0</v>
      </c>
      <c r="Q491" s="3">
        <f>0</f>
        <v>0</v>
      </c>
      <c r="R491" s="3">
        <f>0</f>
        <v>0</v>
      </c>
      <c r="S491" s="18" t="str">
        <f>IF(Table1[[#This Row],[Scorepred1]]&gt;Table1[[#This Row],[Scorepred2]],Table1[[#This Row],[Team1]],Table1[[#This Row],[Team2]])</f>
        <v>OKC</v>
      </c>
      <c r="T491" s="3" t="str">
        <f>IF(Raw!$S491=Raw!$B491,"Team1","Team2")</f>
        <v>Team2</v>
      </c>
      <c r="U491">
        <v>86</v>
      </c>
      <c r="V491">
        <v>100</v>
      </c>
      <c r="W491" s="3">
        <f>Raw!$U491-Raw!$V491</f>
        <v>-14</v>
      </c>
      <c r="X491">
        <v>0.62580000000000002</v>
      </c>
      <c r="Y491">
        <v>0.36</v>
      </c>
      <c r="Z491" s="3">
        <f>1-Table1[[#This Row],[Pred1]]</f>
        <v>0.64</v>
      </c>
      <c r="AA491" s="22">
        <v>-1</v>
      </c>
      <c r="AB491" s="22">
        <v>-4</v>
      </c>
      <c r="AC491" s="22">
        <v>3</v>
      </c>
      <c r="AD491" s="22">
        <v>-4.6999999999999931E-2</v>
      </c>
      <c r="AE491" s="22">
        <v>0.20000000000000284</v>
      </c>
      <c r="AF491" s="22">
        <v>-4</v>
      </c>
      <c r="AG491" s="22">
        <v>-1.2999999999999972</v>
      </c>
      <c r="AH491" s="22">
        <v>-3.1000000000000085</v>
      </c>
      <c r="AI491" s="22">
        <v>0.10000000000000142</v>
      </c>
      <c r="AJ491" s="22">
        <v>0.59999999999999964</v>
      </c>
      <c r="AK491" s="22">
        <v>1</v>
      </c>
      <c r="AL491" s="22">
        <v>0.80000000000000426</v>
      </c>
      <c r="AM491" s="22">
        <v>-2</v>
      </c>
      <c r="AN491" s="22">
        <v>-3.8000000000000007</v>
      </c>
      <c r="AO491" s="22">
        <v>3.8000000000000114</v>
      </c>
      <c r="AP491" s="22">
        <v>-3.0999999999999996</v>
      </c>
      <c r="AQ491" s="22">
        <v>1.5</v>
      </c>
      <c r="AR491" s="22">
        <v>-1.6999999999999957</v>
      </c>
      <c r="AS491" s="22">
        <v>1.3000000000000007</v>
      </c>
      <c r="AT491" s="22">
        <v>0.30000000000000071</v>
      </c>
      <c r="AU491" s="22">
        <v>-1.5</v>
      </c>
      <c r="AV491" s="22">
        <v>0</v>
      </c>
      <c r="AW491" s="22">
        <v>0</v>
      </c>
      <c r="AX491" s="22">
        <v>0</v>
      </c>
      <c r="AY491" s="22">
        <v>-1.8999999999999986</v>
      </c>
      <c r="AZ491" s="22">
        <v>-2.9</v>
      </c>
      <c r="BA491" s="22">
        <v>0</v>
      </c>
      <c r="BB491" s="22">
        <v>1</v>
      </c>
      <c r="BC491" s="22">
        <v>-1</v>
      </c>
      <c r="BD491" s="22">
        <v>1</v>
      </c>
      <c r="BE491" s="22">
        <v>0</v>
      </c>
      <c r="BF491" s="22">
        <v>20</v>
      </c>
      <c r="BG491" s="22">
        <v>10</v>
      </c>
      <c r="BH491" s="22">
        <v>-4</v>
      </c>
      <c r="BI491" s="22">
        <v>14.399999999999999</v>
      </c>
      <c r="BJ491" s="22">
        <v>5</v>
      </c>
      <c r="BK491" s="22">
        <v>7</v>
      </c>
      <c r="BL491" s="22">
        <v>7.1000000000000014</v>
      </c>
      <c r="BM491" s="22">
        <v>-5</v>
      </c>
      <c r="BN491" s="22">
        <v>-10</v>
      </c>
      <c r="BO491" s="22">
        <v>8.2000000000000028</v>
      </c>
      <c r="BP491" s="22">
        <v>-3</v>
      </c>
      <c r="BQ491" s="22">
        <v>-9</v>
      </c>
      <c r="BR491" s="22">
        <v>-12</v>
      </c>
      <c r="BS491" s="22">
        <v>12</v>
      </c>
      <c r="BT491" s="22">
        <v>-5</v>
      </c>
      <c r="BU491" s="22">
        <v>3</v>
      </c>
      <c r="BV491" s="22">
        <v>-4</v>
      </c>
      <c r="BW491" s="22">
        <v>-4</v>
      </c>
      <c r="BX491" s="22">
        <v>-3</v>
      </c>
      <c r="BY491" s="22">
        <v>-8</v>
      </c>
      <c r="BZ491" s="22">
        <v>22</v>
      </c>
      <c r="CA491" s="21" t="str">
        <f>IF(Table1[[#This Row],[Score1]]&gt;Table1[[#This Row],[Score2]],Table1[[#This Row],[Team1]],Table1[[#This Row],[Team2]])</f>
        <v>OKC</v>
      </c>
      <c r="CB491" s="32" t="str">
        <f>IF(Raw!$CA491=Raw!$B491,"Team1", "Team2")</f>
        <v>Team2</v>
      </c>
      <c r="CC491" s="32">
        <v>99</v>
      </c>
      <c r="CD491" s="32">
        <v>105</v>
      </c>
      <c r="CE491" s="32">
        <f>Raw!$CC491-Raw!$CD491</f>
        <v>-6</v>
      </c>
      <c r="CF491" s="32" t="str">
        <f>INDEX(Pred!O:O, MATCH(Table1[[#This Row],[Index]],Pred!E:E,0))</f>
        <v>do not bet</v>
      </c>
      <c r="CG491" s="32">
        <f>INDEX(Pred!P:P,MATCH(Table1[[#This Row],[Index]],Pred!E:E,0))</f>
        <v>-4</v>
      </c>
      <c r="CH491" s="32">
        <f>IF(OR(SIGN(Table1[[#This Row],[Runline.forecast]])&lt;&gt;SIGN(Table1[[#This Row],[Scorediff]]), ABS(Table1[[#This Row],[Runline.forecast]])&gt;ABS(Table1[[#This Row],[Scorediff]])),1,0)</f>
        <v>0</v>
      </c>
      <c r="CI491" s="32">
        <f>IF(Table1[[#This Row],[GamewinTeam]]=Table1[[#This Row],[Bet.forecast]],0,1)</f>
        <v>1</v>
      </c>
      <c r="CJ491" s="32">
        <f>IF(AND(Table1[[#This Row],[Runline.error]]=0,Table1[[#This Row],[Error]]=0),0,1)</f>
        <v>1</v>
      </c>
      <c r="CK491" s="32">
        <f>IF(OR(SIGN(Table1[[#This Row],[Scorepreddiff]])&lt;&gt;SIGN(Table1[[#This Row],[Scorediff]]), ABS(Table1[[#This Row],[Scorepreddiff]])&gt;ABS(Table1[[#This Row],[Scorediff]])),1,0)</f>
        <v>1</v>
      </c>
    </row>
    <row r="492" spans="1:89" x14ac:dyDescent="0.25">
      <c r="A492" t="str">
        <f>IF(ISBLANK(Table1[[#This Row],[Gamewin]]),"Test","Train")</f>
        <v>Train</v>
      </c>
      <c r="B492" s="17" t="s">
        <v>8</v>
      </c>
      <c r="C492" t="s">
        <v>42</v>
      </c>
      <c r="D492" s="19" t="s">
        <v>333</v>
      </c>
      <c r="E492" s="18" t="str">
        <f>Table1[[#This Row],[Team1]]&amp;""&amp;Table1[[#This Row],[Team2]]&amp;""&amp;Table1[[#This Row],[Date]]</f>
        <v>MILCHI23.03.2018</v>
      </c>
      <c r="F492" s="3" t="str">
        <f>Raw!$C492</f>
        <v>CHI</v>
      </c>
      <c r="G492" s="3" t="str">
        <f>IF(Raw!$F492=Raw!$B492,"Team1","Team2")</f>
        <v>Team2</v>
      </c>
      <c r="H492" s="3" t="str">
        <f>IF(Table1[[#This Row],[Odd1]]&gt;Table1[[#This Row],[Odd2]],Table1[[#This Row],[Team2]],Table1[[#This Row],[Team1]])</f>
        <v>MIL</v>
      </c>
      <c r="I492" s="3" t="str">
        <f>IF(Raw!$H492=Raw!$B492,"Team1","Team2")</f>
        <v>Team1</v>
      </c>
      <c r="J492">
        <v>1.56</v>
      </c>
      <c r="K492">
        <v>2.6</v>
      </c>
      <c r="L492" s="3">
        <f>Raw!$J492-Raw!$K492</f>
        <v>-1.04</v>
      </c>
      <c r="M492" s="3" t="s">
        <v>42</v>
      </c>
      <c r="N492" s="3" t="str">
        <f>IF(Raw!$M492=Raw!$B492,"Team1", "Team2")</f>
        <v>Team2</v>
      </c>
      <c r="O492" s="3">
        <f>0</f>
        <v>0</v>
      </c>
      <c r="P492" s="3">
        <f>0</f>
        <v>0</v>
      </c>
      <c r="Q492" s="3">
        <f>0</f>
        <v>0</v>
      </c>
      <c r="R492" s="3">
        <f>0</f>
        <v>0</v>
      </c>
      <c r="S492" s="18" t="str">
        <f>IF(Table1[[#This Row],[Scorepred1]]&gt;Table1[[#This Row],[Scorepred2]],Table1[[#This Row],[Team1]],Table1[[#This Row],[Team2]])</f>
        <v>CHI</v>
      </c>
      <c r="T492" s="3" t="str">
        <f>IF(Raw!$S492=Raw!$B492,"Team1","Team2")</f>
        <v>Team2</v>
      </c>
      <c r="U492">
        <v>92</v>
      </c>
      <c r="V492">
        <v>104</v>
      </c>
      <c r="W492" s="3">
        <f>Raw!$U492-Raw!$V492</f>
        <v>-12</v>
      </c>
      <c r="X492">
        <v>0.55479999999999996</v>
      </c>
      <c r="Y492">
        <v>0.38</v>
      </c>
      <c r="Z492" s="3">
        <f>1-Table1[[#This Row],[Pred1]]</f>
        <v>0.62</v>
      </c>
      <c r="AA492" s="22">
        <v>0</v>
      </c>
      <c r="AB492" s="22">
        <v>13</v>
      </c>
      <c r="AC492" s="22">
        <v>-13</v>
      </c>
      <c r="AD492" s="22">
        <v>0.183</v>
      </c>
      <c r="AE492" s="22">
        <v>-0.20000000000000284</v>
      </c>
      <c r="AF492" s="22">
        <v>2.2999999999999972</v>
      </c>
      <c r="AG492" s="22">
        <v>0.5</v>
      </c>
      <c r="AH492" s="22">
        <v>-6.7999999999999972</v>
      </c>
      <c r="AI492" s="22">
        <v>4.1999999999999957</v>
      </c>
      <c r="AJ492" s="22">
        <v>-2.3000000000000007</v>
      </c>
      <c r="AK492" s="22">
        <v>-6.2999999999999972</v>
      </c>
      <c r="AL492" s="22">
        <v>-0.10000000000000142</v>
      </c>
      <c r="AM492" s="22">
        <v>3.6999999999999993</v>
      </c>
      <c r="AN492" s="22">
        <v>4.4000000000000021</v>
      </c>
      <c r="AO492" s="22">
        <v>1.6000000000000085</v>
      </c>
      <c r="AP492" s="22">
        <v>-1.2000000000000011</v>
      </c>
      <c r="AQ492" s="22">
        <v>-3.9000000000000021</v>
      </c>
      <c r="AR492" s="22">
        <v>-5.1000000000000014</v>
      </c>
      <c r="AS492" s="22">
        <v>-0.80000000000000071</v>
      </c>
      <c r="AT492" s="22">
        <v>0.30000000000000071</v>
      </c>
      <c r="AU492" s="22">
        <v>1.0999999999999996</v>
      </c>
      <c r="AV492" s="22">
        <v>1.7000000000000002</v>
      </c>
      <c r="AW492" s="22">
        <v>-0.70000000000000018</v>
      </c>
      <c r="AX492" s="22">
        <v>2.3000000000000007</v>
      </c>
      <c r="AY492" s="22">
        <v>2.5</v>
      </c>
      <c r="AZ492" s="22">
        <v>5.9</v>
      </c>
      <c r="BA492" s="22">
        <v>0</v>
      </c>
      <c r="BB492" s="22">
        <v>0</v>
      </c>
      <c r="BC492" s="22">
        <v>0</v>
      </c>
      <c r="BD492" s="22">
        <v>0</v>
      </c>
      <c r="BE492" s="22">
        <v>0</v>
      </c>
      <c r="BF492" s="22">
        <v>18</v>
      </c>
      <c r="BG492" s="22">
        <v>11</v>
      </c>
      <c r="BH492" s="22">
        <v>2</v>
      </c>
      <c r="BI492" s="22">
        <v>11.100000000000001</v>
      </c>
      <c r="BJ492" s="22">
        <v>-5</v>
      </c>
      <c r="BK492" s="22">
        <v>-12</v>
      </c>
      <c r="BL492" s="22">
        <v>-3.4000000000000021</v>
      </c>
      <c r="BM492" s="22">
        <v>1</v>
      </c>
      <c r="BN492" s="22">
        <v>3</v>
      </c>
      <c r="BO492" s="22">
        <v>-8</v>
      </c>
      <c r="BP492" s="22">
        <v>-1</v>
      </c>
      <c r="BQ492" s="22">
        <v>0</v>
      </c>
      <c r="BR492" s="22">
        <v>-1</v>
      </c>
      <c r="BS492" s="22">
        <v>4</v>
      </c>
      <c r="BT492" s="22">
        <v>0</v>
      </c>
      <c r="BU492" s="22">
        <v>-2</v>
      </c>
      <c r="BV492" s="22">
        <v>1</v>
      </c>
      <c r="BW492" s="22">
        <v>-3</v>
      </c>
      <c r="BX492" s="22">
        <v>-2</v>
      </c>
      <c r="BY492" s="22">
        <v>3</v>
      </c>
      <c r="BZ492" s="22">
        <v>26</v>
      </c>
      <c r="CA492" s="21" t="str">
        <f>IF(Table1[[#This Row],[Score1]]&gt;Table1[[#This Row],[Score2]],Table1[[#This Row],[Team1]],Table1[[#This Row],[Team2]])</f>
        <v>MIL</v>
      </c>
      <c r="CB492" s="32" t="str">
        <f>IF(Raw!$CA492=Raw!$B492,"Team1", "Team2")</f>
        <v>Team1</v>
      </c>
      <c r="CC492" s="32">
        <v>118</v>
      </c>
      <c r="CD492" s="32">
        <v>105</v>
      </c>
      <c r="CE492" s="32">
        <f>Raw!$CC492-Raw!$CD492</f>
        <v>13</v>
      </c>
      <c r="CF492" s="32" t="str">
        <f>INDEX(Pred!O:O, MATCH(Table1[[#This Row],[Index]],Pred!E:E,0))</f>
        <v>do not bet</v>
      </c>
      <c r="CG492" s="32">
        <f>INDEX(Pred!P:P,MATCH(Table1[[#This Row],[Index]],Pred!E:E,0))</f>
        <v>2</v>
      </c>
      <c r="CH492" s="32">
        <f>IF(OR(SIGN(Table1[[#This Row],[Runline.forecast]])&lt;&gt;SIGN(Table1[[#This Row],[Scorediff]]), ABS(Table1[[#This Row],[Runline.forecast]])&gt;ABS(Table1[[#This Row],[Scorediff]])),1,0)</f>
        <v>0</v>
      </c>
      <c r="CI492" s="32">
        <f>IF(Table1[[#This Row],[GamewinTeam]]=Table1[[#This Row],[Bet.forecast]],0,1)</f>
        <v>1</v>
      </c>
      <c r="CJ492" s="32">
        <f>IF(AND(Table1[[#This Row],[Runline.error]]=0,Table1[[#This Row],[Error]]=0),0,1)</f>
        <v>1</v>
      </c>
      <c r="CK492" s="32">
        <f>IF(OR(SIGN(Table1[[#This Row],[Scorepreddiff]])&lt;&gt;SIGN(Table1[[#This Row],[Scorediff]]), ABS(Table1[[#This Row],[Scorepreddiff]])&gt;ABS(Table1[[#This Row],[Scorediff]])),1,0)</f>
        <v>1</v>
      </c>
    </row>
    <row r="493" spans="1:89" x14ac:dyDescent="0.25">
      <c r="A493" t="str">
        <f>IF(ISBLANK(Table1[[#This Row],[Gamewin]]),"Test","Train")</f>
        <v>Train</v>
      </c>
      <c r="B493" s="17" t="s">
        <v>81</v>
      </c>
      <c r="C493" t="s">
        <v>78</v>
      </c>
      <c r="D493" s="19" t="s">
        <v>333</v>
      </c>
      <c r="E493" s="18" t="str">
        <f>Table1[[#This Row],[Team1]]&amp;""&amp;Table1[[#This Row],[Team2]]&amp;""&amp;Table1[[#This Row],[Date]]</f>
        <v>UTASAS23.03.2018</v>
      </c>
      <c r="F493" s="3" t="str">
        <f>Raw!$C493</f>
        <v>SAS</v>
      </c>
      <c r="G493" s="3" t="str">
        <f>IF(Raw!$F493=Raw!$B493,"Team1","Team2")</f>
        <v>Team2</v>
      </c>
      <c r="H493" s="3" t="str">
        <f>IF(Table1[[#This Row],[Odd1]]&gt;Table1[[#This Row],[Odd2]],Table1[[#This Row],[Team2]],Table1[[#This Row],[Team1]])</f>
        <v>SAS</v>
      </c>
      <c r="I493" s="3" t="str">
        <f>IF(Raw!$H493=Raw!$B493,"Team1","Team2")</f>
        <v>Team2</v>
      </c>
      <c r="J493">
        <v>2.38</v>
      </c>
      <c r="K493">
        <v>1.65</v>
      </c>
      <c r="L493" s="3">
        <f>Raw!$J493-Raw!$K493</f>
        <v>0.73</v>
      </c>
      <c r="M493" s="3" t="s">
        <v>81</v>
      </c>
      <c r="N493" s="3" t="str">
        <f>IF(Raw!$M493=Raw!$B493,"Team1", "Team2")</f>
        <v>Team1</v>
      </c>
      <c r="O493" s="3">
        <f>0</f>
        <v>0</v>
      </c>
      <c r="P493" s="3">
        <f>0</f>
        <v>0</v>
      </c>
      <c r="Q493" s="3">
        <f>0</f>
        <v>0</v>
      </c>
      <c r="R493" s="3">
        <f>0</f>
        <v>0</v>
      </c>
      <c r="S493" s="18" t="str">
        <f>IF(Table1[[#This Row],[Scorepred1]]&gt;Table1[[#This Row],[Scorepred2]],Table1[[#This Row],[Team1]],Table1[[#This Row],[Team2]])</f>
        <v>SAS</v>
      </c>
      <c r="T493" s="3" t="str">
        <f>IF(Raw!$S493=Raw!$B493,"Team1","Team2")</f>
        <v>Team2</v>
      </c>
      <c r="U493">
        <v>94</v>
      </c>
      <c r="V493">
        <v>99</v>
      </c>
      <c r="W493" s="3">
        <f>Raw!$U493-Raw!$V493</f>
        <v>-5</v>
      </c>
      <c r="X493">
        <v>0.8085</v>
      </c>
      <c r="Y493">
        <v>0.45</v>
      </c>
      <c r="Z493" s="3">
        <f>1-Table1[[#This Row],[Pred1]]</f>
        <v>0.55000000000000004</v>
      </c>
      <c r="AA493" s="22">
        <v>0</v>
      </c>
      <c r="AB493" s="22">
        <v>-1</v>
      </c>
      <c r="AC493" s="22">
        <v>1</v>
      </c>
      <c r="AD493" s="22">
        <v>-1.4000000000000012E-2</v>
      </c>
      <c r="AE493" s="22">
        <v>0.10000000000000142</v>
      </c>
      <c r="AF493" s="22">
        <v>1.1000000000000085</v>
      </c>
      <c r="AG493" s="22">
        <v>-1.1000000000000014</v>
      </c>
      <c r="AH493" s="22">
        <v>-2.2999999999999972</v>
      </c>
      <c r="AI493" s="22">
        <v>-9.9999999999994316E-2</v>
      </c>
      <c r="AJ493" s="22">
        <v>2.2000000000000011</v>
      </c>
      <c r="AK493" s="22">
        <v>5.1999999999999993</v>
      </c>
      <c r="AL493" s="22">
        <v>1.2000000000000028</v>
      </c>
      <c r="AM493" s="22">
        <v>1.1000000000000014</v>
      </c>
      <c r="AN493" s="22">
        <v>1</v>
      </c>
      <c r="AO493" s="22">
        <v>1.2000000000000028</v>
      </c>
      <c r="AP493" s="22">
        <v>-1.2999999999999989</v>
      </c>
      <c r="AQ493" s="22">
        <v>0.10000000000000142</v>
      </c>
      <c r="AR493" s="22">
        <v>-1.1999999999999957</v>
      </c>
      <c r="AS493" s="22">
        <v>-1</v>
      </c>
      <c r="AT493" s="22">
        <v>1.1999999999999993</v>
      </c>
      <c r="AU493" s="22">
        <v>1.3000000000000007</v>
      </c>
      <c r="AV493" s="22">
        <v>-0.70000000000000018</v>
      </c>
      <c r="AW493" s="22">
        <v>0.80000000000000027</v>
      </c>
      <c r="AX493" s="22">
        <v>2.5</v>
      </c>
      <c r="AY493" s="22">
        <v>1</v>
      </c>
      <c r="AZ493" s="22">
        <v>-9.9999999999999645E-2</v>
      </c>
      <c r="BA493" s="22">
        <v>0</v>
      </c>
      <c r="BB493" s="22">
        <v>0</v>
      </c>
      <c r="BC493" s="22">
        <v>0</v>
      </c>
      <c r="BD493" s="22">
        <v>0</v>
      </c>
      <c r="BE493" s="22">
        <v>0</v>
      </c>
      <c r="BF493" s="22">
        <v>21</v>
      </c>
      <c r="BG493" s="22">
        <v>7</v>
      </c>
      <c r="BH493" s="22">
        <v>8</v>
      </c>
      <c r="BI493" s="22">
        <v>3.5</v>
      </c>
      <c r="BJ493" s="22">
        <v>5</v>
      </c>
      <c r="BK493" s="22">
        <v>6</v>
      </c>
      <c r="BL493" s="22">
        <v>11</v>
      </c>
      <c r="BM493" s="22">
        <v>2</v>
      </c>
      <c r="BN493" s="22">
        <v>-2</v>
      </c>
      <c r="BO493" s="22">
        <v>21.599999999999994</v>
      </c>
      <c r="BP493" s="22">
        <v>-4</v>
      </c>
      <c r="BQ493" s="22">
        <v>1</v>
      </c>
      <c r="BR493" s="22">
        <v>-3</v>
      </c>
      <c r="BS493" s="22">
        <v>11</v>
      </c>
      <c r="BT493" s="22">
        <v>-4</v>
      </c>
      <c r="BU493" s="22">
        <v>4</v>
      </c>
      <c r="BV493" s="22">
        <v>-4</v>
      </c>
      <c r="BW493" s="22">
        <v>3</v>
      </c>
      <c r="BX493" s="22">
        <v>2</v>
      </c>
      <c r="BY493" s="22">
        <v>0</v>
      </c>
      <c r="BZ493" s="22">
        <v>-1</v>
      </c>
      <c r="CA493" s="21" t="str">
        <f>IF(Table1[[#This Row],[Score1]]&gt;Table1[[#This Row],[Score2]],Table1[[#This Row],[Team1]],Table1[[#This Row],[Team2]])</f>
        <v>SAS</v>
      </c>
      <c r="CB493" s="32" t="str">
        <f>IF(Raw!$CA493=Raw!$B493,"Team1", "Team2")</f>
        <v>Team2</v>
      </c>
      <c r="CC493" s="32">
        <v>120</v>
      </c>
      <c r="CD493" s="32">
        <v>124</v>
      </c>
      <c r="CE493" s="32">
        <f>Raw!$CC493-Raw!$CD493</f>
        <v>-4</v>
      </c>
      <c r="CF493" s="32" t="str">
        <f>INDEX(Pred!O:O, MATCH(Table1[[#This Row],[Index]],Pred!E:E,0))</f>
        <v>Team2</v>
      </c>
      <c r="CG493" s="32">
        <f>INDEX(Pred!P:P,MATCH(Table1[[#This Row],[Index]],Pred!E:E,0))</f>
        <v>-2</v>
      </c>
      <c r="CH493" s="32">
        <f>IF(OR(SIGN(Table1[[#This Row],[Runline.forecast]])&lt;&gt;SIGN(Table1[[#This Row],[Scorediff]]), ABS(Table1[[#This Row],[Runline.forecast]])&gt;ABS(Table1[[#This Row],[Scorediff]])),1,0)</f>
        <v>0</v>
      </c>
      <c r="CI493" s="32">
        <f>IF(Table1[[#This Row],[GamewinTeam]]=Table1[[#This Row],[Bet.forecast]],0,1)</f>
        <v>0</v>
      </c>
      <c r="CJ493" s="32">
        <f>IF(AND(Table1[[#This Row],[Runline.error]]=0,Table1[[#This Row],[Error]]=0),0,1)</f>
        <v>0</v>
      </c>
      <c r="CK493" s="32">
        <f>IF(OR(SIGN(Table1[[#This Row],[Scorepreddiff]])&lt;&gt;SIGN(Table1[[#This Row],[Scorediff]]), ABS(Table1[[#This Row],[Scorepreddiff]])&gt;ABS(Table1[[#This Row],[Scorediff]])),1,0)</f>
        <v>1</v>
      </c>
    </row>
    <row r="494" spans="1:89" x14ac:dyDescent="0.25">
      <c r="A494" t="str">
        <f>IF(ISBLANK(Table1[[#This Row],[Gamewin]]),"Test","Train")</f>
        <v>Train</v>
      </c>
      <c r="B494" s="17" t="s">
        <v>3</v>
      </c>
      <c r="C494" t="s">
        <v>74</v>
      </c>
      <c r="D494" s="19" t="s">
        <v>333</v>
      </c>
      <c r="E494" s="18" t="str">
        <f>Table1[[#This Row],[Team1]]&amp;""&amp;Table1[[#This Row],[Team2]]&amp;""&amp;Table1[[#This Row],[Date]]</f>
        <v>BOSPOR23.03.2018</v>
      </c>
      <c r="F494" s="3" t="str">
        <f>Raw!$C494</f>
        <v>POR</v>
      </c>
      <c r="G494" s="3" t="str">
        <f>IF(Raw!$F494=Raw!$B494,"Team1","Team2")</f>
        <v>Team2</v>
      </c>
      <c r="H494" s="3" t="str">
        <f>IF(Table1[[#This Row],[Odd1]]&gt;Table1[[#This Row],[Odd2]],Table1[[#This Row],[Team2]],Table1[[#This Row],[Team1]])</f>
        <v>POR</v>
      </c>
      <c r="I494" s="3" t="str">
        <f>IF(Raw!$H494=Raw!$B494,"Team1","Team2")</f>
        <v>Team2</v>
      </c>
      <c r="J494">
        <v>3.75</v>
      </c>
      <c r="K494">
        <v>1.32</v>
      </c>
      <c r="L494" s="3">
        <f>Raw!$J494-Raw!$K494</f>
        <v>2.4299999999999997</v>
      </c>
      <c r="M494" s="3" t="s">
        <v>3</v>
      </c>
      <c r="N494" s="3" t="str">
        <f>IF(Raw!$M494=Raw!$B494,"Team1", "Team2")</f>
        <v>Team1</v>
      </c>
      <c r="O494" s="3">
        <f>0</f>
        <v>0</v>
      </c>
      <c r="P494" s="3">
        <f>0</f>
        <v>0</v>
      </c>
      <c r="Q494" s="3">
        <f>0</f>
        <v>0</v>
      </c>
      <c r="R494" s="3">
        <f>0</f>
        <v>0</v>
      </c>
      <c r="S494" s="18" t="str">
        <f>IF(Table1[[#This Row],[Scorepred1]]&gt;Table1[[#This Row],[Scorepred2]],Table1[[#This Row],[Team1]],Table1[[#This Row],[Team2]])</f>
        <v>POR</v>
      </c>
      <c r="T494" s="3" t="str">
        <f>IF(Raw!$S494=Raw!$B494,"Team1","Team2")</f>
        <v>Team2</v>
      </c>
      <c r="U494">
        <v>92</v>
      </c>
      <c r="V494">
        <v>99</v>
      </c>
      <c r="W494" s="3">
        <f>Raw!$U494-Raw!$V494</f>
        <v>-7</v>
      </c>
      <c r="X494">
        <v>0.71830000000000005</v>
      </c>
      <c r="Y494">
        <v>0.43</v>
      </c>
      <c r="Z494" s="3">
        <f>1-Table1[[#This Row],[Pred1]]</f>
        <v>0.57000000000000006</v>
      </c>
      <c r="AA494" s="22">
        <v>0</v>
      </c>
      <c r="AB494" s="22">
        <v>4</v>
      </c>
      <c r="AC494" s="22">
        <v>-4</v>
      </c>
      <c r="AD494" s="22">
        <v>5.600000000000005E-2</v>
      </c>
      <c r="AE494" s="22">
        <v>0.19999999999999574</v>
      </c>
      <c r="AF494" s="22">
        <v>-1.7999999999999972</v>
      </c>
      <c r="AG494" s="22">
        <v>-0.80000000000000426</v>
      </c>
      <c r="AH494" s="22">
        <v>-1.1999999999999886</v>
      </c>
      <c r="AI494" s="22">
        <v>-0.39999999999999858</v>
      </c>
      <c r="AJ494" s="22">
        <v>1.1999999999999993</v>
      </c>
      <c r="AK494" s="22">
        <v>3.6999999999999993</v>
      </c>
      <c r="AL494" s="22">
        <v>-0.70000000000000284</v>
      </c>
      <c r="AM494" s="22">
        <v>-1.3000000000000007</v>
      </c>
      <c r="AN494" s="22">
        <v>-0.79999999999999716</v>
      </c>
      <c r="AO494" s="22">
        <v>-3.3999999999999915</v>
      </c>
      <c r="AP494" s="22">
        <v>-0.69999999999999929</v>
      </c>
      <c r="AQ494" s="22">
        <v>-0.10000000000000142</v>
      </c>
      <c r="AR494" s="22">
        <v>-0.79999999999999716</v>
      </c>
      <c r="AS494" s="22">
        <v>3</v>
      </c>
      <c r="AT494" s="22">
        <v>0.20000000000000107</v>
      </c>
      <c r="AU494" s="22">
        <v>0.40000000000000036</v>
      </c>
      <c r="AV494" s="22">
        <v>-0.39999999999999947</v>
      </c>
      <c r="AW494" s="22">
        <v>-0.59999999999999964</v>
      </c>
      <c r="AX494" s="22">
        <v>0.80000000000000071</v>
      </c>
      <c r="AY494" s="22">
        <v>-0.30000000000000071</v>
      </c>
      <c r="AZ494" s="22">
        <v>1</v>
      </c>
      <c r="BA494" s="22">
        <v>0</v>
      </c>
      <c r="BB494" s="22">
        <v>1</v>
      </c>
      <c r="BC494" s="22">
        <v>-1</v>
      </c>
      <c r="BD494" s="22">
        <v>1</v>
      </c>
      <c r="BE494" s="22">
        <v>0</v>
      </c>
      <c r="BF494" s="22">
        <v>-11</v>
      </c>
      <c r="BG494" s="22">
        <v>-4</v>
      </c>
      <c r="BH494" s="22">
        <v>6</v>
      </c>
      <c r="BI494" s="22">
        <v>-8</v>
      </c>
      <c r="BJ494" s="22">
        <v>2</v>
      </c>
      <c r="BK494" s="22">
        <v>8</v>
      </c>
      <c r="BL494" s="22">
        <v>-3.1999999999999957</v>
      </c>
      <c r="BM494" s="22">
        <v>-5</v>
      </c>
      <c r="BN494" s="22">
        <v>-11</v>
      </c>
      <c r="BO494" s="22">
        <v>19.700000000000003</v>
      </c>
      <c r="BP494" s="22">
        <v>1</v>
      </c>
      <c r="BQ494" s="22">
        <v>7</v>
      </c>
      <c r="BR494" s="22">
        <v>8</v>
      </c>
      <c r="BS494" s="22">
        <v>2</v>
      </c>
      <c r="BT494" s="22">
        <v>11</v>
      </c>
      <c r="BU494" s="22">
        <v>0</v>
      </c>
      <c r="BV494" s="22">
        <v>-2</v>
      </c>
      <c r="BW494" s="22">
        <v>2</v>
      </c>
      <c r="BX494" s="22">
        <v>6</v>
      </c>
      <c r="BY494" s="22">
        <v>-3</v>
      </c>
      <c r="BZ494" s="22">
        <v>5</v>
      </c>
      <c r="CA494" s="21" t="str">
        <f>IF(Table1[[#This Row],[Score1]]&gt;Table1[[#This Row],[Score2]],Table1[[#This Row],[Team1]],Table1[[#This Row],[Team2]])</f>
        <v>BOS</v>
      </c>
      <c r="CB494" s="32" t="str">
        <f>IF(Raw!$CA494=Raw!$B494,"Team1", "Team2")</f>
        <v>Team1</v>
      </c>
      <c r="CC494" s="32">
        <v>105</v>
      </c>
      <c r="CD494" s="32">
        <v>100</v>
      </c>
      <c r="CE494" s="32">
        <f>Raw!$CC494-Raw!$CD494</f>
        <v>5</v>
      </c>
      <c r="CF494" s="32" t="str">
        <f>INDEX(Pred!O:O, MATCH(Table1[[#This Row],[Index]],Pred!E:E,0))</f>
        <v>do not bet</v>
      </c>
      <c r="CG494" s="32">
        <f>INDEX(Pred!P:P,MATCH(Table1[[#This Row],[Index]],Pred!E:E,0))</f>
        <v>0</v>
      </c>
      <c r="CH494" s="32">
        <f>IF(OR(SIGN(Table1[[#This Row],[Runline.forecast]])&lt;&gt;SIGN(Table1[[#This Row],[Scorediff]]), ABS(Table1[[#This Row],[Runline.forecast]])&gt;ABS(Table1[[#This Row],[Scorediff]])),1,0)</f>
        <v>1</v>
      </c>
      <c r="CI494" s="32">
        <f>IF(Table1[[#This Row],[GamewinTeam]]=Table1[[#This Row],[Bet.forecast]],0,1)</f>
        <v>1</v>
      </c>
      <c r="CJ494" s="32">
        <f>IF(AND(Table1[[#This Row],[Runline.error]]=0,Table1[[#This Row],[Error]]=0),0,1)</f>
        <v>1</v>
      </c>
      <c r="CK494" s="32">
        <f>IF(OR(SIGN(Table1[[#This Row],[Scorepreddiff]])&lt;&gt;SIGN(Table1[[#This Row],[Scorediff]]), ABS(Table1[[#This Row],[Scorepreddiff]])&gt;ABS(Table1[[#This Row],[Scorediff]])),1,0)</f>
        <v>1</v>
      </c>
    </row>
    <row r="495" spans="1:89" x14ac:dyDescent="0.25">
      <c r="A495" t="str">
        <f>IF(ISBLANK(Table1[[#This Row],[Gamewin]]),"Test","Train")</f>
        <v>Train</v>
      </c>
      <c r="B495" s="17" t="s">
        <v>2</v>
      </c>
      <c r="C495" t="s">
        <v>50</v>
      </c>
      <c r="D495" s="19" t="s">
        <v>333</v>
      </c>
      <c r="E495" s="18" t="str">
        <f>Table1[[#This Row],[Team1]]&amp;""&amp;Table1[[#This Row],[Team2]]&amp;""&amp;Table1[[#This Row],[Date]]</f>
        <v>ATLGSW23.03.2018</v>
      </c>
      <c r="F495" s="3" t="str">
        <f>Raw!$C495</f>
        <v>GSW</v>
      </c>
      <c r="G495" s="3" t="str">
        <f>IF(Raw!$F495=Raw!$B495,"Team1","Team2")</f>
        <v>Team2</v>
      </c>
      <c r="H495" s="3" t="str">
        <f>IF(Table1[[#This Row],[Odd1]]&gt;Table1[[#This Row],[Odd2]],Table1[[#This Row],[Team2]],Table1[[#This Row],[Team1]])</f>
        <v>GSW</v>
      </c>
      <c r="I495" s="3" t="str">
        <f>IF(Raw!$H495=Raw!$B495,"Team1","Team2")</f>
        <v>Team2</v>
      </c>
      <c r="J495">
        <v>6.75</v>
      </c>
      <c r="K495">
        <v>1.1399999999999999</v>
      </c>
      <c r="L495" s="3">
        <f>Raw!$J495-Raw!$K495</f>
        <v>5.61</v>
      </c>
      <c r="M495" s="3" t="s">
        <v>2</v>
      </c>
      <c r="N495" s="3" t="str">
        <f>IF(Raw!$M495=Raw!$B495,"Team1", "Team2")</f>
        <v>Team1</v>
      </c>
      <c r="O495" s="3">
        <f>0</f>
        <v>0</v>
      </c>
      <c r="P495" s="3">
        <f>0</f>
        <v>0</v>
      </c>
      <c r="Q495" s="3">
        <f>0</f>
        <v>0</v>
      </c>
      <c r="R495" s="3">
        <f>0</f>
        <v>0</v>
      </c>
      <c r="S495" s="18" t="str">
        <f>IF(Table1[[#This Row],[Scorepred1]]&gt;Table1[[#This Row],[Scorepred2]],Table1[[#This Row],[Team1]],Table1[[#This Row],[Team2]])</f>
        <v>GSW</v>
      </c>
      <c r="T495" s="3" t="str">
        <f>IF(Raw!$S495=Raw!$B495,"Team1","Team2")</f>
        <v>Team2</v>
      </c>
      <c r="U495">
        <v>78</v>
      </c>
      <c r="V495">
        <v>109</v>
      </c>
      <c r="W495" s="3">
        <f>Raw!$U495-Raw!$V495</f>
        <v>-31</v>
      </c>
      <c r="X495">
        <v>0.81079999999999997</v>
      </c>
      <c r="Y495">
        <v>0.19</v>
      </c>
      <c r="Z495" s="3">
        <f>1-Table1[[#This Row],[Pred1]]</f>
        <v>0.81</v>
      </c>
      <c r="AA495" s="22">
        <v>1</v>
      </c>
      <c r="AB495" s="22">
        <v>-32</v>
      </c>
      <c r="AC495" s="22">
        <v>33</v>
      </c>
      <c r="AD495" s="22">
        <v>-0.45400000000000001</v>
      </c>
      <c r="AE495" s="22">
        <v>0</v>
      </c>
      <c r="AF495" s="22">
        <v>-11.100000000000009</v>
      </c>
      <c r="AG495" s="22">
        <v>-5</v>
      </c>
      <c r="AH495" s="22">
        <v>0.39999999999999147</v>
      </c>
      <c r="AI495" s="22">
        <v>-6</v>
      </c>
      <c r="AJ495" s="22">
        <v>-0.5</v>
      </c>
      <c r="AK495" s="22">
        <v>1.1000000000000014</v>
      </c>
      <c r="AL495" s="22">
        <v>-2.8999999999999986</v>
      </c>
      <c r="AM495" s="22">
        <v>-0.70000000000000284</v>
      </c>
      <c r="AN495" s="22">
        <v>-0.40000000000000213</v>
      </c>
      <c r="AO495" s="22">
        <v>-1.8999999999999915</v>
      </c>
      <c r="AP495" s="22">
        <v>0.79999999999999893</v>
      </c>
      <c r="AQ495" s="22">
        <v>-3.3999999999999986</v>
      </c>
      <c r="AR495" s="22">
        <v>-2.5</v>
      </c>
      <c r="AS495" s="22">
        <v>-6.1000000000000014</v>
      </c>
      <c r="AT495" s="22">
        <v>-9.9999999999999645E-2</v>
      </c>
      <c r="AU495" s="22">
        <v>-9.9999999999999645E-2</v>
      </c>
      <c r="AV495" s="22">
        <v>-3.4000000000000004</v>
      </c>
      <c r="AW495" s="22">
        <v>1.9</v>
      </c>
      <c r="AX495" s="22">
        <v>0</v>
      </c>
      <c r="AY495" s="22">
        <v>2.1999999999999993</v>
      </c>
      <c r="AZ495" s="22">
        <v>-12.7</v>
      </c>
      <c r="BA495" s="22">
        <v>0</v>
      </c>
      <c r="BB495" s="22">
        <v>0</v>
      </c>
      <c r="BC495" s="22">
        <v>0</v>
      </c>
      <c r="BD495" s="22">
        <v>0</v>
      </c>
      <c r="BE495" s="22">
        <v>0</v>
      </c>
      <c r="BF495" s="22">
        <v>15</v>
      </c>
      <c r="BG495" s="22">
        <v>3</v>
      </c>
      <c r="BH495" s="22">
        <v>10</v>
      </c>
      <c r="BI495" s="22">
        <v>-1.2000000000000028</v>
      </c>
      <c r="BJ495" s="22">
        <v>9</v>
      </c>
      <c r="BK495" s="22">
        <v>17</v>
      </c>
      <c r="BL495" s="22">
        <v>17.499999999999996</v>
      </c>
      <c r="BM495" s="22">
        <v>0</v>
      </c>
      <c r="BN495" s="22">
        <v>2</v>
      </c>
      <c r="BO495" s="22">
        <v>-8.2999999999999972</v>
      </c>
      <c r="BP495" s="22">
        <v>4</v>
      </c>
      <c r="BQ495" s="22">
        <v>0</v>
      </c>
      <c r="BR495" s="22">
        <v>4</v>
      </c>
      <c r="BS495" s="22">
        <v>2</v>
      </c>
      <c r="BT495" s="22">
        <v>-1</v>
      </c>
      <c r="BU495" s="22">
        <v>0</v>
      </c>
      <c r="BV495" s="22">
        <v>-7</v>
      </c>
      <c r="BW495" s="22">
        <v>4</v>
      </c>
      <c r="BX495" s="22">
        <v>-14</v>
      </c>
      <c r="BY495" s="22">
        <v>-2</v>
      </c>
      <c r="BZ495" s="22">
        <v>-1</v>
      </c>
      <c r="CA495" s="21" t="str">
        <f>IF(Table1[[#This Row],[Score1]]&gt;Table1[[#This Row],[Score2]],Table1[[#This Row],[Team1]],Table1[[#This Row],[Team2]])</f>
        <v>GSW</v>
      </c>
      <c r="CB495" s="32" t="str">
        <f>IF(Raw!$CA495=Raw!$B495,"Team1", "Team2")</f>
        <v>Team2</v>
      </c>
      <c r="CC495" s="32">
        <v>94</v>
      </c>
      <c r="CD495" s="32">
        <v>106</v>
      </c>
      <c r="CE495" s="32">
        <f>Raw!$CC495-Raw!$CD495</f>
        <v>-12</v>
      </c>
      <c r="CF495" s="32" t="str">
        <f>INDEX(Pred!O:O, MATCH(Table1[[#This Row],[Index]],Pred!E:E,0))</f>
        <v>Team2</v>
      </c>
      <c r="CG495" s="32">
        <f>INDEX(Pred!P:P,MATCH(Table1[[#This Row],[Index]],Pred!E:E,0))</f>
        <v>-8</v>
      </c>
      <c r="CH495" s="32">
        <f>IF(OR(SIGN(Table1[[#This Row],[Runline.forecast]])&lt;&gt;SIGN(Table1[[#This Row],[Scorediff]]), ABS(Table1[[#This Row],[Runline.forecast]])&gt;ABS(Table1[[#This Row],[Scorediff]])),1,0)</f>
        <v>0</v>
      </c>
      <c r="CI495" s="32">
        <f>IF(Table1[[#This Row],[GamewinTeam]]=Table1[[#This Row],[Bet.forecast]],0,1)</f>
        <v>0</v>
      </c>
      <c r="CJ495" s="32">
        <f>IF(AND(Table1[[#This Row],[Runline.error]]=0,Table1[[#This Row],[Error]]=0),0,1)</f>
        <v>0</v>
      </c>
      <c r="CK495" s="32">
        <f>IF(OR(SIGN(Table1[[#This Row],[Scorepreddiff]])&lt;&gt;SIGN(Table1[[#This Row],[Scorediff]]), ABS(Table1[[#This Row],[Scorepreddiff]])&gt;ABS(Table1[[#This Row],[Scorediff]])),1,0)</f>
        <v>1</v>
      </c>
    </row>
    <row r="496" spans="1:89" x14ac:dyDescent="0.25">
      <c r="A496" t="str">
        <f>IF(ISBLANK(Table1[[#This Row],[Gamewin]]),"Test","Train")</f>
        <v>Train</v>
      </c>
      <c r="B496" s="16" t="s">
        <v>9</v>
      </c>
      <c r="C496" t="s">
        <v>10</v>
      </c>
      <c r="D496" s="19" t="s">
        <v>334</v>
      </c>
      <c r="E496" s="18" t="str">
        <f>Table1[[#This Row],[Team1]]&amp;""&amp;Table1[[#This Row],[Team2]]&amp;""&amp;Table1[[#This Row],[Date]]</f>
        <v>MINPHI24.03.2018</v>
      </c>
      <c r="F496" s="18" t="str">
        <f>Raw!$C496</f>
        <v>PHI</v>
      </c>
      <c r="G496" s="18" t="str">
        <f>IF(Raw!$F496=Raw!$B496,"Team1","Team2")</f>
        <v>Team2</v>
      </c>
      <c r="H496" s="18" t="str">
        <f>IF(Table1[[#This Row],[Odd1]]&gt;Table1[[#This Row],[Odd2]],Table1[[#This Row],[Team2]],Table1[[#This Row],[Team1]])</f>
        <v>PHI</v>
      </c>
      <c r="I496" s="18" t="str">
        <f>IF(Raw!$H496=Raw!$B496,"Team1","Team2")</f>
        <v>Team2</v>
      </c>
      <c r="J496">
        <v>4.1100000000000003</v>
      </c>
      <c r="K496">
        <v>1.28</v>
      </c>
      <c r="L496" s="18">
        <f>Raw!$J496-Raw!$K496</f>
        <v>2.83</v>
      </c>
      <c r="M496" s="18" t="s">
        <v>9</v>
      </c>
      <c r="N496" s="18" t="str">
        <f>IF(Raw!$M496=Raw!$B496,"Team1", "Team2")</f>
        <v>Team1</v>
      </c>
      <c r="O496" s="3">
        <f>0</f>
        <v>0</v>
      </c>
      <c r="P496" s="3">
        <f>0</f>
        <v>0</v>
      </c>
      <c r="Q496" s="3">
        <f>0</f>
        <v>0</v>
      </c>
      <c r="R496" s="3">
        <f>0</f>
        <v>0</v>
      </c>
      <c r="S496" s="18" t="str">
        <f>IF(Table1[[#This Row],[Scorepred1]]&gt;Table1[[#This Row],[Scorepred2]],Table1[[#This Row],[Team1]],Table1[[#This Row],[Team2]])</f>
        <v>PHI</v>
      </c>
      <c r="T496" s="18" t="str">
        <f>IF(Raw!$S496=Raw!$B496,"Team1","Team2")</f>
        <v>Team2</v>
      </c>
      <c r="U496">
        <v>82</v>
      </c>
      <c r="V496">
        <v>107</v>
      </c>
      <c r="W496" s="18">
        <f>Raw!$U496-Raw!$V496</f>
        <v>-25</v>
      </c>
      <c r="X496">
        <v>0.72440000000000004</v>
      </c>
      <c r="Y496">
        <v>0.25</v>
      </c>
      <c r="Z496" s="18">
        <f>1-Table1[[#This Row],[Pred1]]</f>
        <v>0.75</v>
      </c>
      <c r="AA496" s="20">
        <v>2</v>
      </c>
      <c r="AB496" s="20">
        <v>0</v>
      </c>
      <c r="AC496" s="20">
        <v>2</v>
      </c>
      <c r="AD496" s="20">
        <v>-1.5000000000000013E-2</v>
      </c>
      <c r="AE496" s="20">
        <v>0</v>
      </c>
      <c r="AF496" s="20">
        <v>1.5</v>
      </c>
      <c r="AG496" s="20">
        <v>1.1000000000000014</v>
      </c>
      <c r="AH496" s="20">
        <v>0.40000000000000568</v>
      </c>
      <c r="AI496" s="20">
        <v>1.1000000000000014</v>
      </c>
      <c r="AJ496" s="20">
        <v>-2.8000000000000007</v>
      </c>
      <c r="AK496" s="20">
        <v>-7.1999999999999993</v>
      </c>
      <c r="AL496" s="20">
        <v>-0.89999999999999858</v>
      </c>
      <c r="AM496" s="20">
        <v>2.0999999999999979</v>
      </c>
      <c r="AN496" s="20">
        <v>1.1999999999999993</v>
      </c>
      <c r="AO496" s="20">
        <v>4.7000000000000028</v>
      </c>
      <c r="AP496" s="20">
        <v>-0.59999999999999964</v>
      </c>
      <c r="AQ496" s="20">
        <v>-4.2999999999999972</v>
      </c>
      <c r="AR496" s="20">
        <v>-5</v>
      </c>
      <c r="AS496" s="20">
        <v>-3.6999999999999993</v>
      </c>
      <c r="AT496" s="20">
        <v>-4.2999999999999989</v>
      </c>
      <c r="AU496" s="20">
        <v>0.30000000000000071</v>
      </c>
      <c r="AV496" s="20">
        <v>-0.79999999999999982</v>
      </c>
      <c r="AW496" s="20">
        <v>-0.39999999999999947</v>
      </c>
      <c r="AX496" s="20">
        <v>-4.1000000000000014</v>
      </c>
      <c r="AY496" s="20">
        <v>9.9999999999997868E-2</v>
      </c>
      <c r="AZ496" s="20">
        <v>-0.79999999999999982</v>
      </c>
      <c r="BA496" s="20">
        <v>0</v>
      </c>
      <c r="BB496" s="20">
        <v>-1</v>
      </c>
      <c r="BC496" s="20">
        <v>1</v>
      </c>
      <c r="BD496" s="20">
        <v>-1</v>
      </c>
      <c r="BE496" s="20">
        <v>0</v>
      </c>
      <c r="BF496" s="20">
        <v>-12</v>
      </c>
      <c r="BG496" s="20">
        <v>-5</v>
      </c>
      <c r="BH496" s="20">
        <v>9</v>
      </c>
      <c r="BI496" s="20">
        <v>-9.6000000000000014</v>
      </c>
      <c r="BJ496" s="22">
        <v>-7</v>
      </c>
      <c r="BK496" s="22">
        <v>-14</v>
      </c>
      <c r="BL496" s="22">
        <v>-9</v>
      </c>
      <c r="BM496" s="22">
        <v>5</v>
      </c>
      <c r="BN496" s="22">
        <v>2</v>
      </c>
      <c r="BO496" s="22">
        <v>9.8000000000000043</v>
      </c>
      <c r="BP496" s="22">
        <v>6</v>
      </c>
      <c r="BQ496" s="22">
        <v>-4</v>
      </c>
      <c r="BR496" s="22">
        <v>2</v>
      </c>
      <c r="BS496" s="22">
        <v>-14</v>
      </c>
      <c r="BT496" s="22">
        <v>-2</v>
      </c>
      <c r="BU496" s="22">
        <v>-2</v>
      </c>
      <c r="BV496" s="22">
        <v>-8</v>
      </c>
      <c r="BW496" s="22">
        <v>8</v>
      </c>
      <c r="BX496" s="22">
        <v>-2</v>
      </c>
      <c r="BY496" s="20">
        <v>2</v>
      </c>
      <c r="BZ496" s="22">
        <v>-24</v>
      </c>
      <c r="CA496" s="21" t="str">
        <f>IF(Table1[[#This Row],[Score1]]&gt;Table1[[#This Row],[Score2]],Table1[[#This Row],[Team1]],Table1[[#This Row],[Team2]])</f>
        <v>PHI</v>
      </c>
      <c r="CB496" s="21" t="str">
        <f>IF(Raw!$CA496=Raw!$B496,"Team1", "Team2")</f>
        <v>Team2</v>
      </c>
      <c r="CC496" s="21">
        <v>108</v>
      </c>
      <c r="CD496" s="21">
        <v>120</v>
      </c>
      <c r="CE496" s="21">
        <f>Raw!$CC496-Raw!$CD496</f>
        <v>-12</v>
      </c>
      <c r="CF496" s="21" t="str">
        <f>INDEX(Pred!O:O, MATCH(Table1[[#This Row],[Index]],Pred!E:E,0))</f>
        <v>Team2</v>
      </c>
      <c r="CG496" s="21">
        <f>INDEX(Pred!P:P,MATCH(Table1[[#This Row],[Index]],Pred!E:E,0))</f>
        <v>-8</v>
      </c>
      <c r="CH496" s="21">
        <f>IF(OR(SIGN(Table1[[#This Row],[Runline.forecast]])&lt;&gt;SIGN(Table1[[#This Row],[Scorediff]]), ABS(Table1[[#This Row],[Runline.forecast]])&gt;ABS(Table1[[#This Row],[Scorediff]])),1,0)</f>
        <v>0</v>
      </c>
      <c r="CI496" s="21">
        <f>IF(Table1[[#This Row],[GamewinTeam]]=Table1[[#This Row],[Bet.forecast]],0,1)</f>
        <v>0</v>
      </c>
      <c r="CJ496" s="32">
        <f>IF(AND(Table1[[#This Row],[Runline.error]]=0,Table1[[#This Row],[Error]]=0),0,1)</f>
        <v>0</v>
      </c>
      <c r="CK496" s="32">
        <f>IF(OR(SIGN(Table1[[#This Row],[Scorepreddiff]])&lt;&gt;SIGN(Table1[[#This Row],[Scorediff]]), ABS(Table1[[#This Row],[Scorepreddiff]])&gt;ABS(Table1[[#This Row],[Scorediff]])),1,0)</f>
        <v>1</v>
      </c>
    </row>
    <row r="497" spans="1:89" x14ac:dyDescent="0.25">
      <c r="A497" t="str">
        <f>IF(ISBLANK(Table1[[#This Row],[Gamewin]]),"Test","Train")</f>
        <v>Train</v>
      </c>
      <c r="B497" s="17" t="s">
        <v>42</v>
      </c>
      <c r="C497" t="s">
        <v>5</v>
      </c>
      <c r="D497" s="19" t="s">
        <v>334</v>
      </c>
      <c r="E497" s="18" t="str">
        <f>Table1[[#This Row],[Team1]]&amp;""&amp;Table1[[#This Row],[Team2]]&amp;""&amp;Table1[[#This Row],[Date]]</f>
        <v>CHIDET24.03.2018</v>
      </c>
      <c r="F497" s="3" t="str">
        <f>Raw!$C497</f>
        <v>DET</v>
      </c>
      <c r="G497" s="3" t="str">
        <f>IF(Raw!$F497=Raw!$B497,"Team1","Team2")</f>
        <v>Team2</v>
      </c>
      <c r="H497" s="3" t="str">
        <f>IF(Table1[[#This Row],[Odd1]]&gt;Table1[[#This Row],[Odd2]],Table1[[#This Row],[Team2]],Table1[[#This Row],[Team1]])</f>
        <v>DET</v>
      </c>
      <c r="I497" s="3" t="str">
        <f>IF(Raw!$H497=Raw!$B497,"Team1","Team2")</f>
        <v>Team2</v>
      </c>
      <c r="J497">
        <v>9.35</v>
      </c>
      <c r="K497">
        <v>1.0900000000000001</v>
      </c>
      <c r="L497" s="3">
        <f>Raw!$J497-Raw!$K497</f>
        <v>8.26</v>
      </c>
      <c r="M497" s="3" t="s">
        <v>42</v>
      </c>
      <c r="N497" s="3" t="str">
        <f>IF(Raw!$M497=Raw!$B497,"Team1", "Team2")</f>
        <v>Team1</v>
      </c>
      <c r="O497" s="3">
        <f>0</f>
        <v>0</v>
      </c>
      <c r="P497" s="3">
        <f>0</f>
        <v>0</v>
      </c>
      <c r="Q497" s="3">
        <f>0</f>
        <v>0</v>
      </c>
      <c r="R497" s="3">
        <f>0</f>
        <v>0</v>
      </c>
      <c r="S497" s="18" t="str">
        <f>IF(Table1[[#This Row],[Scorepred1]]&gt;Table1[[#This Row],[Scorepred2]],Table1[[#This Row],[Team1]],Table1[[#This Row],[Team2]])</f>
        <v>DET</v>
      </c>
      <c r="T497" s="3" t="str">
        <f>IF(Raw!$S497=Raw!$B497,"Team1","Team2")</f>
        <v>Team2</v>
      </c>
      <c r="U497">
        <v>86</v>
      </c>
      <c r="V497">
        <v>102</v>
      </c>
      <c r="W497" s="3">
        <f>Raw!$U497-Raw!$V497</f>
        <v>-16</v>
      </c>
      <c r="X497">
        <v>0.50519999999999998</v>
      </c>
      <c r="Y497">
        <v>0.34</v>
      </c>
      <c r="Z497" s="3">
        <f>1-Table1[[#This Row],[Pred1]]</f>
        <v>0.65999999999999992</v>
      </c>
      <c r="AA497" s="22">
        <v>0</v>
      </c>
      <c r="AB497" s="22">
        <v>-8</v>
      </c>
      <c r="AC497" s="22">
        <v>8</v>
      </c>
      <c r="AD497" s="22">
        <v>-0.11099999999999999</v>
      </c>
      <c r="AE497" s="22">
        <v>0.20000000000000284</v>
      </c>
      <c r="AF497" s="22">
        <v>0.70000000000000284</v>
      </c>
      <c r="AG497" s="22">
        <v>0</v>
      </c>
      <c r="AH497" s="22">
        <v>2</v>
      </c>
      <c r="AI497" s="22">
        <v>-1</v>
      </c>
      <c r="AJ497" s="22">
        <v>0.5</v>
      </c>
      <c r="AK497" s="22">
        <v>2.1999999999999993</v>
      </c>
      <c r="AL497" s="22">
        <v>-1.2999999999999972</v>
      </c>
      <c r="AM497" s="22">
        <v>0.30000000000000071</v>
      </c>
      <c r="AN497" s="22">
        <v>-0.10000000000000142</v>
      </c>
      <c r="AO497" s="22">
        <v>2</v>
      </c>
      <c r="AP497" s="22">
        <v>-0.80000000000000071</v>
      </c>
      <c r="AQ497" s="22">
        <v>1.8000000000000043</v>
      </c>
      <c r="AR497" s="22">
        <v>1.1000000000000014</v>
      </c>
      <c r="AS497" s="22">
        <v>1.2000000000000028</v>
      </c>
      <c r="AT497" s="22">
        <v>0</v>
      </c>
      <c r="AU497" s="22">
        <v>-0.29999999999999982</v>
      </c>
      <c r="AV497" s="22">
        <v>-0.29999999999999982</v>
      </c>
      <c r="AW497" s="22">
        <v>0</v>
      </c>
      <c r="AX497" s="22">
        <v>0.79999999999999716</v>
      </c>
      <c r="AY497" s="22">
        <v>-0.79999999999999716</v>
      </c>
      <c r="AZ497" s="22">
        <v>-5.4</v>
      </c>
      <c r="BA497" s="22">
        <v>0</v>
      </c>
      <c r="BB497" s="22">
        <v>0</v>
      </c>
      <c r="BC497" s="22">
        <v>0</v>
      </c>
      <c r="BD497" s="22">
        <v>0</v>
      </c>
      <c r="BE497" s="22">
        <v>-5</v>
      </c>
      <c r="BF497" s="22">
        <v>9</v>
      </c>
      <c r="BG497" s="22">
        <v>-4</v>
      </c>
      <c r="BH497" s="22">
        <v>-8</v>
      </c>
      <c r="BI497" s="22">
        <v>-0.70000000000000284</v>
      </c>
      <c r="BJ497" s="22">
        <v>6</v>
      </c>
      <c r="BK497" s="22">
        <v>-12</v>
      </c>
      <c r="BL497" s="22">
        <v>30.400000000000002</v>
      </c>
      <c r="BM497" s="22">
        <v>11</v>
      </c>
      <c r="BN497" s="22">
        <v>5</v>
      </c>
      <c r="BO497" s="22">
        <v>35.699999999999996</v>
      </c>
      <c r="BP497" s="22">
        <v>1</v>
      </c>
      <c r="BQ497" s="22">
        <v>-16</v>
      </c>
      <c r="BR497" s="22">
        <v>-15</v>
      </c>
      <c r="BS497" s="22">
        <v>-1</v>
      </c>
      <c r="BT497" s="22">
        <v>-2</v>
      </c>
      <c r="BU497" s="22">
        <v>-6</v>
      </c>
      <c r="BV497" s="22">
        <v>-3</v>
      </c>
      <c r="BW497" s="22">
        <v>4</v>
      </c>
      <c r="BX497" s="22">
        <v>4</v>
      </c>
      <c r="BY497" s="22">
        <v>1</v>
      </c>
      <c r="BZ497" s="22">
        <v>-9</v>
      </c>
      <c r="CA497" s="21" t="str">
        <f>IF(Table1[[#This Row],[Score1]]&gt;Table1[[#This Row],[Score2]],Table1[[#This Row],[Team1]],Table1[[#This Row],[Team2]])</f>
        <v>DET</v>
      </c>
      <c r="CB497" s="32" t="str">
        <f>IF(Raw!$CA497=Raw!$B497,"Team1", "Team2")</f>
        <v>Team2</v>
      </c>
      <c r="CC497" s="32">
        <v>95</v>
      </c>
      <c r="CD497" s="32">
        <v>117</v>
      </c>
      <c r="CE497" s="32">
        <f>Raw!$CC497-Raw!$CD497</f>
        <v>-22</v>
      </c>
      <c r="CF497" s="32" t="str">
        <f>INDEX(Pred!O:O, MATCH(Table1[[#This Row],[Index]],Pred!E:E,0))</f>
        <v>Team2</v>
      </c>
      <c r="CG497" s="32">
        <f>INDEX(Pred!P:P,MATCH(Table1[[#This Row],[Index]],Pred!E:E,0))</f>
        <v>-6</v>
      </c>
      <c r="CH497" s="32">
        <f>IF(OR(SIGN(Table1[[#This Row],[Runline.forecast]])&lt;&gt;SIGN(Table1[[#This Row],[Scorediff]]), ABS(Table1[[#This Row],[Runline.forecast]])&gt;ABS(Table1[[#This Row],[Scorediff]])),1,0)</f>
        <v>0</v>
      </c>
      <c r="CI497" s="32">
        <f>IF(Table1[[#This Row],[GamewinTeam]]=Table1[[#This Row],[Bet.forecast]],0,1)</f>
        <v>0</v>
      </c>
      <c r="CJ497" s="32">
        <f>IF(AND(Table1[[#This Row],[Runline.error]]=0,Table1[[#This Row],[Error]]=0),0,1)</f>
        <v>0</v>
      </c>
      <c r="CK497" s="32">
        <f>IF(OR(SIGN(Table1[[#This Row],[Scorepreddiff]])&lt;&gt;SIGN(Table1[[#This Row],[Scorediff]]), ABS(Table1[[#This Row],[Scorepreddiff]])&gt;ABS(Table1[[#This Row],[Scorediff]])),1,0)</f>
        <v>0</v>
      </c>
    </row>
    <row r="498" spans="1:89" x14ac:dyDescent="0.25">
      <c r="A498" t="str">
        <f>IF(ISBLANK(Table1[[#This Row],[Gamewin]]),"Test","Train")</f>
        <v>Train</v>
      </c>
      <c r="B498" s="17" t="s">
        <v>72</v>
      </c>
      <c r="C498" t="s">
        <v>69</v>
      </c>
      <c r="D498" s="19" t="s">
        <v>334</v>
      </c>
      <c r="E498" s="18" t="str">
        <f>Table1[[#This Row],[Team1]]&amp;""&amp;Table1[[#This Row],[Team2]]&amp;""&amp;Table1[[#This Row],[Date]]</f>
        <v>PHXORL24.03.2018</v>
      </c>
      <c r="F498" s="3" t="str">
        <f>Raw!$C498</f>
        <v>ORL</v>
      </c>
      <c r="G498" s="3" t="str">
        <f>IF(Raw!$F498=Raw!$B498,"Team1","Team2")</f>
        <v>Team2</v>
      </c>
      <c r="H498" s="3" t="str">
        <f>IF(Table1[[#This Row],[Odd1]]&gt;Table1[[#This Row],[Odd2]],Table1[[#This Row],[Team2]],Table1[[#This Row],[Team1]])</f>
        <v>ORL</v>
      </c>
      <c r="I498" s="3" t="str">
        <f>IF(Raw!$H498=Raw!$B498,"Team1","Team2")</f>
        <v>Team2</v>
      </c>
      <c r="J498">
        <v>3.78</v>
      </c>
      <c r="K498">
        <v>1.32</v>
      </c>
      <c r="L498" s="3">
        <f>Raw!$J498-Raw!$K498</f>
        <v>2.46</v>
      </c>
      <c r="M498" s="3" t="s">
        <v>72</v>
      </c>
      <c r="N498" s="3" t="str">
        <f>IF(Raw!$M498=Raw!$B498,"Team1", "Team2")</f>
        <v>Team1</v>
      </c>
      <c r="O498" s="3">
        <f>0</f>
        <v>0</v>
      </c>
      <c r="P498" s="3">
        <f>0</f>
        <v>0</v>
      </c>
      <c r="Q498" s="3">
        <f>0</f>
        <v>0</v>
      </c>
      <c r="R498" s="3">
        <f>0</f>
        <v>0</v>
      </c>
      <c r="S498" s="18" t="str">
        <f>IF(Table1[[#This Row],[Scorepred1]]&gt;Table1[[#This Row],[Scorepred2]],Table1[[#This Row],[Team1]],Table1[[#This Row],[Team2]])</f>
        <v>ORL</v>
      </c>
      <c r="T498" s="3" t="str">
        <f>IF(Raw!$S498=Raw!$B498,"Team1","Team2")</f>
        <v>Team2</v>
      </c>
      <c r="U498">
        <v>82</v>
      </c>
      <c r="V498">
        <v>104</v>
      </c>
      <c r="W498" s="3">
        <f>Raw!$U498-Raw!$V498</f>
        <v>-22</v>
      </c>
      <c r="X498">
        <v>0.62939999999999996</v>
      </c>
      <c r="Y498">
        <v>0.28000000000000003</v>
      </c>
      <c r="Z498" s="3">
        <f>1-Table1[[#This Row],[Pred1]]</f>
        <v>0.72</v>
      </c>
      <c r="AA498" s="22">
        <v>1</v>
      </c>
      <c r="AB498" s="22">
        <v>-2</v>
      </c>
      <c r="AC498" s="22">
        <v>3</v>
      </c>
      <c r="AD498" s="22">
        <v>-3.1999999999999973E-2</v>
      </c>
      <c r="AE498" s="22">
        <v>0</v>
      </c>
      <c r="AF498" s="22">
        <v>-0.29999999999999716</v>
      </c>
      <c r="AG498" s="22">
        <v>-0.70000000000000284</v>
      </c>
      <c r="AH498" s="22">
        <v>1.7000000000000028</v>
      </c>
      <c r="AI498" s="22">
        <v>-1.7000000000000028</v>
      </c>
      <c r="AJ498" s="22">
        <v>-1.2000000000000011</v>
      </c>
      <c r="AK498" s="22">
        <v>-1.5999999999999979</v>
      </c>
      <c r="AL498" s="22">
        <v>-2.3999999999999986</v>
      </c>
      <c r="AM498" s="22">
        <v>2.4000000000000021</v>
      </c>
      <c r="AN498" s="22">
        <v>3.6999999999999993</v>
      </c>
      <c r="AO498" s="22">
        <v>-1.7000000000000028</v>
      </c>
      <c r="AP498" s="22">
        <v>1.9000000000000004</v>
      </c>
      <c r="AQ498" s="22">
        <v>1.1000000000000014</v>
      </c>
      <c r="AR498" s="22">
        <v>2.8999999999999986</v>
      </c>
      <c r="AS498" s="22">
        <v>-2.1999999999999993</v>
      </c>
      <c r="AT498" s="22">
        <v>1</v>
      </c>
      <c r="AU498" s="22">
        <v>-0.90000000000000036</v>
      </c>
      <c r="AV498" s="22">
        <v>-0.20000000000000018</v>
      </c>
      <c r="AW498" s="22">
        <v>1</v>
      </c>
      <c r="AX498" s="22">
        <v>2.8999999999999986</v>
      </c>
      <c r="AY498" s="22">
        <v>2.3000000000000007</v>
      </c>
      <c r="AZ498" s="22">
        <v>-5</v>
      </c>
      <c r="BA498" s="22">
        <v>0</v>
      </c>
      <c r="BB498" s="22">
        <v>0</v>
      </c>
      <c r="BC498" s="22">
        <v>0</v>
      </c>
      <c r="BD498" s="22">
        <v>0</v>
      </c>
      <c r="BE498" s="22">
        <v>0</v>
      </c>
      <c r="BF498" s="22">
        <v>-3</v>
      </c>
      <c r="BG498" s="22">
        <v>1</v>
      </c>
      <c r="BH498" s="22">
        <v>-4</v>
      </c>
      <c r="BI498" s="22">
        <v>3</v>
      </c>
      <c r="BJ498" s="22">
        <v>-3</v>
      </c>
      <c r="BK498" s="22">
        <v>-5</v>
      </c>
      <c r="BL498" s="22">
        <v>-5.3000000000000007</v>
      </c>
      <c r="BM498" s="22">
        <v>-2</v>
      </c>
      <c r="BN498" s="22">
        <v>-2</v>
      </c>
      <c r="BO498" s="22">
        <v>-3.6000000000000014</v>
      </c>
      <c r="BP498" s="22">
        <v>0</v>
      </c>
      <c r="BQ498" s="22">
        <v>-4</v>
      </c>
      <c r="BR498" s="22">
        <v>-4</v>
      </c>
      <c r="BS498" s="22">
        <v>-2</v>
      </c>
      <c r="BT498" s="22">
        <v>5</v>
      </c>
      <c r="BU498" s="22">
        <v>-1</v>
      </c>
      <c r="BV498" s="22">
        <v>1</v>
      </c>
      <c r="BW498" s="22">
        <v>-1</v>
      </c>
      <c r="BX498" s="22">
        <v>4</v>
      </c>
      <c r="BY498" s="22">
        <v>-1</v>
      </c>
      <c r="BZ498" s="22">
        <v>-5</v>
      </c>
      <c r="CA498" s="21" t="str">
        <f>IF(Table1[[#This Row],[Score1]]&gt;Table1[[#This Row],[Score2]],Table1[[#This Row],[Team1]],Table1[[#This Row],[Team2]])</f>
        <v>ORL</v>
      </c>
      <c r="CB498" s="32" t="str">
        <f>IF(Raw!$CA498=Raw!$B498,"Team1", "Team2")</f>
        <v>Team2</v>
      </c>
      <c r="CC498" s="32">
        <v>99</v>
      </c>
      <c r="CD498" s="32">
        <v>105</v>
      </c>
      <c r="CE498" s="32">
        <f>Raw!$CC498-Raw!$CD498</f>
        <v>-6</v>
      </c>
      <c r="CF498" s="32" t="str">
        <f>INDEX(Pred!O:O, MATCH(Table1[[#This Row],[Index]],Pred!E:E,0))</f>
        <v>do not bet</v>
      </c>
      <c r="CG498" s="32">
        <f>INDEX(Pred!P:P,MATCH(Table1[[#This Row],[Index]],Pred!E:E,0))</f>
        <v>-5</v>
      </c>
      <c r="CH498" s="32">
        <f>IF(OR(SIGN(Table1[[#This Row],[Runline.forecast]])&lt;&gt;SIGN(Table1[[#This Row],[Scorediff]]), ABS(Table1[[#This Row],[Runline.forecast]])&gt;ABS(Table1[[#This Row],[Scorediff]])),1,0)</f>
        <v>0</v>
      </c>
      <c r="CI498" s="32">
        <f>IF(Table1[[#This Row],[GamewinTeam]]=Table1[[#This Row],[Bet.forecast]],0,1)</f>
        <v>1</v>
      </c>
      <c r="CJ498" s="32">
        <f>IF(AND(Table1[[#This Row],[Runline.error]]=0,Table1[[#This Row],[Error]]=0),0,1)</f>
        <v>1</v>
      </c>
      <c r="CK498" s="32">
        <f>IF(OR(SIGN(Table1[[#This Row],[Scorepreddiff]])&lt;&gt;SIGN(Table1[[#This Row],[Scorediff]]), ABS(Table1[[#This Row],[Scorepreddiff]])&gt;ABS(Table1[[#This Row],[Scorediff]])),1,0)</f>
        <v>1</v>
      </c>
    </row>
    <row r="499" spans="1:89" x14ac:dyDescent="0.25">
      <c r="A499" t="str">
        <f>IF(ISBLANK(Table1[[#This Row],[Gamewin]]),"Test","Train")</f>
        <v>Train</v>
      </c>
      <c r="B499" s="17" t="s">
        <v>56</v>
      </c>
      <c r="C499" t="s">
        <v>58</v>
      </c>
      <c r="D499" s="19" t="s">
        <v>334</v>
      </c>
      <c r="E499" s="18" t="str">
        <f>Table1[[#This Row],[Team1]]&amp;""&amp;Table1[[#This Row],[Team2]]&amp;""&amp;Table1[[#This Row],[Date]]</f>
        <v>LALMEM24.03.2018</v>
      </c>
      <c r="F499" s="3" t="str">
        <f>Raw!$C499</f>
        <v>MEM</v>
      </c>
      <c r="G499" s="3" t="str">
        <f>IF(Raw!$F499=Raw!$B499,"Team1","Team2")</f>
        <v>Team2</v>
      </c>
      <c r="H499" s="3" t="str">
        <f>IF(Table1[[#This Row],[Odd1]]&gt;Table1[[#This Row],[Odd2]],Table1[[#This Row],[Team2]],Table1[[#This Row],[Team1]])</f>
        <v>LAL</v>
      </c>
      <c r="I499" s="3" t="str">
        <f>IF(Raw!$H499=Raw!$B499,"Team1","Team2")</f>
        <v>Team1</v>
      </c>
      <c r="J499">
        <v>1.38</v>
      </c>
      <c r="K499">
        <v>3.33</v>
      </c>
      <c r="L499" s="3">
        <f>Raw!$J499-Raw!$K499</f>
        <v>-1.9500000000000002</v>
      </c>
      <c r="M499" s="3" t="s">
        <v>58</v>
      </c>
      <c r="N499" s="3" t="str">
        <f>IF(Raw!$M499=Raw!$B499,"Team1", "Team2")</f>
        <v>Team2</v>
      </c>
      <c r="O499" s="3">
        <f>0</f>
        <v>0</v>
      </c>
      <c r="P499" s="3">
        <f>0</f>
        <v>0</v>
      </c>
      <c r="Q499" s="3">
        <f>0</f>
        <v>0</v>
      </c>
      <c r="R499" s="3">
        <f>0</f>
        <v>0</v>
      </c>
      <c r="S499" s="18" t="str">
        <f>IF(Table1[[#This Row],[Scorepred1]]&gt;Table1[[#This Row],[Scorepred2]],Table1[[#This Row],[Team1]],Table1[[#This Row],[Team2]])</f>
        <v>LAL</v>
      </c>
      <c r="T499" s="3" t="str">
        <f>IF(Raw!$S499=Raw!$B499,"Team1","Team2")</f>
        <v>Team1</v>
      </c>
      <c r="U499">
        <v>106</v>
      </c>
      <c r="V499">
        <v>90</v>
      </c>
      <c r="W499" s="3">
        <f>Raw!$U499-Raw!$V499</f>
        <v>16</v>
      </c>
      <c r="X499">
        <v>0.70640000000000003</v>
      </c>
      <c r="Y499">
        <v>0.66</v>
      </c>
      <c r="Z499" s="3">
        <f>1-Table1[[#This Row],[Pred1]]</f>
        <v>0.33999999999999997</v>
      </c>
      <c r="AA499" s="22">
        <v>-1</v>
      </c>
      <c r="AB499" s="22">
        <v>12</v>
      </c>
      <c r="AC499" s="22">
        <v>-13</v>
      </c>
      <c r="AD499" s="22">
        <v>0.17299999999999999</v>
      </c>
      <c r="AE499" s="22">
        <v>0.39999999999999858</v>
      </c>
      <c r="AF499" s="22">
        <v>9.7999999999999972</v>
      </c>
      <c r="AG499" s="22">
        <v>4.8000000000000043</v>
      </c>
      <c r="AH499" s="22">
        <v>6.5999999999999943</v>
      </c>
      <c r="AI499" s="22">
        <v>2.1000000000000014</v>
      </c>
      <c r="AJ499" s="22">
        <v>0.90000000000000036</v>
      </c>
      <c r="AK499" s="22">
        <v>2.6999999999999993</v>
      </c>
      <c r="AL499" s="22">
        <v>-0.29999999999999716</v>
      </c>
      <c r="AM499" s="22">
        <v>-0.60000000000000142</v>
      </c>
      <c r="AN499" s="22">
        <v>1.6000000000000014</v>
      </c>
      <c r="AO499" s="22">
        <v>-8.1000000000000085</v>
      </c>
      <c r="AP499" s="22">
        <v>1.4000000000000004</v>
      </c>
      <c r="AQ499" s="22">
        <v>4.1999999999999993</v>
      </c>
      <c r="AR499" s="22">
        <v>5.5999999999999943</v>
      </c>
      <c r="AS499" s="22">
        <v>2.4000000000000021</v>
      </c>
      <c r="AT499" s="22">
        <v>0.90000000000000036</v>
      </c>
      <c r="AU499" s="22">
        <v>0.60000000000000053</v>
      </c>
      <c r="AV499" s="22">
        <v>-0.10000000000000053</v>
      </c>
      <c r="AW499" s="22">
        <v>0.39999999999999947</v>
      </c>
      <c r="AX499" s="22">
        <v>-2.3000000000000007</v>
      </c>
      <c r="AY499" s="22">
        <v>-0.30000000000000071</v>
      </c>
      <c r="AZ499" s="22">
        <v>4.5</v>
      </c>
      <c r="BA499" s="22">
        <v>0</v>
      </c>
      <c r="BB499" s="22">
        <v>0</v>
      </c>
      <c r="BC499" s="22">
        <v>0</v>
      </c>
      <c r="BD499" s="22">
        <v>0</v>
      </c>
      <c r="BE499" s="22">
        <v>0</v>
      </c>
      <c r="BF499" s="22">
        <v>46</v>
      </c>
      <c r="BG499" s="22">
        <v>13</v>
      </c>
      <c r="BH499" s="22">
        <v>9</v>
      </c>
      <c r="BI499" s="22">
        <v>10.899999999999999</v>
      </c>
      <c r="BJ499" s="22">
        <v>13</v>
      </c>
      <c r="BK499" s="22">
        <v>21</v>
      </c>
      <c r="BL499" s="22">
        <v>21.400000000000002</v>
      </c>
      <c r="BM499" s="22">
        <v>7</v>
      </c>
      <c r="BN499" s="22">
        <v>7</v>
      </c>
      <c r="BO499" s="22">
        <v>7.1999999999999886</v>
      </c>
      <c r="BP499" s="22">
        <v>-2</v>
      </c>
      <c r="BQ499" s="22">
        <v>4</v>
      </c>
      <c r="BR499" s="22">
        <v>2</v>
      </c>
      <c r="BS499" s="22">
        <v>6</v>
      </c>
      <c r="BT499" s="22">
        <v>-3</v>
      </c>
      <c r="BU499" s="22">
        <v>0</v>
      </c>
      <c r="BV499" s="22">
        <v>-4</v>
      </c>
      <c r="BW499" s="22">
        <v>0</v>
      </c>
      <c r="BX499" s="22">
        <v>-4</v>
      </c>
      <c r="BY499" s="22">
        <v>2</v>
      </c>
      <c r="BZ499" s="22">
        <v>58</v>
      </c>
      <c r="CA499" s="21" t="str">
        <f>IF(Table1[[#This Row],[Score1]]&gt;Table1[[#This Row],[Score2]],Table1[[#This Row],[Team1]],Table1[[#This Row],[Team2]])</f>
        <v>LAL</v>
      </c>
      <c r="CB499" s="32" t="str">
        <f>IF(Raw!$CA499=Raw!$B499,"Team1", "Team2")</f>
        <v>Team1</v>
      </c>
      <c r="CC499" s="32">
        <v>100</v>
      </c>
      <c r="CD499" s="32">
        <v>93</v>
      </c>
      <c r="CE499" s="32">
        <f>Raw!$CC499-Raw!$CD499</f>
        <v>7</v>
      </c>
      <c r="CF499" s="32" t="str">
        <f>INDEX(Pred!O:O, MATCH(Table1[[#This Row],[Index]],Pred!E:E,0))</f>
        <v>do not bet</v>
      </c>
      <c r="CG499" s="32">
        <f>INDEX(Pred!P:P,MATCH(Table1[[#This Row],[Index]],Pred!E:E,0))</f>
        <v>3</v>
      </c>
      <c r="CH499" s="32">
        <f>IF(OR(SIGN(Table1[[#This Row],[Runline.forecast]])&lt;&gt;SIGN(Table1[[#This Row],[Scorediff]]), ABS(Table1[[#This Row],[Runline.forecast]])&gt;ABS(Table1[[#This Row],[Scorediff]])),1,0)</f>
        <v>0</v>
      </c>
      <c r="CI499" s="32">
        <f>IF(Table1[[#This Row],[GamewinTeam]]=Table1[[#This Row],[Bet.forecast]],0,1)</f>
        <v>1</v>
      </c>
      <c r="CJ499" s="32">
        <f>IF(AND(Table1[[#This Row],[Runline.error]]=0,Table1[[#This Row],[Error]]=0),0,1)</f>
        <v>1</v>
      </c>
      <c r="CK499" s="32">
        <f>IF(OR(SIGN(Table1[[#This Row],[Scorepreddiff]])&lt;&gt;SIGN(Table1[[#This Row],[Scorediff]]), ABS(Table1[[#This Row],[Scorepreddiff]])&gt;ABS(Table1[[#This Row],[Scorediff]])),1,0)</f>
        <v>1</v>
      </c>
    </row>
    <row r="500" spans="1:89" x14ac:dyDescent="0.25">
      <c r="A500" t="str">
        <f>IF(ISBLANK(Table1[[#This Row],[Gamewin]]),"Test","Train")</f>
        <v>Train</v>
      </c>
      <c r="B500" s="17" t="s">
        <v>63</v>
      </c>
      <c r="C500" t="s">
        <v>6</v>
      </c>
      <c r="D500" s="19" t="s">
        <v>334</v>
      </c>
      <c r="E500" s="18" t="str">
        <f>Table1[[#This Row],[Team1]]&amp;""&amp;Table1[[#This Row],[Team2]]&amp;""&amp;Table1[[#This Row],[Date]]</f>
        <v>NOPHOU24.03.2018</v>
      </c>
      <c r="F500" s="3" t="str">
        <f>Raw!$C500</f>
        <v>HOU</v>
      </c>
      <c r="G500" s="3" t="str">
        <f>IF(Raw!$F500=Raw!$B500,"Team1","Team2")</f>
        <v>Team2</v>
      </c>
      <c r="H500" s="3" t="str">
        <f>IF(Table1[[#This Row],[Odd1]]&gt;Table1[[#This Row],[Odd2]],Table1[[#This Row],[Team2]],Table1[[#This Row],[Team1]])</f>
        <v>HOU</v>
      </c>
      <c r="I500" s="3" t="str">
        <f>IF(Raw!$H500=Raw!$B500,"Team1","Team2")</f>
        <v>Team2</v>
      </c>
      <c r="J500">
        <v>4.6500000000000004</v>
      </c>
      <c r="K500">
        <v>1.24</v>
      </c>
      <c r="L500" s="3">
        <f>Raw!$J500-Raw!$K500</f>
        <v>3.41</v>
      </c>
      <c r="M500" s="3" t="s">
        <v>63</v>
      </c>
      <c r="N500" s="3" t="str">
        <f>IF(Raw!$M500=Raw!$B500,"Team1", "Team2")</f>
        <v>Team1</v>
      </c>
      <c r="O500" s="3">
        <f>0</f>
        <v>0</v>
      </c>
      <c r="P500" s="3">
        <f>0</f>
        <v>0</v>
      </c>
      <c r="Q500" s="3">
        <f>0</f>
        <v>0</v>
      </c>
      <c r="R500" s="3">
        <f>0</f>
        <v>0</v>
      </c>
      <c r="S500" s="18" t="str">
        <f>IF(Table1[[#This Row],[Scorepred1]]&gt;Table1[[#This Row],[Scorepred2]],Table1[[#This Row],[Team1]],Table1[[#This Row],[Team2]])</f>
        <v>HOU</v>
      </c>
      <c r="T500" s="3" t="str">
        <f>IF(Raw!$S500=Raw!$B500,"Team1","Team2")</f>
        <v>Team2</v>
      </c>
      <c r="U500">
        <v>92</v>
      </c>
      <c r="V500">
        <v>103</v>
      </c>
      <c r="W500" s="3">
        <f>Raw!$U500-Raw!$V500</f>
        <v>-11</v>
      </c>
      <c r="X500">
        <v>0.79920000000000002</v>
      </c>
      <c r="Y500">
        <v>0.39</v>
      </c>
      <c r="Z500" s="3">
        <f>1-Table1[[#This Row],[Pred1]]</f>
        <v>0.61</v>
      </c>
      <c r="AA500" s="22">
        <v>1</v>
      </c>
      <c r="AB500" s="22">
        <v>-15</v>
      </c>
      <c r="AC500" s="22">
        <v>16</v>
      </c>
      <c r="AD500" s="22">
        <v>-0.21700000000000008</v>
      </c>
      <c r="AE500" s="22">
        <v>0.59999999999999432</v>
      </c>
      <c r="AF500" s="22">
        <v>-1.7999999999999972</v>
      </c>
      <c r="AG500" s="22">
        <v>3.6000000000000014</v>
      </c>
      <c r="AH500" s="22">
        <v>3.7000000000000028</v>
      </c>
      <c r="AI500" s="22">
        <v>2.0999999999999943</v>
      </c>
      <c r="AJ500" s="22">
        <v>-5.2000000000000011</v>
      </c>
      <c r="AK500" s="22">
        <v>-13.900000000000002</v>
      </c>
      <c r="AL500" s="22">
        <v>-0.29999999999999716</v>
      </c>
      <c r="AM500" s="22">
        <v>-3.8000000000000007</v>
      </c>
      <c r="AN500" s="22">
        <v>-4.4000000000000021</v>
      </c>
      <c r="AO500" s="22">
        <v>-1.3000000000000114</v>
      </c>
      <c r="AP500" s="22">
        <v>-0.59999999999999964</v>
      </c>
      <c r="AQ500" s="22">
        <v>1.1999999999999957</v>
      </c>
      <c r="AR500" s="22">
        <v>0.5</v>
      </c>
      <c r="AS500" s="22">
        <v>4.8000000000000007</v>
      </c>
      <c r="AT500" s="22">
        <v>1.0999999999999996</v>
      </c>
      <c r="AU500" s="22">
        <v>-0.79999999999999982</v>
      </c>
      <c r="AV500" s="22">
        <v>1.2000000000000002</v>
      </c>
      <c r="AW500" s="22">
        <v>-0.20000000000000018</v>
      </c>
      <c r="AX500" s="22">
        <v>-0.60000000000000142</v>
      </c>
      <c r="AY500" s="22">
        <v>-9.9999999999997868E-2</v>
      </c>
      <c r="AZ500" s="22">
        <v>-8.1000000000000014</v>
      </c>
      <c r="BA500" s="22">
        <v>0</v>
      </c>
      <c r="BB500" s="22">
        <v>0</v>
      </c>
      <c r="BC500" s="22">
        <v>0</v>
      </c>
      <c r="BD500" s="22">
        <v>0</v>
      </c>
      <c r="BE500" s="22">
        <v>-5</v>
      </c>
      <c r="BF500" s="22">
        <v>28</v>
      </c>
      <c r="BG500" s="22">
        <v>17</v>
      </c>
      <c r="BH500" s="22">
        <v>-4</v>
      </c>
      <c r="BI500" s="22">
        <v>19.300000000000004</v>
      </c>
      <c r="BJ500" s="22">
        <v>-6</v>
      </c>
      <c r="BK500" s="22">
        <v>-27</v>
      </c>
      <c r="BL500" s="22">
        <v>1.5</v>
      </c>
      <c r="BM500" s="22">
        <v>0</v>
      </c>
      <c r="BN500" s="22">
        <v>-6</v>
      </c>
      <c r="BO500" s="22">
        <v>17.5</v>
      </c>
      <c r="BP500" s="22">
        <v>-4</v>
      </c>
      <c r="BQ500" s="22">
        <v>-6</v>
      </c>
      <c r="BR500" s="22">
        <v>-10</v>
      </c>
      <c r="BS500" s="22">
        <v>9</v>
      </c>
      <c r="BT500" s="22">
        <v>-3</v>
      </c>
      <c r="BU500" s="22">
        <v>4</v>
      </c>
      <c r="BV500" s="22">
        <v>1</v>
      </c>
      <c r="BW500" s="22">
        <v>-2</v>
      </c>
      <c r="BX500" s="22">
        <v>0</v>
      </c>
      <c r="BY500" s="22">
        <v>3</v>
      </c>
      <c r="BZ500" s="22">
        <v>-1</v>
      </c>
      <c r="CA500" s="21" t="str">
        <f>IF(Table1[[#This Row],[Score1]]&gt;Table1[[#This Row],[Score2]],Table1[[#This Row],[Team1]],Table1[[#This Row],[Team2]])</f>
        <v>HOU</v>
      </c>
      <c r="CB500" s="32" t="str">
        <f>IF(Raw!$CA500=Raw!$B500,"Team1", "Team2")</f>
        <v>Team2</v>
      </c>
      <c r="CC500" s="32">
        <v>91</v>
      </c>
      <c r="CD500" s="32">
        <v>114</v>
      </c>
      <c r="CE500" s="32">
        <f>Raw!$CC500-Raw!$CD500</f>
        <v>-23</v>
      </c>
      <c r="CF500" s="32" t="str">
        <f>INDEX(Pred!O:O, MATCH(Table1[[#This Row],[Index]],Pred!E:E,0))</f>
        <v>Team2</v>
      </c>
      <c r="CG500" s="32">
        <f>INDEX(Pred!P:P,MATCH(Table1[[#This Row],[Index]],Pred!E:E,0))</f>
        <v>-4</v>
      </c>
      <c r="CH500" s="32">
        <f>IF(OR(SIGN(Table1[[#This Row],[Runline.forecast]])&lt;&gt;SIGN(Table1[[#This Row],[Scorediff]]), ABS(Table1[[#This Row],[Runline.forecast]])&gt;ABS(Table1[[#This Row],[Scorediff]])),1,0)</f>
        <v>0</v>
      </c>
      <c r="CI500" s="32">
        <f>IF(Table1[[#This Row],[GamewinTeam]]=Table1[[#This Row],[Bet.forecast]],0,1)</f>
        <v>0</v>
      </c>
      <c r="CJ500" s="32">
        <f>IF(AND(Table1[[#This Row],[Runline.error]]=0,Table1[[#This Row],[Error]]=0),0,1)</f>
        <v>0</v>
      </c>
      <c r="CK500" s="32">
        <f>IF(OR(SIGN(Table1[[#This Row],[Scorepreddiff]])&lt;&gt;SIGN(Table1[[#This Row],[Scorediff]]), ABS(Table1[[#This Row],[Scorepreddiff]])&gt;ABS(Table1[[#This Row],[Scorediff]])),1,0)</f>
        <v>0</v>
      </c>
    </row>
    <row r="501" spans="1:89" x14ac:dyDescent="0.25">
      <c r="A501" t="str">
        <f>IF(ISBLANK(Table1[[#This Row],[Gamewin]]),"Test","Train")</f>
        <v>Train</v>
      </c>
      <c r="B501" s="17" t="s">
        <v>40</v>
      </c>
      <c r="C501" t="s">
        <v>45</v>
      </c>
      <c r="D501" s="19" t="s">
        <v>334</v>
      </c>
      <c r="E501" s="18" t="str">
        <f>Table1[[#This Row],[Team1]]&amp;""&amp;Table1[[#This Row],[Team2]]&amp;""&amp;Table1[[#This Row],[Date]]</f>
        <v>CHADAL24.03.2018</v>
      </c>
      <c r="F501" s="3" t="str">
        <f>Raw!$C501</f>
        <v>DAL</v>
      </c>
      <c r="G501" s="3" t="str">
        <f>IF(Raw!$F501=Raw!$B501,"Team1","Team2")</f>
        <v>Team2</v>
      </c>
      <c r="H501" s="3" t="str">
        <f>IF(Table1[[#This Row],[Odd1]]&gt;Table1[[#This Row],[Odd2]],Table1[[#This Row],[Team2]],Table1[[#This Row],[Team1]])</f>
        <v>CHA</v>
      </c>
      <c r="I501" s="3" t="str">
        <f>IF(Raw!$H501=Raw!$B501,"Team1","Team2")</f>
        <v>Team1</v>
      </c>
      <c r="J501">
        <v>1.71</v>
      </c>
      <c r="K501">
        <v>2.27</v>
      </c>
      <c r="L501" s="3">
        <f>Raw!$J501-Raw!$K501</f>
        <v>-0.56000000000000005</v>
      </c>
      <c r="M501" s="3" t="s">
        <v>45</v>
      </c>
      <c r="N501" s="3" t="str">
        <f>IF(Raw!$M501=Raw!$B501,"Team1", "Team2")</f>
        <v>Team2</v>
      </c>
      <c r="O501" s="3">
        <f>0</f>
        <v>0</v>
      </c>
      <c r="P501" s="3">
        <f>0</f>
        <v>0</v>
      </c>
      <c r="Q501" s="3">
        <f>0</f>
        <v>0</v>
      </c>
      <c r="R501" s="3">
        <f>0</f>
        <v>0</v>
      </c>
      <c r="S501" s="18" t="str">
        <f>IF(Table1[[#This Row],[Scorepred1]]&gt;Table1[[#This Row],[Scorepred2]],Table1[[#This Row],[Team1]],Table1[[#This Row],[Team2]])</f>
        <v>DAL</v>
      </c>
      <c r="T501" s="3" t="str">
        <f>IF(Raw!$S501=Raw!$B501,"Team1","Team2")</f>
        <v>Team2</v>
      </c>
      <c r="U501">
        <v>94</v>
      </c>
      <c r="V501">
        <v>103</v>
      </c>
      <c r="W501" s="3">
        <f>Raw!$U501-Raw!$V501</f>
        <v>-9</v>
      </c>
      <c r="X501">
        <v>0.78210000000000002</v>
      </c>
      <c r="Y501">
        <v>0.41</v>
      </c>
      <c r="Z501" s="3">
        <f>1-Table1[[#This Row],[Pred1]]</f>
        <v>0.59000000000000008</v>
      </c>
      <c r="AA501" s="22">
        <v>1</v>
      </c>
      <c r="AB501" s="22">
        <v>10</v>
      </c>
      <c r="AC501" s="22">
        <v>-9</v>
      </c>
      <c r="AD501" s="22">
        <v>0.13200000000000001</v>
      </c>
      <c r="AE501" s="22">
        <v>-9.9999999999994316E-2</v>
      </c>
      <c r="AF501" s="22">
        <v>4.7000000000000028</v>
      </c>
      <c r="AG501" s="22">
        <v>0.5</v>
      </c>
      <c r="AH501" s="22">
        <v>1.2999999999999972</v>
      </c>
      <c r="AI501" s="22">
        <v>-0.10000000000000142</v>
      </c>
      <c r="AJ501" s="22">
        <v>-1.7999999999999989</v>
      </c>
      <c r="AK501" s="22">
        <v>-5.1000000000000014</v>
      </c>
      <c r="AL501" s="22">
        <v>0.20000000000000284</v>
      </c>
      <c r="AM501" s="22">
        <v>5.6000000000000014</v>
      </c>
      <c r="AN501" s="22">
        <v>8.2000000000000028</v>
      </c>
      <c r="AO501" s="22">
        <v>-2.9000000000000057</v>
      </c>
      <c r="AP501" s="22">
        <v>2.0999999999999996</v>
      </c>
      <c r="AQ501" s="22">
        <v>2.4000000000000057</v>
      </c>
      <c r="AR501" s="22">
        <v>4.2999999999999972</v>
      </c>
      <c r="AS501" s="22">
        <v>-1.3999999999999986</v>
      </c>
      <c r="AT501" s="22">
        <v>9.9999999999999645E-2</v>
      </c>
      <c r="AU501" s="22">
        <v>-9.9999999999999645E-2</v>
      </c>
      <c r="AV501" s="22">
        <v>0.89999999999999947</v>
      </c>
      <c r="AW501" s="22">
        <v>0.59999999999999964</v>
      </c>
      <c r="AX501" s="22">
        <v>-1.6999999999999993</v>
      </c>
      <c r="AY501" s="22">
        <v>2.6000000000000014</v>
      </c>
      <c r="AZ501" s="22">
        <v>2.6</v>
      </c>
      <c r="BA501" s="22">
        <v>0</v>
      </c>
      <c r="BB501" s="22">
        <v>1</v>
      </c>
      <c r="BC501" s="22">
        <v>-1</v>
      </c>
      <c r="BD501" s="22">
        <v>1</v>
      </c>
      <c r="BE501" s="22">
        <v>0</v>
      </c>
      <c r="BF501" s="22">
        <v>28</v>
      </c>
      <c r="BG501" s="22">
        <v>7</v>
      </c>
      <c r="BH501" s="22">
        <v>7</v>
      </c>
      <c r="BI501" s="22">
        <v>3.8999999999999986</v>
      </c>
      <c r="BJ501" s="22">
        <v>2</v>
      </c>
      <c r="BK501" s="22">
        <v>8</v>
      </c>
      <c r="BL501" s="22">
        <v>-5.6000000000000014</v>
      </c>
      <c r="BM501" s="22">
        <v>12</v>
      </c>
      <c r="BN501" s="22">
        <v>13</v>
      </c>
      <c r="BO501" s="22">
        <v>6.6000000000000085</v>
      </c>
      <c r="BP501" s="22">
        <v>3</v>
      </c>
      <c r="BQ501" s="22">
        <v>15</v>
      </c>
      <c r="BR501" s="22">
        <v>18</v>
      </c>
      <c r="BS501" s="22">
        <v>3</v>
      </c>
      <c r="BT501" s="22">
        <v>-6</v>
      </c>
      <c r="BU501" s="22">
        <v>5</v>
      </c>
      <c r="BV501" s="22">
        <v>-3</v>
      </c>
      <c r="BW501" s="22">
        <v>1</v>
      </c>
      <c r="BX501" s="22">
        <v>1</v>
      </c>
      <c r="BY501" s="22">
        <v>5</v>
      </c>
      <c r="BZ501" s="22">
        <v>68</v>
      </c>
      <c r="CA501" s="21" t="str">
        <f>IF(Table1[[#This Row],[Score1]]&gt;Table1[[#This Row],[Score2]],Table1[[#This Row],[Team1]],Table1[[#This Row],[Team2]])</f>
        <v>CHA</v>
      </c>
      <c r="CB501" s="32" t="str">
        <f>IF(Raw!$CA501=Raw!$B501,"Team1", "Team2")</f>
        <v>Team1</v>
      </c>
      <c r="CC501" s="32">
        <v>102</v>
      </c>
      <c r="CD501" s="32">
        <v>98</v>
      </c>
      <c r="CE501" s="32">
        <f>Raw!$CC501-Raw!$CD501</f>
        <v>4</v>
      </c>
      <c r="CF501" s="32" t="str">
        <f>INDEX(Pred!O:O, MATCH(Table1[[#This Row],[Index]],Pred!E:E,0))</f>
        <v>do not bet</v>
      </c>
      <c r="CG501" s="32">
        <f>INDEX(Pred!P:P,MATCH(Table1[[#This Row],[Index]],Pred!E:E,0))</f>
        <v>3</v>
      </c>
      <c r="CH501" s="32">
        <f>IF(OR(SIGN(Table1[[#This Row],[Runline.forecast]])&lt;&gt;SIGN(Table1[[#This Row],[Scorediff]]), ABS(Table1[[#This Row],[Runline.forecast]])&gt;ABS(Table1[[#This Row],[Scorediff]])),1,0)</f>
        <v>0</v>
      </c>
      <c r="CI501" s="32">
        <f>IF(Table1[[#This Row],[GamewinTeam]]=Table1[[#This Row],[Bet.forecast]],0,1)</f>
        <v>1</v>
      </c>
      <c r="CJ501" s="32">
        <f>IF(AND(Table1[[#This Row],[Runline.error]]=0,Table1[[#This Row],[Error]]=0),0,1)</f>
        <v>1</v>
      </c>
      <c r="CK501" s="32">
        <f>IF(OR(SIGN(Table1[[#This Row],[Scorepreddiff]])&lt;&gt;SIGN(Table1[[#This Row],[Scorediff]]), ABS(Table1[[#This Row],[Scorepreddiff]])&gt;ABS(Table1[[#This Row],[Scorediff]])),1,0)</f>
        <v>1</v>
      </c>
    </row>
    <row r="502" spans="1:89" x14ac:dyDescent="0.25">
      <c r="A502" t="str">
        <f>IF(ISBLANK(Table1[[#This Row],[Gamewin]]),"Test","Train")</f>
        <v>Train</v>
      </c>
      <c r="B502" t="s">
        <v>4</v>
      </c>
      <c r="C502" t="s">
        <v>37</v>
      </c>
      <c r="D502" s="19" t="s">
        <v>336</v>
      </c>
      <c r="E502" s="18" t="str">
        <f>Table1[[#This Row],[Team1]]&amp;""&amp;Table1[[#This Row],[Team2]]&amp;""&amp;Table1[[#This Row],[Date]]</f>
        <v>CLEBKN25.03.2018</v>
      </c>
      <c r="F502" s="18" t="str">
        <f>Raw!$C502</f>
        <v>BKN</v>
      </c>
      <c r="G502" s="18" t="str">
        <f>IF(Raw!$F502=Raw!$B502,"Team1","Team2")</f>
        <v>Team2</v>
      </c>
      <c r="H502" s="18" t="str">
        <f>IF(Table1[[#This Row],[Odd1]]&gt;Table1[[#This Row],[Odd2]],Table1[[#This Row],[Team2]],Table1[[#This Row],[Team1]])</f>
        <v>CLE</v>
      </c>
      <c r="I502" s="18" t="str">
        <f>IF(Raw!$H502=Raw!$B502,"Team1","Team2")</f>
        <v>Team1</v>
      </c>
      <c r="J502">
        <v>1.35</v>
      </c>
      <c r="K502">
        <v>3.52</v>
      </c>
      <c r="L502" s="18">
        <f>Raw!$J502-Raw!$K502</f>
        <v>-2.17</v>
      </c>
      <c r="M502" s="18" t="s">
        <v>37</v>
      </c>
      <c r="N502" s="18" t="str">
        <f>IF(Raw!$M502=Raw!$B502,"Team1", "Team2")</f>
        <v>Team2</v>
      </c>
      <c r="O502" s="3">
        <f>0</f>
        <v>0</v>
      </c>
      <c r="P502" s="3">
        <f>0</f>
        <v>0</v>
      </c>
      <c r="Q502" s="3">
        <f>0</f>
        <v>0</v>
      </c>
      <c r="R502" s="3">
        <f>0</f>
        <v>0</v>
      </c>
      <c r="S502" s="18" t="str">
        <f>IF(Table1[[#This Row],[Scorepred1]]&gt;Table1[[#This Row],[Scorepred2]],Table1[[#This Row],[Team1]],Table1[[#This Row],[Team2]])</f>
        <v>CLE</v>
      </c>
      <c r="T502" s="18" t="str">
        <f>IF(Raw!$S502=Raw!$B502,"Team1","Team2")</f>
        <v>Team1</v>
      </c>
      <c r="U502">
        <v>108</v>
      </c>
      <c r="V502">
        <v>85</v>
      </c>
      <c r="W502" s="18">
        <f>Raw!$U502-Raw!$V502</f>
        <v>23</v>
      </c>
      <c r="X502">
        <v>0.72560000000000002</v>
      </c>
      <c r="Y502">
        <v>0.73</v>
      </c>
      <c r="Z502" s="18">
        <f>1-Table1[[#This Row],[Pred1]]</f>
        <v>0.27</v>
      </c>
      <c r="AA502" s="20">
        <v>-1</v>
      </c>
      <c r="AB502" s="20">
        <v>21</v>
      </c>
      <c r="AC502" s="20">
        <v>-22</v>
      </c>
      <c r="AD502" s="20">
        <v>0.29199999999999998</v>
      </c>
      <c r="AE502" s="20">
        <v>-0.29999999999999716</v>
      </c>
      <c r="AF502" s="20">
        <v>4.6999999999999886</v>
      </c>
      <c r="AG502" s="20">
        <v>2.3999999999999986</v>
      </c>
      <c r="AH502" s="20">
        <v>-2.3000000000000114</v>
      </c>
      <c r="AI502" s="20">
        <v>3.8999999999999986</v>
      </c>
      <c r="AJ502" s="20">
        <v>-0.40000000000000036</v>
      </c>
      <c r="AK502" s="20">
        <v>-2.6000000000000014</v>
      </c>
      <c r="AL502" s="20">
        <v>1.6000000000000014</v>
      </c>
      <c r="AM502" s="20">
        <v>0.30000000000000071</v>
      </c>
      <c r="AN502" s="20">
        <v>0.10000000000000142</v>
      </c>
      <c r="AO502" s="20">
        <v>0.69999999999998863</v>
      </c>
      <c r="AP502" s="20">
        <v>-1.5999999999999996</v>
      </c>
      <c r="AQ502" s="20">
        <v>-0.89999999999999858</v>
      </c>
      <c r="AR502" s="20">
        <v>-2.5</v>
      </c>
      <c r="AS502" s="20">
        <v>0.40000000000000213</v>
      </c>
      <c r="AT502" s="20">
        <v>-1.1999999999999993</v>
      </c>
      <c r="AU502" s="20">
        <v>0.90000000000000036</v>
      </c>
      <c r="AV502" s="20">
        <v>-0.5</v>
      </c>
      <c r="AW502" s="20">
        <v>-1.5</v>
      </c>
      <c r="AX502" s="20">
        <v>-2</v>
      </c>
      <c r="AY502" s="20">
        <v>0.80000000000000071</v>
      </c>
      <c r="AZ502" s="20">
        <v>5</v>
      </c>
      <c r="BA502" s="20">
        <v>0</v>
      </c>
      <c r="BB502" s="20">
        <v>1</v>
      </c>
      <c r="BC502" s="20">
        <v>-1</v>
      </c>
      <c r="BD502" s="20">
        <v>1</v>
      </c>
      <c r="BE502" s="20">
        <v>0</v>
      </c>
      <c r="BF502" s="20">
        <v>7</v>
      </c>
      <c r="BG502" s="20">
        <v>6</v>
      </c>
      <c r="BH502" s="20">
        <v>4</v>
      </c>
      <c r="BI502" s="20">
        <v>4.8000000000000043</v>
      </c>
      <c r="BJ502" s="22">
        <v>-5</v>
      </c>
      <c r="BK502" s="22">
        <v>-9</v>
      </c>
      <c r="BL502" s="22">
        <v>-3</v>
      </c>
      <c r="BM502" s="22">
        <v>0</v>
      </c>
      <c r="BN502" s="22">
        <v>0</v>
      </c>
      <c r="BO502" s="22">
        <v>0</v>
      </c>
      <c r="BP502" s="22">
        <v>4</v>
      </c>
      <c r="BQ502" s="22">
        <v>7</v>
      </c>
      <c r="BR502" s="22">
        <v>11</v>
      </c>
      <c r="BS502" s="22">
        <v>-2</v>
      </c>
      <c r="BT502" s="22">
        <v>1</v>
      </c>
      <c r="BU502" s="22">
        <v>-2</v>
      </c>
      <c r="BV502" s="22">
        <v>-1</v>
      </c>
      <c r="BW502" s="22">
        <v>1</v>
      </c>
      <c r="BX502" s="22">
        <v>-2</v>
      </c>
      <c r="BY502" s="20">
        <v>2</v>
      </c>
      <c r="BZ502" s="22">
        <v>14</v>
      </c>
      <c r="CA502" s="21" t="str">
        <f>IF(Table1[[#This Row],[Score1]]&gt;Table1[[#This Row],[Score2]],Table1[[#This Row],[Team1]],Table1[[#This Row],[Team2]])</f>
        <v>CLE</v>
      </c>
      <c r="CB502" s="21" t="str">
        <f>IF(Raw!$CA502=Raw!$B502,"Team1", "Team2")</f>
        <v>Team1</v>
      </c>
      <c r="CC502" s="21">
        <v>121</v>
      </c>
      <c r="CD502" s="21">
        <v>114</v>
      </c>
      <c r="CE502" s="21">
        <f>Raw!$CC502-Raw!$CD502</f>
        <v>7</v>
      </c>
      <c r="CF502" s="32" t="str">
        <f>INDEX(Pred!O:O, MATCH(Table1[[#This Row],[Index]],Pred!E:E,0))</f>
        <v>Team1</v>
      </c>
      <c r="CG502" s="32">
        <f>INDEX(Pred!P:P,MATCH(Table1[[#This Row],[Index]],Pred!E:E,0))</f>
        <v>3</v>
      </c>
      <c r="CH502" s="32">
        <f>IF(OR(SIGN(Table1[[#This Row],[Runline.forecast]])&lt;&gt;SIGN(Table1[[#This Row],[Scorediff]]), ABS(Table1[[#This Row],[Runline.forecast]])&gt;ABS(Table1[[#This Row],[Scorediff]])),1,0)</f>
        <v>0</v>
      </c>
      <c r="CI502" s="32">
        <f>IF(Table1[[#This Row],[GamewinTeam]]=Table1[[#This Row],[Bet.forecast]],0,1)</f>
        <v>0</v>
      </c>
      <c r="CJ502" s="32">
        <f>IF(AND(Table1[[#This Row],[Runline.error]]=0,Table1[[#This Row],[Error]]=0),0,1)</f>
        <v>0</v>
      </c>
      <c r="CK502" s="32">
        <f>IF(OR(SIGN(Table1[[#This Row],[Scorepreddiff]])&lt;&gt;SIGN(Table1[[#This Row],[Scorediff]]), ABS(Table1[[#This Row],[Scorepreddiff]])&gt;ABS(Table1[[#This Row],[Scorediff]])),1,0)</f>
        <v>1</v>
      </c>
    </row>
    <row r="503" spans="1:89" x14ac:dyDescent="0.25">
      <c r="A503" t="str">
        <f>IF(ISBLANK(Table1[[#This Row],[Gamewin]]),"Test","Train")</f>
        <v>Train</v>
      </c>
      <c r="B503" t="s">
        <v>78</v>
      </c>
      <c r="C503" t="s">
        <v>8</v>
      </c>
      <c r="D503" s="19" t="s">
        <v>336</v>
      </c>
      <c r="E503" s="18" t="str">
        <f>Table1[[#This Row],[Team1]]&amp;""&amp;Table1[[#This Row],[Team2]]&amp;""&amp;Table1[[#This Row],[Date]]</f>
        <v>SASMIL25.03.2018</v>
      </c>
      <c r="F503" s="18" t="str">
        <f>Raw!$C503</f>
        <v>MIL</v>
      </c>
      <c r="G503" s="18" t="str">
        <f>IF(Raw!$F503=Raw!$B503,"Team1","Team2")</f>
        <v>Team2</v>
      </c>
      <c r="H503" s="18" t="str">
        <f>IF(Table1[[#This Row],[Odd1]]&gt;Table1[[#This Row],[Odd2]],Table1[[#This Row],[Team2]],Table1[[#This Row],[Team1]])</f>
        <v>SAS</v>
      </c>
      <c r="I503" s="18" t="str">
        <f>IF(Raw!$H503=Raw!$B503,"Team1","Team2")</f>
        <v>Team1</v>
      </c>
      <c r="J503">
        <v>1.83</v>
      </c>
      <c r="K503">
        <v>2.09</v>
      </c>
      <c r="L503" s="18">
        <f>Raw!$J503-Raw!$K503</f>
        <v>-0.25999999999999979</v>
      </c>
      <c r="M503" s="18" t="s">
        <v>8</v>
      </c>
      <c r="N503" s="18" t="str">
        <f>IF(Raw!$M503=Raw!$B503,"Team1", "Team2")</f>
        <v>Team2</v>
      </c>
      <c r="O503" s="3">
        <f>0</f>
        <v>0</v>
      </c>
      <c r="P503" s="3">
        <f>0</f>
        <v>0</v>
      </c>
      <c r="Q503" s="3">
        <f>0</f>
        <v>0</v>
      </c>
      <c r="R503" s="3">
        <f>0</f>
        <v>0</v>
      </c>
      <c r="S503" s="18" t="str">
        <f>IF(Table1[[#This Row],[Scorepred1]]&gt;Table1[[#This Row],[Scorepred2]],Table1[[#This Row],[Team1]],Table1[[#This Row],[Team2]])</f>
        <v>MIL</v>
      </c>
      <c r="T503" s="18" t="str">
        <f>IF(Raw!$S503=Raw!$B503,"Team1","Team2")</f>
        <v>Team2</v>
      </c>
      <c r="U503">
        <v>94</v>
      </c>
      <c r="V503">
        <v>103</v>
      </c>
      <c r="W503" s="18">
        <f>Raw!$U503-Raw!$V503</f>
        <v>-9</v>
      </c>
      <c r="X503">
        <v>0.79910000000000003</v>
      </c>
      <c r="Y503">
        <v>0.41</v>
      </c>
      <c r="Z503" s="18">
        <f>1-Table1[[#This Row],[Pred1]]</f>
        <v>0.59000000000000008</v>
      </c>
      <c r="AA503" s="20">
        <v>1</v>
      </c>
      <c r="AB503" s="20">
        <v>4</v>
      </c>
      <c r="AC503" s="20">
        <v>-3</v>
      </c>
      <c r="AD503" s="20">
        <v>4.6999999999999931E-2</v>
      </c>
      <c r="AE503" s="20">
        <v>-0.19999999999999574</v>
      </c>
      <c r="AF503" s="20">
        <v>-3.5999999999999943</v>
      </c>
      <c r="AG503" s="20">
        <v>-0.29999999999999716</v>
      </c>
      <c r="AH503" s="20">
        <v>3</v>
      </c>
      <c r="AI503" s="20">
        <v>-2.2000000000000028</v>
      </c>
      <c r="AJ503" s="20">
        <v>-0.30000000000000071</v>
      </c>
      <c r="AK503" s="20">
        <v>-0.59999999999999787</v>
      </c>
      <c r="AL503" s="20">
        <v>-0.39999999999999858</v>
      </c>
      <c r="AM503" s="20">
        <v>-2.5999999999999979</v>
      </c>
      <c r="AN503" s="20">
        <v>-3.2000000000000028</v>
      </c>
      <c r="AO503" s="20">
        <v>-0.10000000000000853</v>
      </c>
      <c r="AP503" s="20">
        <v>2.1000000000000014</v>
      </c>
      <c r="AQ503" s="20">
        <v>2.9000000000000021</v>
      </c>
      <c r="AR503" s="20">
        <v>5</v>
      </c>
      <c r="AS503" s="20">
        <v>-9.9999999999997868E-2</v>
      </c>
      <c r="AT503" s="20">
        <v>-0.40000000000000036</v>
      </c>
      <c r="AU503" s="20">
        <v>-1.0999999999999996</v>
      </c>
      <c r="AV503" s="20">
        <v>0.19999999999999929</v>
      </c>
      <c r="AW503" s="20">
        <v>-0.30000000000000027</v>
      </c>
      <c r="AX503" s="20">
        <v>-4.3999999999999986</v>
      </c>
      <c r="AY503" s="20">
        <v>-0.5</v>
      </c>
      <c r="AZ503" s="20">
        <v>3.4000000000000004</v>
      </c>
      <c r="BA503" s="20">
        <v>0</v>
      </c>
      <c r="BB503" s="20">
        <v>-1</v>
      </c>
      <c r="BC503" s="20">
        <v>1</v>
      </c>
      <c r="BD503" s="20">
        <v>-1</v>
      </c>
      <c r="BE503" s="20">
        <v>0</v>
      </c>
      <c r="BF503" s="20">
        <v>-3</v>
      </c>
      <c r="BG503" s="20">
        <v>-1</v>
      </c>
      <c r="BH503" s="20">
        <v>6</v>
      </c>
      <c r="BI503" s="20">
        <v>-4.1999999999999957</v>
      </c>
      <c r="BJ503" s="22">
        <v>-5</v>
      </c>
      <c r="BK503" s="22">
        <v>-10</v>
      </c>
      <c r="BL503" s="22">
        <v>-9.7999999999999972</v>
      </c>
      <c r="BM503" s="22">
        <v>4</v>
      </c>
      <c r="BN503" s="22">
        <v>3</v>
      </c>
      <c r="BO503" s="22">
        <v>8.7999999999999972</v>
      </c>
      <c r="BP503" s="22">
        <v>11</v>
      </c>
      <c r="BQ503" s="22">
        <v>5</v>
      </c>
      <c r="BR503" s="22">
        <v>16</v>
      </c>
      <c r="BS503" s="22">
        <v>-11</v>
      </c>
      <c r="BT503" s="22">
        <v>2</v>
      </c>
      <c r="BU503" s="22">
        <v>-2</v>
      </c>
      <c r="BV503" s="22">
        <v>-4</v>
      </c>
      <c r="BW503" s="22">
        <v>4</v>
      </c>
      <c r="BX503" s="22">
        <v>-1</v>
      </c>
      <c r="BY503" s="20">
        <v>1</v>
      </c>
      <c r="BZ503" s="22">
        <v>-6</v>
      </c>
      <c r="CA503" s="21" t="str">
        <f>IF(Table1[[#This Row],[Score1]]&gt;Table1[[#This Row],[Score2]],Table1[[#This Row],[Team1]],Table1[[#This Row],[Team2]])</f>
        <v>MIL</v>
      </c>
      <c r="CB503" s="21" t="str">
        <f>IF(Raw!$CA503=Raw!$B503,"Team1", "Team2")</f>
        <v>Team2</v>
      </c>
      <c r="CC503" s="21">
        <v>103</v>
      </c>
      <c r="CD503" s="21">
        <v>106</v>
      </c>
      <c r="CE503" s="21">
        <f>Raw!$CC503-Raw!$CD503</f>
        <v>-3</v>
      </c>
      <c r="CF503" s="32" t="str">
        <f>INDEX(Pred!O:O, MATCH(Table1[[#This Row],[Index]],Pred!E:E,0))</f>
        <v>do not bet</v>
      </c>
      <c r="CG503" s="32">
        <f>INDEX(Pred!P:P,MATCH(Table1[[#This Row],[Index]],Pred!E:E,0))</f>
        <v>0</v>
      </c>
      <c r="CH503" s="32">
        <f>IF(OR(SIGN(Table1[[#This Row],[Runline.forecast]])&lt;&gt;SIGN(Table1[[#This Row],[Scorediff]]), ABS(Table1[[#This Row],[Runline.forecast]])&gt;ABS(Table1[[#This Row],[Scorediff]])),1,0)</f>
        <v>1</v>
      </c>
      <c r="CI503" s="32">
        <f>IF(Table1[[#This Row],[GamewinTeam]]=Table1[[#This Row],[Bet.forecast]],0,1)</f>
        <v>1</v>
      </c>
      <c r="CJ503" s="32">
        <f>IF(AND(Table1[[#This Row],[Runline.error]]=0,Table1[[#This Row],[Error]]=0),0,1)</f>
        <v>1</v>
      </c>
      <c r="CK503" s="32">
        <f>IF(OR(SIGN(Table1[[#This Row],[Scorepreddiff]])&lt;&gt;SIGN(Table1[[#This Row],[Scorediff]]), ABS(Table1[[#This Row],[Scorepreddiff]])&gt;ABS(Table1[[#This Row],[Scorediff]])),1,0)</f>
        <v>1</v>
      </c>
    </row>
    <row r="504" spans="1:89" x14ac:dyDescent="0.25">
      <c r="A504" t="str">
        <f>IF(ISBLANK(Table1[[#This Row],[Gamewin]]),"Test","Train")</f>
        <v>Train</v>
      </c>
      <c r="B504" t="s">
        <v>7</v>
      </c>
      <c r="C504" t="s">
        <v>53</v>
      </c>
      <c r="D504" s="19" t="s">
        <v>336</v>
      </c>
      <c r="E504" s="18" t="str">
        <f>Table1[[#This Row],[Team1]]&amp;""&amp;Table1[[#This Row],[Team2]]&amp;""&amp;Table1[[#This Row],[Date]]</f>
        <v>MIAIND25.03.2018</v>
      </c>
      <c r="F504" s="3" t="str">
        <f>Raw!$C504</f>
        <v>IND</v>
      </c>
      <c r="G504" s="3" t="str">
        <f>IF(Raw!$F504=Raw!$B504,"Team1","Team2")</f>
        <v>Team2</v>
      </c>
      <c r="H504" s="18" t="str">
        <f>IF(Table1[[#This Row],[Odd1]]&gt;Table1[[#This Row],[Odd2]],Table1[[#This Row],[Team2]],Table1[[#This Row],[Team1]])</f>
        <v>IND</v>
      </c>
      <c r="I504" s="3" t="str">
        <f>IF(Raw!$H504=Raw!$B504,"Team1","Team2")</f>
        <v>Team2</v>
      </c>
      <c r="J504">
        <v>2.38</v>
      </c>
      <c r="K504">
        <v>1.65</v>
      </c>
      <c r="L504" s="3">
        <f>Raw!$J504-Raw!$K504</f>
        <v>0.73</v>
      </c>
      <c r="M504" s="3" t="s">
        <v>7</v>
      </c>
      <c r="N504" s="3" t="str">
        <f>IF(Raw!$M504=Raw!$B504,"Team1", "Team2")</f>
        <v>Team1</v>
      </c>
      <c r="O504" s="3">
        <f>0</f>
        <v>0</v>
      </c>
      <c r="P504" s="3">
        <f>0</f>
        <v>0</v>
      </c>
      <c r="Q504" s="3">
        <f>0</f>
        <v>0</v>
      </c>
      <c r="R504" s="3">
        <f>0</f>
        <v>0</v>
      </c>
      <c r="S504" s="18" t="str">
        <f>IF(Table1[[#This Row],[Scorepred1]]&gt;Table1[[#This Row],[Scorepred2]],Table1[[#This Row],[Team1]],Table1[[#This Row],[Team2]])</f>
        <v>IND</v>
      </c>
      <c r="T504" s="3" t="str">
        <f>IF(Raw!$S504=Raw!$B504,"Team1","Team2")</f>
        <v>Team2</v>
      </c>
      <c r="U504">
        <v>79</v>
      </c>
      <c r="V504">
        <v>107</v>
      </c>
      <c r="W504" s="3">
        <f>Raw!$U504-Raw!$V504</f>
        <v>-28</v>
      </c>
      <c r="X504">
        <v>0.60819999999999996</v>
      </c>
      <c r="Y504">
        <v>0.22</v>
      </c>
      <c r="Z504" s="18">
        <f>1-Table1[[#This Row],[Pred1]]</f>
        <v>0.78</v>
      </c>
      <c r="AA504" s="20">
        <v>0</v>
      </c>
      <c r="AB504" s="20">
        <v>-4</v>
      </c>
      <c r="AC504" s="20">
        <v>4</v>
      </c>
      <c r="AD504" s="20">
        <v>-5.3999999999999937E-2</v>
      </c>
      <c r="AE504" s="20">
        <v>0.29999999999999716</v>
      </c>
      <c r="AF504" s="20">
        <v>-2.5</v>
      </c>
      <c r="AG504" s="20">
        <v>-2.0999999999999943</v>
      </c>
      <c r="AH504" s="20">
        <v>-1.4000000000000057</v>
      </c>
      <c r="AI504" s="20">
        <v>-1.6999999999999957</v>
      </c>
      <c r="AJ504" s="20">
        <v>2.1999999999999993</v>
      </c>
      <c r="AK504" s="20">
        <v>6.3999999999999986</v>
      </c>
      <c r="AL504" s="20">
        <v>-0.5</v>
      </c>
      <c r="AM504" s="20">
        <v>-0.5</v>
      </c>
      <c r="AN504" s="20">
        <v>0.10000000000000142</v>
      </c>
      <c r="AO504" s="20">
        <v>-2.9000000000000057</v>
      </c>
      <c r="AP504" s="20">
        <v>-0.40000000000000036</v>
      </c>
      <c r="AQ504" s="20">
        <v>0.89999999999999858</v>
      </c>
      <c r="AR504" s="20">
        <v>0.5</v>
      </c>
      <c r="AS504" s="20">
        <v>0.80000000000000071</v>
      </c>
      <c r="AT504" s="20">
        <v>1</v>
      </c>
      <c r="AU504" s="20">
        <v>-1.3000000000000007</v>
      </c>
      <c r="AV504" s="20">
        <v>0.89999999999999947</v>
      </c>
      <c r="AW504" s="20">
        <v>-0.5</v>
      </c>
      <c r="AX504" s="20">
        <v>1.3000000000000007</v>
      </c>
      <c r="AY504" s="20">
        <v>0.79999999999999716</v>
      </c>
      <c r="AZ504" s="20">
        <v>-1.3</v>
      </c>
      <c r="BA504" s="20">
        <v>0</v>
      </c>
      <c r="BB504" s="20">
        <v>-1</v>
      </c>
      <c r="BC504" s="20">
        <v>1</v>
      </c>
      <c r="BD504" s="20">
        <v>-1</v>
      </c>
      <c r="BE504" s="20">
        <v>0</v>
      </c>
      <c r="BF504" s="20">
        <v>-6</v>
      </c>
      <c r="BG504" s="20">
        <v>-3</v>
      </c>
      <c r="BH504" s="20">
        <v>-4</v>
      </c>
      <c r="BI504" s="20">
        <v>-1.1999999999999957</v>
      </c>
      <c r="BJ504" s="22">
        <v>6</v>
      </c>
      <c r="BK504" s="22">
        <v>12</v>
      </c>
      <c r="BL504" s="22">
        <v>5.2000000000000028</v>
      </c>
      <c r="BM504" s="22">
        <v>-6</v>
      </c>
      <c r="BN504" s="22">
        <v>-7</v>
      </c>
      <c r="BO504" s="22">
        <v>-2.4000000000000057</v>
      </c>
      <c r="BP504" s="22">
        <v>-3</v>
      </c>
      <c r="BQ504" s="22">
        <v>-9</v>
      </c>
      <c r="BR504" s="22">
        <v>-12</v>
      </c>
      <c r="BS504" s="22">
        <v>6</v>
      </c>
      <c r="BT504" s="22">
        <v>0</v>
      </c>
      <c r="BU504" s="22">
        <v>-2</v>
      </c>
      <c r="BV504" s="22">
        <v>-4</v>
      </c>
      <c r="BW504" s="22">
        <v>4</v>
      </c>
      <c r="BX504" s="22">
        <v>3</v>
      </c>
      <c r="BY504" s="20">
        <v>-3</v>
      </c>
      <c r="BZ504" s="22">
        <v>-12</v>
      </c>
      <c r="CA504" s="21" t="str">
        <f>IF(Table1[[#This Row],[Score1]]&gt;Table1[[#This Row],[Score2]],Table1[[#This Row],[Team1]],Table1[[#This Row],[Team2]])</f>
        <v>IND</v>
      </c>
      <c r="CB504" s="32" t="str">
        <f>IF(Raw!$CA504=Raw!$B504,"Team1", "Team2")</f>
        <v>Team2</v>
      </c>
      <c r="CC504" s="32">
        <v>107</v>
      </c>
      <c r="CD504" s="32">
        <v>113</v>
      </c>
      <c r="CE504" s="32">
        <f>Raw!$CC504-Raw!$CD504</f>
        <v>-6</v>
      </c>
      <c r="CF504" s="32" t="str">
        <f>INDEX(Pred!O:O, MATCH(Table1[[#This Row],[Index]],Pred!E:E,0))</f>
        <v>Team2</v>
      </c>
      <c r="CG504" s="32">
        <f>INDEX(Pred!P:P,MATCH(Table1[[#This Row],[Index]],Pred!E:E,0))</f>
        <v>-6</v>
      </c>
      <c r="CH504" s="32">
        <f>IF(OR(SIGN(Table1[[#This Row],[Runline.forecast]])&lt;&gt;SIGN(Table1[[#This Row],[Scorediff]]), ABS(Table1[[#This Row],[Runline.forecast]])&gt;ABS(Table1[[#This Row],[Scorediff]])),1,0)</f>
        <v>0</v>
      </c>
      <c r="CI504" s="32">
        <f>IF(Table1[[#This Row],[GamewinTeam]]=Table1[[#This Row],[Bet.forecast]],0,1)</f>
        <v>0</v>
      </c>
      <c r="CJ504" s="32">
        <f>IF(AND(Table1[[#This Row],[Runline.error]]=0,Table1[[#This Row],[Error]]=0),0,1)</f>
        <v>0</v>
      </c>
      <c r="CK504" s="32">
        <f>IF(OR(SIGN(Table1[[#This Row],[Scorepreddiff]])&lt;&gt;SIGN(Table1[[#This Row],[Scorediff]]), ABS(Table1[[#This Row],[Scorepreddiff]])&gt;ABS(Table1[[#This Row],[Scorediff]])),1,0)</f>
        <v>1</v>
      </c>
    </row>
    <row r="505" spans="1:89" x14ac:dyDescent="0.25">
      <c r="A505" t="str">
        <f>IF(ISBLANK(Table1[[#This Row],[Gamewin]]),"Test","Train")</f>
        <v>Train</v>
      </c>
      <c r="B505" t="s">
        <v>3</v>
      </c>
      <c r="C505" t="s">
        <v>76</v>
      </c>
      <c r="D505" s="19" t="s">
        <v>336</v>
      </c>
      <c r="E505" s="18" t="str">
        <f>Table1[[#This Row],[Team1]]&amp;""&amp;Table1[[#This Row],[Team2]]&amp;""&amp;Table1[[#This Row],[Date]]</f>
        <v>BOSSAC25.03.2018</v>
      </c>
      <c r="F505" s="3" t="str">
        <f>Raw!$C505</f>
        <v>SAC</v>
      </c>
      <c r="G505" s="3" t="str">
        <f>IF(Raw!$F505=Raw!$B505,"Team1","Team2")</f>
        <v>Team2</v>
      </c>
      <c r="H505" s="18" t="str">
        <f>IF(Table1[[#This Row],[Odd1]]&gt;Table1[[#This Row],[Odd2]],Table1[[#This Row],[Team2]],Table1[[#This Row],[Team1]])</f>
        <v>BOS</v>
      </c>
      <c r="I505" s="3" t="str">
        <f>IF(Raw!$H505=Raw!$B505,"Team1","Team2")</f>
        <v>Team1</v>
      </c>
      <c r="J505">
        <v>1.38</v>
      </c>
      <c r="K505">
        <v>3.36</v>
      </c>
      <c r="L505" s="3">
        <f>Raw!$J505-Raw!$K505</f>
        <v>-1.98</v>
      </c>
      <c r="M505" s="3" t="s">
        <v>76</v>
      </c>
      <c r="N505" s="3" t="str">
        <f>IF(Raw!$M505=Raw!$B505,"Team1", "Team2")</f>
        <v>Team2</v>
      </c>
      <c r="O505" s="3">
        <f>0</f>
        <v>0</v>
      </c>
      <c r="P505" s="3">
        <f>0</f>
        <v>0</v>
      </c>
      <c r="Q505" s="3">
        <f>0</f>
        <v>0</v>
      </c>
      <c r="R505" s="3">
        <f>0</f>
        <v>0</v>
      </c>
      <c r="S505" s="18" t="str">
        <f>IF(Table1[[#This Row],[Scorepred1]]&gt;Table1[[#This Row],[Scorepred2]],Table1[[#This Row],[Team1]],Table1[[#This Row],[Team2]])</f>
        <v>BOS</v>
      </c>
      <c r="T505" s="3" t="str">
        <f>IF(Raw!$S505=Raw!$B505,"Team1","Team2")</f>
        <v>Team1</v>
      </c>
      <c r="U505">
        <v>102</v>
      </c>
      <c r="V505">
        <v>91</v>
      </c>
      <c r="W505" s="3">
        <f>Raw!$U505-Raw!$V505</f>
        <v>11</v>
      </c>
      <c r="X505">
        <v>0.86570000000000003</v>
      </c>
      <c r="Y505">
        <v>0.61</v>
      </c>
      <c r="Z505" s="18">
        <f>1-Table1[[#This Row],[Pred1]]</f>
        <v>0.39</v>
      </c>
      <c r="AA505" s="20">
        <v>-1</v>
      </c>
      <c r="AB505" s="20">
        <v>26</v>
      </c>
      <c r="AC505" s="20">
        <v>-27</v>
      </c>
      <c r="AD505" s="20">
        <v>0.36100000000000004</v>
      </c>
      <c r="AE505" s="20">
        <v>9.9999999999994316E-2</v>
      </c>
      <c r="AF505" s="20">
        <v>4.8999999999999915</v>
      </c>
      <c r="AG505" s="20">
        <v>-0.60000000000000142</v>
      </c>
      <c r="AH505" s="20">
        <v>-1.1000000000000085</v>
      </c>
      <c r="AI505" s="20">
        <v>-0.10000000000000142</v>
      </c>
      <c r="AJ505" s="20">
        <v>2.5999999999999996</v>
      </c>
      <c r="AK505" s="20">
        <v>7.1000000000000014</v>
      </c>
      <c r="AL505" s="20">
        <v>-0.39999999999999858</v>
      </c>
      <c r="AM505" s="20">
        <v>3.5</v>
      </c>
      <c r="AN505" s="20">
        <v>3.9000000000000021</v>
      </c>
      <c r="AO505" s="20">
        <v>3</v>
      </c>
      <c r="AP505" s="20">
        <v>-0.20000000000000107</v>
      </c>
      <c r="AQ505" s="20">
        <v>4.0999999999999979</v>
      </c>
      <c r="AR505" s="20">
        <v>3.7999999999999972</v>
      </c>
      <c r="AS505" s="20">
        <v>0.89999999999999858</v>
      </c>
      <c r="AT505" s="20">
        <v>0.19999999999999929</v>
      </c>
      <c r="AU505" s="20">
        <v>-0.89999999999999947</v>
      </c>
      <c r="AV505" s="20">
        <v>0.5</v>
      </c>
      <c r="AW505" s="20">
        <v>-0.19999999999999929</v>
      </c>
      <c r="AX505" s="20">
        <v>0.19999999999999929</v>
      </c>
      <c r="AY505" s="20">
        <v>1.6999999999999993</v>
      </c>
      <c r="AZ505" s="20">
        <v>11.4</v>
      </c>
      <c r="BA505" s="20">
        <v>0</v>
      </c>
      <c r="BB505" s="20">
        <v>1</v>
      </c>
      <c r="BC505" s="20">
        <v>-1</v>
      </c>
      <c r="BD505" s="20">
        <v>1</v>
      </c>
      <c r="BE505" s="20">
        <v>0</v>
      </c>
      <c r="BF505" s="20">
        <v>11</v>
      </c>
      <c r="BG505" s="20">
        <v>2</v>
      </c>
      <c r="BH505" s="20">
        <v>-10</v>
      </c>
      <c r="BI505" s="20">
        <v>9.3000000000000043</v>
      </c>
      <c r="BJ505" s="22">
        <v>5</v>
      </c>
      <c r="BK505" s="22">
        <v>-4</v>
      </c>
      <c r="BL505" s="22">
        <v>27.6</v>
      </c>
      <c r="BM505" s="22">
        <v>2</v>
      </c>
      <c r="BN505" s="22">
        <v>7</v>
      </c>
      <c r="BO505" s="22">
        <v>-29.400000000000006</v>
      </c>
      <c r="BP505" s="22">
        <v>-4</v>
      </c>
      <c r="BQ505" s="22">
        <v>5</v>
      </c>
      <c r="BR505" s="22">
        <v>1</v>
      </c>
      <c r="BS505" s="22">
        <v>5</v>
      </c>
      <c r="BT505" s="22">
        <v>2</v>
      </c>
      <c r="BU505" s="22">
        <v>2</v>
      </c>
      <c r="BV505" s="22">
        <v>1</v>
      </c>
      <c r="BW505" s="22">
        <v>-1</v>
      </c>
      <c r="BX505" s="22">
        <v>-5</v>
      </c>
      <c r="BY505" s="20">
        <v>5</v>
      </c>
      <c r="BZ505" s="22">
        <v>22</v>
      </c>
      <c r="CA505" s="21" t="str">
        <f>IF(Table1[[#This Row],[Score1]]&gt;Table1[[#This Row],[Score2]],Table1[[#This Row],[Team1]],Table1[[#This Row],[Team2]])</f>
        <v>BOS</v>
      </c>
      <c r="CB505" s="32" t="str">
        <f>IF(Raw!$CA505=Raw!$B505,"Team1", "Team2")</f>
        <v>Team1</v>
      </c>
      <c r="CC505" s="32">
        <v>104</v>
      </c>
      <c r="CD505" s="32">
        <v>93</v>
      </c>
      <c r="CE505" s="32">
        <f>Raw!$CC505-Raw!$CD505</f>
        <v>11</v>
      </c>
      <c r="CF505" s="32" t="str">
        <f>INDEX(Pred!O:O, MATCH(Table1[[#This Row],[Index]],Pred!E:E,0))</f>
        <v>do not bet</v>
      </c>
      <c r="CG505" s="32">
        <f>INDEX(Pred!P:P,MATCH(Table1[[#This Row],[Index]],Pred!E:E,0))</f>
        <v>5</v>
      </c>
      <c r="CH505" s="32">
        <f>IF(OR(SIGN(Table1[[#This Row],[Runline.forecast]])&lt;&gt;SIGN(Table1[[#This Row],[Scorediff]]), ABS(Table1[[#This Row],[Runline.forecast]])&gt;ABS(Table1[[#This Row],[Scorediff]])),1,0)</f>
        <v>0</v>
      </c>
      <c r="CI505" s="32">
        <f>IF(Table1[[#This Row],[GamewinTeam]]=Table1[[#This Row],[Bet.forecast]],0,1)</f>
        <v>1</v>
      </c>
      <c r="CJ505" s="32">
        <f>IF(AND(Table1[[#This Row],[Runline.error]]=0,Table1[[#This Row],[Error]]=0),0,1)</f>
        <v>1</v>
      </c>
      <c r="CK505" s="32">
        <f>IF(OR(SIGN(Table1[[#This Row],[Scorepreddiff]])&lt;&gt;SIGN(Table1[[#This Row],[Scorediff]]), ABS(Table1[[#This Row],[Scorepreddiff]])&gt;ABS(Table1[[#This Row],[Scorediff]])),1,0)</f>
        <v>0</v>
      </c>
    </row>
    <row r="506" spans="1:89" x14ac:dyDescent="0.25">
      <c r="A506" t="str">
        <f>IF(ISBLANK(Table1[[#This Row],[Gamewin]]),"Test","Train")</f>
        <v>Train</v>
      </c>
      <c r="B506" t="s">
        <v>65</v>
      </c>
      <c r="C506" t="s">
        <v>83</v>
      </c>
      <c r="D506" s="19" t="s">
        <v>336</v>
      </c>
      <c r="E506" s="18" t="str">
        <f>Table1[[#This Row],[Team1]]&amp;""&amp;Table1[[#This Row],[Team2]]&amp;""&amp;Table1[[#This Row],[Date]]</f>
        <v>NYKWAS25.03.2018</v>
      </c>
      <c r="F506" s="3" t="str">
        <f>Raw!$C506</f>
        <v>WAS</v>
      </c>
      <c r="G506" s="3" t="str">
        <f>IF(Raw!$F506=Raw!$B506,"Team1","Team2")</f>
        <v>Team2</v>
      </c>
      <c r="H506" s="18" t="str">
        <f>IF(Table1[[#This Row],[Odd1]]&gt;Table1[[#This Row],[Odd2]],Table1[[#This Row],[Team2]],Table1[[#This Row],[Team1]])</f>
        <v>WAS</v>
      </c>
      <c r="I506" s="3" t="str">
        <f>IF(Raw!$H506=Raw!$B506,"Team1","Team2")</f>
        <v>Team2</v>
      </c>
      <c r="J506">
        <v>6.29</v>
      </c>
      <c r="K506">
        <v>1.1599999999999999</v>
      </c>
      <c r="L506" s="3">
        <f>Raw!$J506-Raw!$K506</f>
        <v>5.13</v>
      </c>
      <c r="M506" s="3" t="s">
        <v>65</v>
      </c>
      <c r="N506" s="3" t="str">
        <f>IF(Raw!$M506=Raw!$B506,"Team1", "Team2")</f>
        <v>Team1</v>
      </c>
      <c r="O506" s="3">
        <f>0</f>
        <v>0</v>
      </c>
      <c r="P506" s="3">
        <f>0</f>
        <v>0</v>
      </c>
      <c r="Q506" s="3">
        <f>0</f>
        <v>0</v>
      </c>
      <c r="R506" s="3">
        <f>0</f>
        <v>0</v>
      </c>
      <c r="S506" s="18" t="str">
        <f>IF(Table1[[#This Row],[Scorepred1]]&gt;Table1[[#This Row],[Scorepred2]],Table1[[#This Row],[Team1]],Table1[[#This Row],[Team2]])</f>
        <v>WAS</v>
      </c>
      <c r="T506" s="3" t="str">
        <f>IF(Raw!$S506=Raw!$B506,"Team1","Team2")</f>
        <v>Team2</v>
      </c>
      <c r="U506">
        <v>86</v>
      </c>
      <c r="V506">
        <v>103</v>
      </c>
      <c r="W506" s="3">
        <f>Raw!$U506-Raw!$V506</f>
        <v>-17</v>
      </c>
      <c r="X506">
        <v>0.61099999999999999</v>
      </c>
      <c r="Y506">
        <v>0.33</v>
      </c>
      <c r="Z506" s="18">
        <f>1-Table1[[#This Row],[Pred1]]</f>
        <v>0.66999999999999993</v>
      </c>
      <c r="AA506" s="20">
        <v>1</v>
      </c>
      <c r="AB506" s="20">
        <v>-13</v>
      </c>
      <c r="AC506" s="20">
        <v>14</v>
      </c>
      <c r="AD506" s="20">
        <v>-0.18300000000000005</v>
      </c>
      <c r="AE506" s="20">
        <v>-0.20000000000000284</v>
      </c>
      <c r="AF506" s="20">
        <v>-2.7999999999999972</v>
      </c>
      <c r="AG506" s="20">
        <v>0.5</v>
      </c>
      <c r="AH506" s="20">
        <v>1.7999999999999972</v>
      </c>
      <c r="AI506" s="20">
        <v>-0.39999999999999858</v>
      </c>
      <c r="AJ506" s="20">
        <v>-1.9000000000000004</v>
      </c>
      <c r="AK506" s="20">
        <v>-3.5</v>
      </c>
      <c r="AL506" s="20">
        <v>-2.5</v>
      </c>
      <c r="AM506" s="20">
        <v>-1.8999999999999986</v>
      </c>
      <c r="AN506" s="20">
        <v>-2.6999999999999993</v>
      </c>
      <c r="AO506" s="20">
        <v>1.2999999999999972</v>
      </c>
      <c r="AP506" s="20">
        <v>0.59999999999999964</v>
      </c>
      <c r="AQ506" s="20">
        <v>0.60000000000000142</v>
      </c>
      <c r="AR506" s="20">
        <v>1.2000000000000028</v>
      </c>
      <c r="AS506" s="20">
        <v>-1.8999999999999986</v>
      </c>
      <c r="AT506" s="20">
        <v>0.40000000000000036</v>
      </c>
      <c r="AU506" s="20">
        <v>-1.0999999999999996</v>
      </c>
      <c r="AV506" s="20">
        <v>0.90000000000000036</v>
      </c>
      <c r="AW506" s="20">
        <v>0</v>
      </c>
      <c r="AX506" s="20">
        <v>-0.80000000000000071</v>
      </c>
      <c r="AY506" s="20">
        <v>-1.5</v>
      </c>
      <c r="AZ506" s="20">
        <v>-4.4000000000000004</v>
      </c>
      <c r="BA506" s="20">
        <v>0</v>
      </c>
      <c r="BB506" s="20">
        <v>1</v>
      </c>
      <c r="BC506" s="20">
        <v>-1</v>
      </c>
      <c r="BD506" s="20">
        <v>1</v>
      </c>
      <c r="BE506" s="20">
        <v>0</v>
      </c>
      <c r="BF506" s="20">
        <v>4</v>
      </c>
      <c r="BG506" s="20">
        <v>4</v>
      </c>
      <c r="BH506" s="20">
        <v>1</v>
      </c>
      <c r="BI506" s="20">
        <v>4.1000000000000014</v>
      </c>
      <c r="BJ506" s="22">
        <v>0</v>
      </c>
      <c r="BK506" s="22">
        <v>3</v>
      </c>
      <c r="BL506" s="22">
        <v>-4.3000000000000007</v>
      </c>
      <c r="BM506" s="22">
        <v>-4</v>
      </c>
      <c r="BN506" s="22">
        <v>-8</v>
      </c>
      <c r="BO506" s="22">
        <v>12.799999999999997</v>
      </c>
      <c r="BP506" s="22">
        <v>-4</v>
      </c>
      <c r="BQ506" s="22">
        <v>2</v>
      </c>
      <c r="BR506" s="22">
        <v>-2</v>
      </c>
      <c r="BS506" s="22">
        <v>1</v>
      </c>
      <c r="BT506" s="22">
        <v>1</v>
      </c>
      <c r="BU506" s="22">
        <v>0</v>
      </c>
      <c r="BV506" s="22">
        <v>-1</v>
      </c>
      <c r="BW506" s="22">
        <v>1</v>
      </c>
      <c r="BX506" s="22">
        <v>3</v>
      </c>
      <c r="BY506" s="20">
        <v>-3</v>
      </c>
      <c r="BZ506" s="22">
        <v>8</v>
      </c>
      <c r="CA506" s="21" t="str">
        <f>IF(Table1[[#This Row],[Score1]]&gt;Table1[[#This Row],[Score2]],Table1[[#This Row],[Team1]],Table1[[#This Row],[Team2]])</f>
        <v>NYK</v>
      </c>
      <c r="CB506" s="32" t="str">
        <f>IF(Raw!$CA506=Raw!$B506,"Team1", "Team2")</f>
        <v>Team1</v>
      </c>
      <c r="CC506" s="32">
        <v>101</v>
      </c>
      <c r="CD506" s="32">
        <v>97</v>
      </c>
      <c r="CE506" s="32">
        <f>Raw!$CC506-Raw!$CD506</f>
        <v>4</v>
      </c>
      <c r="CF506" s="32" t="str">
        <f>INDEX(Pred!O:O, MATCH(Table1[[#This Row],[Index]],Pred!E:E,0))</f>
        <v>Team2</v>
      </c>
      <c r="CG506" s="32">
        <f>INDEX(Pred!P:P,MATCH(Table1[[#This Row],[Index]],Pred!E:E,0))</f>
        <v>-6</v>
      </c>
      <c r="CH506" s="32">
        <f>IF(OR(SIGN(Table1[[#This Row],[Runline.forecast]])&lt;&gt;SIGN(Table1[[#This Row],[Scorediff]]), ABS(Table1[[#This Row],[Runline.forecast]])&gt;ABS(Table1[[#This Row],[Scorediff]])),1,0)</f>
        <v>1</v>
      </c>
      <c r="CI506" s="32">
        <f>IF(Table1[[#This Row],[GamewinTeam]]=Table1[[#This Row],[Bet.forecast]],0,1)</f>
        <v>1</v>
      </c>
      <c r="CJ506" s="32">
        <f>IF(AND(Table1[[#This Row],[Runline.error]]=0,Table1[[#This Row],[Error]]=0),0,1)</f>
        <v>1</v>
      </c>
      <c r="CK506" s="32">
        <f>IF(OR(SIGN(Table1[[#This Row],[Scorepreddiff]])&lt;&gt;SIGN(Table1[[#This Row],[Scorediff]]), ABS(Table1[[#This Row],[Scorepreddiff]])&gt;ABS(Table1[[#This Row],[Scorediff]])),1,0)</f>
        <v>1</v>
      </c>
    </row>
    <row r="507" spans="1:89" x14ac:dyDescent="0.25">
      <c r="A507" t="str">
        <f>IF(ISBLANK(Table1[[#This Row],[Gamewin]]),"Test","Train")</f>
        <v>Train</v>
      </c>
      <c r="B507" t="s">
        <v>74</v>
      </c>
      <c r="C507" t="s">
        <v>67</v>
      </c>
      <c r="D507" s="19" t="s">
        <v>336</v>
      </c>
      <c r="E507" s="18" t="str">
        <f>Table1[[#This Row],[Team1]]&amp;""&amp;Table1[[#This Row],[Team2]]&amp;""&amp;Table1[[#This Row],[Date]]</f>
        <v>POROKC25.03.2018</v>
      </c>
      <c r="F507" s="3" t="str">
        <f>Raw!$C507</f>
        <v>OKC</v>
      </c>
      <c r="G507" s="3" t="str">
        <f>IF(Raw!$F507=Raw!$B507,"Team1","Team2")</f>
        <v>Team2</v>
      </c>
      <c r="H507" s="18" t="str">
        <f>IF(Table1[[#This Row],[Odd1]]&gt;Table1[[#This Row],[Odd2]],Table1[[#This Row],[Team2]],Table1[[#This Row],[Team1]])</f>
        <v>OKC</v>
      </c>
      <c r="I507" s="3" t="str">
        <f>IF(Raw!$H507=Raw!$B507,"Team1","Team2")</f>
        <v>Team2</v>
      </c>
      <c r="J507">
        <v>2.5099999999999998</v>
      </c>
      <c r="K507">
        <v>1.6</v>
      </c>
      <c r="L507" s="3">
        <f>Raw!$J507-Raw!$K507</f>
        <v>0.9099999999999997</v>
      </c>
      <c r="M507" s="3" t="s">
        <v>74</v>
      </c>
      <c r="N507" s="3" t="str">
        <f>IF(Raw!$M507=Raw!$B507,"Team1", "Team2")</f>
        <v>Team1</v>
      </c>
      <c r="O507" s="3">
        <f>0</f>
        <v>0</v>
      </c>
      <c r="P507" s="3">
        <f>0</f>
        <v>0</v>
      </c>
      <c r="Q507" s="3">
        <f>0</f>
        <v>0</v>
      </c>
      <c r="R507" s="3">
        <f>0</f>
        <v>0</v>
      </c>
      <c r="S507" s="18" t="str">
        <f>IF(Table1[[#This Row],[Scorepred1]]&gt;Table1[[#This Row],[Scorepred2]],Table1[[#This Row],[Team1]],Table1[[#This Row],[Team2]])</f>
        <v>POR</v>
      </c>
      <c r="T507" s="3" t="str">
        <f>IF(Raw!$S507=Raw!$B507,"Team1","Team2")</f>
        <v>Team1</v>
      </c>
      <c r="U507">
        <v>98</v>
      </c>
      <c r="V507">
        <v>97</v>
      </c>
      <c r="W507" s="3">
        <f>Raw!$U507-Raw!$V507</f>
        <v>1</v>
      </c>
      <c r="X507">
        <v>0.72670000000000001</v>
      </c>
      <c r="Y507">
        <v>0.51</v>
      </c>
      <c r="Z507" s="18">
        <f>1-Table1[[#This Row],[Pred1]]</f>
        <v>0.49</v>
      </c>
      <c r="AA507" s="20">
        <v>-2</v>
      </c>
      <c r="AB507" s="20">
        <v>1</v>
      </c>
      <c r="AC507" s="20">
        <v>-3</v>
      </c>
      <c r="AD507" s="20">
        <v>2.9000000000000026E-2</v>
      </c>
      <c r="AE507" s="20">
        <v>-9.9999999999994316E-2</v>
      </c>
      <c r="AF507" s="20">
        <v>-1.2999999999999972</v>
      </c>
      <c r="AG507" s="20">
        <v>-0.60000000000000142</v>
      </c>
      <c r="AH507" s="20">
        <v>-1.0999999999999943</v>
      </c>
      <c r="AI507" s="20">
        <v>-0.20000000000000284</v>
      </c>
      <c r="AJ507" s="20">
        <v>0</v>
      </c>
      <c r="AK507" s="20">
        <v>-2</v>
      </c>
      <c r="AL507" s="20">
        <v>2.3999999999999986</v>
      </c>
      <c r="AM507" s="20">
        <v>0.10000000000000142</v>
      </c>
      <c r="AN507" s="20">
        <v>-2.5</v>
      </c>
      <c r="AO507" s="20">
        <v>8.6999999999999886</v>
      </c>
      <c r="AP507" s="20">
        <v>-2.3000000000000007</v>
      </c>
      <c r="AQ507" s="20">
        <v>2.8999999999999986</v>
      </c>
      <c r="AR507" s="20">
        <v>0.60000000000000142</v>
      </c>
      <c r="AS507" s="20">
        <v>-1.9000000000000021</v>
      </c>
      <c r="AT507" s="20">
        <v>-0.5</v>
      </c>
      <c r="AU507" s="20">
        <v>-2.1000000000000005</v>
      </c>
      <c r="AV507" s="20">
        <v>0</v>
      </c>
      <c r="AW507" s="20">
        <v>0.5</v>
      </c>
      <c r="AX507" s="20">
        <v>-0.70000000000000284</v>
      </c>
      <c r="AY507" s="20">
        <v>-2</v>
      </c>
      <c r="AZ507" s="20">
        <v>-0.40000000000000036</v>
      </c>
      <c r="BA507" s="20">
        <v>0</v>
      </c>
      <c r="BB507" s="20">
        <v>1</v>
      </c>
      <c r="BC507" s="20">
        <v>-1</v>
      </c>
      <c r="BD507" s="20">
        <v>1</v>
      </c>
      <c r="BE507" s="20">
        <v>0</v>
      </c>
      <c r="BF507" s="20">
        <v>3</v>
      </c>
      <c r="BG507" s="20">
        <v>5</v>
      </c>
      <c r="BH507" s="20">
        <v>6</v>
      </c>
      <c r="BI507" s="20">
        <v>2.7000000000000028</v>
      </c>
      <c r="BJ507" s="22">
        <v>1</v>
      </c>
      <c r="BK507" s="22">
        <v>7</v>
      </c>
      <c r="BL507" s="22">
        <v>-3.1000000000000014</v>
      </c>
      <c r="BM507" s="22">
        <v>-8</v>
      </c>
      <c r="BN507" s="22">
        <v>-9</v>
      </c>
      <c r="BO507" s="22">
        <v>-3.1999999999999886</v>
      </c>
      <c r="BP507" s="22">
        <v>5</v>
      </c>
      <c r="BQ507" s="22">
        <v>5</v>
      </c>
      <c r="BR507" s="22">
        <v>10</v>
      </c>
      <c r="BS507" s="22">
        <v>4</v>
      </c>
      <c r="BT507" s="22">
        <v>3</v>
      </c>
      <c r="BU507" s="22">
        <v>-1</v>
      </c>
      <c r="BV507" s="22">
        <v>2</v>
      </c>
      <c r="BW507" s="22">
        <v>-2</v>
      </c>
      <c r="BX507" s="22">
        <v>0</v>
      </c>
      <c r="BY507" s="20">
        <v>0</v>
      </c>
      <c r="BZ507" s="22">
        <v>6</v>
      </c>
      <c r="CA507" s="21" t="str">
        <f>IF(Table1[[#This Row],[Score1]]&gt;Table1[[#This Row],[Score2]],Table1[[#This Row],[Team1]],Table1[[#This Row],[Team2]])</f>
        <v>POR</v>
      </c>
      <c r="CB507" s="32" t="str">
        <f>IF(Raw!$CA507=Raw!$B507,"Team1", "Team2")</f>
        <v>Team1</v>
      </c>
      <c r="CC507" s="32">
        <v>108</v>
      </c>
      <c r="CD507" s="32">
        <v>105</v>
      </c>
      <c r="CE507" s="32">
        <f>Raw!$CC507-Raw!$CD507</f>
        <v>3</v>
      </c>
      <c r="CF507" s="32" t="str">
        <f>INDEX(Pred!O:O, MATCH(Table1[[#This Row],[Index]],Pred!E:E,0))</f>
        <v>Team2</v>
      </c>
      <c r="CG507" s="32">
        <f>INDEX(Pred!P:P,MATCH(Table1[[#This Row],[Index]],Pred!E:E,0))</f>
        <v>-4</v>
      </c>
      <c r="CH507" s="32">
        <f>IF(OR(SIGN(Table1[[#This Row],[Runline.forecast]])&lt;&gt;SIGN(Table1[[#This Row],[Scorediff]]), ABS(Table1[[#This Row],[Runline.forecast]])&gt;ABS(Table1[[#This Row],[Scorediff]])),1,0)</f>
        <v>1</v>
      </c>
      <c r="CI507" s="32">
        <f>IF(Table1[[#This Row],[GamewinTeam]]=Table1[[#This Row],[Bet.forecast]],0,1)</f>
        <v>1</v>
      </c>
      <c r="CJ507" s="32">
        <f>IF(AND(Table1[[#This Row],[Runline.error]]=0,Table1[[#This Row],[Error]]=0),0,1)</f>
        <v>1</v>
      </c>
      <c r="CK507" s="32">
        <f>IF(OR(SIGN(Table1[[#This Row],[Scorepreddiff]])&lt;&gt;SIGN(Table1[[#This Row],[Scorediff]]), ABS(Table1[[#This Row],[Scorepreddiff]])&gt;ABS(Table1[[#This Row],[Scorediff]])),1,0)</f>
        <v>0</v>
      </c>
    </row>
    <row r="508" spans="1:89" x14ac:dyDescent="0.25">
      <c r="A508" t="str">
        <f>IF(ISBLANK(Table1[[#This Row],[Gamewin]]),"Test","Train")</f>
        <v>Train</v>
      </c>
      <c r="B508" t="s">
        <v>2</v>
      </c>
      <c r="C508" t="s">
        <v>6</v>
      </c>
      <c r="D508" s="19" t="s">
        <v>336</v>
      </c>
      <c r="E508" s="18" t="str">
        <f>Table1[[#This Row],[Team1]]&amp;""&amp;Table1[[#This Row],[Team2]]&amp;""&amp;Table1[[#This Row],[Date]]</f>
        <v>ATLHOU25.03.2018</v>
      </c>
      <c r="F508" s="3" t="str">
        <f>Raw!$C508</f>
        <v>HOU</v>
      </c>
      <c r="G508" s="3" t="str">
        <f>IF(Raw!$F508=Raw!$B508,"Team1","Team2")</f>
        <v>Team2</v>
      </c>
      <c r="H508" s="3" t="str">
        <f>IF(Table1[[#This Row],[Odd1]]&gt;Table1[[#This Row],[Odd2]],Table1[[#This Row],[Team2]],Table1[[#This Row],[Team1]])</f>
        <v>HOU</v>
      </c>
      <c r="I508" s="3" t="str">
        <f>IF(Raw!$H508=Raw!$B508,"Team1","Team2")</f>
        <v>Team2</v>
      </c>
      <c r="J508">
        <v>11.77</v>
      </c>
      <c r="K508">
        <v>1.06</v>
      </c>
      <c r="L508" s="3">
        <f>Raw!$J508-Raw!$K508</f>
        <v>10.709999999999999</v>
      </c>
      <c r="M508" s="3" t="s">
        <v>2</v>
      </c>
      <c r="N508" s="3" t="str">
        <f>IF(Raw!$M508=Raw!$B508,"Team1", "Team2")</f>
        <v>Team1</v>
      </c>
      <c r="O508" s="3">
        <f>0</f>
        <v>0</v>
      </c>
      <c r="P508" s="3">
        <f>0</f>
        <v>0</v>
      </c>
      <c r="Q508" s="3">
        <f>0</f>
        <v>0</v>
      </c>
      <c r="R508" s="3">
        <f>0</f>
        <v>0</v>
      </c>
      <c r="S508" s="18" t="str">
        <f>IF(Table1[[#This Row],[Scorepred1]]&gt;Table1[[#This Row],[Scorepred2]],Table1[[#This Row],[Team1]],Table1[[#This Row],[Team2]])</f>
        <v>HOU</v>
      </c>
      <c r="T508" s="3" t="str">
        <f>IF(Raw!$S508=Raw!$B508,"Team1","Team2")</f>
        <v>Team2</v>
      </c>
      <c r="U508">
        <v>78</v>
      </c>
      <c r="V508">
        <v>114</v>
      </c>
      <c r="W508" s="3">
        <f>Raw!$U508-Raw!$V508</f>
        <v>-36</v>
      </c>
      <c r="X508">
        <v>0.60609999999999997</v>
      </c>
      <c r="Y508">
        <v>0.14000000000000001</v>
      </c>
      <c r="Z508" s="3">
        <f>1-Table1[[#This Row],[Pred1]]</f>
        <v>0.86</v>
      </c>
      <c r="AA508" s="20">
        <v>0</v>
      </c>
      <c r="AB508" s="20">
        <v>-39</v>
      </c>
      <c r="AC508" s="20">
        <v>39</v>
      </c>
      <c r="AD508" s="20">
        <v>-0.52700000000000014</v>
      </c>
      <c r="AE508" s="20">
        <v>-0.10000000000000142</v>
      </c>
      <c r="AF508" s="20">
        <v>-9.9000000000000057</v>
      </c>
      <c r="AG508" s="20">
        <v>-1</v>
      </c>
      <c r="AH508" s="20">
        <v>0.79999999999999716</v>
      </c>
      <c r="AI508" s="20">
        <v>-1.5</v>
      </c>
      <c r="AJ508" s="20">
        <v>-4.4000000000000004</v>
      </c>
      <c r="AK508" s="20">
        <v>-11.599999999999998</v>
      </c>
      <c r="AL508" s="20">
        <v>-0.39999999999999858</v>
      </c>
      <c r="AM508" s="20">
        <v>-3.6999999999999993</v>
      </c>
      <c r="AN508" s="20">
        <v>-4.8999999999999986</v>
      </c>
      <c r="AO508" s="20">
        <v>0.5</v>
      </c>
      <c r="AP508" s="20">
        <v>0</v>
      </c>
      <c r="AQ508" s="20">
        <v>-2.1000000000000014</v>
      </c>
      <c r="AR508" s="20">
        <v>-2.2000000000000028</v>
      </c>
      <c r="AS508" s="20">
        <v>1.8000000000000007</v>
      </c>
      <c r="AT508" s="20">
        <v>1.5999999999999996</v>
      </c>
      <c r="AU508" s="20">
        <v>-0.59999999999999964</v>
      </c>
      <c r="AV508" s="20">
        <v>-0.5</v>
      </c>
      <c r="AW508" s="20">
        <v>1</v>
      </c>
      <c r="AX508" s="20">
        <v>0</v>
      </c>
      <c r="AY508" s="20">
        <v>0.10000000000000142</v>
      </c>
      <c r="AZ508" s="20">
        <v>-14.5</v>
      </c>
      <c r="BA508" s="20">
        <v>0</v>
      </c>
      <c r="BB508" s="20">
        <v>-1</v>
      </c>
      <c r="BC508" s="20">
        <v>1</v>
      </c>
      <c r="BD508" s="20">
        <v>-1</v>
      </c>
      <c r="BE508" s="20">
        <v>0</v>
      </c>
      <c r="BF508" s="20">
        <v>-19</v>
      </c>
      <c r="BG508" s="20">
        <v>-5</v>
      </c>
      <c r="BH508" s="20">
        <v>-2</v>
      </c>
      <c r="BI508" s="20">
        <v>-4.6000000000000014</v>
      </c>
      <c r="BJ508" s="22">
        <v>-9</v>
      </c>
      <c r="BK508" s="22">
        <v>-12</v>
      </c>
      <c r="BL508" s="22">
        <v>-11</v>
      </c>
      <c r="BM508" s="22">
        <v>0</v>
      </c>
      <c r="BN508" s="22">
        <v>0</v>
      </c>
      <c r="BO508" s="22">
        <v>0</v>
      </c>
      <c r="BP508" s="22">
        <v>1</v>
      </c>
      <c r="BQ508" s="22">
        <v>-1</v>
      </c>
      <c r="BR508" s="22">
        <v>0</v>
      </c>
      <c r="BS508" s="22">
        <v>-10</v>
      </c>
      <c r="BT508" s="22">
        <v>1</v>
      </c>
      <c r="BU508" s="22">
        <v>-2</v>
      </c>
      <c r="BV508" s="22">
        <v>-2</v>
      </c>
      <c r="BW508" s="22">
        <v>2</v>
      </c>
      <c r="BX508" s="22">
        <v>2</v>
      </c>
      <c r="BY508" s="20">
        <v>-2</v>
      </c>
      <c r="BZ508" s="22">
        <v>-38</v>
      </c>
      <c r="CA508" s="21" t="str">
        <f>IF(Table1[[#This Row],[Score1]]&gt;Table1[[#This Row],[Score2]],Table1[[#This Row],[Team1]],Table1[[#This Row],[Team2]])</f>
        <v>HOU</v>
      </c>
      <c r="CB508" s="32" t="str">
        <f>IF(Raw!$CA508=Raw!$B508,"Team1", "Team2")</f>
        <v>Team2</v>
      </c>
      <c r="CC508" s="32">
        <v>99</v>
      </c>
      <c r="CD508" s="32">
        <v>118</v>
      </c>
      <c r="CE508" s="32">
        <f>Raw!$CC508-Raw!$CD508</f>
        <v>-19</v>
      </c>
      <c r="CF508" s="32" t="str">
        <f>INDEX(Pred!O:O, MATCH(Table1[[#This Row],[Index]],Pred!E:E,0))</f>
        <v>Team2</v>
      </c>
      <c r="CG508" s="32">
        <f>INDEX(Pred!P:P,MATCH(Table1[[#This Row],[Index]],Pred!E:E,0))</f>
        <v>-8</v>
      </c>
      <c r="CH508" s="32">
        <f>IF(OR(SIGN(Table1[[#This Row],[Runline.forecast]])&lt;&gt;SIGN(Table1[[#This Row],[Scorediff]]), ABS(Table1[[#This Row],[Runline.forecast]])&gt;ABS(Table1[[#This Row],[Scorediff]])),1,0)</f>
        <v>0</v>
      </c>
      <c r="CI508" s="32">
        <f>IF(Table1[[#This Row],[GamewinTeam]]=Table1[[#This Row],[Bet.forecast]],0,1)</f>
        <v>0</v>
      </c>
      <c r="CJ508" s="32">
        <f>IF(AND(Table1[[#This Row],[Runline.error]]=0,Table1[[#This Row],[Error]]=0),0,1)</f>
        <v>0</v>
      </c>
      <c r="CK508" s="32">
        <f>IF(OR(SIGN(Table1[[#This Row],[Scorepreddiff]])&lt;&gt;SIGN(Table1[[#This Row],[Scorediff]]), ABS(Table1[[#This Row],[Scorepreddiff]])&gt;ABS(Table1[[#This Row],[Scorediff]])),1,0)</f>
        <v>1</v>
      </c>
    </row>
    <row r="509" spans="1:89" x14ac:dyDescent="0.25">
      <c r="A509" t="str">
        <f>IF(ISBLANK(Table1[[#This Row],[Gamewin]]),"Test","Train")</f>
        <v>Train</v>
      </c>
      <c r="B509" s="16" t="s">
        <v>78</v>
      </c>
      <c r="C509" t="s">
        <v>83</v>
      </c>
      <c r="D509" s="19" t="s">
        <v>339</v>
      </c>
      <c r="E509" s="18" t="str">
        <f>Table1[[#This Row],[Team1]]&amp;""&amp;Table1[[#This Row],[Team2]]&amp;""&amp;Table1[[#This Row],[Date]]</f>
        <v>SASWAS27.03.2018</v>
      </c>
      <c r="F509" s="18" t="str">
        <f>Raw!$C509</f>
        <v>WAS</v>
      </c>
      <c r="G509" s="18" t="str">
        <f>IF(Raw!$F509=Raw!$B509,"Team1","Team2")</f>
        <v>Team2</v>
      </c>
      <c r="H509" s="18" t="str">
        <f>IF(Table1[[#This Row],[Odd1]]&gt;Table1[[#This Row],[Odd2]],Table1[[#This Row],[Team2]],Table1[[#This Row],[Team1]])</f>
        <v>SAS</v>
      </c>
      <c r="I509" s="18" t="str">
        <f>IF(Raw!$H509=Raw!$B509,"Team1","Team2")</f>
        <v>Team1</v>
      </c>
      <c r="J509">
        <v>1.8</v>
      </c>
      <c r="K509">
        <v>2.13</v>
      </c>
      <c r="L509" s="18">
        <f>Raw!$J509-Raw!$K509</f>
        <v>-0.32999999999999985</v>
      </c>
      <c r="M509" s="18" t="s">
        <v>83</v>
      </c>
      <c r="N509" s="18" t="str">
        <f>IF(Raw!$M509=Raw!$B509,"Team1", "Team2")</f>
        <v>Team2</v>
      </c>
      <c r="O509" s="3">
        <f>0</f>
        <v>0</v>
      </c>
      <c r="P509" s="3">
        <f>0</f>
        <v>0</v>
      </c>
      <c r="Q509" s="3">
        <f>0</f>
        <v>0</v>
      </c>
      <c r="R509" s="3">
        <f>0</f>
        <v>0</v>
      </c>
      <c r="S509" s="18" t="str">
        <f>IF(Table1[[#This Row],[Scorepred1]]&gt;Table1[[#This Row],[Scorepred2]],Table1[[#This Row],[Team1]],Table1[[#This Row],[Team2]])</f>
        <v>SAS</v>
      </c>
      <c r="T509" s="18" t="str">
        <f>IF(Raw!$S509=Raw!$B509,"Team1","Team2")</f>
        <v>Team1</v>
      </c>
      <c r="U509">
        <v>110</v>
      </c>
      <c r="V509">
        <v>87</v>
      </c>
      <c r="W509" s="18">
        <f>Raw!$U509-Raw!$V509</f>
        <v>23</v>
      </c>
      <c r="X509">
        <v>0.78129999999999999</v>
      </c>
      <c r="Y509">
        <v>0.73</v>
      </c>
      <c r="Z509" s="18">
        <f>1-Table1[[#This Row],[Pred1]]</f>
        <v>0.27</v>
      </c>
      <c r="AA509" s="20">
        <v>1</v>
      </c>
      <c r="AB509" s="20">
        <v>2</v>
      </c>
      <c r="AC509" s="20">
        <v>-1</v>
      </c>
      <c r="AD509" s="20">
        <v>1.8999999999999906E-2</v>
      </c>
      <c r="AE509" s="20">
        <v>-0.39999999999999858</v>
      </c>
      <c r="AF509" s="20">
        <v>-4.5999999999999943</v>
      </c>
      <c r="AG509" s="20">
        <v>-1</v>
      </c>
      <c r="AH509" s="20">
        <v>-0.20000000000000284</v>
      </c>
      <c r="AI509" s="20">
        <v>-1.1000000000000014</v>
      </c>
      <c r="AJ509" s="20">
        <v>-1.3000000000000007</v>
      </c>
      <c r="AK509" s="20">
        <v>-2.0999999999999979</v>
      </c>
      <c r="AL509" s="20">
        <v>-2.2000000000000028</v>
      </c>
      <c r="AM509" s="20">
        <v>-1.2000000000000011</v>
      </c>
      <c r="AN509" s="20">
        <v>-1.6999999999999993</v>
      </c>
      <c r="AO509" s="20">
        <v>0</v>
      </c>
      <c r="AP509" s="20">
        <v>0.30000000000000071</v>
      </c>
      <c r="AQ509" s="20">
        <v>0.89999999999999858</v>
      </c>
      <c r="AR509" s="20">
        <v>1.1999999999999957</v>
      </c>
      <c r="AS509" s="20">
        <v>-2.2000000000000028</v>
      </c>
      <c r="AT509" s="20">
        <v>-1.1999999999999993</v>
      </c>
      <c r="AU509" s="20">
        <v>-0.40000000000000036</v>
      </c>
      <c r="AV509" s="20">
        <v>1.1999999999999993</v>
      </c>
      <c r="AW509" s="20">
        <v>-0.89999999999999991</v>
      </c>
      <c r="AX509" s="20">
        <v>-4.2999999999999972</v>
      </c>
      <c r="AY509" s="20">
        <v>-0.69999999999999929</v>
      </c>
      <c r="AZ509" s="20">
        <v>1.9000000000000001</v>
      </c>
      <c r="BA509" s="20">
        <v>0</v>
      </c>
      <c r="BB509" s="20">
        <v>0</v>
      </c>
      <c r="BC509" s="20">
        <v>0</v>
      </c>
      <c r="BD509" s="20">
        <v>0</v>
      </c>
      <c r="BE509" s="20">
        <v>0</v>
      </c>
      <c r="BF509" s="20">
        <v>6</v>
      </c>
      <c r="BG509" s="20">
        <v>4</v>
      </c>
      <c r="BH509" s="20">
        <v>5</v>
      </c>
      <c r="BI509" s="20">
        <v>2.1000000000000014</v>
      </c>
      <c r="BJ509" s="22">
        <v>-2</v>
      </c>
      <c r="BK509" s="22">
        <v>-2</v>
      </c>
      <c r="BL509" s="22">
        <v>-8.1000000000000014</v>
      </c>
      <c r="BM509" s="22">
        <v>0</v>
      </c>
      <c r="BN509" s="22">
        <v>-2</v>
      </c>
      <c r="BO509" s="22">
        <v>7.0999999999999943</v>
      </c>
      <c r="BP509" s="22">
        <v>6</v>
      </c>
      <c r="BQ509" s="22">
        <v>1</v>
      </c>
      <c r="BR509" s="22">
        <v>7</v>
      </c>
      <c r="BS509" s="22">
        <v>-9</v>
      </c>
      <c r="BT509" s="22">
        <v>-2</v>
      </c>
      <c r="BU509" s="22">
        <v>-6</v>
      </c>
      <c r="BV509" s="22">
        <v>-5</v>
      </c>
      <c r="BW509" s="22">
        <v>0</v>
      </c>
      <c r="BX509" s="22">
        <v>1</v>
      </c>
      <c r="BY509" s="20">
        <v>-1</v>
      </c>
      <c r="BZ509" s="22">
        <v>1</v>
      </c>
      <c r="CA509" s="21" t="str">
        <f>IF(Table1[[#This Row],[Score1]]&gt;Table1[[#This Row],[Score2]],Table1[[#This Row],[Team1]],Table1[[#This Row],[Team2]])</f>
        <v>WAS</v>
      </c>
      <c r="CB509" s="21" t="str">
        <f>IF(Raw!$CA509=Raw!$B509,"Team1", "Team2")</f>
        <v>Team2</v>
      </c>
      <c r="CC509" s="21">
        <v>106</v>
      </c>
      <c r="CD509" s="21">
        <v>116</v>
      </c>
      <c r="CE509" s="21">
        <f>Raw!$CC509-Raw!$CD509</f>
        <v>-10</v>
      </c>
      <c r="CF509" s="21" t="str">
        <f>INDEX(Pred!O:O, MATCH(Table1[[#This Row],[Index]],Pred!E:E,0))</f>
        <v>do not bet</v>
      </c>
      <c r="CG509" s="21">
        <f>INDEX(Pred!P:P,MATCH(Table1[[#This Row],[Index]],Pred!E:E,0))</f>
        <v>2</v>
      </c>
      <c r="CH509" s="21">
        <f>IF(OR(SIGN(Table1[[#This Row],[Runline.forecast]])&lt;&gt;SIGN(Table1[[#This Row],[Scorediff]]), ABS(Table1[[#This Row],[Runline.forecast]])&gt;ABS(Table1[[#This Row],[Scorediff]])),1,0)</f>
        <v>1</v>
      </c>
      <c r="CI509" s="21">
        <f>IF(Table1[[#This Row],[GamewinTeam]]=Table1[[#This Row],[Bet.forecast]],0,1)</f>
        <v>1</v>
      </c>
      <c r="CJ509" s="32">
        <f>IF(AND(Table1[[#This Row],[Runline.error]]=0,Table1[[#This Row],[Error]]=0),0,1)</f>
        <v>1</v>
      </c>
      <c r="CK509" s="32">
        <f>IF(OR(SIGN(Table1[[#This Row],[Scorepreddiff]])&lt;&gt;SIGN(Table1[[#This Row],[Scorediff]]), ABS(Table1[[#This Row],[Scorepreddiff]])&gt;ABS(Table1[[#This Row],[Scorediff]])),1,0)</f>
        <v>1</v>
      </c>
    </row>
    <row r="510" spans="1:89" x14ac:dyDescent="0.25">
      <c r="A510" t="str">
        <f>IF(ISBLANK(Table1[[#This Row],[Gamewin]]),"Test","Train")</f>
        <v>Train</v>
      </c>
      <c r="B510" s="17" t="s">
        <v>47</v>
      </c>
      <c r="C510" t="s">
        <v>11</v>
      </c>
      <c r="D510" s="19" t="s">
        <v>339</v>
      </c>
      <c r="E510" s="3" t="str">
        <f>Table1[[#This Row],[Team1]]&amp;""&amp;Table1[[#This Row],[Team2]]&amp;""&amp;Table1[[#This Row],[Date]]</f>
        <v>DENTOR27.03.2018</v>
      </c>
      <c r="F510" s="3" t="str">
        <f>Raw!$C510</f>
        <v>TOR</v>
      </c>
      <c r="G510" s="3" t="str">
        <f>IF(Raw!$F510=Raw!$B510,"Team1","Team2")</f>
        <v>Team2</v>
      </c>
      <c r="H510" s="3" t="str">
        <f>IF(Table1[[#This Row],[Odd1]]&gt;Table1[[#This Row],[Odd2]],Table1[[#This Row],[Team2]],Table1[[#This Row],[Team1]])</f>
        <v>TOR</v>
      </c>
      <c r="I510" s="3" t="str">
        <f>IF(Raw!$H510=Raw!$B510,"Team1","Team2")</f>
        <v>Team2</v>
      </c>
      <c r="J510">
        <v>4.18</v>
      </c>
      <c r="K510">
        <v>1.27</v>
      </c>
      <c r="L510" s="3">
        <f>Raw!$J510-Raw!$K510</f>
        <v>2.9099999999999997</v>
      </c>
      <c r="M510" s="3" t="s">
        <v>47</v>
      </c>
      <c r="N510" s="3" t="str">
        <f>IF(Raw!$M510=Raw!$B510,"Team1", "Team2")</f>
        <v>Team1</v>
      </c>
      <c r="O510" s="3">
        <f>0</f>
        <v>0</v>
      </c>
      <c r="P510" s="3">
        <f>0</f>
        <v>0</v>
      </c>
      <c r="Q510" s="3">
        <f>0</f>
        <v>0</v>
      </c>
      <c r="R510" s="3">
        <f>0</f>
        <v>0</v>
      </c>
      <c r="S510" s="18" t="str">
        <f>IF(Table1[[#This Row],[Scorepred1]]&gt;Table1[[#This Row],[Scorepred2]],Table1[[#This Row],[Team1]],Table1[[#This Row],[Team2]])</f>
        <v>TOR</v>
      </c>
      <c r="T510" s="3" t="str">
        <f>IF(Raw!$S510=Raw!$B510,"Team1","Team2")</f>
        <v>Team2</v>
      </c>
      <c r="U510">
        <v>88</v>
      </c>
      <c r="V510">
        <v>100</v>
      </c>
      <c r="W510" s="3">
        <f>Raw!$U510-Raw!$V510</f>
        <v>-12</v>
      </c>
      <c r="X510">
        <v>0.72599999999999998</v>
      </c>
      <c r="Y510">
        <v>0.38</v>
      </c>
      <c r="Z510" s="3">
        <f>1-Table1[[#This Row],[Pred1]]</f>
        <v>0.62</v>
      </c>
      <c r="AA510" s="22">
        <v>0</v>
      </c>
      <c r="AB510" s="22">
        <v>-15</v>
      </c>
      <c r="AC510" s="22">
        <v>15</v>
      </c>
      <c r="AD510" s="22">
        <v>-0.19999999999999996</v>
      </c>
      <c r="AE510" s="22">
        <v>0</v>
      </c>
      <c r="AF510" s="22">
        <v>-2.7999999999999972</v>
      </c>
      <c r="AG510" s="22">
        <v>-0.69999999999999574</v>
      </c>
      <c r="AH510" s="22">
        <v>-1.0999999999999943</v>
      </c>
      <c r="AI510" s="22">
        <v>-0.29999999999999716</v>
      </c>
      <c r="AJ510" s="22">
        <v>-0.30000000000000071</v>
      </c>
      <c r="AK510" s="22">
        <v>-2</v>
      </c>
      <c r="AL510" s="22">
        <v>1.2999999999999972</v>
      </c>
      <c r="AM510" s="22">
        <v>-1</v>
      </c>
      <c r="AN510" s="22">
        <v>-0.29999999999999716</v>
      </c>
      <c r="AO510" s="22">
        <v>-3.2000000000000028</v>
      </c>
      <c r="AP510" s="22">
        <v>1.0999999999999996</v>
      </c>
      <c r="AQ510" s="22">
        <v>-0.59999999999999432</v>
      </c>
      <c r="AR510" s="22">
        <v>0.5</v>
      </c>
      <c r="AS510" s="22">
        <v>0.80000000000000071</v>
      </c>
      <c r="AT510" s="22">
        <v>1.7999999999999989</v>
      </c>
      <c r="AU510" s="22">
        <v>0.10000000000000053</v>
      </c>
      <c r="AV510" s="22">
        <v>-1.2999999999999998</v>
      </c>
      <c r="AW510" s="22">
        <v>9.9999999999999645E-2</v>
      </c>
      <c r="AX510" s="22">
        <v>-3.1999999999999993</v>
      </c>
      <c r="AY510" s="22">
        <v>0.29999999999999716</v>
      </c>
      <c r="AZ510" s="22">
        <v>-6.8999999999999995</v>
      </c>
      <c r="BA510" s="22">
        <v>0</v>
      </c>
      <c r="BB510" s="22">
        <v>0</v>
      </c>
      <c r="BC510" s="22">
        <v>0</v>
      </c>
      <c r="BD510" s="22">
        <v>0</v>
      </c>
      <c r="BE510" s="22">
        <v>0</v>
      </c>
      <c r="BF510" s="22">
        <v>-2</v>
      </c>
      <c r="BG510" s="22">
        <v>-5</v>
      </c>
      <c r="BH510" s="22">
        <v>-7</v>
      </c>
      <c r="BI510" s="22">
        <v>-2.2000000000000028</v>
      </c>
      <c r="BJ510" s="22">
        <v>-5</v>
      </c>
      <c r="BK510" s="22">
        <v>-4</v>
      </c>
      <c r="BL510" s="22">
        <v>-10</v>
      </c>
      <c r="BM510" s="22">
        <v>13</v>
      </c>
      <c r="BN510" s="22">
        <v>20</v>
      </c>
      <c r="BO510" s="22">
        <v>4.6999999999999957</v>
      </c>
      <c r="BP510" s="22">
        <v>-4</v>
      </c>
      <c r="BQ510" s="22">
        <v>-7</v>
      </c>
      <c r="BR510" s="22">
        <v>-11</v>
      </c>
      <c r="BS510" s="22">
        <v>3</v>
      </c>
      <c r="BT510" s="22">
        <v>0</v>
      </c>
      <c r="BU510" s="22">
        <v>7</v>
      </c>
      <c r="BV510" s="22">
        <v>1</v>
      </c>
      <c r="BW510" s="22">
        <v>2</v>
      </c>
      <c r="BX510" s="22">
        <v>-2</v>
      </c>
      <c r="BY510" s="22">
        <v>12</v>
      </c>
      <c r="BZ510" s="22">
        <v>-8</v>
      </c>
      <c r="CA510" s="21" t="str">
        <f>IF(Table1[[#This Row],[Score1]]&gt;Table1[[#This Row],[Score2]],Table1[[#This Row],[Team1]],Table1[[#This Row],[Team2]])</f>
        <v>TOR</v>
      </c>
      <c r="CB510" s="32" t="str">
        <f>IF(Raw!$CA510=Raw!$B510,"Team1", "Team2")</f>
        <v>Team2</v>
      </c>
      <c r="CC510" s="32">
        <v>110</v>
      </c>
      <c r="CD510" s="32">
        <v>114</v>
      </c>
      <c r="CE510" s="32">
        <f>Raw!$CC510-Raw!$CD510</f>
        <v>-4</v>
      </c>
      <c r="CF510" s="32" t="str">
        <f>INDEX(Pred!O:O, MATCH(Table1[[#This Row],[Index]],Pred!E:E,0))</f>
        <v>Team2</v>
      </c>
      <c r="CG510" s="32">
        <f>INDEX(Pred!P:P,MATCH(Table1[[#This Row],[Index]],Pred!E:E,0))</f>
        <v>-5</v>
      </c>
      <c r="CH510" s="32">
        <f>IF(OR(SIGN(Table1[[#This Row],[Runline.forecast]])&lt;&gt;SIGN(Table1[[#This Row],[Scorediff]]), ABS(Table1[[#This Row],[Runline.forecast]])&gt;ABS(Table1[[#This Row],[Scorediff]])),1,0)</f>
        <v>1</v>
      </c>
      <c r="CI510" s="32">
        <f>IF(Table1[[#This Row],[GamewinTeam]]=Table1[[#This Row],[Bet.forecast]],0,1)</f>
        <v>0</v>
      </c>
      <c r="CJ510" s="32">
        <f>IF(AND(Table1[[#This Row],[Runline.error]]=0,Table1[[#This Row],[Error]]=0),0,1)</f>
        <v>1</v>
      </c>
      <c r="CK510" s="32">
        <f>IF(OR(SIGN(Table1[[#This Row],[Scorepreddiff]])&lt;&gt;SIGN(Table1[[#This Row],[Scorediff]]), ABS(Table1[[#This Row],[Scorepreddiff]])&gt;ABS(Table1[[#This Row],[Scorediff]])),1,0)</f>
        <v>1</v>
      </c>
    </row>
    <row r="511" spans="1:89" x14ac:dyDescent="0.25">
      <c r="A511" t="str">
        <f>IF(ISBLANK(Table1[[#This Row],[Gamewin]]),"Test","Train")</f>
        <v>Train</v>
      </c>
      <c r="B511" s="17" t="s">
        <v>42</v>
      </c>
      <c r="C511" t="s">
        <v>6</v>
      </c>
      <c r="D511" s="19" t="s">
        <v>339</v>
      </c>
      <c r="E511" s="3" t="str">
        <f>Table1[[#This Row],[Team1]]&amp;""&amp;Table1[[#This Row],[Team2]]&amp;""&amp;Table1[[#This Row],[Date]]</f>
        <v>CHIHOU27.03.2018</v>
      </c>
      <c r="F511" s="3" t="str">
        <f>Raw!$C511</f>
        <v>HOU</v>
      </c>
      <c r="G511" s="3" t="str">
        <f>IF(Raw!$F511=Raw!$B511,"Team1","Team2")</f>
        <v>Team2</v>
      </c>
      <c r="H511" s="3" t="str">
        <f>IF(Table1[[#This Row],[Odd1]]&gt;Table1[[#This Row],[Odd2]],Table1[[#This Row],[Team2]],Table1[[#This Row],[Team1]])</f>
        <v>HOU</v>
      </c>
      <c r="I511" s="3" t="str">
        <f>IF(Raw!$H511=Raw!$B511,"Team1","Team2")</f>
        <v>Team2</v>
      </c>
      <c r="J511">
        <v>10.16</v>
      </c>
      <c r="K511">
        <v>1.08</v>
      </c>
      <c r="L511" s="3">
        <f>Raw!$J511-Raw!$K511</f>
        <v>9.08</v>
      </c>
      <c r="M511" s="3" t="s">
        <v>42</v>
      </c>
      <c r="N511" s="3" t="str">
        <f>IF(Raw!$M511=Raw!$B511,"Team1", "Team2")</f>
        <v>Team1</v>
      </c>
      <c r="O511" s="3">
        <f>0</f>
        <v>0</v>
      </c>
      <c r="P511" s="3">
        <f>0</f>
        <v>0</v>
      </c>
      <c r="Q511" s="3">
        <f>0</f>
        <v>0</v>
      </c>
      <c r="R511" s="3">
        <f>0</f>
        <v>0</v>
      </c>
      <c r="S511" s="18" t="str">
        <f>IF(Table1[[#This Row],[Scorepred1]]&gt;Table1[[#This Row],[Scorepred2]],Table1[[#This Row],[Team1]],Table1[[#This Row],[Team2]])</f>
        <v>HOU</v>
      </c>
      <c r="T511" s="3" t="str">
        <f>IF(Raw!$S511=Raw!$B511,"Team1","Team2")</f>
        <v>Team2</v>
      </c>
      <c r="U511">
        <v>85</v>
      </c>
      <c r="V511">
        <v>115</v>
      </c>
      <c r="W511" s="3">
        <f>Raw!$U511-Raw!$V511</f>
        <v>-30</v>
      </c>
      <c r="X511">
        <v>0.83450000000000002</v>
      </c>
      <c r="Y511">
        <v>0.2</v>
      </c>
      <c r="Z511" s="3">
        <f>1-Table1[[#This Row],[Pred1]]</f>
        <v>0.8</v>
      </c>
      <c r="AA511" s="22">
        <v>-1</v>
      </c>
      <c r="AB511" s="22">
        <v>-37</v>
      </c>
      <c r="AC511" s="22">
        <v>36</v>
      </c>
      <c r="AD511" s="22">
        <v>-0.48899999999999993</v>
      </c>
      <c r="AE511" s="22">
        <v>0.29999999999999716</v>
      </c>
      <c r="AF511" s="22">
        <v>-10.5</v>
      </c>
      <c r="AG511" s="22">
        <v>-0.39999999999999858</v>
      </c>
      <c r="AH511" s="22">
        <v>4.3000000000000114</v>
      </c>
      <c r="AI511" s="22">
        <v>-2.6000000000000014</v>
      </c>
      <c r="AJ511" s="22">
        <v>-4.5999999999999996</v>
      </c>
      <c r="AK511" s="22">
        <v>-11.5</v>
      </c>
      <c r="AL511" s="22">
        <v>-1.2000000000000028</v>
      </c>
      <c r="AM511" s="22">
        <v>-5.1999999999999993</v>
      </c>
      <c r="AN511" s="22">
        <v>-6</v>
      </c>
      <c r="AO511" s="22">
        <v>-2.2000000000000028</v>
      </c>
      <c r="AP511" s="22">
        <v>0.5</v>
      </c>
      <c r="AQ511" s="22">
        <v>0.60000000000000142</v>
      </c>
      <c r="AR511" s="22">
        <v>1.1000000000000014</v>
      </c>
      <c r="AS511" s="22">
        <v>1.8000000000000007</v>
      </c>
      <c r="AT511" s="22">
        <v>0</v>
      </c>
      <c r="AU511" s="22">
        <v>-1.1999999999999993</v>
      </c>
      <c r="AV511" s="22">
        <v>-1.1999999999999997</v>
      </c>
      <c r="AW511" s="22">
        <v>0.5</v>
      </c>
      <c r="AX511" s="22">
        <v>-0.30000000000000071</v>
      </c>
      <c r="AY511" s="22">
        <v>-3.1000000000000014</v>
      </c>
      <c r="AZ511" s="22">
        <v>-16.5</v>
      </c>
      <c r="BA511" s="22">
        <v>0</v>
      </c>
      <c r="BB511" s="22">
        <v>-1</v>
      </c>
      <c r="BC511" s="22">
        <v>1</v>
      </c>
      <c r="BD511" s="22">
        <v>-1</v>
      </c>
      <c r="BE511" s="22">
        <v>0</v>
      </c>
      <c r="BF511" s="22">
        <v>-23</v>
      </c>
      <c r="BG511" s="22">
        <v>-5</v>
      </c>
      <c r="BH511" s="22">
        <v>7</v>
      </c>
      <c r="BI511" s="22">
        <v>-8.6999999999999957</v>
      </c>
      <c r="BJ511" s="22">
        <v>-9</v>
      </c>
      <c r="BK511" s="22">
        <v>-17</v>
      </c>
      <c r="BL511" s="22">
        <v>-7.1000000000000014</v>
      </c>
      <c r="BM511" s="22">
        <v>-4</v>
      </c>
      <c r="BN511" s="22">
        <v>-2</v>
      </c>
      <c r="BO511" s="22">
        <v>-24.200000000000003</v>
      </c>
      <c r="BP511" s="22">
        <v>8</v>
      </c>
      <c r="BQ511" s="22">
        <v>-9</v>
      </c>
      <c r="BR511" s="22">
        <v>-1</v>
      </c>
      <c r="BS511" s="22">
        <v>-1</v>
      </c>
      <c r="BT511" s="22">
        <v>1</v>
      </c>
      <c r="BU511" s="22">
        <v>3</v>
      </c>
      <c r="BV511" s="22">
        <v>-3</v>
      </c>
      <c r="BW511" s="22">
        <v>5</v>
      </c>
      <c r="BX511" s="22">
        <v>8</v>
      </c>
      <c r="BY511" s="22">
        <v>-3</v>
      </c>
      <c r="BZ511" s="22">
        <v>-41</v>
      </c>
      <c r="CA511" s="21" t="str">
        <f>IF(Table1[[#This Row],[Score1]]&gt;Table1[[#This Row],[Score2]],Table1[[#This Row],[Team1]],Table1[[#This Row],[Team2]])</f>
        <v>HOU</v>
      </c>
      <c r="CB511" s="32" t="str">
        <f>IF(Raw!$CA511=Raw!$B511,"Team1", "Team2")</f>
        <v>Team2</v>
      </c>
      <c r="CC511" s="32">
        <v>86</v>
      </c>
      <c r="CD511" s="32">
        <v>118</v>
      </c>
      <c r="CE511" s="32">
        <f>Raw!$CC511-Raw!$CD511</f>
        <v>-32</v>
      </c>
      <c r="CF511" s="32" t="str">
        <f>INDEX(Pred!O:O, MATCH(Table1[[#This Row],[Index]],Pred!E:E,0))</f>
        <v>Team2</v>
      </c>
      <c r="CG511" s="32">
        <f>INDEX(Pred!P:P,MATCH(Table1[[#This Row],[Index]],Pred!E:E,0))</f>
        <v>-10</v>
      </c>
      <c r="CH511" s="32">
        <f>IF(OR(SIGN(Table1[[#This Row],[Runline.forecast]])&lt;&gt;SIGN(Table1[[#This Row],[Scorediff]]), ABS(Table1[[#This Row],[Runline.forecast]])&gt;ABS(Table1[[#This Row],[Scorediff]])),1,0)</f>
        <v>0</v>
      </c>
      <c r="CI511" s="32">
        <f>IF(Table1[[#This Row],[GamewinTeam]]=Table1[[#This Row],[Bet.forecast]],0,1)</f>
        <v>0</v>
      </c>
      <c r="CJ511" s="32">
        <f>IF(AND(Table1[[#This Row],[Runline.error]]=0,Table1[[#This Row],[Error]]=0),0,1)</f>
        <v>0</v>
      </c>
      <c r="CK511" s="32">
        <f>IF(OR(SIGN(Table1[[#This Row],[Scorepreddiff]])&lt;&gt;SIGN(Table1[[#This Row],[Scorediff]]), ABS(Table1[[#This Row],[Scorepreddiff]])&gt;ABS(Table1[[#This Row],[Scorediff]])),1,0)</f>
        <v>0</v>
      </c>
    </row>
    <row r="512" spans="1:89" x14ac:dyDescent="0.25">
      <c r="A512" t="str">
        <f>IF(ISBLANK(Table1[[#This Row],[Gamewin]]),"Test","Train")</f>
        <v>Train</v>
      </c>
      <c r="B512" s="17" t="s">
        <v>4</v>
      </c>
      <c r="C512" t="s">
        <v>7</v>
      </c>
      <c r="D512" s="19" t="s">
        <v>339</v>
      </c>
      <c r="E512" s="3" t="str">
        <f>Table1[[#This Row],[Team1]]&amp;""&amp;Table1[[#This Row],[Team2]]&amp;""&amp;Table1[[#This Row],[Date]]</f>
        <v>CLEMIA27.03.2018</v>
      </c>
      <c r="F512" s="3" t="str">
        <f>Raw!$C512</f>
        <v>MIA</v>
      </c>
      <c r="G512" s="3" t="str">
        <f>IF(Raw!$F512=Raw!$B512,"Team1","Team2")</f>
        <v>Team2</v>
      </c>
      <c r="H512" s="3" t="str">
        <f>IF(Table1[[#This Row],[Odd1]]&gt;Table1[[#This Row],[Odd2]],Table1[[#This Row],[Team2]],Table1[[#This Row],[Team1]])</f>
        <v>CLE</v>
      </c>
      <c r="I512" s="3" t="str">
        <f>IF(Raw!$H512=Raw!$B512,"Team1","Team2")</f>
        <v>Team1</v>
      </c>
      <c r="J512">
        <v>1.83</v>
      </c>
      <c r="K512">
        <v>2.09</v>
      </c>
      <c r="L512" s="3">
        <f>Raw!$J512-Raw!$K512</f>
        <v>-0.25999999999999979</v>
      </c>
      <c r="M512" s="3" t="s">
        <v>7</v>
      </c>
      <c r="N512" s="3" t="str">
        <f>IF(Raw!$M512=Raw!$B512,"Team1", "Team2")</f>
        <v>Team2</v>
      </c>
      <c r="O512" s="3">
        <f>0</f>
        <v>0</v>
      </c>
      <c r="P512" s="3">
        <f>0</f>
        <v>0</v>
      </c>
      <c r="Q512" s="3">
        <f>0</f>
        <v>0</v>
      </c>
      <c r="R512" s="3">
        <f>0</f>
        <v>0</v>
      </c>
      <c r="S512" s="18" t="str">
        <f>IF(Table1[[#This Row],[Scorepred1]]&gt;Table1[[#This Row],[Scorepred2]],Table1[[#This Row],[Team1]],Table1[[#This Row],[Team2]])</f>
        <v>MIA</v>
      </c>
      <c r="T512" s="3" t="str">
        <f>IF(Raw!$S512=Raw!$B512,"Team1","Team2")</f>
        <v>Team2</v>
      </c>
      <c r="U512">
        <v>97</v>
      </c>
      <c r="V512">
        <v>110</v>
      </c>
      <c r="W512" s="3">
        <f>Raw!$U512-Raw!$V512</f>
        <v>-13</v>
      </c>
      <c r="X512">
        <v>0.61670000000000003</v>
      </c>
      <c r="Y512">
        <v>0.37</v>
      </c>
      <c r="Z512" s="3">
        <f>1-Table1[[#This Row],[Pred1]]</f>
        <v>0.63</v>
      </c>
      <c r="AA512" s="22">
        <v>-1</v>
      </c>
      <c r="AB512" s="22">
        <v>4</v>
      </c>
      <c r="AC512" s="22">
        <v>-5</v>
      </c>
      <c r="AD512" s="22">
        <v>6.1999999999999944E-2</v>
      </c>
      <c r="AE512" s="22">
        <v>-0.39999999999999858</v>
      </c>
      <c r="AF512" s="22">
        <v>7.2999999999999972</v>
      </c>
      <c r="AG512" s="22">
        <v>1.6999999999999957</v>
      </c>
      <c r="AH512" s="22">
        <v>-0.10000000000000853</v>
      </c>
      <c r="AI512" s="22">
        <v>2.1000000000000014</v>
      </c>
      <c r="AJ512" s="22">
        <v>0.70000000000000107</v>
      </c>
      <c r="AK512" s="22">
        <v>1.5</v>
      </c>
      <c r="AL512" s="22">
        <v>0.5</v>
      </c>
      <c r="AM512" s="22">
        <v>3.3000000000000007</v>
      </c>
      <c r="AN512" s="22">
        <v>3.5</v>
      </c>
      <c r="AO512" s="22">
        <v>2.9000000000000057</v>
      </c>
      <c r="AP512" s="22">
        <v>-0.79999999999999893</v>
      </c>
      <c r="AQ512" s="22">
        <v>-0.19999999999999574</v>
      </c>
      <c r="AR512" s="22">
        <v>-1</v>
      </c>
      <c r="AS512" s="22">
        <v>0.69999999999999929</v>
      </c>
      <c r="AT512" s="22">
        <v>-0.5</v>
      </c>
      <c r="AU512" s="22">
        <v>-0.59999999999999964</v>
      </c>
      <c r="AV512" s="22">
        <v>-1.3000000000000003</v>
      </c>
      <c r="AW512" s="22">
        <v>-0.39999999999999947</v>
      </c>
      <c r="AX512" s="22">
        <v>-1.2000000000000028</v>
      </c>
      <c r="AY512" s="22">
        <v>1.3999999999999986</v>
      </c>
      <c r="AZ512" s="22">
        <v>0</v>
      </c>
      <c r="BA512" s="22">
        <v>0</v>
      </c>
      <c r="BB512" s="22">
        <v>1</v>
      </c>
      <c r="BC512" s="22">
        <v>-1</v>
      </c>
      <c r="BD512" s="22">
        <v>1</v>
      </c>
      <c r="BE512" s="22">
        <v>-5</v>
      </c>
      <c r="BF512" s="22">
        <v>14</v>
      </c>
      <c r="BG512" s="22">
        <v>3</v>
      </c>
      <c r="BH512" s="22">
        <v>1</v>
      </c>
      <c r="BI512" s="22">
        <v>2.8999999999999986</v>
      </c>
      <c r="BJ512" s="22">
        <v>-2</v>
      </c>
      <c r="BK512" s="22">
        <v>-7</v>
      </c>
      <c r="BL512" s="22">
        <v>2.8999999999999986</v>
      </c>
      <c r="BM512" s="22">
        <v>10</v>
      </c>
      <c r="BN512" s="22">
        <v>12</v>
      </c>
      <c r="BO512" s="22">
        <v>2.2000000000000028</v>
      </c>
      <c r="BP512" s="22">
        <v>4</v>
      </c>
      <c r="BQ512" s="22">
        <v>6</v>
      </c>
      <c r="BR512" s="22">
        <v>10</v>
      </c>
      <c r="BS512" s="22">
        <v>-7</v>
      </c>
      <c r="BT512" s="22">
        <v>-6</v>
      </c>
      <c r="BU512" s="22">
        <v>-5</v>
      </c>
      <c r="BV512" s="22">
        <v>-1</v>
      </c>
      <c r="BW512" s="22">
        <v>-4</v>
      </c>
      <c r="BX512" s="22">
        <v>1</v>
      </c>
      <c r="BY512" s="22">
        <v>6</v>
      </c>
      <c r="BZ512" s="22">
        <v>13</v>
      </c>
      <c r="CA512" s="21" t="str">
        <f>IF(Table1[[#This Row],[Score1]]&gt;Table1[[#This Row],[Score2]],Table1[[#This Row],[Team1]],Table1[[#This Row],[Team2]])</f>
        <v>MIA</v>
      </c>
      <c r="CB512" s="32" t="str">
        <f>IF(Raw!$CA512=Raw!$B512,"Team1", "Team2")</f>
        <v>Team2</v>
      </c>
      <c r="CC512" s="32">
        <v>79</v>
      </c>
      <c r="CD512" s="32">
        <v>98</v>
      </c>
      <c r="CE512" s="32">
        <f>Raw!$CC512-Raw!$CD512</f>
        <v>-19</v>
      </c>
      <c r="CF512" s="32" t="str">
        <f>INDEX(Pred!O:O, MATCH(Table1[[#This Row],[Index]],Pred!E:E,0))</f>
        <v>do not bet</v>
      </c>
      <c r="CG512" s="32">
        <f>INDEX(Pred!P:P,MATCH(Table1[[#This Row],[Index]],Pred!E:E,0))</f>
        <v>0</v>
      </c>
      <c r="CH512" s="32">
        <f>IF(OR(SIGN(Table1[[#This Row],[Runline.forecast]])&lt;&gt;SIGN(Table1[[#This Row],[Scorediff]]), ABS(Table1[[#This Row],[Runline.forecast]])&gt;ABS(Table1[[#This Row],[Scorediff]])),1,0)</f>
        <v>1</v>
      </c>
      <c r="CI512" s="32">
        <f>IF(Table1[[#This Row],[GamewinTeam]]=Table1[[#This Row],[Bet.forecast]],0,1)</f>
        <v>1</v>
      </c>
      <c r="CJ512" s="32">
        <f>IF(AND(Table1[[#This Row],[Runline.error]]=0,Table1[[#This Row],[Error]]=0),0,1)</f>
        <v>1</v>
      </c>
      <c r="CK512" s="32">
        <f>IF(OR(SIGN(Table1[[#This Row],[Scorepreddiff]])&lt;&gt;SIGN(Table1[[#This Row],[Scorediff]]), ABS(Table1[[#This Row],[Scorepreddiff]])&gt;ABS(Table1[[#This Row],[Scorediff]])),1,0)</f>
        <v>0</v>
      </c>
    </row>
    <row r="513" spans="1:89" x14ac:dyDescent="0.25">
      <c r="A513" t="str">
        <f>IF(ISBLANK(Table1[[#This Row],[Gamewin]]),"Test","Train")</f>
        <v>Train</v>
      </c>
      <c r="B513" s="17" t="s">
        <v>74</v>
      </c>
      <c r="C513" t="s">
        <v>63</v>
      </c>
      <c r="D513" s="19" t="s">
        <v>339</v>
      </c>
      <c r="E513" s="3" t="str">
        <f>Table1[[#This Row],[Team1]]&amp;""&amp;Table1[[#This Row],[Team2]]&amp;""&amp;Table1[[#This Row],[Date]]</f>
        <v>PORNOP27.03.2018</v>
      </c>
      <c r="F513" s="3" t="str">
        <f>Raw!$C513</f>
        <v>NOP</v>
      </c>
      <c r="G513" s="3" t="str">
        <f>IF(Raw!$F513=Raw!$B513,"Team1","Team2")</f>
        <v>Team2</v>
      </c>
      <c r="H513" s="3" t="str">
        <f>IF(Table1[[#This Row],[Odd1]]&gt;Table1[[#This Row],[Odd2]],Table1[[#This Row],[Team2]],Table1[[#This Row],[Team1]])</f>
        <v>POR</v>
      </c>
      <c r="I513" s="3" t="str">
        <f>IF(Raw!$H513=Raw!$B513,"Team1","Team2")</f>
        <v>Team1</v>
      </c>
      <c r="J513">
        <v>1.8</v>
      </c>
      <c r="K513">
        <v>2.13</v>
      </c>
      <c r="L513" s="3">
        <f>Raw!$J513-Raw!$K513</f>
        <v>-0.32999999999999985</v>
      </c>
      <c r="M513" s="3" t="s">
        <v>63</v>
      </c>
      <c r="N513" s="3" t="str">
        <f>IF(Raw!$M513=Raw!$B513,"Team1", "Team2")</f>
        <v>Team2</v>
      </c>
      <c r="O513" s="3">
        <f>0</f>
        <v>0</v>
      </c>
      <c r="P513" s="3">
        <f>0</f>
        <v>0</v>
      </c>
      <c r="Q513" s="3">
        <f>0</f>
        <v>0</v>
      </c>
      <c r="R513" s="3">
        <f>0</f>
        <v>0</v>
      </c>
      <c r="S513" s="18" t="str">
        <f>IF(Table1[[#This Row],[Scorepred1]]&gt;Table1[[#This Row],[Scorepred2]],Table1[[#This Row],[Team1]],Table1[[#This Row],[Team2]])</f>
        <v>POR</v>
      </c>
      <c r="T513" s="3" t="str">
        <f>IF(Raw!$S513=Raw!$B513,"Team1","Team2")</f>
        <v>Team1</v>
      </c>
      <c r="U513">
        <v>103</v>
      </c>
      <c r="V513">
        <v>89</v>
      </c>
      <c r="W513" s="3">
        <f>Raw!$U513-Raw!$V513</f>
        <v>14</v>
      </c>
      <c r="X513">
        <v>0.85319999999999996</v>
      </c>
      <c r="Y513">
        <v>0.64</v>
      </c>
      <c r="Z513" s="3">
        <f>1-Table1[[#This Row],[Pred1]]</f>
        <v>0.36</v>
      </c>
      <c r="AA513" s="22">
        <v>-1</v>
      </c>
      <c r="AB513" s="22">
        <v>3</v>
      </c>
      <c r="AC513" s="22">
        <v>-4</v>
      </c>
      <c r="AD513" s="22">
        <v>4.9000000000000044E-2</v>
      </c>
      <c r="AE513" s="22">
        <v>-0.5</v>
      </c>
      <c r="AF513" s="22">
        <v>-5.2000000000000028</v>
      </c>
      <c r="AG513" s="22">
        <v>-3.1000000000000014</v>
      </c>
      <c r="AH513" s="22">
        <v>-1.2999999999999972</v>
      </c>
      <c r="AI513" s="22">
        <v>-2.8000000000000043</v>
      </c>
      <c r="AJ513" s="22">
        <v>0.30000000000000071</v>
      </c>
      <c r="AK513" s="22">
        <v>-0.20000000000000284</v>
      </c>
      <c r="AL513" s="22">
        <v>1.6000000000000014</v>
      </c>
      <c r="AM513" s="22">
        <v>0.59999999999999787</v>
      </c>
      <c r="AN513" s="22">
        <v>-9.9999999999997868E-2</v>
      </c>
      <c r="AO513" s="22">
        <v>2.8999999999999915</v>
      </c>
      <c r="AP513" s="22">
        <v>1.5</v>
      </c>
      <c r="AQ513" s="22">
        <v>-0.29999999999999716</v>
      </c>
      <c r="AR513" s="22">
        <v>1.1999999999999957</v>
      </c>
      <c r="AS513" s="22">
        <v>-7</v>
      </c>
      <c r="AT513" s="22">
        <v>-1.5</v>
      </c>
      <c r="AU513" s="22">
        <v>-0.79999999999999982</v>
      </c>
      <c r="AV513" s="22">
        <v>-0.70000000000000018</v>
      </c>
      <c r="AW513" s="22">
        <v>0.79999999999999982</v>
      </c>
      <c r="AX513" s="22">
        <v>0.29999999999999716</v>
      </c>
      <c r="AY513" s="22">
        <v>-1.3000000000000007</v>
      </c>
      <c r="AZ513" s="22">
        <v>2.4</v>
      </c>
      <c r="BA513" s="22">
        <v>0</v>
      </c>
      <c r="BB513" s="22">
        <v>1</v>
      </c>
      <c r="BC513" s="22">
        <v>-1</v>
      </c>
      <c r="BD513" s="22">
        <v>1</v>
      </c>
      <c r="BE513" s="22">
        <v>0</v>
      </c>
      <c r="BF513" s="22">
        <v>17</v>
      </c>
      <c r="BG513" s="22">
        <v>4</v>
      </c>
      <c r="BH513" s="22">
        <v>-6</v>
      </c>
      <c r="BI513" s="22">
        <v>7.1000000000000014</v>
      </c>
      <c r="BJ513" s="22">
        <v>3</v>
      </c>
      <c r="BK513" s="22">
        <v>13</v>
      </c>
      <c r="BL513" s="22">
        <v>-2.1000000000000014</v>
      </c>
      <c r="BM513" s="22">
        <v>6</v>
      </c>
      <c r="BN513" s="22">
        <v>7</v>
      </c>
      <c r="BO513" s="22">
        <v>3.9000000000000057</v>
      </c>
      <c r="BP513" s="22">
        <v>6</v>
      </c>
      <c r="BQ513" s="22">
        <v>-3</v>
      </c>
      <c r="BR513" s="22">
        <v>3</v>
      </c>
      <c r="BS513" s="22">
        <v>1</v>
      </c>
      <c r="BT513" s="22">
        <v>-2</v>
      </c>
      <c r="BU513" s="22">
        <v>-2</v>
      </c>
      <c r="BV513" s="22">
        <v>1</v>
      </c>
      <c r="BW513" s="22">
        <v>-3</v>
      </c>
      <c r="BX513" s="22">
        <v>5</v>
      </c>
      <c r="BY513" s="22">
        <v>2</v>
      </c>
      <c r="BZ513" s="22">
        <v>26</v>
      </c>
      <c r="CA513" s="21" t="str">
        <f>IF(Table1[[#This Row],[Score1]]&gt;Table1[[#This Row],[Score2]],Table1[[#This Row],[Team1]],Table1[[#This Row],[Team2]])</f>
        <v>POR</v>
      </c>
      <c r="CB513" s="32" t="str">
        <f>IF(Raw!$CA513=Raw!$B513,"Team1", "Team2")</f>
        <v>Team1</v>
      </c>
      <c r="CC513" s="32">
        <v>107</v>
      </c>
      <c r="CD513" s="32">
        <v>103</v>
      </c>
      <c r="CE513" s="32">
        <f>Raw!$CC513-Raw!$CD513</f>
        <v>4</v>
      </c>
      <c r="CF513" s="32" t="str">
        <f>INDEX(Pred!O:O, MATCH(Table1[[#This Row],[Index]],Pred!E:E,0))</f>
        <v>do not bet</v>
      </c>
      <c r="CG513" s="32">
        <f>INDEX(Pred!P:P,MATCH(Table1[[#This Row],[Index]],Pred!E:E,0))</f>
        <v>2</v>
      </c>
      <c r="CH513" s="32">
        <f>IF(OR(SIGN(Table1[[#This Row],[Runline.forecast]])&lt;&gt;SIGN(Table1[[#This Row],[Scorediff]]), ABS(Table1[[#This Row],[Runline.forecast]])&gt;ABS(Table1[[#This Row],[Scorediff]])),1,0)</f>
        <v>0</v>
      </c>
      <c r="CI513" s="32">
        <f>IF(Table1[[#This Row],[GamewinTeam]]=Table1[[#This Row],[Bet.forecast]],0,1)</f>
        <v>1</v>
      </c>
      <c r="CJ513" s="32">
        <f>IF(AND(Table1[[#This Row],[Runline.error]]=0,Table1[[#This Row],[Error]]=0),0,1)</f>
        <v>1</v>
      </c>
      <c r="CK513" s="32">
        <f>IF(OR(SIGN(Table1[[#This Row],[Scorepreddiff]])&lt;&gt;SIGN(Table1[[#This Row],[Scorediff]]), ABS(Table1[[#This Row],[Scorepreddiff]])&gt;ABS(Table1[[#This Row],[Scorediff]])),1,0)</f>
        <v>1</v>
      </c>
    </row>
    <row r="514" spans="1:89" x14ac:dyDescent="0.25">
      <c r="A514" t="str">
        <f>IF(ISBLANK(Table1[[#This Row],[Gamewin]]),"Test","Train")</f>
        <v>Train</v>
      </c>
      <c r="B514" s="17" t="s">
        <v>45</v>
      </c>
      <c r="C514" t="s">
        <v>76</v>
      </c>
      <c r="D514" s="19" t="s">
        <v>339</v>
      </c>
      <c r="E514" s="3" t="str">
        <f>Table1[[#This Row],[Team1]]&amp;""&amp;Table1[[#This Row],[Team2]]&amp;""&amp;Table1[[#This Row],[Date]]</f>
        <v>DALSAC27.03.2018</v>
      </c>
      <c r="F514" s="3" t="str">
        <f>Raw!$C514</f>
        <v>SAC</v>
      </c>
      <c r="G514" s="3" t="str">
        <f>IF(Raw!$F514=Raw!$B514,"Team1","Team2")</f>
        <v>Team2</v>
      </c>
      <c r="H514" s="3" t="str">
        <f>IF(Table1[[#This Row],[Odd1]]&gt;Table1[[#This Row],[Odd2]],Table1[[#This Row],[Team2]],Table1[[#This Row],[Team1]])</f>
        <v>SAC</v>
      </c>
      <c r="I514" s="3" t="str">
        <f>IF(Raw!$H514=Raw!$B514,"Team1","Team2")</f>
        <v>Team2</v>
      </c>
      <c r="J514">
        <v>2.2999999999999998</v>
      </c>
      <c r="K514">
        <v>1.69</v>
      </c>
      <c r="L514" s="3">
        <f>Raw!$J514-Raw!$K514</f>
        <v>0.60999999999999988</v>
      </c>
      <c r="M514" s="3" t="s">
        <v>45</v>
      </c>
      <c r="N514" s="3" t="str">
        <f>IF(Raw!$M514=Raw!$B514,"Team1", "Team2")</f>
        <v>Team1</v>
      </c>
      <c r="O514" s="3">
        <f>0</f>
        <v>0</v>
      </c>
      <c r="P514" s="3">
        <f>0</f>
        <v>0</v>
      </c>
      <c r="Q514" s="3">
        <f>0</f>
        <v>0</v>
      </c>
      <c r="R514" s="3">
        <f>0</f>
        <v>0</v>
      </c>
      <c r="S514" s="18" t="str">
        <f>IF(Table1[[#This Row],[Scorepred1]]&gt;Table1[[#This Row],[Scorepred2]],Table1[[#This Row],[Team1]],Table1[[#This Row],[Team2]])</f>
        <v>SAC</v>
      </c>
      <c r="T514" s="3" t="str">
        <f>IF(Raw!$S514=Raw!$B514,"Team1","Team2")</f>
        <v>Team2</v>
      </c>
      <c r="U514">
        <v>86</v>
      </c>
      <c r="V514">
        <v>113</v>
      </c>
      <c r="W514" s="3">
        <f>Raw!$U514-Raw!$V514</f>
        <v>-27</v>
      </c>
      <c r="X514">
        <v>0.55800000000000005</v>
      </c>
      <c r="Y514">
        <v>0.23</v>
      </c>
      <c r="Z514" s="3">
        <f>1-Table1[[#This Row],[Pred1]]</f>
        <v>0.77</v>
      </c>
      <c r="AA514" s="22">
        <v>-1</v>
      </c>
      <c r="AB514" s="22">
        <v>-1</v>
      </c>
      <c r="AC514" s="22">
        <v>0</v>
      </c>
      <c r="AD514" s="22">
        <v>-9.000000000000008E-3</v>
      </c>
      <c r="AE514" s="22">
        <v>9.9999999999994316E-2</v>
      </c>
      <c r="AF514" s="22">
        <v>3.2999999999999972</v>
      </c>
      <c r="AG514" s="22">
        <v>-0.79999999999999716</v>
      </c>
      <c r="AH514" s="22">
        <v>-0.79999999999999716</v>
      </c>
      <c r="AI514" s="22">
        <v>-0.5</v>
      </c>
      <c r="AJ514" s="22">
        <v>2.8000000000000007</v>
      </c>
      <c r="AK514" s="22">
        <v>8.3999999999999986</v>
      </c>
      <c r="AL514" s="22">
        <v>-1.5</v>
      </c>
      <c r="AM514" s="22">
        <v>2.1999999999999993</v>
      </c>
      <c r="AN514" s="22">
        <v>2.1999999999999993</v>
      </c>
      <c r="AO514" s="22">
        <v>2.7999999999999972</v>
      </c>
      <c r="AP514" s="22">
        <v>-1.5</v>
      </c>
      <c r="AQ514" s="22">
        <v>1.8000000000000007</v>
      </c>
      <c r="AR514" s="22">
        <v>0.39999999999999858</v>
      </c>
      <c r="AS514" s="22">
        <v>1.1999999999999993</v>
      </c>
      <c r="AT514" s="22">
        <v>-1.4000000000000004</v>
      </c>
      <c r="AU514" s="22">
        <v>-0.90000000000000036</v>
      </c>
      <c r="AV514" s="22">
        <v>-0.40000000000000036</v>
      </c>
      <c r="AW514" s="22">
        <v>-0.20000000000000018</v>
      </c>
      <c r="AX514" s="22">
        <v>-0.59999999999999787</v>
      </c>
      <c r="AY514" s="22">
        <v>2.5999999999999979</v>
      </c>
      <c r="AZ514" s="22">
        <v>4.9000000000000004</v>
      </c>
      <c r="BA514" s="22">
        <v>0</v>
      </c>
      <c r="BB514" s="22">
        <v>0</v>
      </c>
      <c r="BC514" s="22">
        <v>0</v>
      </c>
      <c r="BD514" s="22">
        <v>0</v>
      </c>
      <c r="BE514" s="22">
        <v>0</v>
      </c>
      <c r="BF514" s="22">
        <v>5</v>
      </c>
      <c r="BG514" s="22">
        <v>-2</v>
      </c>
      <c r="BH514" s="22">
        <v>9</v>
      </c>
      <c r="BI514" s="22">
        <v>-6.6999999999999957</v>
      </c>
      <c r="BJ514" s="22">
        <v>5</v>
      </c>
      <c r="BK514" s="22">
        <v>15</v>
      </c>
      <c r="BL514" s="22">
        <v>2.4000000000000021</v>
      </c>
      <c r="BM514" s="22">
        <v>4</v>
      </c>
      <c r="BN514" s="22">
        <v>9</v>
      </c>
      <c r="BO514" s="22">
        <v>-26.299999999999997</v>
      </c>
      <c r="BP514" s="22">
        <v>-2</v>
      </c>
      <c r="BQ514" s="22">
        <v>20</v>
      </c>
      <c r="BR514" s="22">
        <v>18</v>
      </c>
      <c r="BS514" s="22">
        <v>4</v>
      </c>
      <c r="BT514" s="22">
        <v>-2</v>
      </c>
      <c r="BU514" s="22">
        <v>3</v>
      </c>
      <c r="BV514" s="22">
        <v>5</v>
      </c>
      <c r="BW514" s="22">
        <v>2</v>
      </c>
      <c r="BX514" s="22">
        <v>6</v>
      </c>
      <c r="BY514" s="22">
        <v>3</v>
      </c>
      <c r="BZ514" s="22">
        <v>7</v>
      </c>
      <c r="CA514" s="21" t="str">
        <f>IF(Table1[[#This Row],[Score1]]&gt;Table1[[#This Row],[Score2]],Table1[[#This Row],[Team1]],Table1[[#This Row],[Team2]])</f>
        <v>DAL</v>
      </c>
      <c r="CB514" s="32" t="str">
        <f>IF(Raw!$CA514=Raw!$B514,"Team1", "Team2")</f>
        <v>Team1</v>
      </c>
      <c r="CC514" s="32">
        <v>103</v>
      </c>
      <c r="CD514" s="32">
        <v>97</v>
      </c>
      <c r="CE514" s="32">
        <f>Raw!$CC514-Raw!$CD514</f>
        <v>6</v>
      </c>
      <c r="CF514" s="32" t="str">
        <f>INDEX(Pred!O:O, MATCH(Table1[[#This Row],[Index]],Pred!E:E,0))</f>
        <v>Team2</v>
      </c>
      <c r="CG514" s="32">
        <f>INDEX(Pred!P:P,MATCH(Table1[[#This Row],[Index]],Pred!E:E,0))</f>
        <v>-1</v>
      </c>
      <c r="CH514" s="32">
        <f>IF(OR(SIGN(Table1[[#This Row],[Runline.forecast]])&lt;&gt;SIGN(Table1[[#This Row],[Scorediff]]), ABS(Table1[[#This Row],[Runline.forecast]])&gt;ABS(Table1[[#This Row],[Scorediff]])),1,0)</f>
        <v>1</v>
      </c>
      <c r="CI514" s="32">
        <f>IF(Table1[[#This Row],[GamewinTeam]]=Table1[[#This Row],[Bet.forecast]],0,1)</f>
        <v>1</v>
      </c>
      <c r="CJ514" s="32">
        <f>IF(AND(Table1[[#This Row],[Runline.error]]=0,Table1[[#This Row],[Error]]=0),0,1)</f>
        <v>1</v>
      </c>
      <c r="CK514" s="32">
        <f>IF(OR(SIGN(Table1[[#This Row],[Scorepreddiff]])&lt;&gt;SIGN(Table1[[#This Row],[Scorediff]]), ABS(Table1[[#This Row],[Scorepreddiff]])&gt;ABS(Table1[[#This Row],[Scorediff]])),1,0)</f>
        <v>1</v>
      </c>
    </row>
    <row r="515" spans="1:89" x14ac:dyDescent="0.25">
      <c r="A515" t="str">
        <f>IF(ISBLANK(Table1[[#This Row],[Gamewin]]),"Test","Train")</f>
        <v>Train</v>
      </c>
      <c r="B515" s="16" t="s">
        <v>53</v>
      </c>
      <c r="C515" s="18" t="s">
        <v>50</v>
      </c>
      <c r="D515" s="19" t="s">
        <v>339</v>
      </c>
      <c r="E515" s="18" t="str">
        <f>Table1[[#This Row],[Team1]]&amp;""&amp;Table1[[#This Row],[Team2]]&amp;""&amp;Table1[[#This Row],[Date]]</f>
        <v>INDGSW27.03.2018</v>
      </c>
      <c r="F515" s="18" t="str">
        <f>Raw!$C515</f>
        <v>GSW</v>
      </c>
      <c r="G515" s="18" t="str">
        <f>IF(Raw!$F515=Raw!$B515,"Team1","Team2")</f>
        <v>Team2</v>
      </c>
      <c r="H515" s="18" t="str">
        <f>IF(Table1[[#This Row],[Odd1]]&gt;Table1[[#This Row],[Odd2]],Table1[[#This Row],[Team2]],Table1[[#This Row],[Team1]])</f>
        <v>IND</v>
      </c>
      <c r="I515" s="18" t="str">
        <f>IF(Raw!$H515=Raw!$B515,"Team1","Team2")</f>
        <v>Team1</v>
      </c>
      <c r="J515" s="18">
        <v>1.29</v>
      </c>
      <c r="K515" s="18">
        <v>4.05</v>
      </c>
      <c r="L515" s="18">
        <f>Raw!$J515-Raw!$K515</f>
        <v>-2.76</v>
      </c>
      <c r="M515" s="18" t="s">
        <v>50</v>
      </c>
      <c r="N515" s="18" t="str">
        <f>IF(Raw!$M515=Raw!$B515,"Team1", "Team2")</f>
        <v>Team2</v>
      </c>
      <c r="O515" s="3">
        <f>0</f>
        <v>0</v>
      </c>
      <c r="P515" s="3">
        <f>0</f>
        <v>0</v>
      </c>
      <c r="Q515" s="3">
        <f>0</f>
        <v>0</v>
      </c>
      <c r="R515" s="3">
        <f>0</f>
        <v>0</v>
      </c>
      <c r="S515" s="18" t="str">
        <f>IF(Table1[[#This Row],[Scorepred1]]&gt;Table1[[#This Row],[Scorepred2]],Table1[[#This Row],[Team1]],Table1[[#This Row],[Team2]])</f>
        <v>GSW</v>
      </c>
      <c r="T515" s="18" t="str">
        <f>IF(Raw!$S515=Raw!$B515,"Team1","Team2")</f>
        <v>Team2</v>
      </c>
      <c r="U515" s="18">
        <v>95</v>
      </c>
      <c r="V515" s="18">
        <v>101</v>
      </c>
      <c r="W515" s="3">
        <f>Raw!$U515-Raw!$V515</f>
        <v>-6</v>
      </c>
      <c r="X515" s="18">
        <v>0.62760000000000005</v>
      </c>
      <c r="Y515" s="18">
        <v>0.44</v>
      </c>
      <c r="Z515" s="18">
        <f>1-Table1[[#This Row],[Pred1]]</f>
        <v>0.56000000000000005</v>
      </c>
      <c r="AA515" s="20">
        <v>1</v>
      </c>
      <c r="AB515" s="20">
        <v>-10</v>
      </c>
      <c r="AC515" s="20">
        <v>11</v>
      </c>
      <c r="AD515" s="20">
        <v>-0.14300000000000002</v>
      </c>
      <c r="AE515" s="20">
        <v>0.10000000000000142</v>
      </c>
      <c r="AF515" s="20">
        <v>-8.4000000000000057</v>
      </c>
      <c r="AG515" s="20">
        <v>-2.1999999999999957</v>
      </c>
      <c r="AH515" s="20">
        <v>1</v>
      </c>
      <c r="AI515" s="20">
        <v>-3.1000000000000014</v>
      </c>
      <c r="AJ515" s="20">
        <v>-2.4000000000000004</v>
      </c>
      <c r="AK515" s="20">
        <v>-4.7000000000000028</v>
      </c>
      <c r="AL515" s="20">
        <v>-2.4000000000000057</v>
      </c>
      <c r="AM515" s="20">
        <v>-1.7000000000000011</v>
      </c>
      <c r="AN515" s="20">
        <v>-1.2000000000000028</v>
      </c>
      <c r="AO515" s="20">
        <v>-3.3999999999999915</v>
      </c>
      <c r="AP515" s="20">
        <v>0.90000000000000036</v>
      </c>
      <c r="AQ515" s="20">
        <v>-2.3999999999999986</v>
      </c>
      <c r="AR515" s="20">
        <v>-1.5</v>
      </c>
      <c r="AS515" s="20">
        <v>-7.6000000000000014</v>
      </c>
      <c r="AT515" s="20">
        <v>-2.0999999999999996</v>
      </c>
      <c r="AU515" s="20">
        <v>0.80000000000000071</v>
      </c>
      <c r="AV515" s="20">
        <v>-3.5</v>
      </c>
      <c r="AW515" s="20">
        <v>1.6</v>
      </c>
      <c r="AX515" s="20">
        <v>-1</v>
      </c>
      <c r="AY515" s="20">
        <v>0.10000000000000142</v>
      </c>
      <c r="AZ515" s="20">
        <v>-5.3</v>
      </c>
      <c r="BA515" s="20">
        <v>0</v>
      </c>
      <c r="BB515" s="20">
        <v>1</v>
      </c>
      <c r="BC515" s="20">
        <v>-1</v>
      </c>
      <c r="BD515" s="20">
        <v>1</v>
      </c>
      <c r="BE515" s="20">
        <v>5</v>
      </c>
      <c r="BF515" s="20">
        <v>22</v>
      </c>
      <c r="BG515" s="20">
        <v>6</v>
      </c>
      <c r="BH515" s="20">
        <v>-1</v>
      </c>
      <c r="BI515" s="20">
        <v>7.1000000000000014</v>
      </c>
      <c r="BJ515" s="22">
        <v>2</v>
      </c>
      <c r="BK515" s="22">
        <v>8</v>
      </c>
      <c r="BL515" s="22">
        <v>-5.2000000000000028</v>
      </c>
      <c r="BM515" s="22">
        <v>8</v>
      </c>
      <c r="BN515" s="22">
        <v>11</v>
      </c>
      <c r="BO515" s="22">
        <v>-9</v>
      </c>
      <c r="BP515" s="22">
        <v>-4</v>
      </c>
      <c r="BQ515" s="22">
        <v>14</v>
      </c>
      <c r="BR515" s="22">
        <v>10</v>
      </c>
      <c r="BS515" s="22">
        <v>2</v>
      </c>
      <c r="BT515" s="22">
        <v>6</v>
      </c>
      <c r="BU515" s="22">
        <v>3</v>
      </c>
      <c r="BV515" s="22">
        <v>0</v>
      </c>
      <c r="BW515" s="22">
        <v>-5</v>
      </c>
      <c r="BX515" s="22">
        <v>-2</v>
      </c>
      <c r="BY515" s="20">
        <v>4</v>
      </c>
      <c r="BZ515" s="22">
        <v>25</v>
      </c>
      <c r="CA515" s="21" t="str">
        <f>IF(Table1[[#This Row],[Score1]]&gt;Table1[[#This Row],[Score2]],Table1[[#This Row],[Team1]],Table1[[#This Row],[Team2]])</f>
        <v>IND</v>
      </c>
      <c r="CB515" s="21" t="str">
        <f>IF(Raw!$CA515=Raw!$B515,"Team1", "Team2")</f>
        <v>Team1</v>
      </c>
      <c r="CC515" s="21">
        <v>92</v>
      </c>
      <c r="CD515" s="21">
        <v>81</v>
      </c>
      <c r="CE515" s="21">
        <f>Raw!$CC515-Raw!$CD515</f>
        <v>11</v>
      </c>
      <c r="CF515" s="21" t="s">
        <v>279</v>
      </c>
      <c r="CG515" s="21">
        <v>0</v>
      </c>
      <c r="CH515" s="21">
        <f>IF(OR(SIGN(Table1[[#This Row],[Runline.forecast]])&lt;&gt;SIGN(Table1[[#This Row],[Scorediff]]), ABS(Table1[[#This Row],[Runline.forecast]])&gt;ABS(Table1[[#This Row],[Scorediff]])),1,0)</f>
        <v>1</v>
      </c>
      <c r="CI515" s="21">
        <f>IF(Table1[[#This Row],[GamewinTeam]]=Table1[[#This Row],[Bet.forecast]],0,1)</f>
        <v>1</v>
      </c>
      <c r="CJ515" s="32">
        <f>IF(AND(Table1[[#This Row],[Runline.error]]=0,Table1[[#This Row],[Error]]=0),0,1)</f>
        <v>1</v>
      </c>
      <c r="CK515" s="32">
        <f>IF(OR(SIGN(Table1[[#This Row],[Scorepreddiff]])&lt;&gt;SIGN(Table1[[#This Row],[Scorediff]]), ABS(Table1[[#This Row],[Scorepreddiff]])&gt;ABS(Table1[[#This Row],[Scorediff]])),1,0)</f>
        <v>1</v>
      </c>
    </row>
    <row r="516" spans="1:89" x14ac:dyDescent="0.25">
      <c r="A516" t="str">
        <f>IF(ISBLANK(Table1[[#This Row],[Gamewin]]),"Test","Train")</f>
        <v>Train</v>
      </c>
      <c r="B516" s="17" t="s">
        <v>8</v>
      </c>
      <c r="C516" t="s">
        <v>55</v>
      </c>
      <c r="D516" s="19" t="s">
        <v>339</v>
      </c>
      <c r="E516" s="3" t="str">
        <f>Table1[[#This Row],[Team1]]&amp;""&amp;Table1[[#This Row],[Team2]]&amp;""&amp;Table1[[#This Row],[Date]]</f>
        <v>MILLAC27.03.2018</v>
      </c>
      <c r="F516" s="3" t="str">
        <f>Raw!$C516</f>
        <v>LAC</v>
      </c>
      <c r="G516" s="3" t="str">
        <f>IF(Raw!$F516=Raw!$B516,"Team1","Team2")</f>
        <v>Team2</v>
      </c>
      <c r="H516" s="3" t="str">
        <f>IF(Table1[[#This Row],[Odd1]]&gt;Table1[[#This Row],[Odd2]],Table1[[#This Row],[Team2]],Table1[[#This Row],[Team1]])</f>
        <v>LAC</v>
      </c>
      <c r="I516" s="3" t="str">
        <f>IF(Raw!$H516=Raw!$B516,"Team1","Team2")</f>
        <v>Team2</v>
      </c>
      <c r="J516">
        <v>2.35</v>
      </c>
      <c r="K516">
        <v>1.67</v>
      </c>
      <c r="L516" s="3">
        <f>Raw!$J516-Raw!$K516</f>
        <v>0.68000000000000016</v>
      </c>
      <c r="M516" s="3" t="s">
        <v>55</v>
      </c>
      <c r="N516" s="3" t="str">
        <f>IF(Raw!$M516=Raw!$B516,"Team1", "Team2")</f>
        <v>Team2</v>
      </c>
      <c r="O516" s="3">
        <f>0</f>
        <v>0</v>
      </c>
      <c r="P516" s="3">
        <f>0</f>
        <v>0</v>
      </c>
      <c r="Q516" s="3">
        <f>0</f>
        <v>0</v>
      </c>
      <c r="R516" s="3">
        <f>0</f>
        <v>0</v>
      </c>
      <c r="S516" s="18" t="str">
        <f>IF(Table1[[#This Row],[Scorepred1]]&gt;Table1[[#This Row],[Scorepred2]],Table1[[#This Row],[Team1]],Table1[[#This Row],[Team2]])</f>
        <v>LAC</v>
      </c>
      <c r="T516" s="3" t="str">
        <f>IF(Raw!$S516=Raw!$B516,"Team1","Team2")</f>
        <v>Team2</v>
      </c>
      <c r="U516">
        <v>95</v>
      </c>
      <c r="V516">
        <v>104</v>
      </c>
      <c r="W516" s="3">
        <f>Raw!$U516-Raw!$V516</f>
        <v>-9</v>
      </c>
      <c r="X516">
        <v>0.85489999999999999</v>
      </c>
      <c r="Y516">
        <v>0.41</v>
      </c>
      <c r="Z516" s="3">
        <f>1-Table1[[#This Row],[Pred1]]</f>
        <v>0.59000000000000008</v>
      </c>
      <c r="AA516" s="22">
        <v>0</v>
      </c>
      <c r="AB516" s="22">
        <v>-1</v>
      </c>
      <c r="AC516" s="22">
        <v>1</v>
      </c>
      <c r="AD516" s="22">
        <v>-1.4000000000000012E-2</v>
      </c>
      <c r="AE516" s="22">
        <v>0.19999999999999574</v>
      </c>
      <c r="AF516" s="22">
        <v>-3.5999999999999943</v>
      </c>
      <c r="AG516" s="22">
        <v>-0.89999999999999858</v>
      </c>
      <c r="AH516" s="22">
        <v>-3.2999999999999972</v>
      </c>
      <c r="AI516" s="22">
        <v>0.79999999999999716</v>
      </c>
      <c r="AJ516" s="22">
        <v>-1.0999999999999996</v>
      </c>
      <c r="AK516" s="22">
        <v>-3.1000000000000014</v>
      </c>
      <c r="AL516" s="22">
        <v>-0.20000000000000284</v>
      </c>
      <c r="AM516" s="22">
        <v>-0.60000000000000142</v>
      </c>
      <c r="AN516" s="22">
        <v>-1.6999999999999993</v>
      </c>
      <c r="AO516" s="22">
        <v>2.3999999999999915</v>
      </c>
      <c r="AP516" s="22">
        <v>-1.7000000000000011</v>
      </c>
      <c r="AQ516" s="22">
        <v>-2.5999999999999979</v>
      </c>
      <c r="AR516" s="22">
        <v>-4.3999999999999986</v>
      </c>
      <c r="AS516" s="22">
        <v>0.59999999999999787</v>
      </c>
      <c r="AT516" s="22">
        <v>-0.79999999999999893</v>
      </c>
      <c r="AU516" s="22">
        <v>0.79999999999999982</v>
      </c>
      <c r="AV516" s="22">
        <v>0.79999999999999982</v>
      </c>
      <c r="AW516" s="22">
        <v>-1.2999999999999998</v>
      </c>
      <c r="AX516" s="22">
        <v>1.2999999999999972</v>
      </c>
      <c r="AY516" s="22">
        <v>-2</v>
      </c>
      <c r="AZ516" s="22">
        <v>-1.3</v>
      </c>
      <c r="BA516" s="22">
        <v>0</v>
      </c>
      <c r="BB516" s="22">
        <v>0</v>
      </c>
      <c r="BC516" s="22">
        <v>0</v>
      </c>
      <c r="BD516" s="22">
        <v>0</v>
      </c>
      <c r="BE516" s="22">
        <v>0</v>
      </c>
      <c r="BF516" s="22">
        <v>-11</v>
      </c>
      <c r="BG516" s="22">
        <v>-2</v>
      </c>
      <c r="BH516" s="22">
        <v>-9</v>
      </c>
      <c r="BI516" s="22">
        <v>2.5</v>
      </c>
      <c r="BJ516" s="22">
        <v>1</v>
      </c>
      <c r="BK516" s="22">
        <v>9</v>
      </c>
      <c r="BL516" s="22">
        <v>-11.100000000000001</v>
      </c>
      <c r="BM516" s="22">
        <v>-8</v>
      </c>
      <c r="BN516" s="22">
        <v>-9</v>
      </c>
      <c r="BO516" s="22">
        <v>-5.5999999999999943</v>
      </c>
      <c r="BP516" s="22">
        <v>-3</v>
      </c>
      <c r="BQ516" s="22">
        <v>-4</v>
      </c>
      <c r="BR516" s="22">
        <v>-7</v>
      </c>
      <c r="BS516" s="22">
        <v>10</v>
      </c>
      <c r="BT516" s="22">
        <v>1</v>
      </c>
      <c r="BU516" s="22">
        <v>-1</v>
      </c>
      <c r="BV516" s="22">
        <v>1</v>
      </c>
      <c r="BW516" s="22">
        <v>-4</v>
      </c>
      <c r="BX516" s="22">
        <v>2</v>
      </c>
      <c r="BY516" s="22">
        <v>-6</v>
      </c>
      <c r="BZ516" s="22">
        <v>-8</v>
      </c>
      <c r="CA516" s="21" t="str">
        <f>IF(Table1[[#This Row],[Score1]]&gt;Table1[[#This Row],[Score2]],Table1[[#This Row],[Team1]],Table1[[#This Row],[Team2]])</f>
        <v>LAC</v>
      </c>
      <c r="CB516" s="32" t="str">
        <f>IF(Raw!$CA516=Raw!$B516,"Team1", "Team2")</f>
        <v>Team2</v>
      </c>
      <c r="CC516" s="32">
        <v>98</v>
      </c>
      <c r="CD516" s="32">
        <v>105</v>
      </c>
      <c r="CE516" s="32">
        <f>Raw!$CC516-Raw!$CD516</f>
        <v>-7</v>
      </c>
      <c r="CF516" s="32" t="str">
        <f>INDEX(Pred!O:O, MATCH(Table1[[#This Row],[Index]],Pred!E:E,0))</f>
        <v>do not bet</v>
      </c>
      <c r="CG516" s="32">
        <f>INDEX(Pred!P:P,MATCH(Table1[[#This Row],[Index]],Pred!E:E,0))</f>
        <v>-2</v>
      </c>
      <c r="CH516" s="32">
        <f>IF(OR(SIGN(Table1[[#This Row],[Runline.forecast]])&lt;&gt;SIGN(Table1[[#This Row],[Scorediff]]), ABS(Table1[[#This Row],[Runline.forecast]])&gt;ABS(Table1[[#This Row],[Scorediff]])),1,0)</f>
        <v>0</v>
      </c>
      <c r="CI516" s="32">
        <f>IF(Table1[[#This Row],[GamewinTeam]]=Table1[[#This Row],[Bet.forecast]],0,1)</f>
        <v>1</v>
      </c>
      <c r="CJ516" s="32">
        <f>IF(AND(Table1[[#This Row],[Runline.error]]=0,Table1[[#This Row],[Error]]=0),0,1)</f>
        <v>1</v>
      </c>
      <c r="CK516" s="32">
        <f>IF(OR(SIGN(Table1[[#This Row],[Scorepreddiff]])&lt;&gt;SIGN(Table1[[#This Row],[Scorediff]]), ABS(Table1[[#This Row],[Scorepreddiff]])&gt;ABS(Table1[[#This Row],[Scorediff]])),1,0)</f>
        <v>1</v>
      </c>
    </row>
    <row r="517" spans="1:89" x14ac:dyDescent="0.25">
      <c r="A517" t="str">
        <f>IF(ISBLANK(Table1[[#This Row],[Gamewin]]),"Test","Train")</f>
        <v>Train</v>
      </c>
      <c r="B517" s="16" t="s">
        <v>4</v>
      </c>
      <c r="C517" t="s">
        <v>40</v>
      </c>
      <c r="D517" s="19" t="s">
        <v>349</v>
      </c>
      <c r="E517" s="18" t="str">
        <f>Table1[[#This Row],[Team1]]&amp;""&amp;Table1[[#This Row],[Team2]]&amp;""&amp;Table1[[#This Row],[Date]]</f>
        <v>CLECHA28.03.2018</v>
      </c>
      <c r="F517" s="18" t="str">
        <f>Raw!$C517</f>
        <v>CHA</v>
      </c>
      <c r="G517" s="18" t="str">
        <f>IF(Raw!$F517=Raw!$B517,"Team1","Team2")</f>
        <v>Team2</v>
      </c>
      <c r="H517" s="18" t="str">
        <f>IF(Table1[[#This Row],[Odd1]]&gt;Table1[[#This Row],[Odd2]],Table1[[#This Row],[Team2]],Table1[[#This Row],[Team1]])</f>
        <v>CHA</v>
      </c>
      <c r="I517" s="18" t="str">
        <f>IF(Raw!$H517=Raw!$B517,"Team1","Team2")</f>
        <v>Team2</v>
      </c>
      <c r="J517">
        <v>2.12</v>
      </c>
      <c r="K517">
        <v>1.81</v>
      </c>
      <c r="L517" s="18">
        <f>Raw!$J517-Raw!$K517</f>
        <v>0.31000000000000005</v>
      </c>
      <c r="M517" s="18" t="s">
        <v>40</v>
      </c>
      <c r="N517" s="18" t="str">
        <f>IF(Raw!$M517=Raw!$B517,"Team1", "Team2")</f>
        <v>Team2</v>
      </c>
      <c r="O517" s="3">
        <f>0</f>
        <v>0</v>
      </c>
      <c r="P517" s="3">
        <f>0</f>
        <v>0</v>
      </c>
      <c r="Q517" s="3">
        <f>0</f>
        <v>0</v>
      </c>
      <c r="R517" s="3">
        <f>0</f>
        <v>0</v>
      </c>
      <c r="S517" s="18" t="str">
        <f>IF(Table1[[#This Row],[Scorepred1]]&gt;Table1[[#This Row],[Scorepred2]],Table1[[#This Row],[Team1]],Table1[[#This Row],[Team2]])</f>
        <v>CHA</v>
      </c>
      <c r="T517" s="18" t="str">
        <f>IF(Raw!$S517=Raw!$B517,"Team1","Team2")</f>
        <v>Team2</v>
      </c>
      <c r="U517">
        <v>100</v>
      </c>
      <c r="V517">
        <v>102</v>
      </c>
      <c r="W517" s="18">
        <f>Raw!$U517-Raw!$V517</f>
        <v>-2</v>
      </c>
      <c r="X517">
        <v>0.64139999999999997</v>
      </c>
      <c r="Y517">
        <v>0.48</v>
      </c>
      <c r="Z517" s="18">
        <f>1-Table1[[#This Row],[Pred1]]</f>
        <v>0.52</v>
      </c>
      <c r="AA517" s="20">
        <v>-1</v>
      </c>
      <c r="AB517" s="20">
        <v>10</v>
      </c>
      <c r="AC517" s="20">
        <v>-11</v>
      </c>
      <c r="AD517" s="20">
        <v>0.14199999999999996</v>
      </c>
      <c r="AE517" s="20">
        <v>-0.19999999999999574</v>
      </c>
      <c r="AF517" s="20">
        <v>2.7999999999999972</v>
      </c>
      <c r="AG517" s="20">
        <v>1.5</v>
      </c>
      <c r="AH517" s="20">
        <v>-2.4000000000000057</v>
      </c>
      <c r="AI517" s="20">
        <v>3</v>
      </c>
      <c r="AJ517" s="20">
        <v>2</v>
      </c>
      <c r="AK517" s="20">
        <v>5.3999999999999986</v>
      </c>
      <c r="AL517" s="20">
        <v>0</v>
      </c>
      <c r="AM517" s="20">
        <v>-2.1000000000000014</v>
      </c>
      <c r="AN517" s="20">
        <v>-4</v>
      </c>
      <c r="AO517" s="20">
        <v>3.7999999999999972</v>
      </c>
      <c r="AP517" s="20">
        <v>-1.7999999999999989</v>
      </c>
      <c r="AQ517" s="20">
        <v>-1.6999999999999957</v>
      </c>
      <c r="AR517" s="20">
        <v>-3.3999999999999986</v>
      </c>
      <c r="AS517" s="20">
        <v>2.1999999999999993</v>
      </c>
      <c r="AT517" s="20">
        <v>1.4000000000000004</v>
      </c>
      <c r="AU517" s="20">
        <v>0</v>
      </c>
      <c r="AV517" s="20">
        <v>-0.69999999999999973</v>
      </c>
      <c r="AW517" s="20">
        <v>-0.89999999999999947</v>
      </c>
      <c r="AX517" s="20">
        <v>1.3999999999999986</v>
      </c>
      <c r="AY517" s="20">
        <v>-1.9000000000000021</v>
      </c>
      <c r="AZ517" s="20">
        <v>0.3</v>
      </c>
      <c r="BA517" s="20">
        <v>0</v>
      </c>
      <c r="BB517" s="20">
        <v>-1</v>
      </c>
      <c r="BC517" s="20">
        <v>1</v>
      </c>
      <c r="BD517" s="20">
        <v>-1</v>
      </c>
      <c r="BE517" s="20">
        <v>-5</v>
      </c>
      <c r="BF517" s="20">
        <v>-58</v>
      </c>
      <c r="BG517" s="20">
        <v>-20</v>
      </c>
      <c r="BH517" s="20">
        <v>-8</v>
      </c>
      <c r="BI517" s="20">
        <v>-18.299999999999997</v>
      </c>
      <c r="BJ517" s="22">
        <v>-7</v>
      </c>
      <c r="BK517" s="22">
        <v>-2</v>
      </c>
      <c r="BL517" s="22">
        <v>-23.9</v>
      </c>
      <c r="BM517" s="22">
        <v>-11</v>
      </c>
      <c r="BN517" s="22">
        <v>-9</v>
      </c>
      <c r="BO517" s="22">
        <v>-17.299999999999997</v>
      </c>
      <c r="BP517" s="22">
        <v>1</v>
      </c>
      <c r="BQ517" s="22">
        <v>-2</v>
      </c>
      <c r="BR517" s="22">
        <v>-1</v>
      </c>
      <c r="BS517" s="22">
        <v>-10</v>
      </c>
      <c r="BT517" s="22">
        <v>0</v>
      </c>
      <c r="BU517" s="22">
        <v>3</v>
      </c>
      <c r="BV517" s="22">
        <v>-3</v>
      </c>
      <c r="BW517" s="22">
        <v>8</v>
      </c>
      <c r="BX517" s="22">
        <v>6</v>
      </c>
      <c r="BY517" s="20">
        <v>-9</v>
      </c>
      <c r="BZ517" s="22">
        <v>-28</v>
      </c>
      <c r="CA517" s="21" t="str">
        <f>IF(Table1[[#This Row],[Score1]]&gt;Table1[[#This Row],[Score2]],Table1[[#This Row],[Team1]],Table1[[#This Row],[Team2]])</f>
        <v>CLE</v>
      </c>
      <c r="CB517" s="21" t="str">
        <f>IF(Raw!$CA517=Raw!$B517,"Team1", "Team2")</f>
        <v>Team1</v>
      </c>
      <c r="CC517" s="21">
        <v>118</v>
      </c>
      <c r="CD517" s="21">
        <v>105</v>
      </c>
      <c r="CE517" s="21">
        <f>Raw!$CC517-Raw!$CD517</f>
        <v>13</v>
      </c>
      <c r="CF517" s="21" t="str">
        <f>INDEX(Pred!O:O, MATCH(Table1[[#This Row],[Index]],Pred!E:E,0))</f>
        <v>do not bet</v>
      </c>
      <c r="CG517" s="21">
        <f>INDEX(Pred!P:P,MATCH(Table1[[#This Row],[Index]],Pred!E:E,0))</f>
        <v>-4</v>
      </c>
      <c r="CH517" s="21">
        <f>IF(OR(SIGN(Table1[[#This Row],[Runline.forecast]])&lt;&gt;SIGN(Table1[[#This Row],[Scorediff]]), ABS(Table1[[#This Row],[Runline.forecast]])&gt;ABS(Table1[[#This Row],[Scorediff]])),1,0)</f>
        <v>1</v>
      </c>
      <c r="CI517" s="21">
        <f>IF(Table1[[#This Row],[GamewinTeam]]=Table1[[#This Row],[Bet.forecast]],0,1)</f>
        <v>1</v>
      </c>
      <c r="CJ517" s="21">
        <f>IF(AND(Table1[[#This Row],[Runline.error]]=0,Table1[[#This Row],[Error]]=0),0,1)</f>
        <v>1</v>
      </c>
      <c r="CK517" s="21">
        <f>IF(OR(SIGN(Table1[[#This Row],[Scorepreddiff]])&lt;&gt;SIGN(Table1[[#This Row],[Scorediff]]), ABS(Table1[[#This Row],[Scorepreddiff]])&gt;ABS(Table1[[#This Row],[Scorediff]])),1,0)</f>
        <v>1</v>
      </c>
    </row>
    <row r="518" spans="1:89" x14ac:dyDescent="0.25">
      <c r="A518" t="str">
        <f>IF(ISBLANK(Table1[[#This Row],[Gamewin]]),"Test","Train")</f>
        <v>Train</v>
      </c>
      <c r="B518" s="17" t="s">
        <v>37</v>
      </c>
      <c r="C518" t="s">
        <v>69</v>
      </c>
      <c r="D518" s="19" t="s">
        <v>349</v>
      </c>
      <c r="E518" s="3" t="str">
        <f>Table1[[#This Row],[Team1]]&amp;""&amp;Table1[[#This Row],[Team2]]&amp;""&amp;Table1[[#This Row],[Date]]</f>
        <v>BKNORL28.03.2018</v>
      </c>
      <c r="F518" s="3" t="str">
        <f>Raw!$C518</f>
        <v>ORL</v>
      </c>
      <c r="G518" s="3" t="str">
        <f>IF(Raw!$F518=Raw!$B518,"Team1","Team2")</f>
        <v>Team2</v>
      </c>
      <c r="H518" s="3" t="str">
        <f>IF(Table1[[#This Row],[Odd1]]&gt;Table1[[#This Row],[Odd2]],Table1[[#This Row],[Team2]],Table1[[#This Row],[Team1]])</f>
        <v>BKN</v>
      </c>
      <c r="I518" s="3" t="str">
        <f>IF(Raw!$H518=Raw!$B518,"Team1","Team2")</f>
        <v>Team1</v>
      </c>
      <c r="J518">
        <v>1.68</v>
      </c>
      <c r="K518">
        <v>2.3199999999999998</v>
      </c>
      <c r="L518" s="3">
        <f>Raw!$J518-Raw!$K518</f>
        <v>-0.6399999999999999</v>
      </c>
      <c r="M518" s="3" t="s">
        <v>69</v>
      </c>
      <c r="N518" s="3" t="str">
        <f>IF(Raw!$M518=Raw!$B518,"Team1", "Team2")</f>
        <v>Team2</v>
      </c>
      <c r="O518" s="3">
        <f>0</f>
        <v>0</v>
      </c>
      <c r="P518" s="3">
        <f>0</f>
        <v>0</v>
      </c>
      <c r="Q518" s="3">
        <f>0</f>
        <v>0</v>
      </c>
      <c r="R518" s="3">
        <f>0</f>
        <v>0</v>
      </c>
      <c r="S518" s="18" t="str">
        <f>IF(Table1[[#This Row],[Scorepred1]]&gt;Table1[[#This Row],[Scorepred2]],Table1[[#This Row],[Team1]],Table1[[#This Row],[Team2]])</f>
        <v>ORL</v>
      </c>
      <c r="T518" s="3" t="str">
        <f>IF(Raw!$S518=Raw!$B518,"Team1","Team2")</f>
        <v>Team2</v>
      </c>
      <c r="U518">
        <v>91</v>
      </c>
      <c r="V518">
        <v>104</v>
      </c>
      <c r="W518" s="3">
        <f>Raw!$U518-Raw!$V518</f>
        <v>-13</v>
      </c>
      <c r="X518">
        <v>0.84589999999999999</v>
      </c>
      <c r="Y518">
        <v>0.37</v>
      </c>
      <c r="Z518" s="3">
        <f>1-Table1[[#This Row],[Pred1]]</f>
        <v>0.63</v>
      </c>
      <c r="AA518" s="22">
        <v>1</v>
      </c>
      <c r="AB518" s="22">
        <v>1</v>
      </c>
      <c r="AC518" s="22">
        <v>0</v>
      </c>
      <c r="AD518" s="22">
        <v>1.0000000000000009E-2</v>
      </c>
      <c r="AE518" s="22">
        <v>0.29999999999999716</v>
      </c>
      <c r="AF518" s="22">
        <v>2.1000000000000085</v>
      </c>
      <c r="AG518" s="22">
        <v>-1</v>
      </c>
      <c r="AH518" s="22">
        <v>1.4000000000000057</v>
      </c>
      <c r="AI518" s="22">
        <v>-1.8000000000000043</v>
      </c>
      <c r="AJ518" s="22">
        <v>1.9000000000000004</v>
      </c>
      <c r="AK518" s="22">
        <v>5.9000000000000021</v>
      </c>
      <c r="AL518" s="22">
        <v>-0.39999999999999858</v>
      </c>
      <c r="AM518" s="22">
        <v>2</v>
      </c>
      <c r="AN518" s="22">
        <v>2.3000000000000007</v>
      </c>
      <c r="AO518" s="22">
        <v>1.4000000000000057</v>
      </c>
      <c r="AP518" s="22">
        <v>1.3000000000000007</v>
      </c>
      <c r="AQ518" s="22">
        <v>2.1000000000000014</v>
      </c>
      <c r="AR518" s="22">
        <v>3.3999999999999986</v>
      </c>
      <c r="AS518" s="22">
        <v>-0.19999999999999929</v>
      </c>
      <c r="AT518" s="22">
        <v>0.29999999999999893</v>
      </c>
      <c r="AU518" s="22">
        <v>-1.6000000000000005</v>
      </c>
      <c r="AV518" s="22">
        <v>-0.29999999999999982</v>
      </c>
      <c r="AW518" s="22">
        <v>0.59999999999999964</v>
      </c>
      <c r="AX518" s="22">
        <v>1.2999999999999972</v>
      </c>
      <c r="AY518" s="22">
        <v>0.89999999999999858</v>
      </c>
      <c r="AZ518" s="22">
        <v>0.59999999999999964</v>
      </c>
      <c r="BA518" s="22">
        <v>0</v>
      </c>
      <c r="BB518" s="22">
        <v>-1</v>
      </c>
      <c r="BC518" s="22">
        <v>1</v>
      </c>
      <c r="BD518" s="22">
        <v>-1</v>
      </c>
      <c r="BE518" s="22">
        <v>0</v>
      </c>
      <c r="BF518" s="22">
        <v>9</v>
      </c>
      <c r="BG518" s="22">
        <v>1</v>
      </c>
      <c r="BH518" s="22">
        <v>-1</v>
      </c>
      <c r="BI518" s="22">
        <v>1.7999999999999972</v>
      </c>
      <c r="BJ518" s="22">
        <v>6</v>
      </c>
      <c r="BK518" s="22">
        <v>7</v>
      </c>
      <c r="BL518" s="22">
        <v>9.1999999999999957</v>
      </c>
      <c r="BM518" s="22">
        <v>1</v>
      </c>
      <c r="BN518" s="22">
        <v>-1</v>
      </c>
      <c r="BO518" s="22">
        <v>6.7000000000000028</v>
      </c>
      <c r="BP518" s="22">
        <v>-7</v>
      </c>
      <c r="BQ518" s="22">
        <v>-9</v>
      </c>
      <c r="BR518" s="22">
        <v>-16</v>
      </c>
      <c r="BS518" s="22">
        <v>-2</v>
      </c>
      <c r="BT518" s="22">
        <v>-10</v>
      </c>
      <c r="BU518" s="22">
        <v>-2</v>
      </c>
      <c r="BV518" s="22">
        <v>-5</v>
      </c>
      <c r="BW518" s="22">
        <v>0</v>
      </c>
      <c r="BX518" s="22">
        <v>5</v>
      </c>
      <c r="BY518" s="22">
        <v>-1</v>
      </c>
      <c r="BZ518" s="22">
        <v>-13</v>
      </c>
      <c r="CA518" s="21" t="str">
        <f>IF(Table1[[#This Row],[Score1]]&gt;Table1[[#This Row],[Score2]],Table1[[#This Row],[Team1]],Table1[[#This Row],[Team2]])</f>
        <v>BKN</v>
      </c>
      <c r="CB518" s="32" t="str">
        <f>IF(Raw!$CA518=Raw!$B518,"Team1", "Team2")</f>
        <v>Team1</v>
      </c>
      <c r="CC518" s="32">
        <v>111</v>
      </c>
      <c r="CD518" s="32">
        <v>104</v>
      </c>
      <c r="CE518" s="32">
        <f>Raw!$CC518-Raw!$CD518</f>
        <v>7</v>
      </c>
      <c r="CF518" s="32" t="str">
        <f>INDEX(Pred!O:O, MATCH(Table1[[#This Row],[Index]],Pred!E:E,0))</f>
        <v>Team2</v>
      </c>
      <c r="CG518" s="32">
        <f>INDEX(Pred!P:P,MATCH(Table1[[#This Row],[Index]],Pred!E:E,0))</f>
        <v>-2</v>
      </c>
      <c r="CH518" s="32">
        <f>IF(OR(SIGN(Table1[[#This Row],[Runline.forecast]])&lt;&gt;SIGN(Table1[[#This Row],[Scorediff]]), ABS(Table1[[#This Row],[Runline.forecast]])&gt;ABS(Table1[[#This Row],[Scorediff]])),1,0)</f>
        <v>1</v>
      </c>
      <c r="CI518" s="32">
        <f>IF(Table1[[#This Row],[GamewinTeam]]=Table1[[#This Row],[Bet.forecast]],0,1)</f>
        <v>1</v>
      </c>
      <c r="CJ518" s="32">
        <f>IF(AND(Table1[[#This Row],[Runline.error]]=0,Table1[[#This Row],[Error]]=0),0,1)</f>
        <v>1</v>
      </c>
      <c r="CK518" s="32">
        <f>IF(OR(SIGN(Table1[[#This Row],[Scorepreddiff]])&lt;&gt;SIGN(Table1[[#This Row],[Scorediff]]), ABS(Table1[[#This Row],[Scorepreddiff]])&gt;ABS(Table1[[#This Row],[Scorediff]])),1,0)</f>
        <v>1</v>
      </c>
    </row>
    <row r="519" spans="1:89" x14ac:dyDescent="0.25">
      <c r="A519" t="str">
        <f>IF(ISBLANK(Table1[[#This Row],[Gamewin]]),"Test","Train")</f>
        <v>Train</v>
      </c>
      <c r="B519" s="17" t="s">
        <v>65</v>
      </c>
      <c r="C519" t="s">
        <v>10</v>
      </c>
      <c r="D519" s="19" t="s">
        <v>349</v>
      </c>
      <c r="E519" s="3" t="str">
        <f>Table1[[#This Row],[Team1]]&amp;""&amp;Table1[[#This Row],[Team2]]&amp;""&amp;Table1[[#This Row],[Date]]</f>
        <v>NYKPHI28.03.2018</v>
      </c>
      <c r="F519" s="3" t="str">
        <f>Raw!$C519</f>
        <v>PHI</v>
      </c>
      <c r="G519" s="3" t="str">
        <f>IF(Raw!$F519=Raw!$B519,"Team1","Team2")</f>
        <v>Team2</v>
      </c>
      <c r="H519" s="3" t="str">
        <f>IF(Table1[[#This Row],[Odd1]]&gt;Table1[[#This Row],[Odd2]],Table1[[#This Row],[Team2]],Table1[[#This Row],[Team1]])</f>
        <v>PHI</v>
      </c>
      <c r="I519" s="3" t="str">
        <f>IF(Raw!$H519=Raw!$B519,"Team1","Team2")</f>
        <v>Team2</v>
      </c>
      <c r="J519">
        <v>9.8699999999999992</v>
      </c>
      <c r="K519">
        <v>1.08</v>
      </c>
      <c r="L519" s="3">
        <f>Raw!$J519-Raw!$K519</f>
        <v>8.7899999999999991</v>
      </c>
      <c r="M519" s="3" t="s">
        <v>65</v>
      </c>
      <c r="N519" s="3" t="str">
        <f>IF(Raw!$M519=Raw!$B519,"Team1", "Team2")</f>
        <v>Team1</v>
      </c>
      <c r="O519" s="3">
        <f>0</f>
        <v>0</v>
      </c>
      <c r="P519" s="3">
        <f>0</f>
        <v>0</v>
      </c>
      <c r="Q519" s="3">
        <f>0</f>
        <v>0</v>
      </c>
      <c r="R519" s="3">
        <f>0</f>
        <v>0</v>
      </c>
      <c r="S519" s="18" t="str">
        <f>IF(Table1[[#This Row],[Scorepred1]]&gt;Table1[[#This Row],[Scorepred2]],Table1[[#This Row],[Team1]],Table1[[#This Row],[Team2]])</f>
        <v>PHI</v>
      </c>
      <c r="T519" s="3" t="str">
        <f>IF(Raw!$S519=Raw!$B519,"Team1","Team2")</f>
        <v>Team2</v>
      </c>
      <c r="U519">
        <v>86</v>
      </c>
      <c r="V519">
        <v>112</v>
      </c>
      <c r="W519" s="3">
        <f>Raw!$U519-Raw!$V519</f>
        <v>-26</v>
      </c>
      <c r="X519">
        <v>0.7863</v>
      </c>
      <c r="Y519">
        <v>0.24</v>
      </c>
      <c r="Z519" s="3">
        <f>1-Table1[[#This Row],[Pred1]]</f>
        <v>0.76</v>
      </c>
      <c r="AA519" s="22">
        <v>2</v>
      </c>
      <c r="AB519" s="22">
        <v>-16</v>
      </c>
      <c r="AC519" s="22">
        <v>18</v>
      </c>
      <c r="AD519" s="22">
        <v>-0.22899999999999998</v>
      </c>
      <c r="AE519" s="22">
        <v>0.10000000000000142</v>
      </c>
      <c r="AF519" s="22">
        <v>-4.2000000000000028</v>
      </c>
      <c r="AG519" s="22">
        <v>0.60000000000000142</v>
      </c>
      <c r="AH519" s="22">
        <v>1.9000000000000057</v>
      </c>
      <c r="AI519" s="22">
        <v>-0.39999999999999858</v>
      </c>
      <c r="AJ519" s="22">
        <v>-2.9000000000000004</v>
      </c>
      <c r="AK519" s="22">
        <v>-6.6999999999999993</v>
      </c>
      <c r="AL519" s="22">
        <v>-2</v>
      </c>
      <c r="AM519" s="22">
        <v>-2.4000000000000021</v>
      </c>
      <c r="AN519" s="22">
        <v>-4</v>
      </c>
      <c r="AO519" s="22">
        <v>3.2000000000000028</v>
      </c>
      <c r="AP519" s="22">
        <v>-0.40000000000000036</v>
      </c>
      <c r="AQ519" s="22">
        <v>-2.3999999999999986</v>
      </c>
      <c r="AR519" s="22">
        <v>-2.7999999999999972</v>
      </c>
      <c r="AS519" s="22">
        <v>-3.3999999999999986</v>
      </c>
      <c r="AT519" s="22">
        <v>-2.0999999999999979</v>
      </c>
      <c r="AU519" s="22">
        <v>-1.0999999999999996</v>
      </c>
      <c r="AV519" s="22">
        <v>9.9999999999999645E-2</v>
      </c>
      <c r="AW519" s="22">
        <v>-0.39999999999999947</v>
      </c>
      <c r="AX519" s="22">
        <v>-1.7999999999999972</v>
      </c>
      <c r="AY519" s="22">
        <v>-2.1000000000000014</v>
      </c>
      <c r="AZ519" s="22">
        <v>-6.6</v>
      </c>
      <c r="BA519" s="22">
        <v>0</v>
      </c>
      <c r="BB519" s="22">
        <v>-1</v>
      </c>
      <c r="BC519" s="22">
        <v>1</v>
      </c>
      <c r="BD519" s="22">
        <v>-1</v>
      </c>
      <c r="BE519" s="22">
        <v>5</v>
      </c>
      <c r="BF519" s="22">
        <v>5</v>
      </c>
      <c r="BG519" s="22">
        <v>8</v>
      </c>
      <c r="BH519" s="22">
        <v>14</v>
      </c>
      <c r="BI519" s="22">
        <v>0.89999999999999858</v>
      </c>
      <c r="BJ519" s="22">
        <v>-4</v>
      </c>
      <c r="BK519" s="22">
        <v>1</v>
      </c>
      <c r="BL519" s="22">
        <v>-14.799999999999997</v>
      </c>
      <c r="BM519" s="22">
        <v>-7</v>
      </c>
      <c r="BN519" s="22">
        <v>-14</v>
      </c>
      <c r="BO519" s="22">
        <v>28</v>
      </c>
      <c r="BP519" s="22">
        <v>-3</v>
      </c>
      <c r="BQ519" s="22">
        <v>-9</v>
      </c>
      <c r="BR519" s="22">
        <v>-12</v>
      </c>
      <c r="BS519" s="22">
        <v>-10</v>
      </c>
      <c r="BT519" s="22">
        <v>-7</v>
      </c>
      <c r="BU519" s="22">
        <v>0</v>
      </c>
      <c r="BV519" s="22">
        <v>-5</v>
      </c>
      <c r="BW519" s="22">
        <v>-3</v>
      </c>
      <c r="BX519" s="22">
        <v>-1</v>
      </c>
      <c r="BY519" s="22">
        <v>-9</v>
      </c>
      <c r="BZ519" s="22">
        <v>-28</v>
      </c>
      <c r="CA519" s="21" t="str">
        <f>IF(Table1[[#This Row],[Score1]]&gt;Table1[[#This Row],[Score2]],Table1[[#This Row],[Team1]],Table1[[#This Row],[Team2]])</f>
        <v>PHI</v>
      </c>
      <c r="CB519" s="32" t="str">
        <f>IF(Raw!$CA519=Raw!$B519,"Team1", "Team2")</f>
        <v>Team2</v>
      </c>
      <c r="CC519" s="32">
        <v>101</v>
      </c>
      <c r="CD519" s="32">
        <v>118</v>
      </c>
      <c r="CE519" s="32">
        <f>Raw!$CC519-Raw!$CD519</f>
        <v>-17</v>
      </c>
      <c r="CF519" s="32" t="str">
        <f>INDEX(Pred!O:O, MATCH(Table1[[#This Row],[Index]],Pred!E:E,0))</f>
        <v>Team2</v>
      </c>
      <c r="CG519" s="32">
        <f>INDEX(Pred!P:P,MATCH(Table1[[#This Row],[Index]],Pred!E:E,0))</f>
        <v>-12</v>
      </c>
      <c r="CH519" s="32">
        <f>IF(OR(SIGN(Table1[[#This Row],[Runline.forecast]])&lt;&gt;SIGN(Table1[[#This Row],[Scorediff]]), ABS(Table1[[#This Row],[Runline.forecast]])&gt;ABS(Table1[[#This Row],[Scorediff]])),1,0)</f>
        <v>0</v>
      </c>
      <c r="CI519" s="32">
        <f>IF(Table1[[#This Row],[GamewinTeam]]=Table1[[#This Row],[Bet.forecast]],0,1)</f>
        <v>0</v>
      </c>
      <c r="CJ519" s="32">
        <f>IF(AND(Table1[[#This Row],[Runline.error]]=0,Table1[[#This Row],[Error]]=0),0,1)</f>
        <v>0</v>
      </c>
      <c r="CK519" s="32">
        <f>IF(OR(SIGN(Table1[[#This Row],[Scorepreddiff]])&lt;&gt;SIGN(Table1[[#This Row],[Scorediff]]), ABS(Table1[[#This Row],[Scorepreddiff]])&gt;ABS(Table1[[#This Row],[Scorediff]])),1,0)</f>
        <v>1</v>
      </c>
    </row>
    <row r="520" spans="1:89" x14ac:dyDescent="0.25">
      <c r="A520" t="str">
        <f>IF(ISBLANK(Table1[[#This Row],[Gamewin]]),"Test","Train")</f>
        <v>Train</v>
      </c>
      <c r="B520" s="17" t="s">
        <v>2</v>
      </c>
      <c r="C520" t="s">
        <v>9</v>
      </c>
      <c r="D520" s="19" t="s">
        <v>349</v>
      </c>
      <c r="E520" s="3" t="str">
        <f>Table1[[#This Row],[Team1]]&amp;""&amp;Table1[[#This Row],[Team2]]&amp;""&amp;Table1[[#This Row],[Date]]</f>
        <v>ATLMIN28.03.2018</v>
      </c>
      <c r="F520" s="3" t="str">
        <f>Raw!$C520</f>
        <v>MIN</v>
      </c>
      <c r="G520" s="3" t="str">
        <f>IF(Raw!$F520=Raw!$B520,"Team1","Team2")</f>
        <v>Team2</v>
      </c>
      <c r="H520" s="3" t="str">
        <f>IF(Table1[[#This Row],[Odd1]]&gt;Table1[[#This Row],[Odd2]],Table1[[#This Row],[Team2]],Table1[[#This Row],[Team1]])</f>
        <v>MIN</v>
      </c>
      <c r="I520" s="3" t="str">
        <f>IF(Raw!$H520=Raw!$B520,"Team1","Team2")</f>
        <v>Team2</v>
      </c>
      <c r="J520">
        <v>8.67</v>
      </c>
      <c r="K520">
        <v>1.1000000000000001</v>
      </c>
      <c r="L520" s="3">
        <f>Raw!$J520-Raw!$K520</f>
        <v>7.57</v>
      </c>
      <c r="M520" s="3" t="s">
        <v>2</v>
      </c>
      <c r="N520" s="3" t="str">
        <f>IF(Raw!$M520=Raw!$B520,"Team1", "Team2")</f>
        <v>Team1</v>
      </c>
      <c r="O520" s="3">
        <f>0</f>
        <v>0</v>
      </c>
      <c r="P520" s="3">
        <f>0</f>
        <v>0</v>
      </c>
      <c r="Q520" s="3">
        <f>0</f>
        <v>0</v>
      </c>
      <c r="R520" s="3">
        <f>0</f>
        <v>0</v>
      </c>
      <c r="S520" s="18" t="str">
        <f>IF(Table1[[#This Row],[Scorepred1]]&gt;Table1[[#This Row],[Scorepred2]],Table1[[#This Row],[Team1]],Table1[[#This Row],[Team2]])</f>
        <v>MIN</v>
      </c>
      <c r="T520" s="3" t="str">
        <f>IF(Raw!$S520=Raw!$B520,"Team1","Team2")</f>
        <v>Team2</v>
      </c>
      <c r="U520">
        <v>81</v>
      </c>
      <c r="V520">
        <v>111</v>
      </c>
      <c r="W520" s="3">
        <f>Raw!$U520-Raw!$V520</f>
        <v>-30</v>
      </c>
      <c r="X520">
        <v>0.64019999999999999</v>
      </c>
      <c r="Y520">
        <v>0.2</v>
      </c>
      <c r="Z520" s="3">
        <f>1-Table1[[#This Row],[Pred1]]</f>
        <v>0.8</v>
      </c>
      <c r="AA520" s="22">
        <v>-1</v>
      </c>
      <c r="AB520" s="22">
        <v>-21</v>
      </c>
      <c r="AC520" s="22">
        <v>20</v>
      </c>
      <c r="AD520" s="22">
        <v>-0.27600000000000008</v>
      </c>
      <c r="AE520" s="22">
        <v>-0.19999999999999574</v>
      </c>
      <c r="AF520" s="22">
        <v>-6.1000000000000085</v>
      </c>
      <c r="AG520" s="22">
        <v>-2.8999999999999986</v>
      </c>
      <c r="AH520" s="22">
        <v>-0.5</v>
      </c>
      <c r="AI520" s="22">
        <v>-3.0999999999999943</v>
      </c>
      <c r="AJ520" s="22">
        <v>3.0999999999999996</v>
      </c>
      <c r="AK520" s="22">
        <v>8.3999999999999986</v>
      </c>
      <c r="AL520" s="22">
        <v>0.40000000000000568</v>
      </c>
      <c r="AM520" s="22">
        <v>-3.5</v>
      </c>
      <c r="AN520" s="22">
        <v>-4</v>
      </c>
      <c r="AO520" s="22">
        <v>-1.4000000000000057</v>
      </c>
      <c r="AP520" s="22">
        <v>-1.2000000000000011</v>
      </c>
      <c r="AQ520" s="22">
        <v>0.69999999999999574</v>
      </c>
      <c r="AR520" s="22">
        <v>-0.5</v>
      </c>
      <c r="AS520" s="22">
        <v>1</v>
      </c>
      <c r="AT520" s="22">
        <v>2.9000000000000004</v>
      </c>
      <c r="AU520" s="22">
        <v>-0.40000000000000036</v>
      </c>
      <c r="AV520" s="22">
        <v>0</v>
      </c>
      <c r="AW520" s="22">
        <v>0.79999999999999982</v>
      </c>
      <c r="AX520" s="22">
        <v>1.5</v>
      </c>
      <c r="AY520" s="22">
        <v>-0.39999999999999858</v>
      </c>
      <c r="AZ520" s="22">
        <v>-7.5</v>
      </c>
      <c r="BA520" s="22">
        <v>0</v>
      </c>
      <c r="BB520" s="22">
        <v>0</v>
      </c>
      <c r="BC520" s="22">
        <v>0</v>
      </c>
      <c r="BD520" s="22">
        <v>0</v>
      </c>
      <c r="BE520" s="22">
        <v>0</v>
      </c>
      <c r="BF520" s="22">
        <v>6</v>
      </c>
      <c r="BG520" s="22">
        <v>6</v>
      </c>
      <c r="BH520" s="22">
        <v>9</v>
      </c>
      <c r="BI520" s="22">
        <v>2.5</v>
      </c>
      <c r="BJ520" s="22">
        <v>3</v>
      </c>
      <c r="BK520" s="22">
        <v>16</v>
      </c>
      <c r="BL520" s="22">
        <v>-5.7999999999999972</v>
      </c>
      <c r="BM520" s="22">
        <v>-9</v>
      </c>
      <c r="BN520" s="22">
        <v>-13</v>
      </c>
      <c r="BO520" s="22">
        <v>11.700000000000003</v>
      </c>
      <c r="BP520" s="22">
        <v>0</v>
      </c>
      <c r="BQ520" s="22">
        <v>8</v>
      </c>
      <c r="BR520" s="22">
        <v>8</v>
      </c>
      <c r="BS520" s="22">
        <v>-3</v>
      </c>
      <c r="BT520" s="22">
        <v>-3</v>
      </c>
      <c r="BU520" s="22">
        <v>-2</v>
      </c>
      <c r="BV520" s="22">
        <v>-4</v>
      </c>
      <c r="BW520" s="22">
        <v>0</v>
      </c>
      <c r="BX520" s="22">
        <v>-1</v>
      </c>
      <c r="BY520" s="22">
        <v>-11</v>
      </c>
      <c r="BZ520" s="22">
        <v>-11</v>
      </c>
      <c r="CA520" s="21" t="str">
        <f>IF(Table1[[#This Row],[Score1]]&gt;Table1[[#This Row],[Score2]],Table1[[#This Row],[Team1]],Table1[[#This Row],[Team2]])</f>
        <v>MIN</v>
      </c>
      <c r="CB520" s="32" t="str">
        <f>IF(Raw!$CA520=Raw!$B520,"Team1", "Team2")</f>
        <v>Team2</v>
      </c>
      <c r="CC520" s="32">
        <v>114</v>
      </c>
      <c r="CD520" s="32">
        <v>126</v>
      </c>
      <c r="CE520" s="32">
        <f>Raw!$CC520-Raw!$CD520</f>
        <v>-12</v>
      </c>
      <c r="CF520" s="32" t="str">
        <f>INDEX(Pred!O:O, MATCH(Table1[[#This Row],[Index]],Pred!E:E,0))</f>
        <v>Team2</v>
      </c>
      <c r="CG520" s="32">
        <f>INDEX(Pred!P:P,MATCH(Table1[[#This Row],[Index]],Pred!E:E,0))</f>
        <v>-10</v>
      </c>
      <c r="CH520" s="32">
        <f>IF(OR(SIGN(Table1[[#This Row],[Runline.forecast]])&lt;&gt;SIGN(Table1[[#This Row],[Scorediff]]), ABS(Table1[[#This Row],[Runline.forecast]])&gt;ABS(Table1[[#This Row],[Scorediff]])),1,0)</f>
        <v>0</v>
      </c>
      <c r="CI520" s="32">
        <f>IF(Table1[[#This Row],[GamewinTeam]]=Table1[[#This Row],[Bet.forecast]],0,1)</f>
        <v>0</v>
      </c>
      <c r="CJ520" s="32">
        <f>IF(AND(Table1[[#This Row],[Runline.error]]=0,Table1[[#This Row],[Error]]=0),0,1)</f>
        <v>0</v>
      </c>
      <c r="CK520" s="32">
        <f>IF(OR(SIGN(Table1[[#This Row],[Scorepreddiff]])&lt;&gt;SIGN(Table1[[#This Row],[Scorediff]]), ABS(Table1[[#This Row],[Scorepreddiff]])&gt;ABS(Table1[[#This Row],[Scorediff]])),1,0)</f>
        <v>1</v>
      </c>
    </row>
    <row r="521" spans="1:89" x14ac:dyDescent="0.25">
      <c r="A521" t="str">
        <f>IF(ISBLANK(Table1[[#This Row],[Gamewin]]),"Test","Train")</f>
        <v>Train</v>
      </c>
      <c r="B521" s="17" t="s">
        <v>74</v>
      </c>
      <c r="C521" t="s">
        <v>58</v>
      </c>
      <c r="D521" s="19" t="s">
        <v>349</v>
      </c>
      <c r="E521" s="3" t="str">
        <f>Table1[[#This Row],[Team1]]&amp;""&amp;Table1[[#This Row],[Team2]]&amp;""&amp;Table1[[#This Row],[Date]]</f>
        <v>PORMEM28.03.2018</v>
      </c>
      <c r="F521" s="3" t="str">
        <f>Raw!$C521</f>
        <v>MEM</v>
      </c>
      <c r="G521" s="3" t="str">
        <f>IF(Raw!$F521=Raw!$B521,"Team1","Team2")</f>
        <v>Team2</v>
      </c>
      <c r="H521" s="3" t="str">
        <f>IF(Table1[[#This Row],[Odd1]]&gt;Table1[[#This Row],[Odd2]],Table1[[#This Row],[Team2]],Table1[[#This Row],[Team1]])</f>
        <v>POR</v>
      </c>
      <c r="I521" s="3" t="str">
        <f>IF(Raw!$H521=Raw!$B521,"Team1","Team2")</f>
        <v>Team1</v>
      </c>
      <c r="J521">
        <v>1.35</v>
      </c>
      <c r="K521">
        <v>3.54</v>
      </c>
      <c r="L521" s="3">
        <f>Raw!$J521-Raw!$K521</f>
        <v>-2.19</v>
      </c>
      <c r="M521" s="3" t="s">
        <v>58</v>
      </c>
      <c r="N521" s="3" t="str">
        <f>IF(Raw!$M521=Raw!$B521,"Team1", "Team2")</f>
        <v>Team2</v>
      </c>
      <c r="O521" s="3">
        <f>0</f>
        <v>0</v>
      </c>
      <c r="P521" s="3">
        <f>0</f>
        <v>0</v>
      </c>
      <c r="Q521" s="3">
        <f>0</f>
        <v>0</v>
      </c>
      <c r="R521" s="3">
        <f>0</f>
        <v>0</v>
      </c>
      <c r="S521" s="18" t="str">
        <f>IF(Table1[[#This Row],[Scorepred1]]&gt;Table1[[#This Row],[Scorepred2]],Table1[[#This Row],[Team1]],Table1[[#This Row],[Team2]])</f>
        <v>POR</v>
      </c>
      <c r="T521" s="3" t="str">
        <f>IF(Raw!$S521=Raw!$B521,"Team1","Team2")</f>
        <v>Team1</v>
      </c>
      <c r="U521">
        <v>108</v>
      </c>
      <c r="V521">
        <v>91</v>
      </c>
      <c r="W521" s="3">
        <f>Raw!$U521-Raw!$V521</f>
        <v>17</v>
      </c>
      <c r="X521">
        <v>0.6976</v>
      </c>
      <c r="Y521">
        <v>0.67</v>
      </c>
      <c r="Z521" s="3">
        <f>1-Table1[[#This Row],[Pred1]]</f>
        <v>0.32999999999999996</v>
      </c>
      <c r="AA521" s="22">
        <v>0</v>
      </c>
      <c r="AB521" s="22">
        <v>26</v>
      </c>
      <c r="AC521" s="22">
        <v>-26</v>
      </c>
      <c r="AD521" s="22">
        <v>0.35199999999999998</v>
      </c>
      <c r="AE521" s="22">
        <v>0.10000000000000142</v>
      </c>
      <c r="AF521" s="22">
        <v>7.3999999999999915</v>
      </c>
      <c r="AG521" s="22">
        <v>3</v>
      </c>
      <c r="AH521" s="22">
        <v>4.5</v>
      </c>
      <c r="AI521" s="22">
        <v>1.1999999999999957</v>
      </c>
      <c r="AJ521" s="22">
        <v>1.3000000000000007</v>
      </c>
      <c r="AK521" s="22">
        <v>1.5999999999999979</v>
      </c>
      <c r="AL521" s="22">
        <v>2.7000000000000028</v>
      </c>
      <c r="AM521" s="22">
        <v>9.9999999999997868E-2</v>
      </c>
      <c r="AN521" s="22">
        <v>-0.29999999999999716</v>
      </c>
      <c r="AO521" s="22">
        <v>1.1999999999999886</v>
      </c>
      <c r="AP521" s="22">
        <v>0.69999999999999929</v>
      </c>
      <c r="AQ521" s="22">
        <v>4.0000000000000036</v>
      </c>
      <c r="AR521" s="22">
        <v>4.7999999999999972</v>
      </c>
      <c r="AS521" s="22">
        <v>-2</v>
      </c>
      <c r="AT521" s="22">
        <v>-1.4000000000000004</v>
      </c>
      <c r="AU521" s="22">
        <v>-0.5</v>
      </c>
      <c r="AV521" s="22">
        <v>0.29999999999999982</v>
      </c>
      <c r="AW521" s="22">
        <v>-0.10000000000000053</v>
      </c>
      <c r="AX521" s="22">
        <v>-4.2000000000000028</v>
      </c>
      <c r="AY521" s="22">
        <v>-1.4000000000000021</v>
      </c>
      <c r="AZ521" s="22">
        <v>8.6999999999999993</v>
      </c>
      <c r="BA521" s="22">
        <v>0</v>
      </c>
      <c r="BB521" s="22">
        <v>0</v>
      </c>
      <c r="BC521" s="22">
        <v>0</v>
      </c>
      <c r="BD521" s="22">
        <v>0</v>
      </c>
      <c r="BE521" s="22">
        <v>0</v>
      </c>
      <c r="BF521" s="22">
        <v>6</v>
      </c>
      <c r="BG521" s="22">
        <v>4</v>
      </c>
      <c r="BH521" s="22">
        <v>21</v>
      </c>
      <c r="BI521" s="22">
        <v>-5.7000000000000028</v>
      </c>
      <c r="BJ521" s="22">
        <v>-5</v>
      </c>
      <c r="BK521" s="22">
        <v>1</v>
      </c>
      <c r="BL521" s="22">
        <v>-17.099999999999998</v>
      </c>
      <c r="BM521" s="22">
        <v>3</v>
      </c>
      <c r="BN521" s="22">
        <v>1</v>
      </c>
      <c r="BO521" s="22">
        <v>23.299999999999997</v>
      </c>
      <c r="BP521" s="22">
        <v>10</v>
      </c>
      <c r="BQ521" s="22">
        <v>2</v>
      </c>
      <c r="BR521" s="22">
        <v>12</v>
      </c>
      <c r="BS521" s="22">
        <v>-5</v>
      </c>
      <c r="BT521" s="22">
        <v>-4</v>
      </c>
      <c r="BU521" s="22">
        <v>3</v>
      </c>
      <c r="BV521" s="22">
        <v>3</v>
      </c>
      <c r="BW521" s="22">
        <v>4</v>
      </c>
      <c r="BX521" s="22">
        <v>-6</v>
      </c>
      <c r="BY521" s="22">
        <v>4</v>
      </c>
      <c r="BZ521" s="22">
        <v>-4</v>
      </c>
      <c r="CA521" s="21" t="str">
        <f>IF(Table1[[#This Row],[Score1]]&gt;Table1[[#This Row],[Score2]],Table1[[#This Row],[Team1]],Table1[[#This Row],[Team2]])</f>
        <v>MEM</v>
      </c>
      <c r="CB521" s="32" t="str">
        <f>IF(Raw!$CA521=Raw!$B521,"Team1", "Team2")</f>
        <v>Team2</v>
      </c>
      <c r="CC521" s="32">
        <v>103</v>
      </c>
      <c r="CD521" s="32">
        <v>108</v>
      </c>
      <c r="CE521" s="32">
        <f>Raw!$CC521-Raw!$CD521</f>
        <v>-5</v>
      </c>
      <c r="CF521" s="32" t="str">
        <f>INDEX(Pred!O:O, MATCH(Table1[[#This Row],[Index]],Pred!E:E,0))</f>
        <v>do not bet</v>
      </c>
      <c r="CG521" s="32">
        <f>INDEX(Pred!P:P,MATCH(Table1[[#This Row],[Index]],Pred!E:E,0))</f>
        <v>4</v>
      </c>
      <c r="CH521" s="32">
        <f>IF(OR(SIGN(Table1[[#This Row],[Runline.forecast]])&lt;&gt;SIGN(Table1[[#This Row],[Scorediff]]), ABS(Table1[[#This Row],[Runline.forecast]])&gt;ABS(Table1[[#This Row],[Scorediff]])),1,0)</f>
        <v>1</v>
      </c>
      <c r="CI521" s="32">
        <f>IF(Table1[[#This Row],[GamewinTeam]]=Table1[[#This Row],[Bet.forecast]],0,1)</f>
        <v>1</v>
      </c>
      <c r="CJ521" s="32">
        <f>IF(AND(Table1[[#This Row],[Runline.error]]=0,Table1[[#This Row],[Error]]=0),0,1)</f>
        <v>1</v>
      </c>
      <c r="CK521" s="32">
        <f>IF(OR(SIGN(Table1[[#This Row],[Scorepreddiff]])&lt;&gt;SIGN(Table1[[#This Row],[Scorediff]]), ABS(Table1[[#This Row],[Scorepreddiff]])&gt;ABS(Table1[[#This Row],[Scorediff]])),1,0)</f>
        <v>1</v>
      </c>
    </row>
    <row r="522" spans="1:89" x14ac:dyDescent="0.25">
      <c r="A522" t="str">
        <f>IF(ISBLANK(Table1[[#This Row],[Gamewin]]),"Test","Train")</f>
        <v>Train</v>
      </c>
      <c r="B522" s="17" t="s">
        <v>3</v>
      </c>
      <c r="C522" t="s">
        <v>81</v>
      </c>
      <c r="D522" s="19" t="s">
        <v>349</v>
      </c>
      <c r="E522" s="3" t="str">
        <f>Table1[[#This Row],[Team1]]&amp;""&amp;Table1[[#This Row],[Team2]]&amp;""&amp;Table1[[#This Row],[Date]]</f>
        <v>BOSUTA28.03.2018</v>
      </c>
      <c r="F522" s="3" t="str">
        <f>Raw!$C522</f>
        <v>UTA</v>
      </c>
      <c r="G522" s="3" t="str">
        <f>IF(Raw!$F522=Raw!$B522,"Team1","Team2")</f>
        <v>Team2</v>
      </c>
      <c r="H522" s="3" t="str">
        <f>IF(Table1[[#This Row],[Odd1]]&gt;Table1[[#This Row],[Odd2]],Table1[[#This Row],[Team2]],Table1[[#This Row],[Team1]])</f>
        <v>UTA</v>
      </c>
      <c r="I522" s="3" t="str">
        <f>IF(Raw!$H522=Raw!$B522,"Team1","Team2")</f>
        <v>Team2</v>
      </c>
      <c r="J522">
        <v>4.3</v>
      </c>
      <c r="K522">
        <v>1.26</v>
      </c>
      <c r="L522" s="3">
        <f>Raw!$J522-Raw!$K522</f>
        <v>3.04</v>
      </c>
      <c r="M522" s="3" t="s">
        <v>3</v>
      </c>
      <c r="N522" s="3" t="str">
        <f>IF(Raw!$M522=Raw!$B522,"Team1", "Team2")</f>
        <v>Team1</v>
      </c>
      <c r="O522" s="3">
        <f>0</f>
        <v>0</v>
      </c>
      <c r="P522" s="3">
        <f>0</f>
        <v>0</v>
      </c>
      <c r="Q522" s="3">
        <f>0</f>
        <v>0</v>
      </c>
      <c r="R522" s="3">
        <f>0</f>
        <v>0</v>
      </c>
      <c r="S522" s="18" t="str">
        <f>IF(Table1[[#This Row],[Scorepred1]]&gt;Table1[[#This Row],[Scorepred2]],Table1[[#This Row],[Team1]],Table1[[#This Row],[Team2]])</f>
        <v>BOS</v>
      </c>
      <c r="T522" s="3" t="str">
        <f>IF(Raw!$S522=Raw!$B522,"Team1","Team2")</f>
        <v>Team1</v>
      </c>
      <c r="U522">
        <v>97</v>
      </c>
      <c r="V522">
        <v>88</v>
      </c>
      <c r="W522" s="3">
        <f>Raw!$U522-Raw!$V522</f>
        <v>9</v>
      </c>
      <c r="X522">
        <v>0.8931</v>
      </c>
      <c r="Y522">
        <v>0.59</v>
      </c>
      <c r="Z522" s="3">
        <f>1-Table1[[#This Row],[Pred1]]</f>
        <v>0.41000000000000003</v>
      </c>
      <c r="AA522" s="22">
        <v>0</v>
      </c>
      <c r="AB522" s="22">
        <v>9</v>
      </c>
      <c r="AC522" s="22">
        <v>-9</v>
      </c>
      <c r="AD522" s="22">
        <v>0.121</v>
      </c>
      <c r="AE522" s="22">
        <v>9.9999999999994316E-2</v>
      </c>
      <c r="AF522" s="22">
        <v>0.70000000000000284</v>
      </c>
      <c r="AG522" s="22">
        <v>0.29999999999999716</v>
      </c>
      <c r="AH522" s="22">
        <v>2.1999999999999886</v>
      </c>
      <c r="AI522" s="22">
        <v>-0.79999999999999716</v>
      </c>
      <c r="AJ522" s="22">
        <v>0.89999999999999858</v>
      </c>
      <c r="AK522" s="22">
        <v>1.6000000000000014</v>
      </c>
      <c r="AL522" s="22">
        <v>1.1999999999999957</v>
      </c>
      <c r="AM522" s="22">
        <v>-1</v>
      </c>
      <c r="AN522" s="22">
        <v>-0.89999999999999858</v>
      </c>
      <c r="AO522" s="22">
        <v>-1.5999999999999943</v>
      </c>
      <c r="AP522" s="22">
        <v>0.29999999999999893</v>
      </c>
      <c r="AQ522" s="22">
        <v>1.1000000000000014</v>
      </c>
      <c r="AR522" s="22">
        <v>1.3999999999999986</v>
      </c>
      <c r="AS522" s="22">
        <v>0.5</v>
      </c>
      <c r="AT522" s="22">
        <v>-0.69999999999999929</v>
      </c>
      <c r="AU522" s="22">
        <v>-1.4999999999999991</v>
      </c>
      <c r="AV522" s="22">
        <v>-0.40000000000000036</v>
      </c>
      <c r="AW522" s="22">
        <v>-0.29999999999999982</v>
      </c>
      <c r="AX522" s="22">
        <v>0.5</v>
      </c>
      <c r="AY522" s="22">
        <v>-1.6000000000000014</v>
      </c>
      <c r="AZ522" s="22">
        <v>0.79999999999999982</v>
      </c>
      <c r="BA522" s="22">
        <v>0</v>
      </c>
      <c r="BB522" s="22">
        <v>0</v>
      </c>
      <c r="BC522" s="22">
        <v>0</v>
      </c>
      <c r="BD522" s="22">
        <v>0</v>
      </c>
      <c r="BE522" s="22">
        <v>0</v>
      </c>
      <c r="BF522" s="22">
        <v>-8</v>
      </c>
      <c r="BG522" s="22">
        <v>-5</v>
      </c>
      <c r="BH522" s="22">
        <v>0</v>
      </c>
      <c r="BI522" s="22">
        <v>-5.7999999999999972</v>
      </c>
      <c r="BJ522" s="22">
        <v>2</v>
      </c>
      <c r="BK522" s="22">
        <v>1</v>
      </c>
      <c r="BL522" s="22">
        <v>5.3999999999999986</v>
      </c>
      <c r="BM522" s="22">
        <v>0</v>
      </c>
      <c r="BN522" s="22">
        <v>-4</v>
      </c>
      <c r="BO522" s="22">
        <v>22.200000000000003</v>
      </c>
      <c r="BP522" s="22">
        <v>-1</v>
      </c>
      <c r="BQ522" s="22">
        <v>-2</v>
      </c>
      <c r="BR522" s="22">
        <v>-3</v>
      </c>
      <c r="BS522" s="22">
        <v>-3</v>
      </c>
      <c r="BT522" s="22">
        <v>-1</v>
      </c>
      <c r="BU522" s="22">
        <v>4</v>
      </c>
      <c r="BV522" s="22">
        <v>-5</v>
      </c>
      <c r="BW522" s="22">
        <v>-2</v>
      </c>
      <c r="BX522" s="22">
        <v>3</v>
      </c>
      <c r="BY522" s="22">
        <v>-1</v>
      </c>
      <c r="BZ522" s="22">
        <v>-11</v>
      </c>
      <c r="CA522" s="21" t="str">
        <f>IF(Table1[[#This Row],[Score1]]&gt;Table1[[#This Row],[Score2]],Table1[[#This Row],[Team1]],Table1[[#This Row],[Team2]])</f>
        <v>BOS</v>
      </c>
      <c r="CB522" s="32" t="str">
        <f>IF(Raw!$CA522=Raw!$B522,"Team1", "Team2")</f>
        <v>Team1</v>
      </c>
      <c r="CC522" s="32">
        <v>97</v>
      </c>
      <c r="CD522" s="32">
        <v>94</v>
      </c>
      <c r="CE522" s="32">
        <f>Raw!$CC522-Raw!$CD522</f>
        <v>3</v>
      </c>
      <c r="CF522" s="32" t="str">
        <f>INDEX(Pred!O:O, MATCH(Table1[[#This Row],[Index]],Pred!E:E,0))</f>
        <v>do not bet</v>
      </c>
      <c r="CG522" s="32">
        <f>INDEX(Pred!P:P,MATCH(Table1[[#This Row],[Index]],Pred!E:E,0))</f>
        <v>0</v>
      </c>
      <c r="CH522" s="32">
        <f>IF(OR(SIGN(Table1[[#This Row],[Runline.forecast]])&lt;&gt;SIGN(Table1[[#This Row],[Scorediff]]), ABS(Table1[[#This Row],[Runline.forecast]])&gt;ABS(Table1[[#This Row],[Scorediff]])),1,0)</f>
        <v>1</v>
      </c>
      <c r="CI522" s="32">
        <f>IF(Table1[[#This Row],[GamewinTeam]]=Table1[[#This Row],[Bet.forecast]],0,1)</f>
        <v>1</v>
      </c>
      <c r="CJ522" s="32">
        <f>IF(AND(Table1[[#This Row],[Runline.error]]=0,Table1[[#This Row],[Error]]=0),0,1)</f>
        <v>1</v>
      </c>
      <c r="CK522" s="32">
        <f>IF(OR(SIGN(Table1[[#This Row],[Scorepreddiff]])&lt;&gt;SIGN(Table1[[#This Row],[Scorediff]]), ABS(Table1[[#This Row],[Scorepreddiff]])&gt;ABS(Table1[[#This Row],[Scorediff]])),1,0)</f>
        <v>1</v>
      </c>
    </row>
    <row r="523" spans="1:89" x14ac:dyDescent="0.25">
      <c r="A523" t="str">
        <f>IF(ISBLANK(Table1[[#This Row],[Gamewin]]),"Test","Train")</f>
        <v>Train</v>
      </c>
      <c r="B523" s="17" t="s">
        <v>55</v>
      </c>
      <c r="C523" t="s">
        <v>72</v>
      </c>
      <c r="D523" s="19" t="s">
        <v>349</v>
      </c>
      <c r="E523" s="3" t="str">
        <f>Table1[[#This Row],[Team1]]&amp;""&amp;Table1[[#This Row],[Team2]]&amp;""&amp;Table1[[#This Row],[Date]]</f>
        <v>LACPHX28.03.2018</v>
      </c>
      <c r="F523" s="3" t="str">
        <f>Raw!$C523</f>
        <v>PHX</v>
      </c>
      <c r="G523" s="3" t="str">
        <f>IF(Raw!$F523=Raw!$B523,"Team1","Team2")</f>
        <v>Team2</v>
      </c>
      <c r="H523" s="3" t="str">
        <f>IF(Table1[[#This Row],[Odd1]]&gt;Table1[[#This Row],[Odd2]],Table1[[#This Row],[Team2]],Table1[[#This Row],[Team1]])</f>
        <v>LAC</v>
      </c>
      <c r="I523" s="3" t="str">
        <f>IF(Raw!$H523=Raw!$B523,"Team1","Team2")</f>
        <v>Team1</v>
      </c>
      <c r="J523">
        <v>1.1599999999999999</v>
      </c>
      <c r="K523">
        <v>6.28</v>
      </c>
      <c r="L523" s="3">
        <f>Raw!$J523-Raw!$K523</f>
        <v>-5.12</v>
      </c>
      <c r="M523" s="3" t="s">
        <v>72</v>
      </c>
      <c r="N523" s="3" t="str">
        <f>IF(Raw!$M523=Raw!$B523,"Team1", "Team2")</f>
        <v>Team2</v>
      </c>
      <c r="O523" s="3">
        <f>0</f>
        <v>0</v>
      </c>
      <c r="P523" s="3">
        <f>0</f>
        <v>0</v>
      </c>
      <c r="Q523" s="3">
        <f>0</f>
        <v>0</v>
      </c>
      <c r="R523" s="3">
        <f>0</f>
        <v>0</v>
      </c>
      <c r="S523" s="18" t="str">
        <f>IF(Table1[[#This Row],[Scorepred1]]&gt;Table1[[#This Row],[Scorepred2]],Table1[[#This Row],[Team1]],Table1[[#This Row],[Team2]])</f>
        <v>LAC</v>
      </c>
      <c r="T523" s="3" t="str">
        <f>IF(Raw!$S523=Raw!$B523,"Team1","Team2")</f>
        <v>Team1</v>
      </c>
      <c r="U523">
        <v>105</v>
      </c>
      <c r="V523">
        <v>89</v>
      </c>
      <c r="W523" s="3">
        <f>Raw!$U523-Raw!$V523</f>
        <v>16</v>
      </c>
      <c r="X523">
        <v>0.67069999999999996</v>
      </c>
      <c r="Y523">
        <v>0.66</v>
      </c>
      <c r="Z523" s="3">
        <f>1-Table1[[#This Row],[Pred1]]</f>
        <v>0.33999999999999997</v>
      </c>
      <c r="AA523" s="22">
        <v>-1</v>
      </c>
      <c r="AB523" s="22">
        <v>21</v>
      </c>
      <c r="AC523" s="22">
        <v>-22</v>
      </c>
      <c r="AD523" s="22">
        <v>0.28800000000000003</v>
      </c>
      <c r="AE523" s="22">
        <v>0</v>
      </c>
      <c r="AF523" s="22">
        <v>5.7000000000000028</v>
      </c>
      <c r="AG523" s="22">
        <v>2</v>
      </c>
      <c r="AH523" s="22">
        <v>-1.7000000000000028</v>
      </c>
      <c r="AI523" s="22">
        <v>3.2000000000000028</v>
      </c>
      <c r="AJ523" s="22">
        <v>0.70000000000000107</v>
      </c>
      <c r="AK523" s="22">
        <v>0.10000000000000142</v>
      </c>
      <c r="AL523" s="22">
        <v>2.4000000000000057</v>
      </c>
      <c r="AM523" s="22">
        <v>1</v>
      </c>
      <c r="AN523" s="22">
        <v>1</v>
      </c>
      <c r="AO523" s="22">
        <v>1.3000000000000114</v>
      </c>
      <c r="AP523" s="22">
        <v>-0.59999999999999964</v>
      </c>
      <c r="AQ523" s="22">
        <v>0.29999999999999716</v>
      </c>
      <c r="AR523" s="22">
        <v>-0.20000000000000284</v>
      </c>
      <c r="AS523" s="22">
        <v>1.1999999999999993</v>
      </c>
      <c r="AT523" s="22">
        <v>-1.1000000000000014</v>
      </c>
      <c r="AU523" s="22">
        <v>0.89999999999999947</v>
      </c>
      <c r="AV523" s="22">
        <v>0.10000000000000053</v>
      </c>
      <c r="AW523" s="22">
        <v>-0.5</v>
      </c>
      <c r="AX523" s="22">
        <v>-2.2999999999999972</v>
      </c>
      <c r="AY523" s="22">
        <v>0.80000000000000071</v>
      </c>
      <c r="AZ523" s="22">
        <v>10.9</v>
      </c>
      <c r="BA523" s="22">
        <v>0</v>
      </c>
      <c r="BB523" s="22">
        <v>1</v>
      </c>
      <c r="BC523" s="22">
        <v>-1</v>
      </c>
      <c r="BD523" s="22">
        <v>1</v>
      </c>
      <c r="BE523" s="22">
        <v>0</v>
      </c>
      <c r="BF523" s="22">
        <v>11</v>
      </c>
      <c r="BG523" s="22">
        <v>4</v>
      </c>
      <c r="BH523" s="22">
        <v>5</v>
      </c>
      <c r="BI523" s="22">
        <v>2.1000000000000014</v>
      </c>
      <c r="BJ523" s="22">
        <v>3</v>
      </c>
      <c r="BK523" s="22">
        <v>-7</v>
      </c>
      <c r="BL523" s="22">
        <v>19.300000000000004</v>
      </c>
      <c r="BM523" s="22">
        <v>0</v>
      </c>
      <c r="BN523" s="22">
        <v>-1</v>
      </c>
      <c r="BO523" s="22">
        <v>3</v>
      </c>
      <c r="BP523" s="22">
        <v>-3</v>
      </c>
      <c r="BQ523" s="22">
        <v>-3</v>
      </c>
      <c r="BR523" s="22">
        <v>-6</v>
      </c>
      <c r="BS523" s="22">
        <v>5</v>
      </c>
      <c r="BT523" s="22">
        <v>-2</v>
      </c>
      <c r="BU523" s="22">
        <v>0</v>
      </c>
      <c r="BV523" s="22">
        <v>-1</v>
      </c>
      <c r="BW523" s="22">
        <v>8</v>
      </c>
      <c r="BX523" s="22">
        <v>5</v>
      </c>
      <c r="BY523" s="22">
        <v>-5</v>
      </c>
      <c r="BZ523" s="22">
        <v>15</v>
      </c>
      <c r="CA523" s="21" t="str">
        <f>IF(Table1[[#This Row],[Score1]]&gt;Table1[[#This Row],[Score2]],Table1[[#This Row],[Team1]],Table1[[#This Row],[Team2]])</f>
        <v>LAC</v>
      </c>
      <c r="CB523" s="32" t="str">
        <f>IF(Raw!$CA523=Raw!$B523,"Team1", "Team2")</f>
        <v>Team1</v>
      </c>
      <c r="CC523" s="32">
        <v>111</v>
      </c>
      <c r="CD523" s="32">
        <v>99</v>
      </c>
      <c r="CE523" s="32">
        <f>Raw!$CC523-Raw!$CD523</f>
        <v>12</v>
      </c>
      <c r="CF523" s="32" t="str">
        <f>INDEX(Pred!O:O, MATCH(Table1[[#This Row],[Index]],Pred!E:E,0))</f>
        <v>Team1</v>
      </c>
      <c r="CG523" s="32">
        <f>INDEX(Pred!P:P,MATCH(Table1[[#This Row],[Index]],Pred!E:E,0))</f>
        <v>3</v>
      </c>
      <c r="CH523" s="32">
        <f>IF(OR(SIGN(Table1[[#This Row],[Runline.forecast]])&lt;&gt;SIGN(Table1[[#This Row],[Scorediff]]), ABS(Table1[[#This Row],[Runline.forecast]])&gt;ABS(Table1[[#This Row],[Scorediff]])),1,0)</f>
        <v>0</v>
      </c>
      <c r="CI523" s="32">
        <f>IF(Table1[[#This Row],[GamewinTeam]]=Table1[[#This Row],[Bet.forecast]],0,1)</f>
        <v>0</v>
      </c>
      <c r="CJ523" s="32">
        <f>IF(AND(Table1[[#This Row],[Runline.error]]=0,Table1[[#This Row],[Error]]=0),0,1)</f>
        <v>0</v>
      </c>
      <c r="CK523" s="32">
        <f>IF(OR(SIGN(Table1[[#This Row],[Scorepreddiff]])&lt;&gt;SIGN(Table1[[#This Row],[Scorediff]]), ABS(Table1[[#This Row],[Scorepreddiff]])&gt;ABS(Table1[[#This Row],[Scorediff]])),1,0)</f>
        <v>1</v>
      </c>
    </row>
    <row r="524" spans="1:89" x14ac:dyDescent="0.25">
      <c r="A524" t="str">
        <f>IF(ISBLANK(Table1[[#This Row],[Gamewin]]),"Test","Train")</f>
        <v>Train</v>
      </c>
      <c r="B524" s="17" t="s">
        <v>45</v>
      </c>
      <c r="C524" t="s">
        <v>56</v>
      </c>
      <c r="D524" s="19" t="s">
        <v>349</v>
      </c>
      <c r="E524" s="3" t="str">
        <f>Table1[[#This Row],[Team1]]&amp;""&amp;Table1[[#This Row],[Team2]]&amp;""&amp;Table1[[#This Row],[Date]]</f>
        <v>DALLAL28.03.2018</v>
      </c>
      <c r="F524" s="3" t="str">
        <f>Raw!$C524</f>
        <v>LAL</v>
      </c>
      <c r="G524" s="3" t="str">
        <f>IF(Raw!$F524=Raw!$B524,"Team1","Team2")</f>
        <v>Team2</v>
      </c>
      <c r="H524" s="3" t="str">
        <f>IF(Table1[[#This Row],[Odd1]]&gt;Table1[[#This Row],[Odd2]],Table1[[#This Row],[Team2]],Table1[[#This Row],[Team1]])</f>
        <v>LAL</v>
      </c>
      <c r="I524" s="3" t="str">
        <f>IF(Raw!$H524=Raw!$B524,"Team1","Team2")</f>
        <v>Team2</v>
      </c>
      <c r="J524">
        <v>4.25</v>
      </c>
      <c r="K524">
        <v>1.27</v>
      </c>
      <c r="L524" s="3">
        <f>Raw!$J524-Raw!$K524</f>
        <v>2.98</v>
      </c>
      <c r="M524" s="3" t="s">
        <v>45</v>
      </c>
      <c r="N524" s="3" t="str">
        <f>IF(Raw!$M524=Raw!$B524,"Team1", "Team2")</f>
        <v>Team1</v>
      </c>
      <c r="O524" s="3">
        <f>0</f>
        <v>0</v>
      </c>
      <c r="P524" s="3">
        <f>0</f>
        <v>0</v>
      </c>
      <c r="Q524" s="3">
        <f>0</f>
        <v>0</v>
      </c>
      <c r="R524" s="3">
        <f>0</f>
        <v>0</v>
      </c>
      <c r="S524" s="18" t="str">
        <f>IF(Table1[[#This Row],[Scorepred1]]&gt;Table1[[#This Row],[Scorepred2]],Table1[[#This Row],[Team1]],Table1[[#This Row],[Team2]])</f>
        <v>LAL</v>
      </c>
      <c r="T524" s="3" t="str">
        <f>IF(Raw!$S524=Raw!$B524,"Team1","Team2")</f>
        <v>Team2</v>
      </c>
      <c r="U524">
        <v>91</v>
      </c>
      <c r="V524">
        <v>106</v>
      </c>
      <c r="W524" s="3">
        <f>Raw!$U524-Raw!$V524</f>
        <v>-15</v>
      </c>
      <c r="X524">
        <v>0.72609999999999997</v>
      </c>
      <c r="Y524">
        <v>0.35</v>
      </c>
      <c r="Z524" s="3">
        <f>1-Table1[[#This Row],[Pred1]]</f>
        <v>0.65</v>
      </c>
      <c r="AA524" s="22">
        <v>1</v>
      </c>
      <c r="AB524" s="22">
        <v>-9</v>
      </c>
      <c r="AC524" s="22">
        <v>10</v>
      </c>
      <c r="AD524" s="22">
        <v>-0.127</v>
      </c>
      <c r="AE524" s="22">
        <v>-0.20000000000000284</v>
      </c>
      <c r="AF524" s="22">
        <v>-5.7000000000000028</v>
      </c>
      <c r="AG524" s="22">
        <v>-2.7999999999999972</v>
      </c>
      <c r="AH524" s="22">
        <v>-3.4000000000000057</v>
      </c>
      <c r="AI524" s="22">
        <v>-1.3999999999999986</v>
      </c>
      <c r="AJ524" s="22">
        <v>1.8000000000000007</v>
      </c>
      <c r="AK524" s="22">
        <v>3.2999999999999972</v>
      </c>
      <c r="AL524" s="22">
        <v>1.8999999999999986</v>
      </c>
      <c r="AM524" s="22">
        <v>-1.7999999999999989</v>
      </c>
      <c r="AN524" s="22">
        <v>-4.1000000000000014</v>
      </c>
      <c r="AO524" s="22">
        <v>5.8999999999999915</v>
      </c>
      <c r="AP524" s="22">
        <v>-2.8000000000000007</v>
      </c>
      <c r="AQ524" s="22">
        <v>-2.2999999999999972</v>
      </c>
      <c r="AR524" s="22">
        <v>-5.1000000000000014</v>
      </c>
      <c r="AS524" s="22">
        <v>-1.1000000000000014</v>
      </c>
      <c r="AT524" s="22">
        <v>-3.2999999999999989</v>
      </c>
      <c r="AU524" s="22">
        <v>-0.70000000000000018</v>
      </c>
      <c r="AV524" s="22">
        <v>-1</v>
      </c>
      <c r="AW524" s="22">
        <v>-1.0999999999999996</v>
      </c>
      <c r="AX524" s="22">
        <v>-2</v>
      </c>
      <c r="AY524" s="22">
        <v>-0.5</v>
      </c>
      <c r="AZ524" s="22">
        <v>-0.89999999999999991</v>
      </c>
      <c r="BA524" s="22">
        <v>0</v>
      </c>
      <c r="BB524" s="22">
        <v>1</v>
      </c>
      <c r="BC524" s="22">
        <v>-1</v>
      </c>
      <c r="BD524" s="22">
        <v>1</v>
      </c>
      <c r="BE524" s="22">
        <v>0</v>
      </c>
      <c r="BF524" s="22">
        <v>-3</v>
      </c>
      <c r="BG524" s="22">
        <v>-4</v>
      </c>
      <c r="BH524" s="22">
        <v>-5</v>
      </c>
      <c r="BI524" s="22">
        <v>-2.1000000000000014</v>
      </c>
      <c r="BJ524" s="22">
        <v>8</v>
      </c>
      <c r="BK524" s="22">
        <v>17</v>
      </c>
      <c r="BL524" s="22">
        <v>8.8999999999999986</v>
      </c>
      <c r="BM524" s="22">
        <v>-3</v>
      </c>
      <c r="BN524" s="22">
        <v>0</v>
      </c>
      <c r="BO524" s="22">
        <v>-12</v>
      </c>
      <c r="BP524" s="22">
        <v>-2</v>
      </c>
      <c r="BQ524" s="22">
        <v>-2</v>
      </c>
      <c r="BR524" s="22">
        <v>-4</v>
      </c>
      <c r="BS524" s="22">
        <v>-4</v>
      </c>
      <c r="BT524" s="22">
        <v>3</v>
      </c>
      <c r="BU524" s="22">
        <v>4</v>
      </c>
      <c r="BV524" s="22">
        <v>2</v>
      </c>
      <c r="BW524" s="22">
        <v>4</v>
      </c>
      <c r="BX524" s="22">
        <v>-3</v>
      </c>
      <c r="BY524" s="22">
        <v>-4</v>
      </c>
      <c r="BZ524" s="22">
        <v>12</v>
      </c>
      <c r="CA524" s="21" t="str">
        <f>IF(Table1[[#This Row],[Score1]]&gt;Table1[[#This Row],[Score2]],Table1[[#This Row],[Team1]],Table1[[#This Row],[Team2]])</f>
        <v>LAL</v>
      </c>
      <c r="CB524" s="32" t="str">
        <f>IF(Raw!$CA524=Raw!$B524,"Team1", "Team2")</f>
        <v>Team2</v>
      </c>
      <c r="CC524" s="32">
        <v>93</v>
      </c>
      <c r="CD524" s="32">
        <v>103</v>
      </c>
      <c r="CE524" s="32">
        <f>Raw!$CC524-Raw!$CD524</f>
        <v>-10</v>
      </c>
      <c r="CF524" s="32" t="str">
        <f>INDEX(Pred!O:O, MATCH(Table1[[#This Row],[Index]],Pred!E:E,0))</f>
        <v>do not bet</v>
      </c>
      <c r="CG524" s="32">
        <f>INDEX(Pred!P:P,MATCH(Table1[[#This Row],[Index]],Pred!E:E,0))</f>
        <v>-4</v>
      </c>
      <c r="CH524" s="32">
        <f>IF(OR(SIGN(Table1[[#This Row],[Runline.forecast]])&lt;&gt;SIGN(Table1[[#This Row],[Scorediff]]), ABS(Table1[[#This Row],[Runline.forecast]])&gt;ABS(Table1[[#This Row],[Scorediff]])),1,0)</f>
        <v>0</v>
      </c>
      <c r="CI524" s="32">
        <f>IF(Table1[[#This Row],[GamewinTeam]]=Table1[[#This Row],[Bet.forecast]],0,1)</f>
        <v>1</v>
      </c>
      <c r="CJ524" s="32">
        <f>IF(AND(Table1[[#This Row],[Runline.error]]=0,Table1[[#This Row],[Error]]=0),0,1)</f>
        <v>1</v>
      </c>
      <c r="CK524" s="32">
        <f>IF(OR(SIGN(Table1[[#This Row],[Scorepreddiff]])&lt;&gt;SIGN(Table1[[#This Row],[Scorediff]]), ABS(Table1[[#This Row],[Scorepreddiff]])&gt;ABS(Table1[[#This Row],[Scorediff]])),1,0)</f>
        <v>1</v>
      </c>
    </row>
    <row r="525" spans="1:89" x14ac:dyDescent="0.25">
      <c r="A525" t="str">
        <f>IF(ISBLANK(Table1[[#This Row],[Gamewin]]),"Test","Train")</f>
        <v>Train</v>
      </c>
      <c r="B525" s="16" t="s">
        <v>83</v>
      </c>
      <c r="C525" t="s">
        <v>5</v>
      </c>
      <c r="D525" s="19" t="s">
        <v>350</v>
      </c>
      <c r="E525" s="18" t="str">
        <f>Table1[[#This Row],[Team1]]&amp;""&amp;Table1[[#This Row],[Team2]]&amp;""&amp;Table1[[#This Row],[Date]]</f>
        <v>WASDET29.03.2018</v>
      </c>
      <c r="F525" s="18" t="str">
        <f>Raw!$C525</f>
        <v>DET</v>
      </c>
      <c r="G525" s="18" t="str">
        <f>IF(Raw!$F525=Raw!$B525,"Team1","Team2")</f>
        <v>Team2</v>
      </c>
      <c r="H525" s="18" t="str">
        <f>IF(Table1[[#This Row],[Odd1]]&gt;Table1[[#This Row],[Odd2]],Table1[[#This Row],[Team2]],Table1[[#This Row],[Team1]])</f>
        <v>WAS</v>
      </c>
      <c r="I525" s="18" t="str">
        <f>IF(Raw!$H525=Raw!$B525,"Team1","Team2")</f>
        <v>Team1</v>
      </c>
      <c r="J525">
        <v>1.75</v>
      </c>
      <c r="K525">
        <v>2.2000000000000002</v>
      </c>
      <c r="L525" s="18">
        <f>Raw!$J525-Raw!$K525</f>
        <v>-0.45000000000000018</v>
      </c>
      <c r="M525" s="18" t="s">
        <v>5</v>
      </c>
      <c r="N525" s="18" t="str">
        <f>IF(Raw!$M525=Raw!$B525,"Team1", "Team2")</f>
        <v>Team2</v>
      </c>
      <c r="O525" s="3">
        <f>0</f>
        <v>0</v>
      </c>
      <c r="P525" s="3">
        <f>0</f>
        <v>0</v>
      </c>
      <c r="Q525" s="3">
        <f>0</f>
        <v>0</v>
      </c>
      <c r="R525" s="3">
        <f>0</f>
        <v>0</v>
      </c>
      <c r="S525" s="18" t="str">
        <f>IF(Table1[[#This Row],[Scorepred1]]&gt;Table1[[#This Row],[Scorepred2]],Table1[[#This Row],[Team1]],Table1[[#This Row],[Team2]])</f>
        <v>DET</v>
      </c>
      <c r="T525" s="18" t="str">
        <f>IF(Raw!$S525=Raw!$B525,"Team1","Team2")</f>
        <v>Team2</v>
      </c>
      <c r="U525">
        <v>87</v>
      </c>
      <c r="V525">
        <v>114</v>
      </c>
      <c r="W525" s="18">
        <f>Raw!$U525-Raw!$V525</f>
        <v>-27</v>
      </c>
      <c r="X525">
        <v>0.6764</v>
      </c>
      <c r="Y525">
        <v>0.23</v>
      </c>
      <c r="Z525" s="18">
        <f>1-Table1[[#This Row],[Pred1]]</f>
        <v>0.77</v>
      </c>
      <c r="AA525" s="20">
        <v>0</v>
      </c>
      <c r="AB525" s="20">
        <v>7</v>
      </c>
      <c r="AC525" s="20">
        <v>-7</v>
      </c>
      <c r="AD525" s="20">
        <v>9.5000000000000029E-2</v>
      </c>
      <c r="AE525" s="20">
        <v>0.20000000000000284</v>
      </c>
      <c r="AF525" s="20">
        <v>4</v>
      </c>
      <c r="AG525" s="20">
        <v>1.2000000000000028</v>
      </c>
      <c r="AH525" s="20">
        <v>-1.5</v>
      </c>
      <c r="AI525" s="20">
        <v>2.1999999999999957</v>
      </c>
      <c r="AJ525" s="20">
        <v>-0.79999999999999893</v>
      </c>
      <c r="AK525" s="20">
        <v>-2.6000000000000014</v>
      </c>
      <c r="AL525" s="20">
        <v>0.5</v>
      </c>
      <c r="AM525" s="20">
        <v>2.5000000000000018</v>
      </c>
      <c r="AN525" s="20">
        <v>2.5999999999999979</v>
      </c>
      <c r="AO525" s="20">
        <v>2.7999999999999972</v>
      </c>
      <c r="AP525" s="20">
        <v>-0.30000000000000071</v>
      </c>
      <c r="AQ525" s="20">
        <v>-0.39999999999999858</v>
      </c>
      <c r="AR525" s="20">
        <v>-0.60000000000000142</v>
      </c>
      <c r="AS525" s="20">
        <v>2.6000000000000014</v>
      </c>
      <c r="AT525" s="20">
        <v>0.90000000000000036</v>
      </c>
      <c r="AU525" s="20">
        <v>0.30000000000000071</v>
      </c>
      <c r="AV525" s="20">
        <v>0.50000000000000044</v>
      </c>
      <c r="AW525" s="20">
        <v>-0.20000000000000018</v>
      </c>
      <c r="AX525" s="20">
        <v>2.7999999999999972</v>
      </c>
      <c r="AY525" s="20">
        <v>1.8000000000000007</v>
      </c>
      <c r="AZ525" s="20">
        <v>1.9</v>
      </c>
      <c r="BA525" s="20">
        <v>0</v>
      </c>
      <c r="BB525" s="20">
        <v>0</v>
      </c>
      <c r="BC525" s="20">
        <v>0</v>
      </c>
      <c r="BD525" s="20">
        <v>0</v>
      </c>
      <c r="BE525" s="20">
        <v>0</v>
      </c>
      <c r="BF525" s="20">
        <v>4</v>
      </c>
      <c r="BG525" s="20">
        <v>2</v>
      </c>
      <c r="BH525" s="20">
        <v>-15</v>
      </c>
      <c r="BI525" s="20">
        <v>10.100000000000001</v>
      </c>
      <c r="BJ525" s="22">
        <v>-3</v>
      </c>
      <c r="BK525" s="22">
        <v>-9</v>
      </c>
      <c r="BL525" s="22">
        <v>2.3000000000000043</v>
      </c>
      <c r="BM525" s="22">
        <v>3</v>
      </c>
      <c r="BN525" s="22">
        <v>3</v>
      </c>
      <c r="BO525" s="22">
        <v>4.5</v>
      </c>
      <c r="BP525" s="22">
        <v>0</v>
      </c>
      <c r="BQ525" s="22">
        <v>0</v>
      </c>
      <c r="BR525" s="22">
        <v>0</v>
      </c>
      <c r="BS525" s="22">
        <v>12</v>
      </c>
      <c r="BT525" s="22">
        <v>9</v>
      </c>
      <c r="BU525" s="22">
        <v>1</v>
      </c>
      <c r="BV525" s="22">
        <v>5</v>
      </c>
      <c r="BW525" s="22">
        <v>-2</v>
      </c>
      <c r="BX525" s="22">
        <v>1</v>
      </c>
      <c r="BY525" s="20">
        <v>-3</v>
      </c>
      <c r="BZ525" s="22">
        <v>4</v>
      </c>
      <c r="CA525" s="21" t="str">
        <f>IF(Table1[[#This Row],[Score1]]&gt;Table1[[#This Row],[Score2]],Table1[[#This Row],[Team1]],Table1[[#This Row],[Team2]])</f>
        <v>DET</v>
      </c>
      <c r="CB525" s="21" t="str">
        <f>IF(Raw!$CA525=Raw!$B525,"Team1", "Team2")</f>
        <v>Team2</v>
      </c>
      <c r="CC525" s="21">
        <v>92</v>
      </c>
      <c r="CD525" s="21">
        <v>103</v>
      </c>
      <c r="CE525" s="21">
        <f>Raw!$CC525-Raw!$CD525</f>
        <v>-11</v>
      </c>
      <c r="CF525" s="21" t="str">
        <f>INDEX(Pred!O:O, MATCH(Table1[[#This Row],[Index]],Pred!E:E,0))</f>
        <v>do not bet</v>
      </c>
      <c r="CG525" s="21">
        <f>INDEX(Pred!P:P,MATCH(Table1[[#This Row],[Index]],Pred!E:E,0))</f>
        <v>-2</v>
      </c>
      <c r="CH525" s="21">
        <f>IF(OR(SIGN(Table1[[#This Row],[Runline.forecast]])&lt;&gt;SIGN(Table1[[#This Row],[Scorediff]]), ABS(Table1[[#This Row],[Runline.forecast]])&gt;ABS(Table1[[#This Row],[Scorediff]])),1,0)</f>
        <v>0</v>
      </c>
      <c r="CI525" s="21">
        <f>IF(Table1[[#This Row],[GamewinTeam]]=Table1[[#This Row],[Bet.forecast]],0,1)</f>
        <v>1</v>
      </c>
      <c r="CJ525" s="21">
        <f>IF(AND(Table1[[#This Row],[Runline.error]]=0,Table1[[#This Row],[Error]]=0),0,1)</f>
        <v>1</v>
      </c>
      <c r="CK525" s="21">
        <f>IF(OR(SIGN(Table1[[#This Row],[Scorepreddiff]])&lt;&gt;SIGN(Table1[[#This Row],[Scorediff]]), ABS(Table1[[#This Row],[Scorepreddiff]])&gt;ABS(Table1[[#This Row],[Scorediff]])),1,0)</f>
        <v>1</v>
      </c>
    </row>
    <row r="526" spans="1:89" x14ac:dyDescent="0.25">
      <c r="A526" t="str">
        <f>IF(ISBLANK(Table1[[#This Row],[Gamewin]]),"Test","Train")</f>
        <v>Train</v>
      </c>
      <c r="B526" s="17" t="s">
        <v>42</v>
      </c>
      <c r="C526" t="s">
        <v>7</v>
      </c>
      <c r="D526" s="19" t="s">
        <v>350</v>
      </c>
      <c r="E526" s="3" t="str">
        <f>Table1[[#This Row],[Team1]]&amp;""&amp;Table1[[#This Row],[Team2]]&amp;""&amp;Table1[[#This Row],[Date]]</f>
        <v>CHIMIA29.03.2018</v>
      </c>
      <c r="F526" s="3" t="str">
        <f>Raw!$C526</f>
        <v>MIA</v>
      </c>
      <c r="G526" s="3" t="str">
        <f>IF(Raw!$F526=Raw!$B526,"Team1","Team2")</f>
        <v>Team2</v>
      </c>
      <c r="H526" s="3" t="str">
        <f>IF(Table1[[#This Row],[Odd1]]&gt;Table1[[#This Row],[Odd2]],Table1[[#This Row],[Team2]],Table1[[#This Row],[Team1]])</f>
        <v>MIA</v>
      </c>
      <c r="I526" s="3" t="str">
        <f>IF(Raw!$H526=Raw!$B526,"Team1","Team2")</f>
        <v>Team2</v>
      </c>
      <c r="J526">
        <v>10.01</v>
      </c>
      <c r="K526">
        <v>1.08</v>
      </c>
      <c r="L526" s="3">
        <f>Raw!$J526-Raw!$K526</f>
        <v>8.93</v>
      </c>
      <c r="M526" s="3" t="s">
        <v>42</v>
      </c>
      <c r="N526" s="3" t="str">
        <f>IF(Raw!$M526=Raw!$B526,"Team1", "Team2")</f>
        <v>Team1</v>
      </c>
      <c r="O526" s="3">
        <f>0</f>
        <v>0</v>
      </c>
      <c r="P526" s="3">
        <f>0</f>
        <v>0</v>
      </c>
      <c r="Q526" s="3">
        <f>0</f>
        <v>0</v>
      </c>
      <c r="R526" s="3">
        <f>0</f>
        <v>0</v>
      </c>
      <c r="S526" s="18" t="str">
        <f>IF(Table1[[#This Row],[Scorepred1]]&gt;Table1[[#This Row],[Scorepred2]],Table1[[#This Row],[Team1]],Table1[[#This Row],[Team2]])</f>
        <v>MIA</v>
      </c>
      <c r="T526" s="3" t="str">
        <f>IF(Raw!$S526=Raw!$B526,"Team1","Team2")</f>
        <v>Team2</v>
      </c>
      <c r="U526">
        <v>83</v>
      </c>
      <c r="V526">
        <v>121</v>
      </c>
      <c r="W526" s="3">
        <f>Raw!$U526-Raw!$V526</f>
        <v>-38</v>
      </c>
      <c r="X526">
        <v>0.67810000000000004</v>
      </c>
      <c r="Y526">
        <v>0.12</v>
      </c>
      <c r="Z526" s="3">
        <f>1-Table1[[#This Row],[Pred1]]</f>
        <v>0.88</v>
      </c>
      <c r="AA526" s="22">
        <v>-1</v>
      </c>
      <c r="AB526" s="22">
        <v>-16</v>
      </c>
      <c r="AC526" s="22">
        <v>15</v>
      </c>
      <c r="AD526" s="22">
        <v>-0.20900000000000002</v>
      </c>
      <c r="AE526" s="22">
        <v>0</v>
      </c>
      <c r="AF526" s="22">
        <v>-0.20000000000000284</v>
      </c>
      <c r="AG526" s="22">
        <v>0</v>
      </c>
      <c r="AH526" s="22">
        <v>4.2000000000000028</v>
      </c>
      <c r="AI526" s="22">
        <v>-2</v>
      </c>
      <c r="AJ526" s="22">
        <v>-0.29999999999999893</v>
      </c>
      <c r="AK526" s="22">
        <v>0.10000000000000142</v>
      </c>
      <c r="AL526" s="22">
        <v>-1</v>
      </c>
      <c r="AM526" s="22">
        <v>0</v>
      </c>
      <c r="AN526" s="22">
        <v>-0.30000000000000071</v>
      </c>
      <c r="AO526" s="22">
        <v>1.2000000000000028</v>
      </c>
      <c r="AP526" s="22">
        <v>0.40000000000000036</v>
      </c>
      <c r="AQ526" s="22">
        <v>1.3000000000000043</v>
      </c>
      <c r="AR526" s="22">
        <v>1.7000000000000028</v>
      </c>
      <c r="AS526" s="22">
        <v>0.80000000000000071</v>
      </c>
      <c r="AT526" s="22">
        <v>-0.59999999999999964</v>
      </c>
      <c r="AU526" s="22">
        <v>-0.19999999999999929</v>
      </c>
      <c r="AV526" s="22">
        <v>-1.6</v>
      </c>
      <c r="AW526" s="22">
        <v>0.40000000000000036</v>
      </c>
      <c r="AX526" s="22">
        <v>-0.80000000000000071</v>
      </c>
      <c r="AY526" s="22">
        <v>-2</v>
      </c>
      <c r="AZ526" s="22">
        <v>-7.6</v>
      </c>
      <c r="BA526" s="22">
        <v>0</v>
      </c>
      <c r="BB526" s="22">
        <v>-1</v>
      </c>
      <c r="BC526" s="22">
        <v>1</v>
      </c>
      <c r="BD526" s="22">
        <v>-1</v>
      </c>
      <c r="BE526" s="22">
        <v>0</v>
      </c>
      <c r="BF526" s="22">
        <v>-12</v>
      </c>
      <c r="BG526" s="22">
        <v>-3</v>
      </c>
      <c r="BH526" s="22">
        <v>11</v>
      </c>
      <c r="BI526" s="22">
        <v>-9.1999999999999957</v>
      </c>
      <c r="BJ526" s="22">
        <v>-1</v>
      </c>
      <c r="BK526" s="22">
        <v>8</v>
      </c>
      <c r="BL526" s="22">
        <v>-9.3999999999999986</v>
      </c>
      <c r="BM526" s="22">
        <v>-5</v>
      </c>
      <c r="BN526" s="22">
        <v>-3</v>
      </c>
      <c r="BO526" s="22">
        <v>-16.200000000000003</v>
      </c>
      <c r="BP526" s="22">
        <v>4</v>
      </c>
      <c r="BQ526" s="22">
        <v>3</v>
      </c>
      <c r="BR526" s="22">
        <v>7</v>
      </c>
      <c r="BS526" s="22">
        <v>-7</v>
      </c>
      <c r="BT526" s="22">
        <v>3</v>
      </c>
      <c r="BU526" s="22">
        <v>-2</v>
      </c>
      <c r="BV526" s="22">
        <v>-8</v>
      </c>
      <c r="BW526" s="22">
        <v>5</v>
      </c>
      <c r="BX526" s="22">
        <v>-1</v>
      </c>
      <c r="BY526" s="22">
        <v>-6</v>
      </c>
      <c r="BZ526" s="22">
        <v>-51</v>
      </c>
      <c r="CA526" s="21" t="str">
        <f>IF(Table1[[#This Row],[Score1]]&gt;Table1[[#This Row],[Score2]],Table1[[#This Row],[Team1]],Table1[[#This Row],[Team2]])</f>
        <v>MIA</v>
      </c>
      <c r="CB526" s="32" t="str">
        <f>IF(Raw!$CA526=Raw!$B526,"Team1", "Team2")</f>
        <v>Team2</v>
      </c>
      <c r="CC526" s="32">
        <v>92</v>
      </c>
      <c r="CD526" s="32">
        <v>103</v>
      </c>
      <c r="CE526" s="32">
        <f>Raw!$CC526-Raw!$CD526</f>
        <v>-11</v>
      </c>
      <c r="CF526" s="32" t="str">
        <f>INDEX(Pred!O:O, MATCH(Table1[[#This Row],[Index]],Pred!E:E,0))</f>
        <v>Team2</v>
      </c>
      <c r="CG526" s="32">
        <f>INDEX(Pred!P:P,MATCH(Table1[[#This Row],[Index]],Pred!E:E,0))</f>
        <v>-14</v>
      </c>
      <c r="CH526" s="32">
        <f>IF(OR(SIGN(Table1[[#This Row],[Runline.forecast]])&lt;&gt;SIGN(Table1[[#This Row],[Scorediff]]), ABS(Table1[[#This Row],[Runline.forecast]])&gt;ABS(Table1[[#This Row],[Scorediff]])),1,0)</f>
        <v>1</v>
      </c>
      <c r="CI526" s="32">
        <f>IF(Table1[[#This Row],[GamewinTeam]]=Table1[[#This Row],[Bet.forecast]],0,1)</f>
        <v>0</v>
      </c>
      <c r="CJ526" s="32">
        <f>IF(AND(Table1[[#This Row],[Runline.error]]=0,Table1[[#This Row],[Error]]=0),0,1)</f>
        <v>1</v>
      </c>
      <c r="CK526" s="32">
        <f>IF(OR(SIGN(Table1[[#This Row],[Scorepreddiff]])&lt;&gt;SIGN(Table1[[#This Row],[Scorediff]]), ABS(Table1[[#This Row],[Scorepreddiff]])&gt;ABS(Table1[[#This Row],[Scorediff]])),1,0)</f>
        <v>1</v>
      </c>
    </row>
    <row r="527" spans="1:89" x14ac:dyDescent="0.25">
      <c r="A527" t="str">
        <f>IF(ISBLANK(Table1[[#This Row],[Gamewin]]),"Test","Train")</f>
        <v>Train</v>
      </c>
      <c r="B527" s="17" t="s">
        <v>67</v>
      </c>
      <c r="C527" t="s">
        <v>78</v>
      </c>
      <c r="D527" s="19" t="s">
        <v>350</v>
      </c>
      <c r="E527" s="3" t="str">
        <f>Table1[[#This Row],[Team1]]&amp;""&amp;Table1[[#This Row],[Team2]]&amp;""&amp;Table1[[#This Row],[Date]]</f>
        <v>OKCSAS29.03.2018</v>
      </c>
      <c r="F527" s="3" t="str">
        <f>Raw!$C527</f>
        <v>SAS</v>
      </c>
      <c r="G527" s="3" t="str">
        <f>IF(Raw!$F527=Raw!$B527,"Team1","Team2")</f>
        <v>Team2</v>
      </c>
      <c r="H527" s="3" t="str">
        <f>IF(Table1[[#This Row],[Odd1]]&gt;Table1[[#This Row],[Odd2]],Table1[[#This Row],[Team2]],Table1[[#This Row],[Team1]])</f>
        <v>SAS</v>
      </c>
      <c r="I527" s="3" t="str">
        <f>IF(Raw!$H527=Raw!$B527,"Team1","Team2")</f>
        <v>Team2</v>
      </c>
      <c r="J527">
        <v>2.0699999999999998</v>
      </c>
      <c r="K527">
        <v>1.85</v>
      </c>
      <c r="L527" s="3">
        <f>Raw!$J527-Raw!$K527</f>
        <v>0.21999999999999975</v>
      </c>
      <c r="M527" s="3" t="s">
        <v>78</v>
      </c>
      <c r="N527" s="3" t="str">
        <f>IF(Raw!$M527=Raw!$B527,"Team1", "Team2")</f>
        <v>Team2</v>
      </c>
      <c r="O527" s="3">
        <f>0</f>
        <v>0</v>
      </c>
      <c r="P527" s="3">
        <f>0</f>
        <v>0</v>
      </c>
      <c r="Q527" s="3">
        <f>0</f>
        <v>0</v>
      </c>
      <c r="R527" s="3">
        <f>0</f>
        <v>0</v>
      </c>
      <c r="S527" s="18" t="str">
        <f>IF(Table1[[#This Row],[Scorepred1]]&gt;Table1[[#This Row],[Scorepred2]],Table1[[#This Row],[Team1]],Table1[[#This Row],[Team2]])</f>
        <v>SAS</v>
      </c>
      <c r="T527" s="3" t="str">
        <f>IF(Raw!$S527=Raw!$B527,"Team1","Team2")</f>
        <v>Team2</v>
      </c>
      <c r="U527">
        <v>92</v>
      </c>
      <c r="V527">
        <v>106</v>
      </c>
      <c r="W527" s="3">
        <f>Raw!$U527-Raw!$V527</f>
        <v>-14</v>
      </c>
      <c r="X527">
        <v>0.80149999999999999</v>
      </c>
      <c r="Y527">
        <v>0.36</v>
      </c>
      <c r="Z527" s="3">
        <f>1-Table1[[#This Row],[Pred1]]</f>
        <v>0.64</v>
      </c>
      <c r="AA527" s="22">
        <v>0</v>
      </c>
      <c r="AB527" s="22">
        <v>1</v>
      </c>
      <c r="AC527" s="22">
        <v>-1</v>
      </c>
      <c r="AD527" s="22">
        <v>1.4000000000000012E-2</v>
      </c>
      <c r="AE527" s="22">
        <v>0.19999999999999574</v>
      </c>
      <c r="AF527" s="22">
        <v>4.7999999999999972</v>
      </c>
      <c r="AG527" s="22">
        <v>0.79999999999999716</v>
      </c>
      <c r="AH527" s="22">
        <v>2.5</v>
      </c>
      <c r="AI527" s="22">
        <v>-0.29999999999999716</v>
      </c>
      <c r="AJ527" s="22">
        <v>2</v>
      </c>
      <c r="AK527" s="22">
        <v>5.6999999999999993</v>
      </c>
      <c r="AL527" s="22">
        <v>-9.9999999999994316E-2</v>
      </c>
      <c r="AM527" s="22">
        <v>0.99999999999999822</v>
      </c>
      <c r="AN527" s="22">
        <v>3.1999999999999993</v>
      </c>
      <c r="AO527" s="22">
        <v>-5.8999999999999915</v>
      </c>
      <c r="AP527" s="22">
        <v>2.0999999999999996</v>
      </c>
      <c r="AQ527" s="22">
        <v>-1.6000000000000014</v>
      </c>
      <c r="AR527" s="22">
        <v>0.5</v>
      </c>
      <c r="AS527" s="22">
        <v>-1.5999999999999979</v>
      </c>
      <c r="AT527" s="22">
        <v>0.79999999999999893</v>
      </c>
      <c r="AU527" s="22">
        <v>1.4000000000000004</v>
      </c>
      <c r="AV527" s="22">
        <v>-0.39999999999999947</v>
      </c>
      <c r="AW527" s="22">
        <v>0.69999999999999973</v>
      </c>
      <c r="AX527" s="22">
        <v>3</v>
      </c>
      <c r="AY527" s="22">
        <v>1.5999999999999979</v>
      </c>
      <c r="AZ527" s="22">
        <v>0.10000000000000009</v>
      </c>
      <c r="BA527" s="22">
        <v>0</v>
      </c>
      <c r="BB527" s="22">
        <v>0</v>
      </c>
      <c r="BC527" s="22">
        <v>0</v>
      </c>
      <c r="BD527" s="22">
        <v>0</v>
      </c>
      <c r="BE527" s="22">
        <v>0</v>
      </c>
      <c r="BF527" s="22">
        <v>-1</v>
      </c>
      <c r="BG527" s="22">
        <v>-2</v>
      </c>
      <c r="BH527" s="22">
        <v>-3</v>
      </c>
      <c r="BI527" s="22">
        <v>-0.79999999999999716</v>
      </c>
      <c r="BJ527" s="22">
        <v>-2</v>
      </c>
      <c r="BK527" s="22">
        <v>2</v>
      </c>
      <c r="BL527" s="22">
        <v>-10.399999999999999</v>
      </c>
      <c r="BM527" s="22">
        <v>5</v>
      </c>
      <c r="BN527" s="22">
        <v>-5</v>
      </c>
      <c r="BO527" s="22">
        <v>27.599999999999994</v>
      </c>
      <c r="BP527" s="22">
        <v>3</v>
      </c>
      <c r="BQ527" s="22">
        <v>-1</v>
      </c>
      <c r="BR527" s="22">
        <v>2</v>
      </c>
      <c r="BS527" s="22">
        <v>-13</v>
      </c>
      <c r="BT527" s="22">
        <v>3</v>
      </c>
      <c r="BU527" s="22">
        <v>2</v>
      </c>
      <c r="BV527" s="22">
        <v>0</v>
      </c>
      <c r="BW527" s="22">
        <v>0</v>
      </c>
      <c r="BX527" s="22">
        <v>2</v>
      </c>
      <c r="BY527" s="22">
        <v>-8</v>
      </c>
      <c r="BZ527" s="22">
        <v>7</v>
      </c>
      <c r="CA527" s="21" t="str">
        <f>IF(Table1[[#This Row],[Score1]]&gt;Table1[[#This Row],[Score2]],Table1[[#This Row],[Team1]],Table1[[#This Row],[Team2]])</f>
        <v>SAS</v>
      </c>
      <c r="CB527" s="32" t="str">
        <f>IF(Raw!$CA527=Raw!$B527,"Team1", "Team2")</f>
        <v>Team2</v>
      </c>
      <c r="CC527" s="32">
        <v>99</v>
      </c>
      <c r="CD527" s="32">
        <v>103</v>
      </c>
      <c r="CE527" s="32">
        <f>Raw!$CC527-Raw!$CD527</f>
        <v>-4</v>
      </c>
      <c r="CF527" s="32" t="str">
        <f>INDEX(Pred!O:O, MATCH(Table1[[#This Row],[Index]],Pred!E:E,0))</f>
        <v>do not bet</v>
      </c>
      <c r="CG527" s="32">
        <f>INDEX(Pred!P:P,MATCH(Table1[[#This Row],[Index]],Pred!E:E,0))</f>
        <v>-4</v>
      </c>
      <c r="CH527" s="32">
        <f>IF(OR(SIGN(Table1[[#This Row],[Runline.forecast]])&lt;&gt;SIGN(Table1[[#This Row],[Scorediff]]), ABS(Table1[[#This Row],[Runline.forecast]])&gt;ABS(Table1[[#This Row],[Scorediff]])),1,0)</f>
        <v>0</v>
      </c>
      <c r="CI527" s="32">
        <f>IF(Table1[[#This Row],[GamewinTeam]]=Table1[[#This Row],[Bet.forecast]],0,1)</f>
        <v>1</v>
      </c>
      <c r="CJ527" s="32">
        <f>IF(AND(Table1[[#This Row],[Runline.error]]=0,Table1[[#This Row],[Error]]=0),0,1)</f>
        <v>1</v>
      </c>
      <c r="CK527" s="32">
        <f>IF(OR(SIGN(Table1[[#This Row],[Scorepreddiff]])&lt;&gt;SIGN(Table1[[#This Row],[Scorediff]]), ABS(Table1[[#This Row],[Scorepreddiff]])&gt;ABS(Table1[[#This Row],[Scorediff]])),1,0)</f>
        <v>1</v>
      </c>
    </row>
    <row r="528" spans="1:89" x14ac:dyDescent="0.25">
      <c r="A528" t="str">
        <f>IF(ISBLANK(Table1[[#This Row],[Gamewin]]),"Test","Train")</f>
        <v>Train</v>
      </c>
      <c r="B528" s="17" t="s">
        <v>53</v>
      </c>
      <c r="C528" t="s">
        <v>76</v>
      </c>
      <c r="D528" s="19" t="s">
        <v>350</v>
      </c>
      <c r="E528" s="3" t="str">
        <f>Table1[[#This Row],[Team1]]&amp;""&amp;Table1[[#This Row],[Team2]]&amp;""&amp;Table1[[#This Row],[Date]]</f>
        <v>INDSAC29.03.2018</v>
      </c>
      <c r="F528" s="3" t="str">
        <f>Raw!$C528</f>
        <v>SAC</v>
      </c>
      <c r="G528" s="3" t="str">
        <f>IF(Raw!$F528=Raw!$B528,"Team1","Team2")</f>
        <v>Team2</v>
      </c>
      <c r="H528" s="3" t="str">
        <f>IF(Table1[[#This Row],[Odd1]]&gt;Table1[[#This Row],[Odd2]],Table1[[#This Row],[Team2]],Table1[[#This Row],[Team1]])</f>
        <v>IND</v>
      </c>
      <c r="I528" s="3" t="str">
        <f>IF(Raw!$H528=Raw!$B528,"Team1","Team2")</f>
        <v>Team1</v>
      </c>
      <c r="J528">
        <v>1.29</v>
      </c>
      <c r="K528">
        <v>4</v>
      </c>
      <c r="L528" s="3">
        <f>Raw!$J528-Raw!$K528</f>
        <v>-2.71</v>
      </c>
      <c r="M528" s="3" t="s">
        <v>76</v>
      </c>
      <c r="N528" s="3" t="str">
        <f>IF(Raw!$M528=Raw!$B528,"Team1", "Team2")</f>
        <v>Team2</v>
      </c>
      <c r="O528" s="3">
        <f>0</f>
        <v>0</v>
      </c>
      <c r="P528" s="3">
        <f>0</f>
        <v>0</v>
      </c>
      <c r="Q528" s="3">
        <f>0</f>
        <v>0</v>
      </c>
      <c r="R528" s="3">
        <f>0</f>
        <v>0</v>
      </c>
      <c r="S528" s="18" t="str">
        <f>IF(Table1[[#This Row],[Scorepred1]]&gt;Table1[[#This Row],[Scorepred2]],Table1[[#This Row],[Team1]],Table1[[#This Row],[Team2]])</f>
        <v>IND</v>
      </c>
      <c r="T528" s="3" t="str">
        <f>IF(Raw!$S528=Raw!$B528,"Team1","Team2")</f>
        <v>Team1</v>
      </c>
      <c r="U528">
        <v>107</v>
      </c>
      <c r="V528">
        <v>90</v>
      </c>
      <c r="W528" s="3">
        <f>Raw!$U528-Raw!$V528</f>
        <v>17</v>
      </c>
      <c r="X528">
        <v>0.80469999999999997</v>
      </c>
      <c r="Y528">
        <v>0.67</v>
      </c>
      <c r="Z528" s="3">
        <f>1-Table1[[#This Row],[Pred1]]</f>
        <v>0.32999999999999996</v>
      </c>
      <c r="AA528" s="22">
        <v>0</v>
      </c>
      <c r="AB528" s="22">
        <v>20</v>
      </c>
      <c r="AC528" s="22">
        <v>-20</v>
      </c>
      <c r="AD528" s="22">
        <v>0.26699999999999996</v>
      </c>
      <c r="AE528" s="22">
        <v>0</v>
      </c>
      <c r="AF528" s="22">
        <v>6.1999999999999886</v>
      </c>
      <c r="AG528" s="22">
        <v>1.7000000000000028</v>
      </c>
      <c r="AH528" s="22">
        <v>-0.20000000000000284</v>
      </c>
      <c r="AI528" s="22">
        <v>2.0999999999999943</v>
      </c>
      <c r="AJ528" s="22">
        <v>0</v>
      </c>
      <c r="AK528" s="22">
        <v>0.5</v>
      </c>
      <c r="AL528" s="22">
        <v>-1.1000000000000014</v>
      </c>
      <c r="AM528" s="22">
        <v>2.6999999999999993</v>
      </c>
      <c r="AN528" s="22">
        <v>2.5999999999999979</v>
      </c>
      <c r="AO528" s="22">
        <v>3.9000000000000057</v>
      </c>
      <c r="AP528" s="22">
        <v>0</v>
      </c>
      <c r="AQ528" s="22">
        <v>1.5999999999999979</v>
      </c>
      <c r="AR528" s="22">
        <v>1.6999999999999957</v>
      </c>
      <c r="AS528" s="22">
        <v>0.5</v>
      </c>
      <c r="AT528" s="22">
        <v>-0.40000000000000036</v>
      </c>
      <c r="AU528" s="22">
        <v>0.80000000000000071</v>
      </c>
      <c r="AV528" s="22">
        <v>0</v>
      </c>
      <c r="AW528" s="22">
        <v>0.5</v>
      </c>
      <c r="AX528" s="22">
        <v>-1.0999999999999979</v>
      </c>
      <c r="AY528" s="22">
        <v>1.3000000000000007</v>
      </c>
      <c r="AZ528" s="22">
        <v>9.1</v>
      </c>
      <c r="BA528" s="22">
        <v>0</v>
      </c>
      <c r="BB528" s="22">
        <v>1</v>
      </c>
      <c r="BC528" s="22">
        <v>-1</v>
      </c>
      <c r="BD528" s="22">
        <v>1</v>
      </c>
      <c r="BE528" s="22">
        <v>0</v>
      </c>
      <c r="BF528" s="22">
        <v>-5</v>
      </c>
      <c r="BG528" s="22">
        <v>1</v>
      </c>
      <c r="BH528" s="22">
        <v>-12</v>
      </c>
      <c r="BI528" s="22">
        <v>7.2000000000000028</v>
      </c>
      <c r="BJ528" s="22">
        <v>0</v>
      </c>
      <c r="BK528" s="22">
        <v>-2</v>
      </c>
      <c r="BL528" s="22">
        <v>2.5</v>
      </c>
      <c r="BM528" s="22">
        <v>-7</v>
      </c>
      <c r="BN528" s="22">
        <v>-7</v>
      </c>
      <c r="BO528" s="22">
        <v>-12.200000000000003</v>
      </c>
      <c r="BP528" s="22">
        <v>-2</v>
      </c>
      <c r="BQ528" s="22">
        <v>-5</v>
      </c>
      <c r="BR528" s="22">
        <v>-7</v>
      </c>
      <c r="BS528" s="22">
        <v>-3</v>
      </c>
      <c r="BT528" s="22">
        <v>2</v>
      </c>
      <c r="BU528" s="22">
        <v>4</v>
      </c>
      <c r="BV528" s="22">
        <v>-4</v>
      </c>
      <c r="BW528" s="22">
        <v>0</v>
      </c>
      <c r="BX528" s="22">
        <v>-8</v>
      </c>
      <c r="BY528" s="22">
        <v>0</v>
      </c>
      <c r="BZ528" s="22">
        <v>17</v>
      </c>
      <c r="CA528" s="21" t="str">
        <f>IF(Table1[[#This Row],[Score1]]&gt;Table1[[#This Row],[Score2]],Table1[[#This Row],[Team1]],Table1[[#This Row],[Team2]])</f>
        <v>IND</v>
      </c>
      <c r="CB528" s="32" t="str">
        <f>IF(Raw!$CA528=Raw!$B528,"Team1", "Team2")</f>
        <v>Team1</v>
      </c>
      <c r="CC528" s="32">
        <v>106</v>
      </c>
      <c r="CD528" s="32">
        <v>103</v>
      </c>
      <c r="CE528" s="32">
        <f>Raw!$CC528-Raw!$CD528</f>
        <v>3</v>
      </c>
      <c r="CF528" s="32" t="str">
        <f>INDEX(Pred!O:O, MATCH(Table1[[#This Row],[Index]],Pred!E:E,0))</f>
        <v>Team1</v>
      </c>
      <c r="CG528" s="32">
        <f>INDEX(Pred!P:P,MATCH(Table1[[#This Row],[Index]],Pred!E:E,0))</f>
        <v>3</v>
      </c>
      <c r="CH528" s="32">
        <f>IF(OR(SIGN(Table1[[#This Row],[Runline.forecast]])&lt;&gt;SIGN(Table1[[#This Row],[Scorediff]]), ABS(Table1[[#This Row],[Runline.forecast]])&gt;ABS(Table1[[#This Row],[Scorediff]])),1,0)</f>
        <v>0</v>
      </c>
      <c r="CI528" s="32">
        <f>IF(Table1[[#This Row],[GamewinTeam]]=Table1[[#This Row],[Bet.forecast]],0,1)</f>
        <v>0</v>
      </c>
      <c r="CJ528" s="32">
        <f>IF(AND(Table1[[#This Row],[Runline.error]]=0,Table1[[#This Row],[Error]]=0),0,1)</f>
        <v>0</v>
      </c>
      <c r="CK528" s="32">
        <f>IF(OR(SIGN(Table1[[#This Row],[Scorepreddiff]])&lt;&gt;SIGN(Table1[[#This Row],[Scorediff]]), ABS(Table1[[#This Row],[Scorepreddiff]])&gt;ABS(Table1[[#This Row],[Scorediff]])),1,0)</f>
        <v>1</v>
      </c>
    </row>
    <row r="529" spans="1:89" x14ac:dyDescent="0.25">
      <c r="A529" t="str">
        <f>IF(ISBLANK(Table1[[#This Row],[Gamewin]]),"Test","Train")</f>
        <v>Train</v>
      </c>
      <c r="B529" s="17" t="s">
        <v>8</v>
      </c>
      <c r="C529" t="s">
        <v>50</v>
      </c>
      <c r="D529" s="19" t="s">
        <v>350</v>
      </c>
      <c r="E529" s="3" t="str">
        <f>Table1[[#This Row],[Team1]]&amp;""&amp;Table1[[#This Row],[Team2]]&amp;""&amp;Table1[[#This Row],[Date]]</f>
        <v>MILGSW29.03.2018</v>
      </c>
      <c r="F529" s="3" t="str">
        <f>Raw!$C529</f>
        <v>GSW</v>
      </c>
      <c r="G529" s="3" t="str">
        <f>IF(Raw!$F529=Raw!$B529,"Team1","Team2")</f>
        <v>Team2</v>
      </c>
      <c r="H529" s="3" t="str">
        <f>IF(Table1[[#This Row],[Odd1]]&gt;Table1[[#This Row],[Odd2]],Table1[[#This Row],[Team2]],Table1[[#This Row],[Team1]])</f>
        <v>GSW</v>
      </c>
      <c r="I529" s="3" t="str">
        <f>IF(Raw!$H529=Raw!$B529,"Team1","Team2")</f>
        <v>Team2</v>
      </c>
      <c r="J529">
        <v>2.61</v>
      </c>
      <c r="K529">
        <v>1.56</v>
      </c>
      <c r="L529" s="3">
        <f>Raw!$J529-Raw!$K529</f>
        <v>1.0499999999999998</v>
      </c>
      <c r="M529" s="3" t="s">
        <v>8</v>
      </c>
      <c r="N529" s="3" t="str">
        <f>IF(Raw!$M529=Raw!$B529,"Team1", "Team2")</f>
        <v>Team1</v>
      </c>
      <c r="O529" s="3">
        <f>0</f>
        <v>0</v>
      </c>
      <c r="P529" s="3">
        <f>0</f>
        <v>0</v>
      </c>
      <c r="Q529" s="3">
        <f>0</f>
        <v>0</v>
      </c>
      <c r="R529" s="3">
        <f>0</f>
        <v>0</v>
      </c>
      <c r="S529" s="18" t="str">
        <f>IF(Table1[[#This Row],[Scorepred1]]&gt;Table1[[#This Row],[Scorepred2]],Table1[[#This Row],[Team1]],Table1[[#This Row],[Team2]])</f>
        <v>MIL</v>
      </c>
      <c r="T529" s="3" t="str">
        <f>IF(Raw!$S529=Raw!$B529,"Team1","Team2")</f>
        <v>Team1</v>
      </c>
      <c r="U529">
        <v>94</v>
      </c>
      <c r="V529">
        <v>91</v>
      </c>
      <c r="W529" s="3">
        <f>Raw!$U529-Raw!$V529</f>
        <v>3</v>
      </c>
      <c r="X529">
        <v>0.76049999999999995</v>
      </c>
      <c r="Y529">
        <v>0.53</v>
      </c>
      <c r="Z529" s="3">
        <f>1-Table1[[#This Row],[Pred1]]</f>
        <v>0.47</v>
      </c>
      <c r="AA529" s="22">
        <v>0</v>
      </c>
      <c r="AB529" s="22">
        <v>-15</v>
      </c>
      <c r="AC529" s="22">
        <v>15</v>
      </c>
      <c r="AD529" s="22">
        <v>-0.20299999999999996</v>
      </c>
      <c r="AE529" s="22">
        <v>0.19999999999999574</v>
      </c>
      <c r="AF529" s="22">
        <v>-8.0999999999999943</v>
      </c>
      <c r="AG529" s="22">
        <v>-3.5</v>
      </c>
      <c r="AH529" s="22">
        <v>-2.8999999999999915</v>
      </c>
      <c r="AI529" s="22">
        <v>-2.5</v>
      </c>
      <c r="AJ529" s="22">
        <v>-2.5999999999999996</v>
      </c>
      <c r="AK529" s="22">
        <v>-4.4000000000000021</v>
      </c>
      <c r="AL529" s="22">
        <v>-3.7000000000000028</v>
      </c>
      <c r="AM529" s="22">
        <v>1.5999999999999979</v>
      </c>
      <c r="AN529" s="22">
        <v>3</v>
      </c>
      <c r="AO529" s="22">
        <v>-3.5</v>
      </c>
      <c r="AP529" s="22">
        <v>-0.40000000000000036</v>
      </c>
      <c r="AQ529" s="22">
        <v>-4.0999999999999979</v>
      </c>
      <c r="AR529" s="22">
        <v>-4.5</v>
      </c>
      <c r="AS529" s="22">
        <v>-6.7000000000000028</v>
      </c>
      <c r="AT529" s="22">
        <v>-1.5999999999999996</v>
      </c>
      <c r="AU529" s="22">
        <v>0.59999999999999964</v>
      </c>
      <c r="AV529" s="22">
        <v>-2.2000000000000002</v>
      </c>
      <c r="AW529" s="22">
        <v>0.60000000000000009</v>
      </c>
      <c r="AX529" s="22">
        <v>1.5999999999999979</v>
      </c>
      <c r="AY529" s="22">
        <v>1.5</v>
      </c>
      <c r="AZ529" s="22">
        <v>-7.3</v>
      </c>
      <c r="BA529" s="22">
        <v>0</v>
      </c>
      <c r="BB529" s="22">
        <v>0</v>
      </c>
      <c r="BC529" s="22">
        <v>0</v>
      </c>
      <c r="BD529" s="22">
        <v>0</v>
      </c>
      <c r="BE529" s="22">
        <v>0</v>
      </c>
      <c r="BF529" s="22">
        <v>17</v>
      </c>
      <c r="BG529" s="22">
        <v>3</v>
      </c>
      <c r="BH529" s="22">
        <v>-3</v>
      </c>
      <c r="BI529" s="22">
        <v>5.0999999999999943</v>
      </c>
      <c r="BJ529" s="22">
        <v>1</v>
      </c>
      <c r="BK529" s="22">
        <v>6</v>
      </c>
      <c r="BL529" s="22">
        <v>-3.2999999999999972</v>
      </c>
      <c r="BM529" s="22">
        <v>10</v>
      </c>
      <c r="BN529" s="22">
        <v>14</v>
      </c>
      <c r="BO529" s="22">
        <v>2.8999999999999915</v>
      </c>
      <c r="BP529" s="22">
        <v>-9</v>
      </c>
      <c r="BQ529" s="22">
        <v>2</v>
      </c>
      <c r="BR529" s="22">
        <v>-7</v>
      </c>
      <c r="BS529" s="22">
        <v>3</v>
      </c>
      <c r="BT529" s="22">
        <v>0</v>
      </c>
      <c r="BU529" s="22">
        <v>8</v>
      </c>
      <c r="BV529" s="22">
        <v>2</v>
      </c>
      <c r="BW529" s="22">
        <v>2</v>
      </c>
      <c r="BX529" s="22">
        <v>-3</v>
      </c>
      <c r="BY529" s="22">
        <v>9</v>
      </c>
      <c r="BZ529" s="22">
        <v>4</v>
      </c>
      <c r="CA529" s="21" t="str">
        <f>IF(Table1[[#This Row],[Score1]]&gt;Table1[[#This Row],[Score2]],Table1[[#This Row],[Team1]],Table1[[#This Row],[Team2]])</f>
        <v>MIL</v>
      </c>
      <c r="CB529" s="32" t="str">
        <f>IF(Raw!$CA529=Raw!$B529,"Team1", "Team2")</f>
        <v>Team1</v>
      </c>
      <c r="CC529" s="32">
        <v>116</v>
      </c>
      <c r="CD529" s="32">
        <v>107</v>
      </c>
      <c r="CE529" s="32">
        <f>Raw!$CC529-Raw!$CD529</f>
        <v>9</v>
      </c>
      <c r="CF529" s="32" t="str">
        <f>INDEX(Pred!O:O, MATCH(Table1[[#This Row],[Index]],Pred!E:E,0))</f>
        <v>Team2</v>
      </c>
      <c r="CG529" s="32">
        <f>INDEX(Pred!P:P,MATCH(Table1[[#This Row],[Index]],Pred!E:E,0))</f>
        <v>-4</v>
      </c>
      <c r="CH529" s="32">
        <f>IF(OR(SIGN(Table1[[#This Row],[Runline.forecast]])&lt;&gt;SIGN(Table1[[#This Row],[Scorediff]]), ABS(Table1[[#This Row],[Runline.forecast]])&gt;ABS(Table1[[#This Row],[Scorediff]])),1,0)</f>
        <v>1</v>
      </c>
      <c r="CI529" s="32">
        <f>IF(Table1[[#This Row],[GamewinTeam]]=Table1[[#This Row],[Bet.forecast]],0,1)</f>
        <v>1</v>
      </c>
      <c r="CJ529" s="32">
        <f>IF(AND(Table1[[#This Row],[Runline.error]]=0,Table1[[#This Row],[Error]]=0),0,1)</f>
        <v>1</v>
      </c>
      <c r="CK529" s="32">
        <f>IF(OR(SIGN(Table1[[#This Row],[Scorepreddiff]])&lt;&gt;SIGN(Table1[[#This Row],[Scorediff]]), ABS(Table1[[#This Row],[Scorepreddiff]])&gt;ABS(Table1[[#This Row],[Scorediff]])),1,0)</f>
        <v>0</v>
      </c>
    </row>
    <row r="530" spans="1:89" x14ac:dyDescent="0.25">
      <c r="A530" t="str">
        <f>IF(ISBLANK(Table1[[#This Row],[Gamewin]]),"Test","Train")</f>
        <v>Train</v>
      </c>
      <c r="B530" s="45" t="s">
        <v>42</v>
      </c>
      <c r="C530" t="s">
        <v>69</v>
      </c>
      <c r="D530" s="48" t="s">
        <v>351</v>
      </c>
      <c r="E530" s="18" t="str">
        <f>Table1[[#This Row],[Team1]]&amp;""&amp;Table1[[#This Row],[Team2]]&amp;""&amp;Table1[[#This Row],[Date]]</f>
        <v>CHIORL30.03.2018</v>
      </c>
      <c r="F530" s="47" t="str">
        <f>Raw!$C530</f>
        <v>ORL</v>
      </c>
      <c r="G530" s="47" t="str">
        <f>IF(Raw!$F530=Raw!$B530,"Team1","Team2")</f>
        <v>Team2</v>
      </c>
      <c r="H530" s="47" t="str">
        <f>IF(Table1[[#This Row],[Odd1]]&gt;Table1[[#This Row],[Odd2]],Table1[[#This Row],[Team2]],Table1[[#This Row],[Team1]])</f>
        <v>ORL</v>
      </c>
      <c r="I530" s="47" t="str">
        <f>IF(Raw!$H530=Raw!$B530,"Team1","Team2")</f>
        <v>Team2</v>
      </c>
      <c r="J530">
        <v>3.22</v>
      </c>
      <c r="K530">
        <v>1.4</v>
      </c>
      <c r="L530" s="47">
        <f>Raw!$J530-Raw!$K530</f>
        <v>1.8200000000000003</v>
      </c>
      <c r="M530" s="47" t="s">
        <v>42</v>
      </c>
      <c r="N530" s="47" t="str">
        <f>IF(Raw!$M530=Raw!$B530,"Team1", "Team2")</f>
        <v>Team1</v>
      </c>
      <c r="O530" s="3">
        <f>0</f>
        <v>0</v>
      </c>
      <c r="P530" s="3">
        <f>0</f>
        <v>0</v>
      </c>
      <c r="Q530" s="3">
        <f>0</f>
        <v>0</v>
      </c>
      <c r="R530" s="3">
        <f>0</f>
        <v>0</v>
      </c>
      <c r="S530" s="18" t="str">
        <f>IF(Table1[[#This Row],[Scorepred1]]&gt;Table1[[#This Row],[Scorepred2]],Table1[[#This Row],[Team1]],Table1[[#This Row],[Team2]])</f>
        <v>ORL</v>
      </c>
      <c r="T530" s="47" t="str">
        <f>IF(Raw!$S530=Raw!$B530,"Team1","Team2")</f>
        <v>Team2</v>
      </c>
      <c r="U530">
        <v>95</v>
      </c>
      <c r="V530">
        <v>98</v>
      </c>
      <c r="W530" s="47">
        <f>Raw!$U530-Raw!$V530</f>
        <v>-3</v>
      </c>
      <c r="X530">
        <v>0.84640000000000004</v>
      </c>
      <c r="Y530">
        <v>0.47</v>
      </c>
      <c r="Z530" s="47">
        <f>1-Table1[[#This Row],[Pred1]]</f>
        <v>0.53</v>
      </c>
      <c r="AA530" s="50">
        <v>1</v>
      </c>
      <c r="AB530" s="50">
        <v>2</v>
      </c>
      <c r="AC530" s="50">
        <v>-1</v>
      </c>
      <c r="AD530" s="50">
        <v>2.300000000000002E-2</v>
      </c>
      <c r="AE530" s="50">
        <v>0.39999999999999858</v>
      </c>
      <c r="AF530" s="50">
        <v>-1.2999999999999972</v>
      </c>
      <c r="AG530" s="20">
        <v>-0.39999999999999858</v>
      </c>
      <c r="AH530" s="20">
        <v>3.3000000000000114</v>
      </c>
      <c r="AI530" s="20">
        <v>-2.1000000000000014</v>
      </c>
      <c r="AJ530" s="20">
        <v>0.40000000000000036</v>
      </c>
      <c r="AK530" s="20">
        <v>1.6999999999999993</v>
      </c>
      <c r="AL530" s="20">
        <v>-0.59999999999999432</v>
      </c>
      <c r="AM530" s="20">
        <v>-0.89999999999999858</v>
      </c>
      <c r="AN530" s="20">
        <v>-1.3000000000000007</v>
      </c>
      <c r="AO530" s="20">
        <v>0.20000000000000284</v>
      </c>
      <c r="AP530" s="20">
        <v>1</v>
      </c>
      <c r="AQ530" s="20">
        <v>2.6000000000000014</v>
      </c>
      <c r="AR530" s="20">
        <v>3.5</v>
      </c>
      <c r="AS530" s="20">
        <v>0.10000000000000142</v>
      </c>
      <c r="AT530" s="20">
        <v>-1</v>
      </c>
      <c r="AU530" s="20">
        <v>-9.9999999999999645E-2</v>
      </c>
      <c r="AV530" s="20">
        <v>-1.1999999999999997</v>
      </c>
      <c r="AW530" s="20">
        <v>9.9999999999999645E-2</v>
      </c>
      <c r="AX530" s="20">
        <v>-0.30000000000000071</v>
      </c>
      <c r="AY530" s="20">
        <v>-1.5</v>
      </c>
      <c r="AZ530" s="20">
        <v>-2.2999999999999998</v>
      </c>
      <c r="BA530" s="20">
        <v>0</v>
      </c>
      <c r="BB530" s="20">
        <v>0</v>
      </c>
      <c r="BC530" s="20">
        <v>0</v>
      </c>
      <c r="BD530" s="20">
        <v>0</v>
      </c>
      <c r="BE530" s="20">
        <v>0</v>
      </c>
      <c r="BF530" s="20">
        <v>-12</v>
      </c>
      <c r="BG530" s="20">
        <v>-7</v>
      </c>
      <c r="BH530" s="20">
        <v>-2</v>
      </c>
      <c r="BI530" s="20">
        <v>-6.7999999999999972</v>
      </c>
      <c r="BJ530" s="22">
        <v>-5</v>
      </c>
      <c r="BK530" s="22">
        <v>-5</v>
      </c>
      <c r="BL530" s="22">
        <v>-12.399999999999999</v>
      </c>
      <c r="BM530" s="22">
        <v>7</v>
      </c>
      <c r="BN530" s="22">
        <v>10</v>
      </c>
      <c r="BO530" s="22">
        <v>-4.3999999999999915</v>
      </c>
      <c r="BP530" s="22">
        <v>3</v>
      </c>
      <c r="BQ530" s="22">
        <v>3</v>
      </c>
      <c r="BR530" s="22">
        <v>6</v>
      </c>
      <c r="BS530" s="22">
        <v>-6</v>
      </c>
      <c r="BT530" s="22">
        <v>8</v>
      </c>
      <c r="BU530" s="22">
        <v>6</v>
      </c>
      <c r="BV530" s="22">
        <v>1</v>
      </c>
      <c r="BW530" s="22">
        <v>2</v>
      </c>
      <c r="BX530" s="22">
        <v>1</v>
      </c>
      <c r="BY530" s="20">
        <v>6</v>
      </c>
      <c r="BZ530" s="22">
        <v>-4</v>
      </c>
      <c r="CA530" s="21" t="str">
        <f>IF(Table1[[#This Row],[Score1]]&gt;Table1[[#This Row],[Score2]],Table1[[#This Row],[Team1]],Table1[[#This Row],[Team2]])</f>
        <v>CHI</v>
      </c>
      <c r="CB530" s="52" t="str">
        <f>IF(Raw!$CA530=Raw!$B530,"Team1", "Team2")</f>
        <v>Team1</v>
      </c>
      <c r="CC530" s="52">
        <v>90</v>
      </c>
      <c r="CD530" s="52">
        <v>82</v>
      </c>
      <c r="CE530" s="52">
        <f>Raw!$CC530-Raw!$CD530</f>
        <v>8</v>
      </c>
      <c r="CF530" s="52" t="str">
        <f>INDEX(Pred!O:O, MATCH(Table1[[#This Row],[Index]],Pred!E:E,0))</f>
        <v>do not bet</v>
      </c>
      <c r="CG530" s="52">
        <f>INDEX(Pred!P:P,MATCH(Table1[[#This Row],[Index]],Pred!E:E,0))</f>
        <v>-3</v>
      </c>
      <c r="CH530" s="52">
        <f>IF(OR(SIGN(Table1[[#This Row],[Runline.forecast]])&lt;&gt;SIGN(Table1[[#This Row],[Scorediff]]), ABS(Table1[[#This Row],[Runline.forecast]])&gt;ABS(Table1[[#This Row],[Scorediff]])),1,0)</f>
        <v>1</v>
      </c>
      <c r="CI530" s="52">
        <f>IF(Table1[[#This Row],[GamewinTeam]]=Table1[[#This Row],[Bet.forecast]],0,1)</f>
        <v>1</v>
      </c>
      <c r="CJ530" s="52">
        <f>IF(AND(Table1[[#This Row],[Runline.error]]=0,Table1[[#This Row],[Error]]=0),0,1)</f>
        <v>1</v>
      </c>
      <c r="CK530" s="52">
        <f>IF(OR(SIGN(Table1[[#This Row],[Scorepreddiff]])&lt;&gt;SIGN(Table1[[#This Row],[Scorediff]]), ABS(Table1[[#This Row],[Scorepreddiff]])&gt;ABS(Table1[[#This Row],[Scorediff]])),1,0)</f>
        <v>1</v>
      </c>
    </row>
    <row r="531" spans="1:89" x14ac:dyDescent="0.25">
      <c r="A531" t="str">
        <f>IF(ISBLANK(Table1[[#This Row],[Gamewin]]),"Test","Train")</f>
        <v>Train</v>
      </c>
      <c r="B531" s="46" t="s">
        <v>10</v>
      </c>
      <c r="C531" t="s">
        <v>2</v>
      </c>
      <c r="D531" s="48" t="s">
        <v>351</v>
      </c>
      <c r="E531" s="3" t="str">
        <f>Table1[[#This Row],[Team1]]&amp;""&amp;Table1[[#This Row],[Team2]]&amp;""&amp;Table1[[#This Row],[Date]]</f>
        <v>PHIATL30.03.2018</v>
      </c>
      <c r="F531" s="49" t="str">
        <f>Raw!$C531</f>
        <v>ATL</v>
      </c>
      <c r="G531" s="49" t="str">
        <f>IF(Raw!$F531=Raw!$B531,"Team1","Team2")</f>
        <v>Team2</v>
      </c>
      <c r="H531" s="49" t="str">
        <f>IF(Table1[[#This Row],[Odd1]]&gt;Table1[[#This Row],[Odd2]],Table1[[#This Row],[Team2]],Table1[[#This Row],[Team1]])</f>
        <v>PHI</v>
      </c>
      <c r="I531" s="49" t="str">
        <f>IF(Raw!$H531=Raw!$B531,"Team1","Team2")</f>
        <v>Team1</v>
      </c>
      <c r="J531">
        <v>1.27</v>
      </c>
      <c r="K531">
        <v>4.1900000000000004</v>
      </c>
      <c r="L531" s="49">
        <f>Raw!$J531-Raw!$K531</f>
        <v>-2.9200000000000004</v>
      </c>
      <c r="M531" s="49" t="s">
        <v>2</v>
      </c>
      <c r="N531" s="49" t="str">
        <f>IF(Raw!$M531=Raw!$B531,"Team1", "Team2")</f>
        <v>Team2</v>
      </c>
      <c r="O531" s="3">
        <f>0</f>
        <v>0</v>
      </c>
      <c r="P531" s="3">
        <f>0</f>
        <v>0</v>
      </c>
      <c r="Q531" s="3">
        <f>0</f>
        <v>0</v>
      </c>
      <c r="R531" s="3">
        <f>0</f>
        <v>0</v>
      </c>
      <c r="S531" s="18" t="str">
        <f>IF(Table1[[#This Row],[Scorepred1]]&gt;Table1[[#This Row],[Scorepred2]],Table1[[#This Row],[Team1]],Table1[[#This Row],[Team2]])</f>
        <v>PHI</v>
      </c>
      <c r="T531" s="49" t="str">
        <f>IF(Raw!$S531=Raw!$B531,"Team1","Team2")</f>
        <v>Team1</v>
      </c>
      <c r="U531">
        <v>111</v>
      </c>
      <c r="V531">
        <v>96</v>
      </c>
      <c r="W531" s="49">
        <f>Raw!$U531-Raw!$V531</f>
        <v>15</v>
      </c>
      <c r="X531">
        <v>0.77600000000000002</v>
      </c>
      <c r="Y531">
        <v>0.65</v>
      </c>
      <c r="Z531" s="49">
        <f>1-Table1[[#This Row],[Pred1]]</f>
        <v>0.35</v>
      </c>
      <c r="AA531" s="51">
        <v>-1</v>
      </c>
      <c r="AB531" s="51">
        <v>23</v>
      </c>
      <c r="AC531" s="51">
        <v>-24</v>
      </c>
      <c r="AD531" s="51">
        <v>0.31499999999999995</v>
      </c>
      <c r="AE531" s="51">
        <v>0.19999999999999574</v>
      </c>
      <c r="AF531" s="51">
        <v>5.2000000000000028</v>
      </c>
      <c r="AG531" s="22">
        <v>2.1000000000000014</v>
      </c>
      <c r="AH531" s="22">
        <v>0.5</v>
      </c>
      <c r="AI531" s="22">
        <v>2.1000000000000014</v>
      </c>
      <c r="AJ531" s="22">
        <v>-0.19999999999999929</v>
      </c>
      <c r="AK531" s="22">
        <v>-1.1999999999999993</v>
      </c>
      <c r="AL531" s="22">
        <v>0.5</v>
      </c>
      <c r="AM531" s="22">
        <v>1.3000000000000007</v>
      </c>
      <c r="AN531" s="22">
        <v>2.7999999999999972</v>
      </c>
      <c r="AO531" s="22">
        <v>-3.5999999999999943</v>
      </c>
      <c r="AP531" s="22">
        <v>1.9000000000000004</v>
      </c>
      <c r="AQ531" s="22">
        <v>3.8000000000000043</v>
      </c>
      <c r="AR531" s="22">
        <v>5.7000000000000028</v>
      </c>
      <c r="AS531" s="22">
        <v>2.8999999999999986</v>
      </c>
      <c r="AT531" s="22">
        <v>1.2999999999999989</v>
      </c>
      <c r="AU531" s="22">
        <v>9.9999999999999645E-2</v>
      </c>
      <c r="AV531" s="22">
        <v>0.70000000000000018</v>
      </c>
      <c r="AW531" s="22">
        <v>-0.30000000000000071</v>
      </c>
      <c r="AX531" s="22">
        <v>2.6000000000000014</v>
      </c>
      <c r="AY531" s="22">
        <v>0.19999999999999929</v>
      </c>
      <c r="AZ531" s="22">
        <v>8.9</v>
      </c>
      <c r="BA531" s="22">
        <v>0</v>
      </c>
      <c r="BB531" s="22">
        <v>1</v>
      </c>
      <c r="BC531" s="22">
        <v>-1</v>
      </c>
      <c r="BD531" s="22">
        <v>1</v>
      </c>
      <c r="BE531" s="22">
        <v>0</v>
      </c>
      <c r="BF531" s="22">
        <v>4</v>
      </c>
      <c r="BG531" s="22">
        <v>4</v>
      </c>
      <c r="BH531" s="22">
        <v>21</v>
      </c>
      <c r="BI531" s="22">
        <v>-7.3000000000000043</v>
      </c>
      <c r="BJ531" s="22">
        <v>-4</v>
      </c>
      <c r="BK531" s="22">
        <v>4</v>
      </c>
      <c r="BL531" s="22">
        <v>-19.100000000000001</v>
      </c>
      <c r="BM531" s="22">
        <v>0</v>
      </c>
      <c r="BN531" s="22">
        <v>4</v>
      </c>
      <c r="BO531" s="22">
        <v>-12.199999999999989</v>
      </c>
      <c r="BP531" s="22">
        <v>10</v>
      </c>
      <c r="BQ531" s="22">
        <v>11</v>
      </c>
      <c r="BR531" s="22">
        <v>21</v>
      </c>
      <c r="BS531" s="22">
        <v>8</v>
      </c>
      <c r="BT531" s="22">
        <v>-8</v>
      </c>
      <c r="BU531" s="22">
        <v>-1</v>
      </c>
      <c r="BV531" s="22">
        <v>1</v>
      </c>
      <c r="BW531" s="22">
        <v>4</v>
      </c>
      <c r="BX531" s="22">
        <v>-3</v>
      </c>
      <c r="BY531" s="22">
        <v>2</v>
      </c>
      <c r="BZ531" s="22">
        <v>29</v>
      </c>
      <c r="CA531" s="21" t="str">
        <f>IF(Table1[[#This Row],[Score1]]&gt;Table1[[#This Row],[Score2]],Table1[[#This Row],[Team1]],Table1[[#This Row],[Team2]])</f>
        <v>PHI</v>
      </c>
      <c r="CB531" s="53" t="str">
        <f>IF(Raw!$CA531=Raw!$B531,"Team1", "Team2")</f>
        <v>Team1</v>
      </c>
      <c r="CC531" s="53">
        <v>101</v>
      </c>
      <c r="CD531" s="53">
        <v>91</v>
      </c>
      <c r="CE531" s="53">
        <f>Raw!$CC531-Raw!$CD531</f>
        <v>10</v>
      </c>
      <c r="CF531" s="53" t="str">
        <f>INDEX(Pred!O:O, MATCH(Table1[[#This Row],[Index]],Pred!E:E,0))</f>
        <v>do not bet</v>
      </c>
      <c r="CG531" s="53">
        <f>INDEX(Pred!P:P,MATCH(Table1[[#This Row],[Index]],Pred!E:E,0))</f>
        <v>1</v>
      </c>
      <c r="CH531" s="53">
        <f>IF(OR(SIGN(Table1[[#This Row],[Runline.forecast]])&lt;&gt;SIGN(Table1[[#This Row],[Scorediff]]), ABS(Table1[[#This Row],[Runline.forecast]])&gt;ABS(Table1[[#This Row],[Scorediff]])),1,0)</f>
        <v>0</v>
      </c>
      <c r="CI531" s="53">
        <f>IF(Table1[[#This Row],[GamewinTeam]]=Table1[[#This Row],[Bet.forecast]],0,1)</f>
        <v>1</v>
      </c>
      <c r="CJ531" s="53">
        <f>IF(AND(Table1[[#This Row],[Runline.error]]=0,Table1[[#This Row],[Error]]=0),0,1)</f>
        <v>1</v>
      </c>
      <c r="CK531" s="53">
        <f>IF(OR(SIGN(Table1[[#This Row],[Scorepreddiff]])&lt;&gt;SIGN(Table1[[#This Row],[Scorediff]]), ABS(Table1[[#This Row],[Scorepreddiff]])&gt;ABS(Table1[[#This Row],[Scorediff]])),1,0)</f>
        <v>1</v>
      </c>
    </row>
    <row r="532" spans="1:89" x14ac:dyDescent="0.25">
      <c r="A532" t="str">
        <f>IF(ISBLANK(Table1[[#This Row],[Gamewin]]),"Test","Train")</f>
        <v>Train</v>
      </c>
      <c r="B532" s="46" t="s">
        <v>47</v>
      </c>
      <c r="C532" t="s">
        <v>67</v>
      </c>
      <c r="D532" s="48" t="s">
        <v>351</v>
      </c>
      <c r="E532" s="3" t="str">
        <f>Table1[[#This Row],[Team1]]&amp;""&amp;Table1[[#This Row],[Team2]]&amp;""&amp;Table1[[#This Row],[Date]]</f>
        <v>DENOKC30.03.2018</v>
      </c>
      <c r="F532" s="49" t="str">
        <f>Raw!$C532</f>
        <v>OKC</v>
      </c>
      <c r="G532" s="49" t="str">
        <f>IF(Raw!$F532=Raw!$B532,"Team1","Team2")</f>
        <v>Team2</v>
      </c>
      <c r="H532" s="49" t="str">
        <f>IF(Table1[[#This Row],[Odd1]]&gt;Table1[[#This Row],[Odd2]],Table1[[#This Row],[Team2]],Table1[[#This Row],[Team1]])</f>
        <v>OKC</v>
      </c>
      <c r="I532" s="49" t="str">
        <f>IF(Raw!$H532=Raw!$B532,"Team1","Team2")</f>
        <v>Team2</v>
      </c>
      <c r="J532">
        <v>2.5</v>
      </c>
      <c r="K532">
        <v>1.6</v>
      </c>
      <c r="L532" s="49">
        <f>Raw!$J532-Raw!$K532</f>
        <v>0.89999999999999991</v>
      </c>
      <c r="M532" s="49" t="s">
        <v>47</v>
      </c>
      <c r="N532" s="49" t="str">
        <f>IF(Raw!$M532=Raw!$B532,"Team1", "Team2")</f>
        <v>Team1</v>
      </c>
      <c r="O532" s="3">
        <f>0</f>
        <v>0</v>
      </c>
      <c r="P532" s="3">
        <f>0</f>
        <v>0</v>
      </c>
      <c r="Q532" s="3">
        <f>0</f>
        <v>0</v>
      </c>
      <c r="R532" s="3">
        <f>0</f>
        <v>0</v>
      </c>
      <c r="S532" s="18" t="str">
        <f>IF(Table1[[#This Row],[Scorepred1]]&gt;Table1[[#This Row],[Scorepred2]],Table1[[#This Row],[Team1]],Table1[[#This Row],[Team2]])</f>
        <v>OKC</v>
      </c>
      <c r="T532" s="49" t="str">
        <f>IF(Raw!$S532=Raw!$B532,"Team1","Team2")</f>
        <v>Team2</v>
      </c>
      <c r="U532">
        <v>84</v>
      </c>
      <c r="V532">
        <v>109</v>
      </c>
      <c r="W532" s="49">
        <f>Raw!$U532-Raw!$V532</f>
        <v>-25</v>
      </c>
      <c r="X532">
        <v>0.83220000000000005</v>
      </c>
      <c r="Y532">
        <v>0.25</v>
      </c>
      <c r="Z532" s="49">
        <f>1-Table1[[#This Row],[Pred1]]</f>
        <v>0.75</v>
      </c>
      <c r="AA532" s="51">
        <v>-1</v>
      </c>
      <c r="AB532" s="51">
        <v>-4</v>
      </c>
      <c r="AC532" s="51">
        <v>3</v>
      </c>
      <c r="AD532" s="51">
        <v>-4.599999999999993E-2</v>
      </c>
      <c r="AE532" s="51">
        <v>0</v>
      </c>
      <c r="AF532" s="51">
        <v>2.6000000000000085</v>
      </c>
      <c r="AG532" s="22">
        <v>0.70000000000000284</v>
      </c>
      <c r="AH532" s="22">
        <v>-1.2999999999999972</v>
      </c>
      <c r="AI532" s="22">
        <v>1.5</v>
      </c>
      <c r="AJ532" s="22">
        <v>1.0999999999999996</v>
      </c>
      <c r="AK532" s="22">
        <v>1.0999999999999979</v>
      </c>
      <c r="AL532" s="22">
        <v>2.2999999999999972</v>
      </c>
      <c r="AM532" s="22">
        <v>9.9999999999997868E-2</v>
      </c>
      <c r="AN532" s="22">
        <v>-1.5</v>
      </c>
      <c r="AO532" s="22">
        <v>5.2000000000000028</v>
      </c>
      <c r="AP532" s="22">
        <v>-1.5</v>
      </c>
      <c r="AQ532" s="22">
        <v>0.80000000000000426</v>
      </c>
      <c r="AR532" s="22">
        <v>-0.69999999999999574</v>
      </c>
      <c r="AS532" s="22">
        <v>3.8000000000000007</v>
      </c>
      <c r="AT532" s="22">
        <v>1</v>
      </c>
      <c r="AU532" s="22">
        <v>-1.0999999999999996</v>
      </c>
      <c r="AV532" s="22">
        <v>-0.29999999999999982</v>
      </c>
      <c r="AW532" s="22">
        <v>0.40000000000000036</v>
      </c>
      <c r="AX532" s="22">
        <v>-1.6000000000000014</v>
      </c>
      <c r="AY532" s="22">
        <v>-0.80000000000000071</v>
      </c>
      <c r="AZ532" s="22">
        <v>-1.9000000000000001</v>
      </c>
      <c r="BA532" s="22">
        <v>0</v>
      </c>
      <c r="BB532" s="22">
        <v>0</v>
      </c>
      <c r="BC532" s="22">
        <v>0</v>
      </c>
      <c r="BD532" s="22">
        <v>0</v>
      </c>
      <c r="BE532" s="22">
        <v>0</v>
      </c>
      <c r="BF532" s="22">
        <v>11</v>
      </c>
      <c r="BG532" s="22">
        <v>5</v>
      </c>
      <c r="BH532" s="22">
        <v>4</v>
      </c>
      <c r="BI532" s="22">
        <v>3.7000000000000028</v>
      </c>
      <c r="BJ532" s="22">
        <v>2</v>
      </c>
      <c r="BK532" s="22">
        <v>0</v>
      </c>
      <c r="BL532" s="22">
        <v>6.5999999999999943</v>
      </c>
      <c r="BM532" s="22">
        <v>-1</v>
      </c>
      <c r="BN532" s="22">
        <v>-7</v>
      </c>
      <c r="BO532" s="22">
        <v>26.200000000000003</v>
      </c>
      <c r="BP532" s="22">
        <v>0</v>
      </c>
      <c r="BQ532" s="22">
        <v>-3</v>
      </c>
      <c r="BR532" s="22">
        <v>-3</v>
      </c>
      <c r="BS532" s="22">
        <v>7</v>
      </c>
      <c r="BT532" s="22">
        <v>-2</v>
      </c>
      <c r="BU532" s="22">
        <v>-5</v>
      </c>
      <c r="BV532" s="22">
        <v>3</v>
      </c>
      <c r="BW532" s="22">
        <v>10</v>
      </c>
      <c r="BX532" s="22">
        <v>-7</v>
      </c>
      <c r="BY532" s="22">
        <v>0</v>
      </c>
      <c r="BZ532" s="22">
        <v>0</v>
      </c>
      <c r="CA532" s="21" t="str">
        <f>IF(Table1[[#This Row],[Score1]]&gt;Table1[[#This Row],[Score2]],Table1[[#This Row],[Team1]],Table1[[#This Row],[Team2]])</f>
        <v>DEN</v>
      </c>
      <c r="CB532" s="53" t="str">
        <f>IF(Raw!$CA532=Raw!$B532,"Team1", "Team2")</f>
        <v>Team1</v>
      </c>
      <c r="CC532" s="53">
        <v>126</v>
      </c>
      <c r="CD532" s="53">
        <v>125</v>
      </c>
      <c r="CE532" s="53">
        <f>Raw!$CC532-Raw!$CD532</f>
        <v>1</v>
      </c>
      <c r="CF532" s="53" t="str">
        <f>INDEX(Pred!O:O, MATCH(Table1[[#This Row],[Index]],Pred!E:E,0))</f>
        <v>Team2</v>
      </c>
      <c r="CG532" s="53">
        <f>INDEX(Pred!P:P,MATCH(Table1[[#This Row],[Index]],Pred!E:E,0))</f>
        <v>-7</v>
      </c>
      <c r="CH532" s="53">
        <f>IF(OR(SIGN(Table1[[#This Row],[Runline.forecast]])&lt;&gt;SIGN(Table1[[#This Row],[Scorediff]]), ABS(Table1[[#This Row],[Runline.forecast]])&gt;ABS(Table1[[#This Row],[Scorediff]])),1,0)</f>
        <v>1</v>
      </c>
      <c r="CI532" s="53">
        <f>IF(Table1[[#This Row],[GamewinTeam]]=Table1[[#This Row],[Bet.forecast]],0,1)</f>
        <v>1</v>
      </c>
      <c r="CJ532" s="53">
        <f>IF(AND(Table1[[#This Row],[Runline.error]]=0,Table1[[#This Row],[Error]]=0),0,1)</f>
        <v>1</v>
      </c>
      <c r="CK532" s="53">
        <f>IF(OR(SIGN(Table1[[#This Row],[Scorepreddiff]])&lt;&gt;SIGN(Table1[[#This Row],[Scorediff]]), ABS(Table1[[#This Row],[Scorepreddiff]])&gt;ABS(Table1[[#This Row],[Scorediff]])),1,0)</f>
        <v>1</v>
      </c>
    </row>
    <row r="533" spans="1:89" x14ac:dyDescent="0.25">
      <c r="A533" t="str">
        <f>IF(ISBLANK(Table1[[#This Row],[Gamewin]]),"Test","Train")</f>
        <v>Train</v>
      </c>
      <c r="B533" s="46" t="s">
        <v>63</v>
      </c>
      <c r="C533" t="s">
        <v>4</v>
      </c>
      <c r="D533" s="48" t="s">
        <v>351</v>
      </c>
      <c r="E533" s="3" t="str">
        <f>Table1[[#This Row],[Team1]]&amp;""&amp;Table1[[#This Row],[Team2]]&amp;""&amp;Table1[[#This Row],[Date]]</f>
        <v>NOPCLE30.03.2018</v>
      </c>
      <c r="F533" s="49" t="str">
        <f>Raw!$C533</f>
        <v>CLE</v>
      </c>
      <c r="G533" s="49" t="str">
        <f>IF(Raw!$F533=Raw!$B533,"Team1","Team2")</f>
        <v>Team2</v>
      </c>
      <c r="H533" s="49" t="str">
        <f>IF(Table1[[#This Row],[Odd1]]&gt;Table1[[#This Row],[Odd2]],Table1[[#This Row],[Team2]],Table1[[#This Row],[Team1]])</f>
        <v>CLE</v>
      </c>
      <c r="I533" s="49" t="str">
        <f>IF(Raw!$H533=Raw!$B533,"Team1","Team2")</f>
        <v>Team2</v>
      </c>
      <c r="J533">
        <v>2.62</v>
      </c>
      <c r="K533">
        <v>1.56</v>
      </c>
      <c r="L533" s="49">
        <f>Raw!$J533-Raw!$K533</f>
        <v>1.06</v>
      </c>
      <c r="M533" s="49" t="s">
        <v>63</v>
      </c>
      <c r="N533" s="49" t="str">
        <f>IF(Raw!$M533=Raw!$B533,"Team1", "Team2")</f>
        <v>Team1</v>
      </c>
      <c r="O533" s="3">
        <f>0</f>
        <v>0</v>
      </c>
      <c r="P533" s="3">
        <f>0</f>
        <v>0</v>
      </c>
      <c r="Q533" s="3">
        <f>0</f>
        <v>0</v>
      </c>
      <c r="R533" s="3">
        <f>0</f>
        <v>0</v>
      </c>
      <c r="S533" s="18" t="str">
        <f>IF(Table1[[#This Row],[Scorepred1]]&gt;Table1[[#This Row],[Scorepred2]],Table1[[#This Row],[Team1]],Table1[[#This Row],[Team2]])</f>
        <v>CLE</v>
      </c>
      <c r="T533" s="49" t="str">
        <f>IF(Raw!$S533=Raw!$B533,"Team1","Team2")</f>
        <v>Team2</v>
      </c>
      <c r="U533">
        <v>100</v>
      </c>
      <c r="V533">
        <v>102</v>
      </c>
      <c r="W533" s="49">
        <f>Raw!$U533-Raw!$V533</f>
        <v>-2</v>
      </c>
      <c r="X533">
        <v>0.52429999999999999</v>
      </c>
      <c r="Y533">
        <v>0.48</v>
      </c>
      <c r="Z533" s="49">
        <f>1-Table1[[#This Row],[Pred1]]</f>
        <v>0.52</v>
      </c>
      <c r="AA533" s="51">
        <v>0</v>
      </c>
      <c r="AB533" s="51">
        <v>-2</v>
      </c>
      <c r="AC533" s="51">
        <v>2</v>
      </c>
      <c r="AD533" s="51">
        <v>-2.7000000000000024E-2</v>
      </c>
      <c r="AE533" s="51">
        <v>0.60000000000000142</v>
      </c>
      <c r="AF533" s="51">
        <v>0.59999999999999432</v>
      </c>
      <c r="AG533" s="22">
        <v>2.1000000000000014</v>
      </c>
      <c r="AH533" s="22">
        <v>3.5</v>
      </c>
      <c r="AI533" s="22">
        <v>0.39999999999999858</v>
      </c>
      <c r="AJ533" s="22">
        <v>-1.8000000000000007</v>
      </c>
      <c r="AK533" s="22">
        <v>-4.1999999999999957</v>
      </c>
      <c r="AL533" s="22">
        <v>-0.89999999999999858</v>
      </c>
      <c r="AM533" s="22">
        <v>-1.6999999999999993</v>
      </c>
      <c r="AN533" s="22">
        <v>-1.8000000000000007</v>
      </c>
      <c r="AO533" s="22">
        <v>-0.89999999999999147</v>
      </c>
      <c r="AP533" s="22">
        <v>0.19999999999999929</v>
      </c>
      <c r="AQ533" s="22">
        <v>2</v>
      </c>
      <c r="AR533" s="22">
        <v>2.2000000000000028</v>
      </c>
      <c r="AS533" s="22">
        <v>2.8999999999999986</v>
      </c>
      <c r="AT533" s="22">
        <v>1.1999999999999993</v>
      </c>
      <c r="AU533" s="22">
        <v>0.70000000000000018</v>
      </c>
      <c r="AV533" s="22">
        <v>2.0000000000000004</v>
      </c>
      <c r="AW533" s="22">
        <v>0.20000000000000018</v>
      </c>
      <c r="AX533" s="22">
        <v>0.20000000000000284</v>
      </c>
      <c r="AY533" s="22">
        <v>-0.10000000000000142</v>
      </c>
      <c r="AZ533" s="22">
        <v>-0.29999999999999993</v>
      </c>
      <c r="BA533" s="22">
        <v>0</v>
      </c>
      <c r="BB533" s="22">
        <v>-1</v>
      </c>
      <c r="BC533" s="22">
        <v>1</v>
      </c>
      <c r="BD533" s="22">
        <v>-1</v>
      </c>
      <c r="BE533" s="22">
        <v>0</v>
      </c>
      <c r="BF533" s="22">
        <v>-15</v>
      </c>
      <c r="BG533" s="22">
        <v>-2</v>
      </c>
      <c r="BH533" s="22">
        <v>1</v>
      </c>
      <c r="BI533" s="22">
        <v>-2.6999999999999957</v>
      </c>
      <c r="BJ533" s="22">
        <v>-7</v>
      </c>
      <c r="BK533" s="22">
        <v>-4</v>
      </c>
      <c r="BL533" s="22">
        <v>-22.599999999999998</v>
      </c>
      <c r="BM533" s="22">
        <v>-4</v>
      </c>
      <c r="BN533" s="22">
        <v>-6</v>
      </c>
      <c r="BO533" s="22">
        <v>7.9000000000000057</v>
      </c>
      <c r="BP533" s="22">
        <v>0</v>
      </c>
      <c r="BQ533" s="22">
        <v>16</v>
      </c>
      <c r="BR533" s="22">
        <v>16</v>
      </c>
      <c r="BS533" s="22">
        <v>6</v>
      </c>
      <c r="BT533" s="22">
        <v>10</v>
      </c>
      <c r="BU533" s="22">
        <v>-6</v>
      </c>
      <c r="BV533" s="22">
        <v>9</v>
      </c>
      <c r="BW533" s="22">
        <v>5</v>
      </c>
      <c r="BX533" s="22">
        <v>0</v>
      </c>
      <c r="BY533" s="22">
        <v>1</v>
      </c>
      <c r="BZ533" s="22">
        <v>-17</v>
      </c>
      <c r="CA533" s="21" t="str">
        <f>IF(Table1[[#This Row],[Score1]]&gt;Table1[[#This Row],[Score2]],Table1[[#This Row],[Team1]],Table1[[#This Row],[Team2]])</f>
        <v>CLE</v>
      </c>
      <c r="CB533" s="53" t="str">
        <f>IF(Raw!$CA533=Raw!$B533,"Team1", "Team2")</f>
        <v>Team2</v>
      </c>
      <c r="CC533" s="53">
        <v>102</v>
      </c>
      <c r="CD533" s="53">
        <v>107</v>
      </c>
      <c r="CE533" s="53">
        <f>Raw!$CC533-Raw!$CD533</f>
        <v>-5</v>
      </c>
      <c r="CF533" s="53" t="str">
        <f>INDEX(Pred!O:O, MATCH(Table1[[#This Row],[Index]],Pred!E:E,0))</f>
        <v>do not bet</v>
      </c>
      <c r="CG533" s="53">
        <f>INDEX(Pred!P:P,MATCH(Table1[[#This Row],[Index]],Pred!E:E,0))</f>
        <v>-1</v>
      </c>
      <c r="CH533" s="53">
        <f>IF(OR(SIGN(Table1[[#This Row],[Runline.forecast]])&lt;&gt;SIGN(Table1[[#This Row],[Scorediff]]), ABS(Table1[[#This Row],[Runline.forecast]])&gt;ABS(Table1[[#This Row],[Scorediff]])),1,0)</f>
        <v>0</v>
      </c>
      <c r="CI533" s="53">
        <f>IF(Table1[[#This Row],[GamewinTeam]]=Table1[[#This Row],[Bet.forecast]],0,1)</f>
        <v>1</v>
      </c>
      <c r="CJ533" s="53">
        <f>IF(AND(Table1[[#This Row],[Runline.error]]=0,Table1[[#This Row],[Error]]=0),0,1)</f>
        <v>1</v>
      </c>
      <c r="CK533" s="53">
        <f>IF(OR(SIGN(Table1[[#This Row],[Scorepreddiff]])&lt;&gt;SIGN(Table1[[#This Row],[Scorediff]]), ABS(Table1[[#This Row],[Scorepreddiff]])&gt;ABS(Table1[[#This Row],[Scorediff]])),1,0)</f>
        <v>0</v>
      </c>
    </row>
    <row r="534" spans="1:89" x14ac:dyDescent="0.25">
      <c r="A534" t="str">
        <f>IF(ISBLANK(Table1[[#This Row],[Gamewin]]),"Test","Train")</f>
        <v>Train</v>
      </c>
      <c r="B534" s="46" t="s">
        <v>72</v>
      </c>
      <c r="C534" t="s">
        <v>6</v>
      </c>
      <c r="D534" s="48" t="s">
        <v>351</v>
      </c>
      <c r="E534" s="3" t="str">
        <f>Table1[[#This Row],[Team1]]&amp;""&amp;Table1[[#This Row],[Team2]]&amp;""&amp;Table1[[#This Row],[Date]]</f>
        <v>PHXHOU30.03.2018</v>
      </c>
      <c r="F534" s="49" t="str">
        <f>Raw!$C534</f>
        <v>HOU</v>
      </c>
      <c r="G534" s="49" t="str">
        <f>IF(Raw!$F534=Raw!$B534,"Team1","Team2")</f>
        <v>Team2</v>
      </c>
      <c r="H534" s="49" t="str">
        <f>IF(Table1[[#This Row],[Odd1]]&gt;Table1[[#This Row],[Odd2]],Table1[[#This Row],[Team2]],Table1[[#This Row],[Team1]])</f>
        <v>HOU</v>
      </c>
      <c r="I534" s="49" t="str">
        <f>IF(Raw!$H534=Raw!$B534,"Team1","Team2")</f>
        <v>Team2</v>
      </c>
      <c r="J534">
        <v>17</v>
      </c>
      <c r="K534">
        <v>1.02</v>
      </c>
      <c r="L534" s="49">
        <f>Raw!$J534-Raw!$K534</f>
        <v>15.98</v>
      </c>
      <c r="M534" s="49" t="s">
        <v>72</v>
      </c>
      <c r="N534" s="49" t="str">
        <f>IF(Raw!$M534=Raw!$B534,"Team1", "Team2")</f>
        <v>Team1</v>
      </c>
      <c r="O534" s="3">
        <f>0</f>
        <v>0</v>
      </c>
      <c r="P534" s="3">
        <f>0</f>
        <v>0</v>
      </c>
      <c r="Q534" s="3">
        <f>0</f>
        <v>0</v>
      </c>
      <c r="R534" s="3">
        <f>0</f>
        <v>0</v>
      </c>
      <c r="S534" s="18" t="str">
        <f>IF(Table1[[#This Row],[Scorepred1]]&gt;Table1[[#This Row],[Scorepred2]],Table1[[#This Row],[Team1]],Table1[[#This Row],[Team2]])</f>
        <v>HOU</v>
      </c>
      <c r="T534" s="49" t="str">
        <f>IF(Raw!$S534=Raw!$B534,"Team1","Team2")</f>
        <v>Team2</v>
      </c>
      <c r="U534">
        <v>86</v>
      </c>
      <c r="V534">
        <v>114</v>
      </c>
      <c r="W534" s="49">
        <f>Raw!$U534-Raw!$V534</f>
        <v>-28</v>
      </c>
      <c r="X534">
        <v>0.6855</v>
      </c>
      <c r="Y534">
        <v>0.22</v>
      </c>
      <c r="Z534" s="49">
        <f>1-Table1[[#This Row],[Pred1]]</f>
        <v>0.78</v>
      </c>
      <c r="AA534" s="51">
        <v>1</v>
      </c>
      <c r="AB534" s="51">
        <v>-42</v>
      </c>
      <c r="AC534" s="51">
        <v>43</v>
      </c>
      <c r="AD534" s="51">
        <v>-0.56299999999999994</v>
      </c>
      <c r="AE534" s="51">
        <v>-0.10000000000000142</v>
      </c>
      <c r="AF534" s="51">
        <v>-9.7999999999999972</v>
      </c>
      <c r="AG534" s="22">
        <v>-0.80000000000000426</v>
      </c>
      <c r="AH534" s="22">
        <v>2.6000000000000085</v>
      </c>
      <c r="AI534" s="22">
        <v>-2.3000000000000043</v>
      </c>
      <c r="AJ534" s="22">
        <v>-6.3000000000000007</v>
      </c>
      <c r="AK534" s="22">
        <v>-14.7</v>
      </c>
      <c r="AL534" s="22">
        <v>-3.2999999999999972</v>
      </c>
      <c r="AM534" s="22">
        <v>-2</v>
      </c>
      <c r="AN534" s="22">
        <v>-1.1000000000000014</v>
      </c>
      <c r="AO534" s="22">
        <v>-4.4000000000000057</v>
      </c>
      <c r="AP534" s="22">
        <v>1.3000000000000007</v>
      </c>
      <c r="AQ534" s="22">
        <v>-1</v>
      </c>
      <c r="AR534" s="22">
        <v>0.29999999999999716</v>
      </c>
      <c r="AS534" s="22">
        <v>-0.80000000000000071</v>
      </c>
      <c r="AT534" s="22">
        <v>2</v>
      </c>
      <c r="AU534" s="22">
        <v>-1.5999999999999996</v>
      </c>
      <c r="AV534" s="22">
        <v>-0.20000000000000018</v>
      </c>
      <c r="AW534" s="22">
        <v>1.5</v>
      </c>
      <c r="AX534" s="22">
        <v>2.7999999999999972</v>
      </c>
      <c r="AY534" s="22">
        <v>0.69999999999999929</v>
      </c>
      <c r="AZ534" s="22">
        <v>-19.3</v>
      </c>
      <c r="BA534" s="22">
        <v>0</v>
      </c>
      <c r="BB534" s="22">
        <v>-1</v>
      </c>
      <c r="BC534" s="22">
        <v>1</v>
      </c>
      <c r="BD534" s="22">
        <v>-1</v>
      </c>
      <c r="BE534" s="22">
        <v>0</v>
      </c>
      <c r="BF534" s="22">
        <v>-19</v>
      </c>
      <c r="BG534" s="22">
        <v>-3</v>
      </c>
      <c r="BH534" s="22">
        <v>-5</v>
      </c>
      <c r="BI534" s="22">
        <v>-0.89999999999999858</v>
      </c>
      <c r="BJ534" s="22">
        <v>-8</v>
      </c>
      <c r="BK534" s="22">
        <v>-23</v>
      </c>
      <c r="BL534" s="22">
        <v>-2.2000000000000028</v>
      </c>
      <c r="BM534" s="22">
        <v>-5</v>
      </c>
      <c r="BN534" s="22">
        <v>-3</v>
      </c>
      <c r="BO534" s="22">
        <v>-13.5</v>
      </c>
      <c r="BP534" s="22">
        <v>0</v>
      </c>
      <c r="BQ534" s="22">
        <v>-7</v>
      </c>
      <c r="BR534" s="22">
        <v>-7</v>
      </c>
      <c r="BS534" s="22">
        <v>-11</v>
      </c>
      <c r="BT534" s="22">
        <v>4</v>
      </c>
      <c r="BU534" s="22">
        <v>-2</v>
      </c>
      <c r="BV534" s="22">
        <v>-2</v>
      </c>
      <c r="BW534" s="22">
        <v>3</v>
      </c>
      <c r="BX534" s="22">
        <v>8</v>
      </c>
      <c r="BY534" s="22">
        <v>0</v>
      </c>
      <c r="BZ534" s="22">
        <v>-44</v>
      </c>
      <c r="CA534" s="21" t="str">
        <f>IF(Table1[[#This Row],[Score1]]&gt;Table1[[#This Row],[Score2]],Table1[[#This Row],[Team1]],Table1[[#This Row],[Team2]])</f>
        <v>HOU</v>
      </c>
      <c r="CB534" s="53" t="str">
        <f>IF(Raw!$CA534=Raw!$B534,"Team1", "Team2")</f>
        <v>Team2</v>
      </c>
      <c r="CC534" s="53">
        <v>103</v>
      </c>
      <c r="CD534" s="53">
        <v>104</v>
      </c>
      <c r="CE534" s="53">
        <f>Raw!$CC534-Raw!$CD534</f>
        <v>-1</v>
      </c>
      <c r="CF534" s="53" t="str">
        <f>INDEX(Pred!O:O, MATCH(Table1[[#This Row],[Index]],Pred!E:E,0))</f>
        <v>Team2</v>
      </c>
      <c r="CG534" s="53">
        <f>INDEX(Pred!P:P,MATCH(Table1[[#This Row],[Index]],Pred!E:E,0))</f>
        <v>-11</v>
      </c>
      <c r="CH534" s="53">
        <f>IF(OR(SIGN(Table1[[#This Row],[Runline.forecast]])&lt;&gt;SIGN(Table1[[#This Row],[Scorediff]]), ABS(Table1[[#This Row],[Runline.forecast]])&gt;ABS(Table1[[#This Row],[Scorediff]])),1,0)</f>
        <v>1</v>
      </c>
      <c r="CI534" s="53">
        <f>IF(Table1[[#This Row],[GamewinTeam]]=Table1[[#This Row],[Bet.forecast]],0,1)</f>
        <v>0</v>
      </c>
      <c r="CJ534" s="53">
        <f>IF(AND(Table1[[#This Row],[Runline.error]]=0,Table1[[#This Row],[Error]]=0),0,1)</f>
        <v>1</v>
      </c>
      <c r="CK534" s="53">
        <f>IF(OR(SIGN(Table1[[#This Row],[Scorepreddiff]])&lt;&gt;SIGN(Table1[[#This Row],[Scorediff]]), ABS(Table1[[#This Row],[Scorepreddiff]])&gt;ABS(Table1[[#This Row],[Scorediff]])),1,0)</f>
        <v>1</v>
      </c>
    </row>
    <row r="535" spans="1:89" x14ac:dyDescent="0.25">
      <c r="A535" t="str">
        <f>IF(ISBLANK(Table1[[#This Row],[Gamewin]]),"Test","Train")</f>
        <v>Train</v>
      </c>
      <c r="B535" s="46" t="s">
        <v>9</v>
      </c>
      <c r="C535" t="s">
        <v>45</v>
      </c>
      <c r="D535" s="48" t="s">
        <v>351</v>
      </c>
      <c r="E535" s="3" t="str">
        <f>Table1[[#This Row],[Team1]]&amp;""&amp;Table1[[#This Row],[Team2]]&amp;""&amp;Table1[[#This Row],[Date]]</f>
        <v>MINDAL30.03.2018</v>
      </c>
      <c r="F535" s="49" t="str">
        <f>Raw!$C535</f>
        <v>DAL</v>
      </c>
      <c r="G535" s="49" t="str">
        <f>IF(Raw!$F535=Raw!$B535,"Team1","Team2")</f>
        <v>Team2</v>
      </c>
      <c r="H535" s="49" t="str">
        <f>IF(Table1[[#This Row],[Odd1]]&gt;Table1[[#This Row],[Odd2]],Table1[[#This Row],[Team2]],Table1[[#This Row],[Team1]])</f>
        <v>MIN</v>
      </c>
      <c r="I535" s="49" t="str">
        <f>IF(Raw!$H535=Raw!$B535,"Team1","Team2")</f>
        <v>Team1</v>
      </c>
      <c r="J535">
        <v>1.41</v>
      </c>
      <c r="K535">
        <v>3.19</v>
      </c>
      <c r="L535" s="49">
        <f>Raw!$J535-Raw!$K535</f>
        <v>-1.78</v>
      </c>
      <c r="M535" s="49" t="s">
        <v>45</v>
      </c>
      <c r="N535" s="49" t="str">
        <f>IF(Raw!$M535=Raw!$B535,"Team1", "Team2")</f>
        <v>Team2</v>
      </c>
      <c r="O535" s="3">
        <f>0</f>
        <v>0</v>
      </c>
      <c r="P535" s="3">
        <f>0</f>
        <v>0</v>
      </c>
      <c r="Q535" s="3">
        <f>0</f>
        <v>0</v>
      </c>
      <c r="R535" s="3">
        <f>0</f>
        <v>0</v>
      </c>
      <c r="S535" s="18" t="str">
        <f>IF(Table1[[#This Row],[Scorepred1]]&gt;Table1[[#This Row],[Scorepred2]],Table1[[#This Row],[Team1]],Table1[[#This Row],[Team2]])</f>
        <v>MIN</v>
      </c>
      <c r="T535" s="49" t="str">
        <f>IF(Raw!$S535=Raw!$B535,"Team1","Team2")</f>
        <v>Team1</v>
      </c>
      <c r="U535">
        <v>103</v>
      </c>
      <c r="V535">
        <v>91</v>
      </c>
      <c r="W535" s="49">
        <f>Raw!$U535-Raw!$V535</f>
        <v>12</v>
      </c>
      <c r="X535">
        <v>0.7853</v>
      </c>
      <c r="Y535">
        <v>0.62</v>
      </c>
      <c r="Z535" s="49">
        <f>1-Table1[[#This Row],[Pred1]]</f>
        <v>0.38</v>
      </c>
      <c r="AA535" s="51">
        <v>1</v>
      </c>
      <c r="AB535" s="51">
        <v>20</v>
      </c>
      <c r="AC535" s="51">
        <v>-19</v>
      </c>
      <c r="AD535" s="51">
        <v>0.25899999999999995</v>
      </c>
      <c r="AE535" s="51">
        <v>0</v>
      </c>
      <c r="AF535" s="51">
        <v>7.3000000000000114</v>
      </c>
      <c r="AG535" s="22">
        <v>3</v>
      </c>
      <c r="AH535" s="22">
        <v>0.29999999999999716</v>
      </c>
      <c r="AI535" s="22">
        <v>3.2999999999999972</v>
      </c>
      <c r="AJ535" s="22">
        <v>-3.7000000000000011</v>
      </c>
      <c r="AK535" s="22">
        <v>-10.100000000000001</v>
      </c>
      <c r="AL535" s="22">
        <v>-0.29999999999999716</v>
      </c>
      <c r="AM535" s="22">
        <v>5.0000000000000018</v>
      </c>
      <c r="AN535" s="22">
        <v>5.3999999999999986</v>
      </c>
      <c r="AO535" s="22">
        <v>3.6000000000000085</v>
      </c>
      <c r="AP535" s="22">
        <v>2.3000000000000007</v>
      </c>
      <c r="AQ535" s="22">
        <v>-1.5</v>
      </c>
      <c r="AR535" s="22">
        <v>0.69999999999999574</v>
      </c>
      <c r="AS535" s="22">
        <v>0.10000000000000142</v>
      </c>
      <c r="AT535" s="22">
        <v>0.19999999999999929</v>
      </c>
      <c r="AU535" s="22">
        <v>1.2000000000000011</v>
      </c>
      <c r="AV535" s="22">
        <v>0.40000000000000036</v>
      </c>
      <c r="AW535" s="22">
        <v>9.9999999999999645E-2</v>
      </c>
      <c r="AX535" s="22">
        <v>-1.1999999999999993</v>
      </c>
      <c r="AY535" s="22">
        <v>1.1000000000000014</v>
      </c>
      <c r="AZ535" s="22">
        <v>4.8000000000000007</v>
      </c>
      <c r="BA535" s="22">
        <v>0</v>
      </c>
      <c r="BB535" s="22">
        <v>1</v>
      </c>
      <c r="BC535" s="22">
        <v>-1</v>
      </c>
      <c r="BD535" s="22">
        <v>1</v>
      </c>
      <c r="BE535" s="22">
        <v>0</v>
      </c>
      <c r="BF535" s="22">
        <v>33</v>
      </c>
      <c r="BG535" s="22">
        <v>15</v>
      </c>
      <c r="BH535" s="22">
        <v>6</v>
      </c>
      <c r="BI535" s="22">
        <v>14</v>
      </c>
      <c r="BJ535" s="22">
        <v>0</v>
      </c>
      <c r="BK535" s="22">
        <v>-14</v>
      </c>
      <c r="BL535" s="22">
        <v>13.799999999999997</v>
      </c>
      <c r="BM535" s="22">
        <v>3</v>
      </c>
      <c r="BN535" s="22">
        <v>2</v>
      </c>
      <c r="BO535" s="22">
        <v>7.2999999999999972</v>
      </c>
      <c r="BP535" s="22">
        <v>1</v>
      </c>
      <c r="BQ535" s="22">
        <v>-4</v>
      </c>
      <c r="BR535" s="22">
        <v>-3</v>
      </c>
      <c r="BS535" s="22">
        <v>16</v>
      </c>
      <c r="BT535" s="22">
        <v>2</v>
      </c>
      <c r="BU535" s="22">
        <v>-1</v>
      </c>
      <c r="BV535" s="22">
        <v>0</v>
      </c>
      <c r="BW535" s="22">
        <v>-3</v>
      </c>
      <c r="BX535" s="22">
        <v>-2</v>
      </c>
      <c r="BY535" s="22">
        <v>6</v>
      </c>
      <c r="BZ535" s="22">
        <v>22</v>
      </c>
      <c r="CA535" s="21" t="str">
        <f>IF(Table1[[#This Row],[Score1]]&gt;Table1[[#This Row],[Score2]],Table1[[#This Row],[Team1]],Table1[[#This Row],[Team2]])</f>
        <v>MIN</v>
      </c>
      <c r="CB535" s="53" t="str">
        <f>IF(Raw!$CA535=Raw!$B535,"Team1", "Team2")</f>
        <v>Team1</v>
      </c>
      <c r="CC535" s="53">
        <v>93</v>
      </c>
      <c r="CD535" s="53">
        <v>92</v>
      </c>
      <c r="CE535" s="53">
        <f>Raw!$CC535-Raw!$CD535</f>
        <v>1</v>
      </c>
      <c r="CF535" s="53" t="str">
        <f>INDEX(Pred!O:O, MATCH(Table1[[#This Row],[Index]],Pred!E:E,0))</f>
        <v>do not bet</v>
      </c>
      <c r="CG535" s="53">
        <f>INDEX(Pred!P:P,MATCH(Table1[[#This Row],[Index]],Pred!E:E,0))</f>
        <v>1</v>
      </c>
      <c r="CH535" s="53">
        <f>IF(OR(SIGN(Table1[[#This Row],[Runline.forecast]])&lt;&gt;SIGN(Table1[[#This Row],[Scorediff]]), ABS(Table1[[#This Row],[Runline.forecast]])&gt;ABS(Table1[[#This Row],[Scorediff]])),1,0)</f>
        <v>0</v>
      </c>
      <c r="CI535" s="53">
        <f>IF(Table1[[#This Row],[GamewinTeam]]=Table1[[#This Row],[Bet.forecast]],0,1)</f>
        <v>1</v>
      </c>
      <c r="CJ535" s="53">
        <f>IF(AND(Table1[[#This Row],[Runline.error]]=0,Table1[[#This Row],[Error]]=0),0,1)</f>
        <v>1</v>
      </c>
      <c r="CK535" s="53">
        <f>IF(OR(SIGN(Table1[[#This Row],[Scorepreddiff]])&lt;&gt;SIGN(Table1[[#This Row],[Scorediff]]), ABS(Table1[[#This Row],[Scorepreddiff]])&gt;ABS(Table1[[#This Row],[Scorediff]])),1,0)</f>
        <v>1</v>
      </c>
    </row>
    <row r="536" spans="1:89" x14ac:dyDescent="0.25">
      <c r="A536" t="str">
        <f>IF(ISBLANK(Table1[[#This Row],[Gamewin]]),"Test","Train")</f>
        <v>Train</v>
      </c>
      <c r="B536" s="46" t="s">
        <v>58</v>
      </c>
      <c r="C536" t="s">
        <v>81</v>
      </c>
      <c r="D536" s="48" t="s">
        <v>351</v>
      </c>
      <c r="E536" s="3" t="str">
        <f>Table1[[#This Row],[Team1]]&amp;""&amp;Table1[[#This Row],[Team2]]&amp;""&amp;Table1[[#This Row],[Date]]</f>
        <v>MEMUTA30.03.2018</v>
      </c>
      <c r="F536" s="49" t="str">
        <f>Raw!$C536</f>
        <v>UTA</v>
      </c>
      <c r="G536" s="49" t="str">
        <f>IF(Raw!$F536=Raw!$B536,"Team1","Team2")</f>
        <v>Team2</v>
      </c>
      <c r="H536" s="49" t="str">
        <f>IF(Table1[[#This Row],[Odd1]]&gt;Table1[[#This Row],[Odd2]],Table1[[#This Row],[Team2]],Table1[[#This Row],[Team1]])</f>
        <v>UTA</v>
      </c>
      <c r="I536" s="49" t="str">
        <f>IF(Raw!$H536=Raw!$B536,"Team1","Team2")</f>
        <v>Team2</v>
      </c>
      <c r="J536">
        <v>12.75</v>
      </c>
      <c r="K536">
        <v>1.06</v>
      </c>
      <c r="L536" s="49">
        <f>Raw!$J536-Raw!$K536</f>
        <v>11.69</v>
      </c>
      <c r="M536" s="49" t="s">
        <v>58</v>
      </c>
      <c r="N536" s="49" t="str">
        <f>IF(Raw!$M536=Raw!$B536,"Team1", "Team2")</f>
        <v>Team1</v>
      </c>
      <c r="O536" s="3">
        <f>0</f>
        <v>0</v>
      </c>
      <c r="P536" s="3">
        <f>0</f>
        <v>0</v>
      </c>
      <c r="Q536" s="3">
        <f>0</f>
        <v>0</v>
      </c>
      <c r="R536" s="3">
        <f>0</f>
        <v>0</v>
      </c>
      <c r="S536" s="18" t="str">
        <f>IF(Table1[[#This Row],[Scorepred1]]&gt;Table1[[#This Row],[Scorepred2]],Table1[[#This Row],[Team1]],Table1[[#This Row],[Team2]])</f>
        <v>UTA</v>
      </c>
      <c r="T536" s="49" t="str">
        <f>IF(Raw!$S536=Raw!$B536,"Team1","Team2")</f>
        <v>Team2</v>
      </c>
      <c r="U536">
        <v>92</v>
      </c>
      <c r="V536">
        <v>102</v>
      </c>
      <c r="W536" s="49">
        <f>Raw!$U536-Raw!$V536</f>
        <v>-10</v>
      </c>
      <c r="X536">
        <v>0.63990000000000002</v>
      </c>
      <c r="Y536">
        <v>0.4</v>
      </c>
      <c r="Z536" s="49">
        <f>1-Table1[[#This Row],[Pred1]]</f>
        <v>0.6</v>
      </c>
      <c r="AA536" s="51">
        <v>0</v>
      </c>
      <c r="AB536" s="51">
        <v>-21</v>
      </c>
      <c r="AC536" s="51">
        <v>21</v>
      </c>
      <c r="AD536" s="51">
        <v>-0.28000000000000003</v>
      </c>
      <c r="AE536" s="51">
        <v>-0.10000000000000142</v>
      </c>
      <c r="AF536" s="51">
        <v>-4.5</v>
      </c>
      <c r="AG536" s="22">
        <v>-1.5</v>
      </c>
      <c r="AH536" s="22">
        <v>-0.39999999999999147</v>
      </c>
      <c r="AI536" s="22">
        <v>-1.5999999999999943</v>
      </c>
      <c r="AJ536" s="22">
        <v>-1.5</v>
      </c>
      <c r="AK536" s="22">
        <v>-3.1999999999999993</v>
      </c>
      <c r="AL536" s="22">
        <v>-1.3999999999999986</v>
      </c>
      <c r="AM536" s="22">
        <v>0</v>
      </c>
      <c r="AN536" s="22">
        <v>9.9999999999997868E-2</v>
      </c>
      <c r="AO536" s="22">
        <v>-0.29999999999999716</v>
      </c>
      <c r="AP536" s="22">
        <v>0.59999999999999964</v>
      </c>
      <c r="AQ536" s="22">
        <v>-2.9000000000000021</v>
      </c>
      <c r="AR536" s="22">
        <v>-2.2999999999999972</v>
      </c>
      <c r="AS536" s="22">
        <v>-0.60000000000000142</v>
      </c>
      <c r="AT536" s="22">
        <v>0.30000000000000071</v>
      </c>
      <c r="AU536" s="22">
        <v>-1.3999999999999995</v>
      </c>
      <c r="AV536" s="22">
        <v>-9.9999999999999645E-2</v>
      </c>
      <c r="AW536" s="22">
        <v>0.5</v>
      </c>
      <c r="AX536" s="22">
        <v>4.1000000000000014</v>
      </c>
      <c r="AY536" s="22">
        <v>0</v>
      </c>
      <c r="AZ536" s="22">
        <v>-9.1</v>
      </c>
      <c r="BA536" s="22">
        <v>0</v>
      </c>
      <c r="BB536" s="22">
        <v>1</v>
      </c>
      <c r="BC536" s="22">
        <v>-1</v>
      </c>
      <c r="BD536" s="22">
        <v>1</v>
      </c>
      <c r="BE536" s="22">
        <v>0</v>
      </c>
      <c r="BF536" s="22">
        <v>14</v>
      </c>
      <c r="BG536" s="22">
        <v>7</v>
      </c>
      <c r="BH536" s="22">
        <v>2</v>
      </c>
      <c r="BI536" s="22">
        <v>7.2999999999999972</v>
      </c>
      <c r="BJ536" s="22">
        <v>4</v>
      </c>
      <c r="BK536" s="22">
        <v>-8</v>
      </c>
      <c r="BL536" s="22">
        <v>24.7</v>
      </c>
      <c r="BM536" s="22">
        <v>-4</v>
      </c>
      <c r="BN536" s="22">
        <v>2</v>
      </c>
      <c r="BO536" s="22">
        <v>-24.5</v>
      </c>
      <c r="BP536" s="22">
        <v>-1</v>
      </c>
      <c r="BQ536" s="22">
        <v>2</v>
      </c>
      <c r="BR536" s="22">
        <v>1</v>
      </c>
      <c r="BS536" s="22">
        <v>-2</v>
      </c>
      <c r="BT536" s="22">
        <v>-1</v>
      </c>
      <c r="BU536" s="22">
        <v>0</v>
      </c>
      <c r="BV536" s="22">
        <v>-4</v>
      </c>
      <c r="BW536" s="22">
        <v>6</v>
      </c>
      <c r="BX536" s="22">
        <v>6</v>
      </c>
      <c r="BY536" s="22">
        <v>2</v>
      </c>
      <c r="BZ536" s="22">
        <v>8</v>
      </c>
      <c r="CA536" s="21" t="str">
        <f>IF(Table1[[#This Row],[Score1]]&gt;Table1[[#This Row],[Score2]],Table1[[#This Row],[Team1]],Table1[[#This Row],[Team2]])</f>
        <v>UTA</v>
      </c>
      <c r="CB536" s="53" t="str">
        <f>IF(Raw!$CA536=Raw!$B536,"Team1", "Team2")</f>
        <v>Team2</v>
      </c>
      <c r="CC536" s="53">
        <v>97</v>
      </c>
      <c r="CD536" s="53">
        <v>107</v>
      </c>
      <c r="CE536" s="53">
        <f>Raw!$CC536-Raw!$CD536</f>
        <v>-10</v>
      </c>
      <c r="CF536" s="53" t="str">
        <f>INDEX(Pred!O:O, MATCH(Table1[[#This Row],[Index]],Pred!E:E,0))</f>
        <v>do not bet</v>
      </c>
      <c r="CG536" s="53">
        <f>INDEX(Pred!P:P,MATCH(Table1[[#This Row],[Index]],Pred!E:E,0))</f>
        <v>-5</v>
      </c>
      <c r="CH536" s="53">
        <f>IF(OR(SIGN(Table1[[#This Row],[Runline.forecast]])&lt;&gt;SIGN(Table1[[#This Row],[Scorediff]]), ABS(Table1[[#This Row],[Runline.forecast]])&gt;ABS(Table1[[#This Row],[Scorediff]])),1,0)</f>
        <v>0</v>
      </c>
      <c r="CI536" s="53">
        <f>IF(Table1[[#This Row],[GamewinTeam]]=Table1[[#This Row],[Bet.forecast]],0,1)</f>
        <v>1</v>
      </c>
      <c r="CJ536" s="53">
        <f>IF(AND(Table1[[#This Row],[Runline.error]]=0,Table1[[#This Row],[Error]]=0),0,1)</f>
        <v>1</v>
      </c>
      <c r="CK536" s="53">
        <f>IF(OR(SIGN(Table1[[#This Row],[Scorepreddiff]])&lt;&gt;SIGN(Table1[[#This Row],[Scorediff]]), ABS(Table1[[#This Row],[Scorepreddiff]])&gt;ABS(Table1[[#This Row],[Scorediff]])),1,0)</f>
        <v>0</v>
      </c>
    </row>
    <row r="537" spans="1:89" x14ac:dyDescent="0.25">
      <c r="A537" t="str">
        <f>IF(ISBLANK(Table1[[#This Row],[Gamewin]]),"Test","Train")</f>
        <v>Train</v>
      </c>
      <c r="B537" s="46" t="s">
        <v>55</v>
      </c>
      <c r="C537" t="s">
        <v>74</v>
      </c>
      <c r="D537" s="48" t="s">
        <v>351</v>
      </c>
      <c r="E537" s="3" t="str">
        <f>Table1[[#This Row],[Team1]]&amp;""&amp;Table1[[#This Row],[Team2]]&amp;""&amp;Table1[[#This Row],[Date]]</f>
        <v>LACPOR30.03.2018</v>
      </c>
      <c r="F537" s="49" t="str">
        <f>Raw!$C537</f>
        <v>POR</v>
      </c>
      <c r="G537" s="49" t="str">
        <f>IF(Raw!$F537=Raw!$B537,"Team1","Team2")</f>
        <v>Team2</v>
      </c>
      <c r="H537" s="49" t="str">
        <f>IF(Table1[[#This Row],[Odd1]]&gt;Table1[[#This Row],[Odd2]],Table1[[#This Row],[Team2]],Table1[[#This Row],[Team1]])</f>
        <v>POR</v>
      </c>
      <c r="I537" s="49" t="str">
        <f>IF(Raw!$H537=Raw!$B537,"Team1","Team2")</f>
        <v>Team2</v>
      </c>
      <c r="J537">
        <v>3.31</v>
      </c>
      <c r="K537">
        <v>1.38</v>
      </c>
      <c r="L537" s="49">
        <f>Raw!$J537-Raw!$K537</f>
        <v>1.9300000000000002</v>
      </c>
      <c r="M537" s="49" t="s">
        <v>55</v>
      </c>
      <c r="N537" s="49" t="str">
        <f>IF(Raw!$M537=Raw!$B537,"Team1", "Team2")</f>
        <v>Team1</v>
      </c>
      <c r="O537" s="3">
        <f>0</f>
        <v>0</v>
      </c>
      <c r="P537" s="3">
        <f>0</f>
        <v>0</v>
      </c>
      <c r="Q537" s="3">
        <f>0</f>
        <v>0</v>
      </c>
      <c r="R537" s="3">
        <f>0</f>
        <v>0</v>
      </c>
      <c r="S537" s="18" t="str">
        <f>IF(Table1[[#This Row],[Scorepred1]]&gt;Table1[[#This Row],[Scorepred2]],Table1[[#This Row],[Team1]],Table1[[#This Row],[Team2]])</f>
        <v>POR</v>
      </c>
      <c r="T537" s="49" t="str">
        <f>IF(Raw!$S537=Raw!$B537,"Team1","Team2")</f>
        <v>Team2</v>
      </c>
      <c r="U537">
        <v>94</v>
      </c>
      <c r="V537">
        <v>102</v>
      </c>
      <c r="W537" s="49">
        <f>Raw!$U537-Raw!$V537</f>
        <v>-8</v>
      </c>
      <c r="X537">
        <v>0.80610000000000004</v>
      </c>
      <c r="Y537">
        <v>0.42</v>
      </c>
      <c r="Z537" s="49">
        <f>1-Table1[[#This Row],[Pred1]]</f>
        <v>0.58000000000000007</v>
      </c>
      <c r="AA537" s="51">
        <v>0</v>
      </c>
      <c r="AB537" s="51">
        <v>-5</v>
      </c>
      <c r="AC537" s="51">
        <v>5</v>
      </c>
      <c r="AD537" s="51">
        <v>-6.5999999999999948E-2</v>
      </c>
      <c r="AE537" s="51">
        <v>-0.20000000000000284</v>
      </c>
      <c r="AF537" s="51">
        <v>3.4000000000000057</v>
      </c>
      <c r="AG537" s="22">
        <v>1</v>
      </c>
      <c r="AH537" s="22">
        <v>-1.5</v>
      </c>
      <c r="AI537" s="22">
        <v>1.9000000000000057</v>
      </c>
      <c r="AJ537" s="22">
        <v>-0.5</v>
      </c>
      <c r="AK537" s="22">
        <v>-0.29999999999999716</v>
      </c>
      <c r="AL537" s="22">
        <v>-1.5</v>
      </c>
      <c r="AM537" s="22">
        <v>2.1000000000000014</v>
      </c>
      <c r="AN537" s="22">
        <v>4</v>
      </c>
      <c r="AO537" s="22">
        <v>-4.5</v>
      </c>
      <c r="AP537" s="22">
        <v>-0.19999999999999929</v>
      </c>
      <c r="AQ537" s="22">
        <v>-1.3000000000000043</v>
      </c>
      <c r="AR537" s="22">
        <v>-1.5</v>
      </c>
      <c r="AS537" s="22">
        <v>3</v>
      </c>
      <c r="AT537" s="22">
        <v>1.1999999999999993</v>
      </c>
      <c r="AU537" s="22">
        <v>0.79999999999999982</v>
      </c>
      <c r="AV537" s="22">
        <v>-0.5</v>
      </c>
      <c r="AW537" s="22">
        <v>0.30000000000000071</v>
      </c>
      <c r="AX537" s="22">
        <v>0.60000000000000142</v>
      </c>
      <c r="AY537" s="22">
        <v>2.6999999999999993</v>
      </c>
      <c r="AZ537" s="22">
        <v>-1.5000000000000002</v>
      </c>
      <c r="BA537" s="22">
        <v>0</v>
      </c>
      <c r="BB537" s="22">
        <v>1</v>
      </c>
      <c r="BC537" s="22">
        <v>-1</v>
      </c>
      <c r="BD537" s="22">
        <v>1</v>
      </c>
      <c r="BE537" s="22">
        <v>0</v>
      </c>
      <c r="BF537" s="22">
        <v>8</v>
      </c>
      <c r="BG537" s="22">
        <v>5</v>
      </c>
      <c r="BH537" s="22">
        <v>1</v>
      </c>
      <c r="BI537" s="22">
        <v>5.6999999999999957</v>
      </c>
      <c r="BJ537" s="22">
        <v>0</v>
      </c>
      <c r="BK537" s="22">
        <v>-13</v>
      </c>
      <c r="BL537" s="22">
        <v>20.400000000000002</v>
      </c>
      <c r="BM537" s="22">
        <v>-2</v>
      </c>
      <c r="BN537" s="22">
        <v>-5</v>
      </c>
      <c r="BO537" s="22">
        <v>4.7000000000000028</v>
      </c>
      <c r="BP537" s="22">
        <v>3</v>
      </c>
      <c r="BQ537" s="22">
        <v>10</v>
      </c>
      <c r="BR537" s="22">
        <v>13</v>
      </c>
      <c r="BS537" s="22">
        <v>11</v>
      </c>
      <c r="BT537" s="22">
        <v>9</v>
      </c>
      <c r="BU537" s="22">
        <v>0</v>
      </c>
      <c r="BV537" s="22">
        <v>-4</v>
      </c>
      <c r="BW537" s="22">
        <v>2</v>
      </c>
      <c r="BX537" s="22">
        <v>-3</v>
      </c>
      <c r="BY537" s="22">
        <v>-4</v>
      </c>
      <c r="BZ537" s="22">
        <v>17</v>
      </c>
      <c r="CA537" s="21" t="str">
        <f>IF(Table1[[#This Row],[Score1]]&gt;Table1[[#This Row],[Score2]],Table1[[#This Row],[Team1]],Table1[[#This Row],[Team2]])</f>
        <v>POR</v>
      </c>
      <c r="CB537" s="53" t="str">
        <f>IF(Raw!$CA537=Raw!$B537,"Team1", "Team2")</f>
        <v>Team2</v>
      </c>
      <c r="CC537" s="53">
        <v>96</v>
      </c>
      <c r="CD537" s="53">
        <v>105</v>
      </c>
      <c r="CE537" s="53">
        <f>Raw!$CC537-Raw!$CD537</f>
        <v>-9</v>
      </c>
      <c r="CF537" s="53" t="str">
        <f>INDEX(Pred!O:O, MATCH(Table1[[#This Row],[Index]],Pred!E:E,0))</f>
        <v>do not bet</v>
      </c>
      <c r="CG537" s="53">
        <f>INDEX(Pred!P:P,MATCH(Table1[[#This Row],[Index]],Pred!E:E,0))</f>
        <v>-2</v>
      </c>
      <c r="CH537" s="53">
        <f>IF(OR(SIGN(Table1[[#This Row],[Runline.forecast]])&lt;&gt;SIGN(Table1[[#This Row],[Scorediff]]), ABS(Table1[[#This Row],[Runline.forecast]])&gt;ABS(Table1[[#This Row],[Scorediff]])),1,0)</f>
        <v>0</v>
      </c>
      <c r="CI537" s="53">
        <f>IF(Table1[[#This Row],[GamewinTeam]]=Table1[[#This Row],[Bet.forecast]],0,1)</f>
        <v>1</v>
      </c>
      <c r="CJ537" s="53">
        <f>IF(AND(Table1[[#This Row],[Runline.error]]=0,Table1[[#This Row],[Error]]=0),0,1)</f>
        <v>1</v>
      </c>
      <c r="CK537" s="53">
        <f>IF(OR(SIGN(Table1[[#This Row],[Scorepreddiff]])&lt;&gt;SIGN(Table1[[#This Row],[Scorediff]]), ABS(Table1[[#This Row],[Scorepreddiff]])&gt;ABS(Table1[[#This Row],[Scorediff]])),1,0)</f>
        <v>0</v>
      </c>
    </row>
    <row r="538" spans="1:89" x14ac:dyDescent="0.25">
      <c r="A538" t="str">
        <f>IF(ISBLANK(Table1[[#This Row],[Gamewin]]),"Test","Train")</f>
        <v>Train</v>
      </c>
      <c r="B538" s="46" t="s">
        <v>8</v>
      </c>
      <c r="C538" t="s">
        <v>56</v>
      </c>
      <c r="D538" s="48" t="s">
        <v>351</v>
      </c>
      <c r="E538" s="3" t="str">
        <f>Table1[[#This Row],[Team1]]&amp;""&amp;Table1[[#This Row],[Team2]]&amp;""&amp;Table1[[#This Row],[Date]]</f>
        <v>MILLAL30.03.2018</v>
      </c>
      <c r="F538" s="49" t="str">
        <f>Raw!$C538</f>
        <v>LAL</v>
      </c>
      <c r="G538" s="49" t="str">
        <f>IF(Raw!$F538=Raw!$B538,"Team1","Team2")</f>
        <v>Team2</v>
      </c>
      <c r="H538" s="49" t="str">
        <f>IF(Table1[[#This Row],[Odd1]]&gt;Table1[[#This Row],[Odd2]],Table1[[#This Row],[Team2]],Table1[[#This Row],[Team1]])</f>
        <v>LAL</v>
      </c>
      <c r="I538" s="49" t="str">
        <f>IF(Raw!$H538=Raw!$B538,"Team1","Team2")</f>
        <v>Team2</v>
      </c>
      <c r="J538">
        <v>2.02</v>
      </c>
      <c r="K538">
        <v>1.88</v>
      </c>
      <c r="L538" s="49">
        <f>Raw!$J538-Raw!$K538</f>
        <v>0.14000000000000012</v>
      </c>
      <c r="M538" s="49" t="s">
        <v>56</v>
      </c>
      <c r="N538" s="49" t="str">
        <f>IF(Raw!$M538=Raw!$B538,"Team1", "Team2")</f>
        <v>Team2</v>
      </c>
      <c r="O538" s="3">
        <f>0</f>
        <v>0</v>
      </c>
      <c r="P538" s="3">
        <f>0</f>
        <v>0</v>
      </c>
      <c r="Q538" s="3">
        <f>0</f>
        <v>0</v>
      </c>
      <c r="R538" s="3">
        <f>0</f>
        <v>0</v>
      </c>
      <c r="S538" s="18" t="str">
        <f>IF(Table1[[#This Row],[Scorepred1]]&gt;Table1[[#This Row],[Scorepred2]],Table1[[#This Row],[Team1]],Table1[[#This Row],[Team2]])</f>
        <v>LAL</v>
      </c>
      <c r="T538" s="49" t="str">
        <f>IF(Raw!$S538=Raw!$B538,"Team1","Team2")</f>
        <v>Team2</v>
      </c>
      <c r="U538">
        <v>94</v>
      </c>
      <c r="V538">
        <v>100</v>
      </c>
      <c r="W538" s="49">
        <f>Raw!$U538-Raw!$V538</f>
        <v>-6</v>
      </c>
      <c r="X538">
        <v>0.7843</v>
      </c>
      <c r="Y538">
        <v>0.44</v>
      </c>
      <c r="Z538" s="49">
        <f>1-Table1[[#This Row],[Pred1]]</f>
        <v>0.56000000000000005</v>
      </c>
      <c r="AA538" s="51">
        <v>1</v>
      </c>
      <c r="AB538" s="51">
        <v>7</v>
      </c>
      <c r="AC538" s="51">
        <v>-6</v>
      </c>
      <c r="AD538" s="51">
        <v>8.7000000000000022E-2</v>
      </c>
      <c r="AE538" s="51">
        <v>-0.20000000000000284</v>
      </c>
      <c r="AF538" s="51">
        <v>-2.4000000000000057</v>
      </c>
      <c r="AG538" s="22">
        <v>-1.3999999999999986</v>
      </c>
      <c r="AH538" s="22">
        <v>-6.5999999999999943</v>
      </c>
      <c r="AI538" s="22">
        <v>1.8999999999999986</v>
      </c>
      <c r="AJ538" s="22">
        <v>-1.1999999999999993</v>
      </c>
      <c r="AK538" s="22">
        <v>-4.3999999999999986</v>
      </c>
      <c r="AL538" s="22">
        <v>1.3000000000000043</v>
      </c>
      <c r="AM538" s="22">
        <v>1.8000000000000007</v>
      </c>
      <c r="AN538" s="22">
        <v>0.19999999999999929</v>
      </c>
      <c r="AO538" s="22">
        <v>7</v>
      </c>
      <c r="AP538" s="22">
        <v>-2.6000000000000014</v>
      </c>
      <c r="AQ538" s="22">
        <v>-4.3000000000000007</v>
      </c>
      <c r="AR538" s="22">
        <v>-6.8999999999999986</v>
      </c>
      <c r="AS538" s="22">
        <v>-0.80000000000000071</v>
      </c>
      <c r="AT538" s="22">
        <v>-1.7999999999999989</v>
      </c>
      <c r="AU538" s="22">
        <v>0.89999999999999947</v>
      </c>
      <c r="AV538" s="22">
        <v>0.70000000000000018</v>
      </c>
      <c r="AW538" s="22">
        <v>-1.2000000000000002</v>
      </c>
      <c r="AX538" s="22">
        <v>0.10000000000000142</v>
      </c>
      <c r="AY538" s="22">
        <v>-0.39999999999999858</v>
      </c>
      <c r="AZ538" s="22">
        <v>1.2</v>
      </c>
      <c r="BA538" s="22">
        <v>0</v>
      </c>
      <c r="BB538" s="22">
        <v>0</v>
      </c>
      <c r="BC538" s="22">
        <v>0</v>
      </c>
      <c r="BD538" s="22">
        <v>0</v>
      </c>
      <c r="BE538" s="22">
        <v>0</v>
      </c>
      <c r="BF538" s="22">
        <v>13</v>
      </c>
      <c r="BG538" s="22">
        <v>12</v>
      </c>
      <c r="BH538" s="22">
        <v>10</v>
      </c>
      <c r="BI538" s="22">
        <v>8.4000000000000057</v>
      </c>
      <c r="BJ538" s="22">
        <v>2</v>
      </c>
      <c r="BK538" s="22">
        <v>-13</v>
      </c>
      <c r="BL538" s="22">
        <v>27.7</v>
      </c>
      <c r="BM538" s="22">
        <v>-13</v>
      </c>
      <c r="BN538" s="22">
        <v>-22</v>
      </c>
      <c r="BO538" s="22">
        <v>21.200000000000003</v>
      </c>
      <c r="BP538" s="22">
        <v>0</v>
      </c>
      <c r="BQ538" s="22">
        <v>-13</v>
      </c>
      <c r="BR538" s="22">
        <v>-13</v>
      </c>
      <c r="BS538" s="22">
        <v>5</v>
      </c>
      <c r="BT538" s="22">
        <v>1</v>
      </c>
      <c r="BU538" s="22">
        <v>10</v>
      </c>
      <c r="BV538" s="22">
        <v>-2</v>
      </c>
      <c r="BW538" s="22">
        <v>6</v>
      </c>
      <c r="BX538" s="22">
        <v>1</v>
      </c>
      <c r="BY538" s="22">
        <v>-3</v>
      </c>
      <c r="BZ538" s="22">
        <v>-1</v>
      </c>
      <c r="CA538" s="21" t="str">
        <f>IF(Table1[[#This Row],[Score1]]&gt;Table1[[#This Row],[Score2]],Table1[[#This Row],[Team1]],Table1[[#This Row],[Team2]])</f>
        <v>MIL</v>
      </c>
      <c r="CB538" s="53" t="str">
        <f>IF(Raw!$CA538=Raw!$B538,"Team1", "Team2")</f>
        <v>Team1</v>
      </c>
      <c r="CC538" s="53">
        <v>124</v>
      </c>
      <c r="CD538" s="53">
        <v>122</v>
      </c>
      <c r="CE538" s="53">
        <f>Raw!$CC538-Raw!$CD538</f>
        <v>2</v>
      </c>
      <c r="CF538" s="53" t="str">
        <f>INDEX(Pred!O:O, MATCH(Table1[[#This Row],[Index]],Pred!E:E,0))</f>
        <v>do not bet</v>
      </c>
      <c r="CG538" s="53">
        <f>INDEX(Pred!P:P,MATCH(Table1[[#This Row],[Index]],Pred!E:E,0))</f>
        <v>-1</v>
      </c>
      <c r="CH538" s="53">
        <f>IF(OR(SIGN(Table1[[#This Row],[Runline.forecast]])&lt;&gt;SIGN(Table1[[#This Row],[Scorediff]]), ABS(Table1[[#This Row],[Runline.forecast]])&gt;ABS(Table1[[#This Row],[Scorediff]])),1,0)</f>
        <v>1</v>
      </c>
      <c r="CI538" s="53">
        <f>IF(Table1[[#This Row],[GamewinTeam]]=Table1[[#This Row],[Bet.forecast]],0,1)</f>
        <v>1</v>
      </c>
      <c r="CJ538" s="53">
        <f>IF(AND(Table1[[#This Row],[Runline.error]]=0,Table1[[#This Row],[Error]]=0),0,1)</f>
        <v>1</v>
      </c>
      <c r="CK538" s="53">
        <f>IF(OR(SIGN(Table1[[#This Row],[Scorepreddiff]])&lt;&gt;SIGN(Table1[[#This Row],[Scorediff]]), ABS(Table1[[#This Row],[Scorepreddiff]])&gt;ABS(Table1[[#This Row],[Scorediff]])),1,0)</f>
        <v>1</v>
      </c>
    </row>
    <row r="539" spans="1:89" x14ac:dyDescent="0.25">
      <c r="A539" t="s">
        <v>373</v>
      </c>
      <c r="B539" s="45" t="s">
        <v>40</v>
      </c>
      <c r="C539" t="s">
        <v>83</v>
      </c>
      <c r="D539" s="48" t="s">
        <v>352</v>
      </c>
      <c r="E539" s="18" t="str">
        <f>Table1[[#This Row],[Team1]]&amp;""&amp;Table1[[#This Row],[Team2]]&amp;""&amp;Table1[[#This Row],[Date]]</f>
        <v>CHAWAS31.03.2018</v>
      </c>
      <c r="F539" s="47" t="str">
        <f>Raw!$C539</f>
        <v>WAS</v>
      </c>
      <c r="G539" s="47" t="str">
        <f>IF(Raw!$F539=Raw!$B539,"Team1","Team2")</f>
        <v>Team2</v>
      </c>
      <c r="H539" s="47" t="str">
        <f>IF(Table1[[#This Row],[Odd1]]&gt;Table1[[#This Row],[Odd2]],Table1[[#This Row],[Team2]],Table1[[#This Row],[Team1]])</f>
        <v>WAS</v>
      </c>
      <c r="I539" s="47" t="str">
        <f>IF(Raw!$H539=Raw!$B539,"Team1","Team2")</f>
        <v>Team2</v>
      </c>
      <c r="J539">
        <v>3.31</v>
      </c>
      <c r="K539">
        <v>1.38</v>
      </c>
      <c r="L539" s="47">
        <f>Raw!$J539-Raw!$K539</f>
        <v>1.9300000000000002</v>
      </c>
      <c r="M539" s="47" t="s">
        <v>40</v>
      </c>
      <c r="N539" s="47" t="str">
        <f>IF(Raw!$M539=Raw!$B539,"Team1", "Team2")</f>
        <v>Team1</v>
      </c>
      <c r="O539" s="3">
        <f>0</f>
        <v>0</v>
      </c>
      <c r="P539" s="3">
        <f>0</f>
        <v>0</v>
      </c>
      <c r="Q539" s="3">
        <f>0</f>
        <v>0</v>
      </c>
      <c r="R539" s="3">
        <f>0</f>
        <v>0</v>
      </c>
      <c r="S539" s="18" t="str">
        <f>IF(Table1[[#This Row],[Scorepred1]]&gt;Table1[[#This Row],[Scorepred2]],Table1[[#This Row],[Team1]],Table1[[#This Row],[Team2]])</f>
        <v>WAS</v>
      </c>
      <c r="T539" s="47" t="str">
        <f>IF(Raw!$S539=Raw!$B539,"Team1","Team2")</f>
        <v>Team2</v>
      </c>
      <c r="U539">
        <v>90</v>
      </c>
      <c r="V539">
        <v>103</v>
      </c>
      <c r="W539" s="47">
        <f>Raw!$U539-Raw!$V539</f>
        <v>-13</v>
      </c>
      <c r="X539">
        <v>0.57730000000000004</v>
      </c>
      <c r="Y539">
        <v>0.37</v>
      </c>
      <c r="Z539" s="47">
        <f>1-Table1[[#This Row],[Pred1]]</f>
        <v>0.63</v>
      </c>
      <c r="AA539" s="50">
        <f>INDEX(Team_Stat!D:D,MATCH(Table1[[#This Row],[Team1]],Team_Stat!$A:$A,0))-INDEX(Team_Stat!D:D,MATCH(Table1[[#This Row],[Team2]],Team_Stat!$A:$A,0))</f>
        <v>1</v>
      </c>
      <c r="AB539" s="50">
        <f>INDEX(Team_Stat!E:E,MATCH(Table1[[#This Row],[Team1]],Team_Stat!$A:$A,0))-INDEX(Team_Stat!E:E,MATCH(Table1[[#This Row],[Team2]],Team_Stat!$A:$A,0))</f>
        <v>-7</v>
      </c>
      <c r="AC539" s="50">
        <f>INDEX(Team_Stat!F:F,MATCH(Table1[[#This Row],[Team1]],Team_Stat!$A:$A,0))-INDEX(Team_Stat!F:F,MATCH(Table1[[#This Row],[Team2]],Team_Stat!$A:$A,0))</f>
        <v>8</v>
      </c>
      <c r="AD539" s="50">
        <f>INDEX(Team_Stat!G:G,MATCH(Table1[[#This Row],[Team1]],Team_Stat!$A:$A,0))-INDEX(Team_Stat!G:G,MATCH(Table1[[#This Row],[Team2]],Team_Stat!$A:$A,0))</f>
        <v>-0.10000000000000003</v>
      </c>
      <c r="AE539" s="50">
        <f>INDEX(Team_Stat!H:H,MATCH(Table1[[#This Row],[Team1]],Team_Stat!$A:$A,0))-INDEX(Team_Stat!H:H,MATCH(Table1[[#This Row],[Team2]],Team_Stat!$A:$A,0))</f>
        <v>-0.20000000000000284</v>
      </c>
      <c r="AF539" s="50">
        <f>INDEX(Team_Stat!I:I,MATCH(Table1[[#This Row],[Team1]],Team_Stat!$A:$A,0))-INDEX(Team_Stat!I:I,MATCH(Table1[[#This Row],[Team2]],Team_Stat!$A:$A,0))</f>
        <v>0.89999999999999147</v>
      </c>
      <c r="AG539" s="20">
        <f>INDEX(Team_Stat!J:J,MATCH(Table1[[#This Row],[Team1]],Team_Stat!$A:$A,0))-INDEX(Team_Stat!J:J,MATCH(Table1[[#This Row],[Team2]],Team_Stat!$A:$A,0))</f>
        <v>-1.2000000000000028</v>
      </c>
      <c r="AH539" s="20">
        <f>INDEX(Team_Stat!K:K,MATCH(Table1[[#This Row],[Team1]],Team_Stat!$A:$A,0))-INDEX(Team_Stat!K:K,MATCH(Table1[[#This Row],[Team2]],Team_Stat!$A:$A,0))</f>
        <v>1.3000000000000114</v>
      </c>
      <c r="AI539" s="20">
        <f>INDEX(Team_Stat!L:L,MATCH(Table1[[#This Row],[Team1]],Team_Stat!$A:$A,0))-INDEX(Team_Stat!L:L,MATCH(Table1[[#This Row],[Team2]],Team_Stat!$A:$A,0))</f>
        <v>-2</v>
      </c>
      <c r="AJ539" s="20">
        <f>INDEX(Team_Stat!M:M,MATCH(Table1[[#This Row],[Team1]],Team_Stat!$A:$A,0))-INDEX(Team_Stat!M:M,MATCH(Table1[[#This Row],[Team2]],Team_Stat!$A:$A,0))</f>
        <v>9.9999999999999645E-2</v>
      </c>
      <c r="AK539" s="20">
        <f>INDEX(Team_Stat!N:N,MATCH(Table1[[#This Row],[Team1]],Team_Stat!$A:$A,0))-INDEX(Team_Stat!N:N,MATCH(Table1[[#This Row],[Team2]],Team_Stat!$A:$A,0))</f>
        <v>0.59999999999999787</v>
      </c>
      <c r="AL539" s="20">
        <f>INDEX(Team_Stat!O:O,MATCH(Table1[[#This Row],[Team1]],Team_Stat!$A:$A,0))-INDEX(Team_Stat!O:O,MATCH(Table1[[#This Row],[Team2]],Team_Stat!$A:$A,0))</f>
        <v>-0.5</v>
      </c>
      <c r="AM539" s="20">
        <f>INDEX(Team_Stat!P:P,MATCH(Table1[[#This Row],[Team1]],Team_Stat!$A:$A,0))-INDEX(Team_Stat!P:P,MATCH(Table1[[#This Row],[Team2]],Team_Stat!$A:$A,0))</f>
        <v>3.0999999999999979</v>
      </c>
      <c r="AN539" s="20">
        <f>INDEX(Team_Stat!Q:Q,MATCH(Table1[[#This Row],[Team1]],Team_Stat!$A:$A,0))-INDEX(Team_Stat!Q:Q,MATCH(Table1[[#This Row],[Team2]],Team_Stat!$A:$A,0))</f>
        <v>5</v>
      </c>
      <c r="AO539" s="20">
        <f>INDEX(Team_Stat!R:R,MATCH(Table1[[#This Row],[Team1]],Team_Stat!$A:$A,0))-INDEX(Team_Stat!R:R,MATCH(Table1[[#This Row],[Team2]],Team_Stat!$A:$A,0))</f>
        <v>-2.8999999999999915</v>
      </c>
      <c r="AP539" s="20">
        <f>INDEX(Team_Stat!S:S,MATCH(Table1[[#This Row],[Team1]],Team_Stat!$A:$A,0))-INDEX(Team_Stat!S:S,MATCH(Table1[[#This Row],[Team2]],Team_Stat!$A:$A,0))</f>
        <v>9.9999999999999645E-2</v>
      </c>
      <c r="AQ539" s="20">
        <f>INDEX(Team_Stat!T:T,MATCH(Table1[[#This Row],[Team1]],Team_Stat!$A:$A,0))-INDEX(Team_Stat!T:T,MATCH(Table1[[#This Row],[Team2]],Team_Stat!$A:$A,0))</f>
        <v>2.2999999999999972</v>
      </c>
      <c r="AR539" s="20">
        <f>INDEX(Team_Stat!U:U,MATCH(Table1[[#This Row],[Team1]],Team_Stat!$A:$A,0))-INDEX(Team_Stat!U:U,MATCH(Table1[[#This Row],[Team2]],Team_Stat!$A:$A,0))</f>
        <v>2.2999999999999972</v>
      </c>
      <c r="AS539" s="20">
        <f>INDEX(Team_Stat!V:V,MATCH(Table1[[#This Row],[Team1]],Team_Stat!$A:$A,0))-INDEX(Team_Stat!V:V,MATCH(Table1[[#This Row],[Team2]],Team_Stat!$A:$A,0))</f>
        <v>-3.8000000000000007</v>
      </c>
      <c r="AT539" s="20">
        <f>INDEX(Team_Stat!W:W,MATCH(Table1[[#This Row],[Team1]],Team_Stat!$A:$A,0))-INDEX(Team_Stat!W:W,MATCH(Table1[[#This Row],[Team2]],Team_Stat!$A:$A,0))</f>
        <v>-2</v>
      </c>
      <c r="AU539" s="20">
        <f>INDEX(Team_Stat!X:X,MATCH(Table1[[#This Row],[Team1]],Team_Stat!$A:$A,0))-INDEX(Team_Stat!X:X,MATCH(Table1[[#This Row],[Team2]],Team_Stat!$A:$A,0))</f>
        <v>-1</v>
      </c>
      <c r="AV539" s="20">
        <f>INDEX(Team_Stat!Y:Y,MATCH(Table1[[#This Row],[Team1]],Team_Stat!$A:$A,0))-INDEX(Team_Stat!Y:Y,MATCH(Table1[[#This Row],[Team2]],Team_Stat!$A:$A,0))</f>
        <v>9.9999999999999645E-2</v>
      </c>
      <c r="AW539" s="20">
        <f>INDEX(Team_Stat!Z:Z,MATCH(Table1[[#This Row],[Team1]],Team_Stat!$A:$A,0))-INDEX(Team_Stat!Z:Z,MATCH(Table1[[#This Row],[Team2]],Team_Stat!$A:$A,0))</f>
        <v>0.20000000000000018</v>
      </c>
      <c r="AX539" s="20">
        <f>INDEX(Team_Stat!AA:AA,MATCH(Table1[[#This Row],[Team1]],Team_Stat!$A:$A,0))-INDEX(Team_Stat!AA:AA,MATCH(Table1[[#This Row],[Team2]],Team_Stat!$A:$A,0))</f>
        <v>-3.8999999999999986</v>
      </c>
      <c r="AY539" s="20">
        <f>INDEX(Team_Stat!AB:AB,MATCH(Table1[[#This Row],[Team1]],Team_Stat!$A:$A,0))-INDEX(Team_Stat!AB:AB,MATCH(Table1[[#This Row],[Team2]],Team_Stat!$A:$A,0))</f>
        <v>2.4000000000000021</v>
      </c>
      <c r="AZ539" s="20">
        <f>INDEX(Team_Stat!AC:AC,MATCH(Table1[[#This Row],[Team1]],Team_Stat!$A:$A,0))-INDEX(Team_Stat!AC:AC,MATCH(Table1[[#This Row],[Team2]],Team_Stat!$A:$A,0))</f>
        <v>-1</v>
      </c>
      <c r="BA539" s="20">
        <f>INDEX(Team_Stat!AD:AD,MATCH(Table1[[#This Row],[Team1]],Team_Stat!$A:$A,0))-INDEX(Team_Stat!AD:AD,MATCH(Table1[[#This Row],[Team2]],Team_Stat!$A:$A,0))</f>
        <v>0</v>
      </c>
      <c r="BB539" s="20">
        <f>INDEX(Team_Stat!AE:AE,MATCH(Table1[[#This Row],[Team1]],Team_Stat!$A:$A,0))-INDEX(Team_Stat!AE:AE,MATCH(Table1[[#This Row],[Team2]],Team_Stat!$A:$A,0))</f>
        <v>0</v>
      </c>
      <c r="BC539" s="20">
        <f>INDEX(Team_Stat!AF:AF,MATCH(Table1[[#This Row],[Team1]],Team_Stat!$A:$A,0))-INDEX(Team_Stat!AF:AF,MATCH(Table1[[#This Row],[Team2]],Team_Stat!$A:$A,0))</f>
        <v>0</v>
      </c>
      <c r="BD539" s="20">
        <f>INDEX(Team_Stat!AG:AG,MATCH(Table1[[#This Row],[Team1]],Team_Stat!$A:$A,0))-INDEX(Team_Stat!AG:AG,MATCH(Table1[[#This Row],[Team2]],Team_Stat!$A:$A,0))</f>
        <v>0</v>
      </c>
      <c r="BE539" s="20">
        <f>INDEX(Team_Stat!AH:AH,MATCH(Table1[[#This Row],[Team1]],Team_Stat!$A:$A,0))-INDEX(Team_Stat!AH:AH,MATCH(Table1[[#This Row],[Team2]],Team_Stat!$A:$A,0))</f>
        <v>0</v>
      </c>
      <c r="BF539" s="20">
        <f>INDEX(Team_Stat!AI:AI,MATCH(Table1[[#This Row],[Team1]],Team_Stat!$A:$A,0))-INDEX(Team_Stat!AI:AI,MATCH(Table1[[#This Row],[Team2]],Team_Stat!$A:$A,0))</f>
        <v>13</v>
      </c>
      <c r="BG539" s="20">
        <f>INDEX(Team_Stat!AJ:AJ,MATCH(Table1[[#This Row],[Team1]],Team_Stat!$A:$A,0))-INDEX(Team_Stat!AJ:AJ,MATCH(Table1[[#This Row],[Team2]],Team_Stat!$A:$A,0))</f>
        <v>2</v>
      </c>
      <c r="BH539" s="20">
        <f>INDEX(Team_Stat!AK:AK,MATCH(Table1[[#This Row],[Team1]],Team_Stat!$A:$A,0))-INDEX(Team_Stat!AK:AK,MATCH(Table1[[#This Row],[Team2]],Team_Stat!$A:$A,0))</f>
        <v>-13</v>
      </c>
      <c r="BI539" s="20">
        <f>INDEX(Team_Stat!AL:AL,MATCH(Table1[[#This Row],[Team1]],Team_Stat!$A:$A,0))-INDEX(Team_Stat!AL:AL,MATCH(Table1[[#This Row],[Team2]],Team_Stat!$A:$A,0))</f>
        <v>9.6999999999999957</v>
      </c>
      <c r="BJ539" s="22">
        <f>INDEX(Team_Stat!AM:AM,MATCH(Table1[[#This Row],[Team1]],Team_Stat!$A:$A,0))-INDEX(Team_Stat!AM:AM,MATCH(Table1[[#This Row],[Team2]],Team_Stat!$A:$A,0))</f>
        <v>-1</v>
      </c>
      <c r="BK539" s="22">
        <f>INDEX(Team_Stat!AN:AN,MATCH(Table1[[#This Row],[Team1]],Team_Stat!$A:$A,0))-INDEX(Team_Stat!AN:AN,MATCH(Table1[[#This Row],[Team2]],Team_Stat!$A:$A,0))</f>
        <v>-11</v>
      </c>
      <c r="BL539" s="22">
        <f>INDEX(Team_Stat!AO:AO,MATCH(Table1[[#This Row],[Team1]],Team_Stat!$A:$A,0))-INDEX(Team_Stat!AO:AO,MATCH(Table1[[#This Row],[Team2]],Team_Stat!$A:$A,0))</f>
        <v>5</v>
      </c>
      <c r="BM539" s="22">
        <f>INDEX(Team_Stat!AP:AP,MATCH(Table1[[#This Row],[Team1]],Team_Stat!$A:$A,0))-INDEX(Team_Stat!AP:AP,MATCH(Table1[[#This Row],[Team2]],Team_Stat!$A:$A,0))</f>
        <v>10</v>
      </c>
      <c r="BN539" s="22">
        <f>INDEX(Team_Stat!AQ:AQ,MATCH(Table1[[#This Row],[Team1]],Team_Stat!$A:$A,0))-INDEX(Team_Stat!AQ:AQ,MATCH(Table1[[#This Row],[Team2]],Team_Stat!$A:$A,0))</f>
        <v>9</v>
      </c>
      <c r="BO539" s="22">
        <f>INDEX(Team_Stat!AR:AR,MATCH(Table1[[#This Row],[Team1]],Team_Stat!$A:$A,0))-INDEX(Team_Stat!AR:AR,MATCH(Table1[[#This Row],[Team2]],Team_Stat!$A:$A,0))</f>
        <v>11.700000000000003</v>
      </c>
      <c r="BP539" s="22">
        <f>INDEX(Team_Stat!AS:AS,MATCH(Table1[[#This Row],[Team1]],Team_Stat!$A:$A,0))-INDEX(Team_Stat!AS:AS,MATCH(Table1[[#This Row],[Team2]],Team_Stat!$A:$A,0))</f>
        <v>-6</v>
      </c>
      <c r="BQ539" s="22">
        <f>INDEX(Team_Stat!AT:AT,MATCH(Table1[[#This Row],[Team1]],Team_Stat!$A:$A,0))-INDEX(Team_Stat!AT:AT,MATCH(Table1[[#This Row],[Team2]],Team_Stat!$A:$A,0))</f>
        <v>3</v>
      </c>
      <c r="BR539" s="22">
        <f>INDEX(Team_Stat!AU:AU,MATCH(Table1[[#This Row],[Team1]],Team_Stat!$A:$A,0))-INDEX(Team_Stat!AU:AU,MATCH(Table1[[#This Row],[Team2]],Team_Stat!$A:$A,0))</f>
        <v>-3</v>
      </c>
      <c r="BS539" s="22">
        <f>INDEX(Team_Stat!AV:AV,MATCH(Table1[[#This Row],[Team1]],Team_Stat!$A:$A,0))-INDEX(Team_Stat!AV:AV,MATCH(Table1[[#This Row],[Team2]],Team_Stat!$A:$A,0))</f>
        <v>-8</v>
      </c>
      <c r="BT539" s="22">
        <f>INDEX(Team_Stat!AW:AW,MATCH(Table1[[#This Row],[Team1]],Team_Stat!$A:$A,0))-INDEX(Team_Stat!AW:AW,MATCH(Table1[[#This Row],[Team2]],Team_Stat!$A:$A,0))</f>
        <v>-2</v>
      </c>
      <c r="BU539" s="22">
        <f>INDEX(Team_Stat!AX:AX,MATCH(Table1[[#This Row],[Team1]],Team_Stat!$A:$A,0))-INDEX(Team_Stat!AX:AX,MATCH(Table1[[#This Row],[Team2]],Team_Stat!$A:$A,0))</f>
        <v>-7</v>
      </c>
      <c r="BV539" s="22">
        <f>INDEX(Team_Stat!AY:AY,MATCH(Table1[[#This Row],[Team1]],Team_Stat!$A:$A,0))-INDEX(Team_Stat!AY:AY,MATCH(Table1[[#This Row],[Team2]],Team_Stat!$A:$A,0))</f>
        <v>-4</v>
      </c>
      <c r="BW539" s="22">
        <f>INDEX(Team_Stat!AZ:AZ,MATCH(Table1[[#This Row],[Team1]],Team_Stat!$A:$A,0))-INDEX(Team_Stat!AZ:AZ,MATCH(Table1[[#This Row],[Team2]],Team_Stat!$A:$A,0))</f>
        <v>-2</v>
      </c>
      <c r="BX539" s="22">
        <f>INDEX(Team_Stat!BA:BA,MATCH(Table1[[#This Row],[Team1]],Team_Stat!$A:$A,0))-INDEX(Team_Stat!BA:BA,MATCH(Table1[[#This Row],[Team2]],Team_Stat!$A:$A,0))</f>
        <v>-3</v>
      </c>
      <c r="BY539" s="20">
        <f>INDEX(Team_Stat!BB:BB,MATCH(Table1[[#This Row],[Team1]],Team_Stat!$A:$A,0))-INDEX(Team_Stat!BB:BB,MATCH(Table1[[#This Row],[Team2]],Team_Stat!$A:$A,0))</f>
        <v>5</v>
      </c>
      <c r="BZ539" s="22">
        <f>INDEX(Team_Stat!BC:BC,MATCH(Table1[[#This Row],[Team1]],Team_Stat!$A:$A,0))-INDEX(Team_Stat!BC:BC,MATCH(Table1[[#This Row],[Team2]],Team_Stat!$A:$A,0))</f>
        <v>-2</v>
      </c>
      <c r="CA539" s="21" t="str">
        <f>IF(Table1[[#This Row],[Score1]]&gt;Table1[[#This Row],[Score2]],Table1[[#This Row],[Team1]],Table1[[#This Row],[Team2]])</f>
        <v>WAS</v>
      </c>
      <c r="CB539" s="52" t="str">
        <f>IF(Raw!$CA539=Raw!$B539,"Team1", "Team2")</f>
        <v>Team2</v>
      </c>
      <c r="CC539" s="52">
        <v>93</v>
      </c>
      <c r="CD539" s="52">
        <v>107</v>
      </c>
      <c r="CE539" s="52">
        <f>Raw!$CC539-Raw!$CD539</f>
        <v>-14</v>
      </c>
      <c r="CF539" s="52" t="str">
        <f>INDEX(Pred!O:O, MATCH(Table1[[#This Row],[Index]],Pred!E:E,0))</f>
        <v>do not bet</v>
      </c>
      <c r="CG539" s="52">
        <f>INDEX(Pred!P:P,MATCH(Table1[[#This Row],[Index]],Pred!E:E,0))</f>
        <v>-3</v>
      </c>
      <c r="CH539" s="52">
        <f>IF(OR(SIGN(Table1[[#This Row],[Runline.forecast]])&lt;&gt;SIGN(Table1[[#This Row],[Scorediff]]), ABS(Table1[[#This Row],[Runline.forecast]])&gt;ABS(Table1[[#This Row],[Scorediff]])),1,0)</f>
        <v>0</v>
      </c>
      <c r="CI539" s="52">
        <f>IF(Table1[[#This Row],[GamewinTeam]]=Table1[[#This Row],[Bet.forecast]],0,1)</f>
        <v>1</v>
      </c>
      <c r="CJ539" s="52">
        <f>IF(AND(Table1[[#This Row],[Runline.error]]=0,Table1[[#This Row],[Error]]=0),0,1)</f>
        <v>1</v>
      </c>
      <c r="CK539" s="52">
        <f>IF(OR(SIGN(Table1[[#This Row],[Scorepreddiff]])&lt;&gt;SIGN(Table1[[#This Row],[Scorediff]]), ABS(Table1[[#This Row],[Scorepreddiff]])&gt;ABS(Table1[[#This Row],[Scorediff]])),1,0)</f>
        <v>0</v>
      </c>
    </row>
    <row r="540" spans="1:89" x14ac:dyDescent="0.25">
      <c r="A540" t="s">
        <v>373</v>
      </c>
      <c r="B540" s="46" t="s">
        <v>5</v>
      </c>
      <c r="C540" t="s">
        <v>65</v>
      </c>
      <c r="D540" s="48" t="s">
        <v>353</v>
      </c>
      <c r="E540" s="3" t="str">
        <f>Table1[[#This Row],[Team1]]&amp;""&amp;Table1[[#This Row],[Team2]]&amp;""&amp;Table1[[#This Row],[Date]]</f>
        <v>DETNYK31.03.2019</v>
      </c>
      <c r="F540" s="49" t="str">
        <f>Raw!$C540</f>
        <v>NYK</v>
      </c>
      <c r="G540" s="49" t="str">
        <f>IF(Raw!$F540=Raw!$B540,"Team1","Team2")</f>
        <v>Team2</v>
      </c>
      <c r="H540" s="49" t="str">
        <f>IF(Table1[[#This Row],[Odd1]]&gt;Table1[[#This Row],[Odd2]],Table1[[#This Row],[Team2]],Table1[[#This Row],[Team1]])</f>
        <v>DET</v>
      </c>
      <c r="I540" s="49" t="str">
        <f>IF(Raw!$H540=Raw!$B540,"Team1","Team2")</f>
        <v>Team1</v>
      </c>
      <c r="J540">
        <v>1.52</v>
      </c>
      <c r="K540">
        <v>2.73</v>
      </c>
      <c r="L540" s="49">
        <f>Raw!$J540-Raw!$K540</f>
        <v>-1.21</v>
      </c>
      <c r="M540" s="49" t="s">
        <v>65</v>
      </c>
      <c r="N540" s="49" t="str">
        <f>IF(Raw!$M540=Raw!$B540,"Team1", "Team2")</f>
        <v>Team2</v>
      </c>
      <c r="O540" s="3">
        <f>0</f>
        <v>0</v>
      </c>
      <c r="P540" s="3">
        <f>0</f>
        <v>0</v>
      </c>
      <c r="Q540" s="3">
        <f>0</f>
        <v>0</v>
      </c>
      <c r="R540" s="3">
        <f>0</f>
        <v>0</v>
      </c>
      <c r="S540" s="18" t="str">
        <f>IF(Table1[[#This Row],[Scorepred1]]&gt;Table1[[#This Row],[Scorepred2]],Table1[[#This Row],[Team1]],Table1[[#This Row],[Team2]])</f>
        <v>DET</v>
      </c>
      <c r="T540" s="49" t="str">
        <f>IF(Raw!$S540=Raw!$B540,"Team1","Team2")</f>
        <v>Team1</v>
      </c>
      <c r="U540">
        <v>104</v>
      </c>
      <c r="V540">
        <v>92</v>
      </c>
      <c r="W540" s="49">
        <f>Raw!$U540-Raw!$V540</f>
        <v>12</v>
      </c>
      <c r="X540">
        <v>0.85450000000000004</v>
      </c>
      <c r="Y540">
        <v>0.62</v>
      </c>
      <c r="Z540" s="49">
        <f>1-Table1[[#This Row],[Pred1]]</f>
        <v>0.38</v>
      </c>
      <c r="AA540" s="51">
        <f>INDEX(Team_Stat!D:D,MATCH(Table1[[#This Row],[Team1]],Team_Stat!$A:$A,0))-INDEX(Team_Stat!D:D,MATCH(Table1[[#This Row],[Team2]],Team_Stat!$A:$A,0))</f>
        <v>-1</v>
      </c>
      <c r="AB540" s="51">
        <f>INDEX(Team_Stat!E:E,MATCH(Table1[[#This Row],[Team1]],Team_Stat!$A:$A,0))-INDEX(Team_Stat!E:E,MATCH(Table1[[#This Row],[Team2]],Team_Stat!$A:$A,0))</f>
        <v>8</v>
      </c>
      <c r="AC540" s="51">
        <f>INDEX(Team_Stat!F:F,MATCH(Table1[[#This Row],[Team1]],Team_Stat!$A:$A,0))-INDEX(Team_Stat!F:F,MATCH(Table1[[#This Row],[Team2]],Team_Stat!$A:$A,0))</f>
        <v>-9</v>
      </c>
      <c r="AD540" s="51">
        <f>INDEX(Team_Stat!G:G,MATCH(Table1[[#This Row],[Team1]],Team_Stat!$A:$A,0))-INDEX(Team_Stat!G:G,MATCH(Table1[[#This Row],[Team2]],Team_Stat!$A:$A,0))</f>
        <v>0.11200000000000004</v>
      </c>
      <c r="AE540" s="51">
        <f>INDEX(Team_Stat!H:H,MATCH(Table1[[#This Row],[Team1]],Team_Stat!$A:$A,0))-INDEX(Team_Stat!H:H,MATCH(Table1[[#This Row],[Team2]],Team_Stat!$A:$A,0))</f>
        <v>-0.19999999999999574</v>
      </c>
      <c r="AF540" s="51">
        <f>INDEX(Team_Stat!I:I,MATCH(Table1[[#This Row],[Team1]],Team_Stat!$A:$A,0))-INDEX(Team_Stat!I:I,MATCH(Table1[[#This Row],[Team2]],Team_Stat!$A:$A,0))</f>
        <v>-1.5999999999999943</v>
      </c>
      <c r="AG540" s="22">
        <f>INDEX(Team_Stat!J:J,MATCH(Table1[[#This Row],[Team1]],Team_Stat!$A:$A,0))-INDEX(Team_Stat!J:J,MATCH(Table1[[#This Row],[Team2]],Team_Stat!$A:$A,0))</f>
        <v>-1.7000000000000028</v>
      </c>
      <c r="AH540" s="22">
        <f>INDEX(Team_Stat!K:K,MATCH(Table1[[#This Row],[Team1]],Team_Stat!$A:$A,0))-INDEX(Team_Stat!K:K,MATCH(Table1[[#This Row],[Team2]],Team_Stat!$A:$A,0))</f>
        <v>-0.79999999999999716</v>
      </c>
      <c r="AI540" s="22">
        <f>INDEX(Team_Stat!L:L,MATCH(Table1[[#This Row],[Team1]],Team_Stat!$A:$A,0))-INDEX(Team_Stat!L:L,MATCH(Table1[[#This Row],[Team2]],Team_Stat!$A:$A,0))</f>
        <v>-1.5</v>
      </c>
      <c r="AJ540" s="22">
        <f>INDEX(Team_Stat!M:M,MATCH(Table1[[#This Row],[Team1]],Team_Stat!$A:$A,0))-INDEX(Team_Stat!M:M,MATCH(Table1[[#This Row],[Team2]],Team_Stat!$A:$A,0))</f>
        <v>2.5999999999999996</v>
      </c>
      <c r="AK540" s="22">
        <f>INDEX(Team_Stat!N:N,MATCH(Table1[[#This Row],[Team1]],Team_Stat!$A:$A,0))-INDEX(Team_Stat!N:N,MATCH(Table1[[#This Row],[Team2]],Team_Stat!$A:$A,0))</f>
        <v>5.7000000000000028</v>
      </c>
      <c r="AL540" s="22">
        <f>INDEX(Team_Stat!O:O,MATCH(Table1[[#This Row],[Team1]],Team_Stat!$A:$A,0))-INDEX(Team_Stat!O:O,MATCH(Table1[[#This Row],[Team2]],Team_Stat!$A:$A,0))</f>
        <v>2.2000000000000028</v>
      </c>
      <c r="AM540" s="22">
        <f>INDEX(Team_Stat!P:P,MATCH(Table1[[#This Row],[Team1]],Team_Stat!$A:$A,0))-INDEX(Team_Stat!P:P,MATCH(Table1[[#This Row],[Team2]],Team_Stat!$A:$A,0))</f>
        <v>-0.70000000000000107</v>
      </c>
      <c r="AN540" s="22">
        <f>INDEX(Team_Stat!Q:Q,MATCH(Table1[[#This Row],[Team1]],Team_Stat!$A:$A,0))-INDEX(Team_Stat!Q:Q,MATCH(Table1[[#This Row],[Team2]],Team_Stat!$A:$A,0))</f>
        <v>0.10000000000000142</v>
      </c>
      <c r="AO540" s="22">
        <f>INDEX(Team_Stat!R:R,MATCH(Table1[[#This Row],[Team1]],Team_Stat!$A:$A,0))-INDEX(Team_Stat!R:R,MATCH(Table1[[#This Row],[Team2]],Team_Stat!$A:$A,0))</f>
        <v>-4.1000000000000085</v>
      </c>
      <c r="AP540" s="22">
        <f>INDEX(Team_Stat!S:S,MATCH(Table1[[#This Row],[Team1]],Team_Stat!$A:$A,0))-INDEX(Team_Stat!S:S,MATCH(Table1[[#This Row],[Team2]],Team_Stat!$A:$A,0))</f>
        <v>-0.29999999999999893</v>
      </c>
      <c r="AQ540" s="22">
        <f>INDEX(Team_Stat!T:T,MATCH(Table1[[#This Row],[Team1]],Team_Stat!$A:$A,0))-INDEX(Team_Stat!T:T,MATCH(Table1[[#This Row],[Team2]],Team_Stat!$A:$A,0))</f>
        <v>-0.20000000000000284</v>
      </c>
      <c r="AR540" s="22">
        <f>INDEX(Team_Stat!U:U,MATCH(Table1[[#This Row],[Team1]],Team_Stat!$A:$A,0))-INDEX(Team_Stat!U:U,MATCH(Table1[[#This Row],[Team2]],Team_Stat!$A:$A,0))</f>
        <v>-0.5</v>
      </c>
      <c r="AS540" s="22">
        <f>INDEX(Team_Stat!V:V,MATCH(Table1[[#This Row],[Team1]],Team_Stat!$A:$A,0))-INDEX(Team_Stat!V:V,MATCH(Table1[[#This Row],[Team2]],Team_Stat!$A:$A,0))</f>
        <v>-0.39999999999999858</v>
      </c>
      <c r="AT540" s="22">
        <f>INDEX(Team_Stat!W:W,MATCH(Table1[[#This Row],[Team1]],Team_Stat!$A:$A,0))-INDEX(Team_Stat!W:W,MATCH(Table1[[#This Row],[Team2]],Team_Stat!$A:$A,0))</f>
        <v>-1.3000000000000007</v>
      </c>
      <c r="AU540" s="22">
        <f>INDEX(Team_Stat!X:X,MATCH(Table1[[#This Row],[Team1]],Team_Stat!$A:$A,0))-INDEX(Team_Stat!X:X,MATCH(Table1[[#This Row],[Team2]],Team_Stat!$A:$A,0))</f>
        <v>0.79999999999999982</v>
      </c>
      <c r="AV540" s="22">
        <f>INDEX(Team_Stat!Y:Y,MATCH(Table1[[#This Row],[Team1]],Team_Stat!$A:$A,0))-INDEX(Team_Stat!Y:Y,MATCH(Table1[[#This Row],[Team2]],Team_Stat!$A:$A,0))</f>
        <v>-1.1999999999999997</v>
      </c>
      <c r="AW540" s="22">
        <f>INDEX(Team_Stat!Z:Z,MATCH(Table1[[#This Row],[Team1]],Team_Stat!$A:$A,0))-INDEX(Team_Stat!Z:Z,MATCH(Table1[[#This Row],[Team2]],Team_Stat!$A:$A,0))</f>
        <v>0.29999999999999982</v>
      </c>
      <c r="AX540" s="22">
        <f>INDEX(Team_Stat!AA:AA,MATCH(Table1[[#This Row],[Team1]],Team_Stat!$A:$A,0))-INDEX(Team_Stat!AA:AA,MATCH(Table1[[#This Row],[Team2]],Team_Stat!$A:$A,0))</f>
        <v>-2.1000000000000014</v>
      </c>
      <c r="AY540" s="22">
        <f>INDEX(Team_Stat!AB:AB,MATCH(Table1[[#This Row],[Team1]],Team_Stat!$A:$A,0))-INDEX(Team_Stat!AB:AB,MATCH(Table1[[#This Row],[Team2]],Team_Stat!$A:$A,0))</f>
        <v>-0.30000000000000071</v>
      </c>
      <c r="AZ540" s="22">
        <f>INDEX(Team_Stat!AC:AC,MATCH(Table1[[#This Row],[Team1]],Team_Stat!$A:$A,0))-INDEX(Team_Stat!AC:AC,MATCH(Table1[[#This Row],[Team2]],Team_Stat!$A:$A,0))</f>
        <v>3</v>
      </c>
      <c r="BA540" s="22">
        <f>INDEX(Team_Stat!AD:AD,MATCH(Table1[[#This Row],[Team1]],Team_Stat!$A:$A,0))-INDEX(Team_Stat!AD:AD,MATCH(Table1[[#This Row],[Team2]],Team_Stat!$A:$A,0))</f>
        <v>0</v>
      </c>
      <c r="BB540" s="22">
        <f>INDEX(Team_Stat!AE:AE,MATCH(Table1[[#This Row],[Team1]],Team_Stat!$A:$A,0))-INDEX(Team_Stat!AE:AE,MATCH(Table1[[#This Row],[Team2]],Team_Stat!$A:$A,0))</f>
        <v>1</v>
      </c>
      <c r="BC540" s="22">
        <f>INDEX(Team_Stat!AF:AF,MATCH(Table1[[#This Row],[Team1]],Team_Stat!$A:$A,0))-INDEX(Team_Stat!AF:AF,MATCH(Table1[[#This Row],[Team2]],Team_Stat!$A:$A,0))</f>
        <v>-1</v>
      </c>
      <c r="BD540" s="22">
        <f>INDEX(Team_Stat!AG:AG,MATCH(Table1[[#This Row],[Team1]],Team_Stat!$A:$A,0))-INDEX(Team_Stat!AG:AG,MATCH(Table1[[#This Row],[Team2]],Team_Stat!$A:$A,0))</f>
        <v>1</v>
      </c>
      <c r="BE540" s="22">
        <f>INDEX(Team_Stat!AH:AH,MATCH(Table1[[#This Row],[Team1]],Team_Stat!$A:$A,0))-INDEX(Team_Stat!AH:AH,MATCH(Table1[[#This Row],[Team2]],Team_Stat!$A:$A,0))</f>
        <v>0</v>
      </c>
      <c r="BF540" s="22">
        <f>INDEX(Team_Stat!AI:AI,MATCH(Table1[[#This Row],[Team1]],Team_Stat!$A:$A,0))-INDEX(Team_Stat!AI:AI,MATCH(Table1[[#This Row],[Team2]],Team_Stat!$A:$A,0))</f>
        <v>2</v>
      </c>
      <c r="BG540" s="22">
        <f>INDEX(Team_Stat!AJ:AJ,MATCH(Table1[[#This Row],[Team1]],Team_Stat!$A:$A,0))-INDEX(Team_Stat!AJ:AJ,MATCH(Table1[[#This Row],[Team2]],Team_Stat!$A:$A,0))</f>
        <v>5</v>
      </c>
      <c r="BH540" s="22">
        <f>INDEX(Team_Stat!AK:AK,MATCH(Table1[[#This Row],[Team1]],Team_Stat!$A:$A,0))-INDEX(Team_Stat!AK:AK,MATCH(Table1[[#This Row],[Team2]],Team_Stat!$A:$A,0))</f>
        <v>-10</v>
      </c>
      <c r="BI540" s="22">
        <f>INDEX(Team_Stat!AL:AL,MATCH(Table1[[#This Row],[Team1]],Team_Stat!$A:$A,0))-INDEX(Team_Stat!AL:AL,MATCH(Table1[[#This Row],[Team2]],Team_Stat!$A:$A,0))</f>
        <v>10.5</v>
      </c>
      <c r="BJ540" s="22">
        <f>INDEX(Team_Stat!AM:AM,MATCH(Table1[[#This Row],[Team1]],Team_Stat!$A:$A,0))-INDEX(Team_Stat!AM:AM,MATCH(Table1[[#This Row],[Team2]],Team_Stat!$A:$A,0))</f>
        <v>-3</v>
      </c>
      <c r="BK540" s="22">
        <f>INDEX(Team_Stat!AN:AN,MATCH(Table1[[#This Row],[Team1]],Team_Stat!$A:$A,0))-INDEX(Team_Stat!AN:AN,MATCH(Table1[[#This Row],[Team2]],Team_Stat!$A:$A,0))</f>
        <v>-10</v>
      </c>
      <c r="BL540" s="22">
        <f>INDEX(Team_Stat!AO:AO,MATCH(Table1[[#This Row],[Team1]],Team_Stat!$A:$A,0))-INDEX(Team_Stat!AO:AO,MATCH(Table1[[#This Row],[Team2]],Team_Stat!$A:$A,0))</f>
        <v>-0.39999999999999858</v>
      </c>
      <c r="BM540" s="22">
        <f>INDEX(Team_Stat!AP:AP,MATCH(Table1[[#This Row],[Team1]],Team_Stat!$A:$A,0))-INDEX(Team_Stat!AP:AP,MATCH(Table1[[#This Row],[Team2]],Team_Stat!$A:$A,0))</f>
        <v>-5</v>
      </c>
      <c r="BN540" s="22">
        <f>INDEX(Team_Stat!AQ:AQ,MATCH(Table1[[#This Row],[Team1]],Team_Stat!$A:$A,0))-INDEX(Team_Stat!AQ:AQ,MATCH(Table1[[#This Row],[Team2]],Team_Stat!$A:$A,0))</f>
        <v>-6</v>
      </c>
      <c r="BO540" s="22">
        <f>INDEX(Team_Stat!AR:AR,MATCH(Table1[[#This Row],[Team1]],Team_Stat!$A:$A,0))-INDEX(Team_Stat!AR:AR,MATCH(Table1[[#This Row],[Team2]],Team_Stat!$A:$A,0))</f>
        <v>-1.9000000000000057</v>
      </c>
      <c r="BP540" s="22">
        <f>INDEX(Team_Stat!AS:AS,MATCH(Table1[[#This Row],[Team1]],Team_Stat!$A:$A,0))-INDEX(Team_Stat!AS:AS,MATCH(Table1[[#This Row],[Team2]],Team_Stat!$A:$A,0))</f>
        <v>0</v>
      </c>
      <c r="BQ540" s="22">
        <f>INDEX(Team_Stat!AT:AT,MATCH(Table1[[#This Row],[Team1]],Team_Stat!$A:$A,0))-INDEX(Team_Stat!AT:AT,MATCH(Table1[[#This Row],[Team2]],Team_Stat!$A:$A,0))</f>
        <v>-2</v>
      </c>
      <c r="BR540" s="22">
        <f>INDEX(Team_Stat!AU:AU,MATCH(Table1[[#This Row],[Team1]],Team_Stat!$A:$A,0))-INDEX(Team_Stat!AU:AU,MATCH(Table1[[#This Row],[Team2]],Team_Stat!$A:$A,0))</f>
        <v>-2</v>
      </c>
      <c r="BS540" s="22">
        <f>INDEX(Team_Stat!AV:AV,MATCH(Table1[[#This Row],[Team1]],Team_Stat!$A:$A,0))-INDEX(Team_Stat!AV:AV,MATCH(Table1[[#This Row],[Team2]],Team_Stat!$A:$A,0))</f>
        <v>6</v>
      </c>
      <c r="BT540" s="22">
        <f>INDEX(Team_Stat!AW:AW,MATCH(Table1[[#This Row],[Team1]],Team_Stat!$A:$A,0))-INDEX(Team_Stat!AW:AW,MATCH(Table1[[#This Row],[Team2]],Team_Stat!$A:$A,0))</f>
        <v>1</v>
      </c>
      <c r="BU540" s="22">
        <f>INDEX(Team_Stat!AX:AX,MATCH(Table1[[#This Row],[Team1]],Team_Stat!$A:$A,0))-INDEX(Team_Stat!AX:AX,MATCH(Table1[[#This Row],[Team2]],Team_Stat!$A:$A,0))</f>
        <v>5</v>
      </c>
      <c r="BV540" s="22">
        <f>INDEX(Team_Stat!AY:AY,MATCH(Table1[[#This Row],[Team1]],Team_Stat!$A:$A,0))-INDEX(Team_Stat!AY:AY,MATCH(Table1[[#This Row],[Team2]],Team_Stat!$A:$A,0))</f>
        <v>-2</v>
      </c>
      <c r="BW540" s="22">
        <f>INDEX(Team_Stat!AZ:AZ,MATCH(Table1[[#This Row],[Team1]],Team_Stat!$A:$A,0))-INDEX(Team_Stat!AZ:AZ,MATCH(Table1[[#This Row],[Team2]],Team_Stat!$A:$A,0))</f>
        <v>3</v>
      </c>
      <c r="BX540" s="22">
        <f>INDEX(Team_Stat!BA:BA,MATCH(Table1[[#This Row],[Team1]],Team_Stat!$A:$A,0))-INDEX(Team_Stat!BA:BA,MATCH(Table1[[#This Row],[Team2]],Team_Stat!$A:$A,0))</f>
        <v>-8</v>
      </c>
      <c r="BY540" s="22">
        <f>INDEX(Team_Stat!BB:BB,MATCH(Table1[[#This Row],[Team1]],Team_Stat!$A:$A,0))-INDEX(Team_Stat!BB:BB,MATCH(Table1[[#This Row],[Team2]],Team_Stat!$A:$A,0))</f>
        <v>0</v>
      </c>
      <c r="BZ540" s="22">
        <f>INDEX(Team_Stat!BC:BC,MATCH(Table1[[#This Row],[Team1]],Team_Stat!$A:$A,0))-INDEX(Team_Stat!BC:BC,MATCH(Table1[[#This Row],[Team2]],Team_Stat!$A:$A,0))</f>
        <v>28</v>
      </c>
      <c r="CA540" s="21" t="str">
        <f>IF(Table1[[#This Row],[Score1]]&gt;Table1[[#This Row],[Score2]],Table1[[#This Row],[Team1]],Table1[[#This Row],[Team2]])</f>
        <v>DET</v>
      </c>
      <c r="CB540" s="53" t="str">
        <f>IF(Raw!$CA540=Raw!$B540,"Team1", "Team2")</f>
        <v>Team1</v>
      </c>
      <c r="CC540" s="53">
        <v>115</v>
      </c>
      <c r="CD540" s="53">
        <v>109</v>
      </c>
      <c r="CE540" s="53">
        <f>Raw!$CC540-Raw!$CD540</f>
        <v>6</v>
      </c>
      <c r="CF540" s="53" t="str">
        <f>INDEX(Pred!O:O, MATCH(Table1[[#This Row],[Index]],Pred!E:E,0))</f>
        <v>do not bet</v>
      </c>
      <c r="CG540" s="53">
        <f>INDEX(Pred!P:P,MATCH(Table1[[#This Row],[Index]],Pred!E:E,0))</f>
        <v>2</v>
      </c>
      <c r="CH540" s="53">
        <f>IF(OR(SIGN(Table1[[#This Row],[Runline.forecast]])&lt;&gt;SIGN(Table1[[#This Row],[Scorediff]]), ABS(Table1[[#This Row],[Runline.forecast]])&gt;ABS(Table1[[#This Row],[Scorediff]])),1,0)</f>
        <v>0</v>
      </c>
      <c r="CI540" s="53">
        <f>IF(Table1[[#This Row],[GamewinTeam]]=Table1[[#This Row],[Bet.forecast]],0,1)</f>
        <v>1</v>
      </c>
      <c r="CJ540" s="53">
        <f>IF(AND(Table1[[#This Row],[Runline.error]]=0,Table1[[#This Row],[Error]]=0),0,1)</f>
        <v>1</v>
      </c>
      <c r="CK540" s="53">
        <f>IF(OR(SIGN(Table1[[#This Row],[Scorepreddiff]])&lt;&gt;SIGN(Table1[[#This Row],[Scorediff]]), ABS(Table1[[#This Row],[Scorepreddiff]])&gt;ABS(Table1[[#This Row],[Scorediff]])),1,0)</f>
        <v>1</v>
      </c>
    </row>
    <row r="541" spans="1:89" x14ac:dyDescent="0.25">
      <c r="A541" t="s">
        <v>373</v>
      </c>
      <c r="B541" s="46" t="s">
        <v>11</v>
      </c>
      <c r="C541" t="s">
        <v>3</v>
      </c>
      <c r="D541" s="48" t="s">
        <v>354</v>
      </c>
      <c r="E541" s="3" t="str">
        <f>Table1[[#This Row],[Team1]]&amp;""&amp;Table1[[#This Row],[Team2]]&amp;""&amp;Table1[[#This Row],[Date]]</f>
        <v>TORBOS31.03.2020</v>
      </c>
      <c r="F541" s="49" t="str">
        <f>Raw!$C541</f>
        <v>BOS</v>
      </c>
      <c r="G541" s="49" t="str">
        <f>IF(Raw!$F541=Raw!$B541,"Team1","Team2")</f>
        <v>Team2</v>
      </c>
      <c r="H541" s="49" t="str">
        <f>IF(Table1[[#This Row],[Odd1]]&gt;Table1[[#This Row],[Odd2]],Table1[[#This Row],[Team2]],Table1[[#This Row],[Team1]])</f>
        <v>TOR</v>
      </c>
      <c r="I541" s="49" t="str">
        <f>IF(Raw!$H541=Raw!$B541,"Team1","Team2")</f>
        <v>Team1</v>
      </c>
      <c r="J541">
        <v>1.55</v>
      </c>
      <c r="K541">
        <v>2.65</v>
      </c>
      <c r="L541" s="49">
        <f>Raw!$J541-Raw!$K541</f>
        <v>-1.0999999999999999</v>
      </c>
      <c r="M541" s="49" t="s">
        <v>3</v>
      </c>
      <c r="N541" s="49" t="str">
        <f>IF(Raw!$M541=Raw!$B541,"Team1", "Team2")</f>
        <v>Team2</v>
      </c>
      <c r="O541" s="3">
        <f>0</f>
        <v>0</v>
      </c>
      <c r="P541" s="3">
        <f>0</f>
        <v>0</v>
      </c>
      <c r="Q541" s="3">
        <f>0</f>
        <v>0</v>
      </c>
      <c r="R541" s="3">
        <f>0</f>
        <v>0</v>
      </c>
      <c r="S541" s="18" t="str">
        <f>IF(Table1[[#This Row],[Scorepred1]]&gt;Table1[[#This Row],[Scorepred2]],Table1[[#This Row],[Team1]],Table1[[#This Row],[Team2]])</f>
        <v>BOS</v>
      </c>
      <c r="T541" s="49" t="str">
        <f>IF(Raw!$S541=Raw!$B541,"Team1","Team2")</f>
        <v>Team2</v>
      </c>
      <c r="U541">
        <v>97</v>
      </c>
      <c r="V541">
        <v>108</v>
      </c>
      <c r="W541" s="49">
        <f>Raw!$U541-Raw!$V541</f>
        <v>-11</v>
      </c>
      <c r="X541">
        <v>0.84830000000000005</v>
      </c>
      <c r="Y541">
        <v>0.39</v>
      </c>
      <c r="Z541" s="49">
        <f>1-Table1[[#This Row],[Pred1]]</f>
        <v>0.61</v>
      </c>
      <c r="AA541" s="51">
        <f>INDEX(Team_Stat!D:D,MATCH(Table1[[#This Row],[Team1]],Team_Stat!$A:$A,0))-INDEX(Team_Stat!D:D,MATCH(Table1[[#This Row],[Team2]],Team_Stat!$A:$A,0))</f>
        <v>0</v>
      </c>
      <c r="AB541" s="51">
        <f>INDEX(Team_Stat!E:E,MATCH(Table1[[#This Row],[Team1]],Team_Stat!$A:$A,0))-INDEX(Team_Stat!E:E,MATCH(Table1[[#This Row],[Team2]],Team_Stat!$A:$A,0))</f>
        <v>3</v>
      </c>
      <c r="AC541" s="51">
        <f>INDEX(Team_Stat!F:F,MATCH(Table1[[#This Row],[Team1]],Team_Stat!$A:$A,0))-INDEX(Team_Stat!F:F,MATCH(Table1[[#This Row],[Team2]],Team_Stat!$A:$A,0))</f>
        <v>-3</v>
      </c>
      <c r="AD541" s="51">
        <f>INDEX(Team_Stat!G:G,MATCH(Table1[[#This Row],[Team1]],Team_Stat!$A:$A,0))-INDEX(Team_Stat!G:G,MATCH(Table1[[#This Row],[Team2]],Team_Stat!$A:$A,0))</f>
        <v>4.0000000000000036E-2</v>
      </c>
      <c r="AE541" s="51">
        <f>INDEX(Team_Stat!H:H,MATCH(Table1[[#This Row],[Team1]],Team_Stat!$A:$A,0))-INDEX(Team_Stat!H:H,MATCH(Table1[[#This Row],[Team2]],Team_Stat!$A:$A,0))</f>
        <v>0</v>
      </c>
      <c r="AF541" s="51">
        <f>INDEX(Team_Stat!I:I,MATCH(Table1[[#This Row],[Team1]],Team_Stat!$A:$A,0))-INDEX(Team_Stat!I:I,MATCH(Table1[[#This Row],[Team2]],Team_Stat!$A:$A,0))</f>
        <v>8.4000000000000057</v>
      </c>
      <c r="AG541" s="22">
        <f>INDEX(Team_Stat!J:J,MATCH(Table1[[#This Row],[Team1]],Team_Stat!$A:$A,0))-INDEX(Team_Stat!J:J,MATCH(Table1[[#This Row],[Team2]],Team_Stat!$A:$A,0))</f>
        <v>3</v>
      </c>
      <c r="AH541" s="22">
        <f>INDEX(Team_Stat!K:K,MATCH(Table1[[#This Row],[Team1]],Team_Stat!$A:$A,0))-INDEX(Team_Stat!K:K,MATCH(Table1[[#This Row],[Team2]],Team_Stat!$A:$A,0))</f>
        <v>2.4000000000000057</v>
      </c>
      <c r="AI541" s="22">
        <f>INDEX(Team_Stat!L:L,MATCH(Table1[[#This Row],[Team1]],Team_Stat!$A:$A,0))-INDEX(Team_Stat!L:L,MATCH(Table1[[#This Row],[Team2]],Team_Stat!$A:$A,0))</f>
        <v>2.2999999999999972</v>
      </c>
      <c r="AJ541" s="22">
        <f>INDEX(Team_Stat!M:M,MATCH(Table1[[#This Row],[Team1]],Team_Stat!$A:$A,0))-INDEX(Team_Stat!M:M,MATCH(Table1[[#This Row],[Team2]],Team_Stat!$A:$A,0))</f>
        <v>0.20000000000000107</v>
      </c>
      <c r="AK541" s="22">
        <f>INDEX(Team_Stat!N:N,MATCH(Table1[[#This Row],[Team1]],Team_Stat!$A:$A,0))-INDEX(Team_Stat!N:N,MATCH(Table1[[#This Row],[Team2]],Team_Stat!$A:$A,0))</f>
        <v>2</v>
      </c>
      <c r="AL541" s="22">
        <f>INDEX(Team_Stat!O:O,MATCH(Table1[[#This Row],[Team1]],Team_Stat!$A:$A,0))-INDEX(Team_Stat!O:O,MATCH(Table1[[#This Row],[Team2]],Team_Stat!$A:$A,0))</f>
        <v>-1.7999999999999972</v>
      </c>
      <c r="AM541" s="22">
        <f>INDEX(Team_Stat!P:P,MATCH(Table1[[#This Row],[Team1]],Team_Stat!$A:$A,0))-INDEX(Team_Stat!P:P,MATCH(Table1[[#This Row],[Team2]],Team_Stat!$A:$A,0))</f>
        <v>2.0999999999999979</v>
      </c>
      <c r="AN541" s="22">
        <f>INDEX(Team_Stat!Q:Q,MATCH(Table1[[#This Row],[Team1]],Team_Stat!$A:$A,0))-INDEX(Team_Stat!Q:Q,MATCH(Table1[[#This Row],[Team2]],Team_Stat!$A:$A,0))</f>
        <v>1.8999999999999986</v>
      </c>
      <c r="AO541" s="22">
        <f>INDEX(Team_Stat!R:R,MATCH(Table1[[#This Row],[Team1]],Team_Stat!$A:$A,0))-INDEX(Team_Stat!R:R,MATCH(Table1[[#This Row],[Team2]],Team_Stat!$A:$A,0))</f>
        <v>2.6000000000000085</v>
      </c>
      <c r="AP541" s="22">
        <f>INDEX(Team_Stat!S:S,MATCH(Table1[[#This Row],[Team1]],Team_Stat!$A:$A,0))-INDEX(Team_Stat!S:S,MATCH(Table1[[#This Row],[Team2]],Team_Stat!$A:$A,0))</f>
        <v>0.60000000000000142</v>
      </c>
      <c r="AQ541" s="22">
        <f>INDEX(Team_Stat!T:T,MATCH(Table1[[#This Row],[Team1]],Team_Stat!$A:$A,0))-INDEX(Team_Stat!T:T,MATCH(Table1[[#This Row],[Team2]],Team_Stat!$A:$A,0))</f>
        <v>-1.4000000000000057</v>
      </c>
      <c r="AR541" s="22">
        <f>INDEX(Team_Stat!U:U,MATCH(Table1[[#This Row],[Team1]],Team_Stat!$A:$A,0))-INDEX(Team_Stat!U:U,MATCH(Table1[[#This Row],[Team2]],Team_Stat!$A:$A,0))</f>
        <v>-0.79999999999999716</v>
      </c>
      <c r="AS541" s="22">
        <f>INDEX(Team_Stat!V:V,MATCH(Table1[[#This Row],[Team1]],Team_Stat!$A:$A,0))-INDEX(Team_Stat!V:V,MATCH(Table1[[#This Row],[Team2]],Team_Stat!$A:$A,0))</f>
        <v>1.8000000000000007</v>
      </c>
      <c r="AT541" s="22">
        <f>INDEX(Team_Stat!W:W,MATCH(Table1[[#This Row],[Team1]],Team_Stat!$A:$A,0))-INDEX(Team_Stat!W:W,MATCH(Table1[[#This Row],[Team2]],Team_Stat!$A:$A,0))</f>
        <v>-0.69999999999999929</v>
      </c>
      <c r="AU541" s="22">
        <f>INDEX(Team_Stat!X:X,MATCH(Table1[[#This Row],[Team1]],Team_Stat!$A:$A,0))-INDEX(Team_Stat!X:X,MATCH(Table1[[#This Row],[Team2]],Team_Stat!$A:$A,0))</f>
        <v>0.59999999999999964</v>
      </c>
      <c r="AV541" s="22">
        <f>INDEX(Team_Stat!Y:Y,MATCH(Table1[[#This Row],[Team1]],Team_Stat!$A:$A,0))-INDEX(Team_Stat!Y:Y,MATCH(Table1[[#This Row],[Team2]],Team_Stat!$A:$A,0))</f>
        <v>1.5</v>
      </c>
      <c r="AW541" s="22">
        <f>INDEX(Team_Stat!Z:Z,MATCH(Table1[[#This Row],[Team1]],Team_Stat!$A:$A,0))-INDEX(Team_Stat!Z:Z,MATCH(Table1[[#This Row],[Team2]],Team_Stat!$A:$A,0))</f>
        <v>0.40000000000000036</v>
      </c>
      <c r="AX541" s="22">
        <f>INDEX(Team_Stat!AA:AA,MATCH(Table1[[#This Row],[Team1]],Team_Stat!$A:$A,0))-INDEX(Team_Stat!AA:AA,MATCH(Table1[[#This Row],[Team2]],Team_Stat!$A:$A,0))</f>
        <v>1.6999999999999993</v>
      </c>
      <c r="AY541" s="22">
        <f>INDEX(Team_Stat!AB:AB,MATCH(Table1[[#This Row],[Team1]],Team_Stat!$A:$A,0))-INDEX(Team_Stat!AB:AB,MATCH(Table1[[#This Row],[Team2]],Team_Stat!$A:$A,0))</f>
        <v>1.2000000000000028</v>
      </c>
      <c r="AZ541" s="22">
        <f>INDEX(Team_Stat!AC:AC,MATCH(Table1[[#This Row],[Team1]],Team_Stat!$A:$A,0))-INDEX(Team_Stat!AC:AC,MATCH(Table1[[#This Row],[Team2]],Team_Stat!$A:$A,0))</f>
        <v>4.0999999999999996</v>
      </c>
      <c r="BA541" s="22">
        <f>INDEX(Team_Stat!AD:AD,MATCH(Table1[[#This Row],[Team1]],Team_Stat!$A:$A,0))-INDEX(Team_Stat!AD:AD,MATCH(Table1[[#This Row],[Team2]],Team_Stat!$A:$A,0))</f>
        <v>0</v>
      </c>
      <c r="BB541" s="22">
        <f>INDEX(Team_Stat!AE:AE,MATCH(Table1[[#This Row],[Team1]],Team_Stat!$A:$A,0))-INDEX(Team_Stat!AE:AE,MATCH(Table1[[#This Row],[Team2]],Team_Stat!$A:$A,0))</f>
        <v>0</v>
      </c>
      <c r="BC541" s="22">
        <f>INDEX(Team_Stat!AF:AF,MATCH(Table1[[#This Row],[Team1]],Team_Stat!$A:$A,0))-INDEX(Team_Stat!AF:AF,MATCH(Table1[[#This Row],[Team2]],Team_Stat!$A:$A,0))</f>
        <v>0</v>
      </c>
      <c r="BD541" s="22">
        <f>INDEX(Team_Stat!AG:AG,MATCH(Table1[[#This Row],[Team1]],Team_Stat!$A:$A,0))-INDEX(Team_Stat!AG:AG,MATCH(Table1[[#This Row],[Team2]],Team_Stat!$A:$A,0))</f>
        <v>0</v>
      </c>
      <c r="BE541" s="22">
        <f>INDEX(Team_Stat!AH:AH,MATCH(Table1[[#This Row],[Team1]],Team_Stat!$A:$A,0))-INDEX(Team_Stat!AH:AH,MATCH(Table1[[#This Row],[Team2]],Team_Stat!$A:$A,0))</f>
        <v>0</v>
      </c>
      <c r="BF541" s="22">
        <f>INDEX(Team_Stat!AI:AI,MATCH(Table1[[#This Row],[Team1]],Team_Stat!$A:$A,0))-INDEX(Team_Stat!AI:AI,MATCH(Table1[[#This Row],[Team2]],Team_Stat!$A:$A,0))</f>
        <v>17</v>
      </c>
      <c r="BG541" s="22">
        <f>INDEX(Team_Stat!AJ:AJ,MATCH(Table1[[#This Row],[Team1]],Team_Stat!$A:$A,0))-INDEX(Team_Stat!AJ:AJ,MATCH(Table1[[#This Row],[Team2]],Team_Stat!$A:$A,0))</f>
        <v>12</v>
      </c>
      <c r="BH541" s="22">
        <f>INDEX(Team_Stat!AK:AK,MATCH(Table1[[#This Row],[Team1]],Team_Stat!$A:$A,0))-INDEX(Team_Stat!AK:AK,MATCH(Table1[[#This Row],[Team2]],Team_Stat!$A:$A,0))</f>
        <v>13</v>
      </c>
      <c r="BI541" s="22">
        <f>INDEX(Team_Stat!AL:AL,MATCH(Table1[[#This Row],[Team1]],Team_Stat!$A:$A,0))-INDEX(Team_Stat!AL:AL,MATCH(Table1[[#This Row],[Team2]],Team_Stat!$A:$A,0))</f>
        <v>6.8000000000000043</v>
      </c>
      <c r="BJ541" s="22">
        <f>INDEX(Team_Stat!AM:AM,MATCH(Table1[[#This Row],[Team1]],Team_Stat!$A:$A,0))-INDEX(Team_Stat!AM:AM,MATCH(Table1[[#This Row],[Team2]],Team_Stat!$A:$A,0))</f>
        <v>1</v>
      </c>
      <c r="BK541" s="22">
        <f>INDEX(Team_Stat!AN:AN,MATCH(Table1[[#This Row],[Team1]],Team_Stat!$A:$A,0))-INDEX(Team_Stat!AN:AN,MATCH(Table1[[#This Row],[Team2]],Team_Stat!$A:$A,0))</f>
        <v>13</v>
      </c>
      <c r="BL541" s="22">
        <f>INDEX(Team_Stat!AO:AO,MATCH(Table1[[#This Row],[Team1]],Team_Stat!$A:$A,0))-INDEX(Team_Stat!AO:AO,MATCH(Table1[[#This Row],[Team2]],Team_Stat!$A:$A,0))</f>
        <v>-18.899999999999999</v>
      </c>
      <c r="BM541" s="22">
        <f>INDEX(Team_Stat!AP:AP,MATCH(Table1[[#This Row],[Team1]],Team_Stat!$A:$A,0))-INDEX(Team_Stat!AP:AP,MATCH(Table1[[#This Row],[Team2]],Team_Stat!$A:$A,0))</f>
        <v>-8</v>
      </c>
      <c r="BN541" s="22">
        <f>INDEX(Team_Stat!AQ:AQ,MATCH(Table1[[#This Row],[Team1]],Team_Stat!$A:$A,0))-INDEX(Team_Stat!AQ:AQ,MATCH(Table1[[#This Row],[Team2]],Team_Stat!$A:$A,0))</f>
        <v>-11</v>
      </c>
      <c r="BO541" s="22">
        <f>INDEX(Team_Stat!AR:AR,MATCH(Table1[[#This Row],[Team1]],Team_Stat!$A:$A,0))-INDEX(Team_Stat!AR:AR,MATCH(Table1[[#This Row],[Team2]],Team_Stat!$A:$A,0))</f>
        <v>2.7999999999999972</v>
      </c>
      <c r="BP541" s="22">
        <f>INDEX(Team_Stat!AS:AS,MATCH(Table1[[#This Row],[Team1]],Team_Stat!$A:$A,0))-INDEX(Team_Stat!AS:AS,MATCH(Table1[[#This Row],[Team2]],Team_Stat!$A:$A,0))</f>
        <v>-2</v>
      </c>
      <c r="BQ541" s="22">
        <f>INDEX(Team_Stat!AT:AT,MATCH(Table1[[#This Row],[Team1]],Team_Stat!$A:$A,0))-INDEX(Team_Stat!AT:AT,MATCH(Table1[[#This Row],[Team2]],Team_Stat!$A:$A,0))</f>
        <v>-3</v>
      </c>
      <c r="BR541" s="22">
        <f>INDEX(Team_Stat!AU:AU,MATCH(Table1[[#This Row],[Team1]],Team_Stat!$A:$A,0))-INDEX(Team_Stat!AU:AU,MATCH(Table1[[#This Row],[Team2]],Team_Stat!$A:$A,0))</f>
        <v>-5</v>
      </c>
      <c r="BS541" s="22">
        <f>INDEX(Team_Stat!AV:AV,MATCH(Table1[[#This Row],[Team1]],Team_Stat!$A:$A,0))-INDEX(Team_Stat!AV:AV,MATCH(Table1[[#This Row],[Team2]],Team_Stat!$A:$A,0))</f>
        <v>13</v>
      </c>
      <c r="BT541" s="22">
        <f>INDEX(Team_Stat!AW:AW,MATCH(Table1[[#This Row],[Team1]],Team_Stat!$A:$A,0))-INDEX(Team_Stat!AW:AW,MATCH(Table1[[#This Row],[Team2]],Team_Stat!$A:$A,0))</f>
        <v>-9</v>
      </c>
      <c r="BU541" s="22">
        <f>INDEX(Team_Stat!AX:AX,MATCH(Table1[[#This Row],[Team1]],Team_Stat!$A:$A,0))-INDEX(Team_Stat!AX:AX,MATCH(Table1[[#This Row],[Team2]],Team_Stat!$A:$A,0))</f>
        <v>-5</v>
      </c>
      <c r="BV541" s="22">
        <f>INDEX(Team_Stat!AY:AY,MATCH(Table1[[#This Row],[Team1]],Team_Stat!$A:$A,0))-INDEX(Team_Stat!AY:AY,MATCH(Table1[[#This Row],[Team2]],Team_Stat!$A:$A,0))</f>
        <v>14</v>
      </c>
      <c r="BW541" s="22">
        <f>INDEX(Team_Stat!AZ:AZ,MATCH(Table1[[#This Row],[Team1]],Team_Stat!$A:$A,0))-INDEX(Team_Stat!AZ:AZ,MATCH(Table1[[#This Row],[Team2]],Team_Stat!$A:$A,0))</f>
        <v>0</v>
      </c>
      <c r="BX541" s="22">
        <f>INDEX(Team_Stat!BA:BA,MATCH(Table1[[#This Row],[Team1]],Team_Stat!$A:$A,0))-INDEX(Team_Stat!BA:BA,MATCH(Table1[[#This Row],[Team2]],Team_Stat!$A:$A,0))</f>
        <v>0</v>
      </c>
      <c r="BY541" s="22">
        <f>INDEX(Team_Stat!BB:BB,MATCH(Table1[[#This Row],[Team1]],Team_Stat!$A:$A,0))-INDEX(Team_Stat!BB:BB,MATCH(Table1[[#This Row],[Team2]],Team_Stat!$A:$A,0))</f>
        <v>-2</v>
      </c>
      <c r="BZ541" s="22">
        <f>INDEX(Team_Stat!BC:BC,MATCH(Table1[[#This Row],[Team1]],Team_Stat!$A:$A,0))-INDEX(Team_Stat!BC:BC,MATCH(Table1[[#This Row],[Team2]],Team_Stat!$A:$A,0))</f>
        <v>1</v>
      </c>
      <c r="CA541" s="21" t="str">
        <f>IF(Table1[[#This Row],[Score1]]&gt;Table1[[#This Row],[Score2]],Table1[[#This Row],[Team1]],Table1[[#This Row],[Team2]])</f>
        <v>BOS</v>
      </c>
      <c r="CB541" s="53" t="str">
        <f>IF(Raw!$CA541=Raw!$B541,"Team1", "Team2")</f>
        <v>Team2</v>
      </c>
      <c r="CC541" s="53">
        <v>99</v>
      </c>
      <c r="CD541" s="53">
        <v>110</v>
      </c>
      <c r="CE541" s="53">
        <f>Raw!$CC541-Raw!$CD541</f>
        <v>-11</v>
      </c>
      <c r="CF541" s="53" t="str">
        <f>INDEX(Pred!O:O, MATCH(Table1[[#This Row],[Index]],Pred!E:E,0))</f>
        <v>do not bet</v>
      </c>
      <c r="CG541" s="53">
        <f>INDEX(Pred!P:P,MATCH(Table1[[#This Row],[Index]],Pred!E:E,0))</f>
        <v>2</v>
      </c>
      <c r="CH541" s="53">
        <f>IF(OR(SIGN(Table1[[#This Row],[Runline.forecast]])&lt;&gt;SIGN(Table1[[#This Row],[Scorediff]]), ABS(Table1[[#This Row],[Runline.forecast]])&gt;ABS(Table1[[#This Row],[Scorediff]])),1,0)</f>
        <v>1</v>
      </c>
      <c r="CI541" s="53">
        <f>IF(Table1[[#This Row],[GamewinTeam]]=Table1[[#This Row],[Bet.forecast]],0,1)</f>
        <v>1</v>
      </c>
      <c r="CJ541" s="53">
        <f>IF(AND(Table1[[#This Row],[Runline.error]]=0,Table1[[#This Row],[Error]]=0),0,1)</f>
        <v>1</v>
      </c>
      <c r="CK541" s="53">
        <f>IF(OR(SIGN(Table1[[#This Row],[Scorepreddiff]])&lt;&gt;SIGN(Table1[[#This Row],[Scorediff]]), ABS(Table1[[#This Row],[Scorepreddiff]])&gt;ABS(Table1[[#This Row],[Scorediff]])),1,0)</f>
        <v>0</v>
      </c>
    </row>
    <row r="542" spans="1:89" x14ac:dyDescent="0.25">
      <c r="A542" t="s">
        <v>373</v>
      </c>
      <c r="B542" s="46" t="s">
        <v>37</v>
      </c>
      <c r="C542" t="s">
        <v>7</v>
      </c>
      <c r="D542" s="48" t="s">
        <v>355</v>
      </c>
      <c r="E542" s="3" t="str">
        <f>Table1[[#This Row],[Team1]]&amp;""&amp;Table1[[#This Row],[Team2]]&amp;""&amp;Table1[[#This Row],[Date]]</f>
        <v>BKNMIA31.03.2021</v>
      </c>
      <c r="F542" s="49" t="str">
        <f>Raw!$C542</f>
        <v>MIA</v>
      </c>
      <c r="G542" s="49" t="str">
        <f>IF(Raw!$F542=Raw!$B542,"Team1","Team2")</f>
        <v>Team2</v>
      </c>
      <c r="H542" s="49" t="str">
        <f>IF(Table1[[#This Row],[Odd1]]&gt;Table1[[#This Row],[Odd2]],Table1[[#This Row],[Team2]],Table1[[#This Row],[Team1]])</f>
        <v>MIA</v>
      </c>
      <c r="I542" s="49" t="str">
        <f>IF(Raw!$H542=Raw!$B542,"Team1","Team2")</f>
        <v>Team2</v>
      </c>
      <c r="J542">
        <v>4.09</v>
      </c>
      <c r="K542">
        <v>1.28</v>
      </c>
      <c r="L542" s="49">
        <f>Raw!$J542-Raw!$K542</f>
        <v>2.8099999999999996</v>
      </c>
      <c r="M542" s="49" t="s">
        <v>37</v>
      </c>
      <c r="N542" s="49" t="str">
        <f>IF(Raw!$M542=Raw!$B542,"Team1", "Team2")</f>
        <v>Team1</v>
      </c>
      <c r="O542" s="3">
        <f>0</f>
        <v>0</v>
      </c>
      <c r="P542" s="3">
        <f>0</f>
        <v>0</v>
      </c>
      <c r="Q542" s="3">
        <f>0</f>
        <v>0</v>
      </c>
      <c r="R542" s="3">
        <f>0</f>
        <v>0</v>
      </c>
      <c r="S542" s="18" t="str">
        <f>IF(Table1[[#This Row],[Scorepred1]]&gt;Table1[[#This Row],[Scorepred2]],Table1[[#This Row],[Team1]],Table1[[#This Row],[Team2]])</f>
        <v>MIA</v>
      </c>
      <c r="T542" s="49" t="str">
        <f>IF(Raw!$S542=Raw!$B542,"Team1","Team2")</f>
        <v>Team2</v>
      </c>
      <c r="U542">
        <v>89</v>
      </c>
      <c r="V542">
        <v>112</v>
      </c>
      <c r="W542" s="49">
        <f>Raw!$U542-Raw!$V542</f>
        <v>-23</v>
      </c>
      <c r="X542">
        <v>0.67090000000000005</v>
      </c>
      <c r="Y542">
        <v>0.27</v>
      </c>
      <c r="Z542" s="49">
        <f>1-Table1[[#This Row],[Pred1]]</f>
        <v>0.73</v>
      </c>
      <c r="AA542" s="51">
        <f>INDEX(Team_Stat!D:D,MATCH(Table1[[#This Row],[Team1]],Team_Stat!$A:$A,0))-INDEX(Team_Stat!D:D,MATCH(Table1[[#This Row],[Team2]],Team_Stat!$A:$A,0))</f>
        <v>-1</v>
      </c>
      <c r="AB542" s="51">
        <f>INDEX(Team_Stat!E:E,MATCH(Table1[[#This Row],[Team1]],Team_Stat!$A:$A,0))-INDEX(Team_Stat!E:E,MATCH(Table1[[#This Row],[Team2]],Team_Stat!$A:$A,0))</f>
        <v>-17</v>
      </c>
      <c r="AC542" s="51">
        <f>INDEX(Team_Stat!F:F,MATCH(Table1[[#This Row],[Team1]],Team_Stat!$A:$A,0))-INDEX(Team_Stat!F:F,MATCH(Table1[[#This Row],[Team2]],Team_Stat!$A:$A,0))</f>
        <v>16</v>
      </c>
      <c r="AD542" s="51">
        <f>INDEX(Team_Stat!G:G,MATCH(Table1[[#This Row],[Team1]],Team_Stat!$A:$A,0))-INDEX(Team_Stat!G:G,MATCH(Table1[[#This Row],[Team2]],Team_Stat!$A:$A,0))</f>
        <v>-0.21900000000000003</v>
      </c>
      <c r="AE542" s="51">
        <f>INDEX(Team_Stat!H:H,MATCH(Table1[[#This Row],[Team1]],Team_Stat!$A:$A,0))-INDEX(Team_Stat!H:H,MATCH(Table1[[#This Row],[Team2]],Team_Stat!$A:$A,0))</f>
        <v>-0.10000000000000142</v>
      </c>
      <c r="AF542" s="51">
        <f>INDEX(Team_Stat!I:I,MATCH(Table1[[#This Row],[Team1]],Team_Stat!$A:$A,0))-INDEX(Team_Stat!I:I,MATCH(Table1[[#This Row],[Team2]],Team_Stat!$A:$A,0))</f>
        <v>3.2000000000000028</v>
      </c>
      <c r="AG542" s="22">
        <f>INDEX(Team_Stat!J:J,MATCH(Table1[[#This Row],[Team1]],Team_Stat!$A:$A,0))-INDEX(Team_Stat!J:J,MATCH(Table1[[#This Row],[Team2]],Team_Stat!$A:$A,0))</f>
        <v>-0.5</v>
      </c>
      <c r="AH542" s="22">
        <f>INDEX(Team_Stat!K:K,MATCH(Table1[[#This Row],[Team1]],Team_Stat!$A:$A,0))-INDEX(Team_Stat!K:K,MATCH(Table1[[#This Row],[Team2]],Team_Stat!$A:$A,0))</f>
        <v>2.2000000000000028</v>
      </c>
      <c r="AI542" s="22">
        <f>INDEX(Team_Stat!L:L,MATCH(Table1[[#This Row],[Team1]],Team_Stat!$A:$A,0))-INDEX(Team_Stat!L:L,MATCH(Table1[[#This Row],[Team2]],Team_Stat!$A:$A,0))</f>
        <v>-1.7000000000000028</v>
      </c>
      <c r="AJ542" s="22">
        <f>INDEX(Team_Stat!M:M,MATCH(Table1[[#This Row],[Team1]],Team_Stat!$A:$A,0))-INDEX(Team_Stat!M:M,MATCH(Table1[[#This Row],[Team2]],Team_Stat!$A:$A,0))</f>
        <v>1.2000000000000011</v>
      </c>
      <c r="AK542" s="22">
        <f>INDEX(Team_Stat!N:N,MATCH(Table1[[#This Row],[Team1]],Team_Stat!$A:$A,0))-INDEX(Team_Stat!N:N,MATCH(Table1[[#This Row],[Team2]],Team_Stat!$A:$A,0))</f>
        <v>4.1999999999999993</v>
      </c>
      <c r="AL542" s="22">
        <f>INDEX(Team_Stat!O:O,MATCH(Table1[[#This Row],[Team1]],Team_Stat!$A:$A,0))-INDEX(Team_Stat!O:O,MATCH(Table1[[#This Row],[Team2]],Team_Stat!$A:$A,0))</f>
        <v>-0.80000000000000426</v>
      </c>
      <c r="AM542" s="22">
        <f>INDEX(Team_Stat!P:P,MATCH(Table1[[#This Row],[Team1]],Team_Stat!$A:$A,0))-INDEX(Team_Stat!P:P,MATCH(Table1[[#This Row],[Team2]],Team_Stat!$A:$A,0))</f>
        <v>3</v>
      </c>
      <c r="AN542" s="22">
        <f>INDEX(Team_Stat!Q:Q,MATCH(Table1[[#This Row],[Team1]],Team_Stat!$A:$A,0))-INDEX(Team_Stat!Q:Q,MATCH(Table1[[#This Row],[Team2]],Team_Stat!$A:$A,0))</f>
        <v>3.1999999999999993</v>
      </c>
      <c r="AO542" s="22">
        <f>INDEX(Team_Stat!R:R,MATCH(Table1[[#This Row],[Team1]],Team_Stat!$A:$A,0))-INDEX(Team_Stat!R:R,MATCH(Table1[[#This Row],[Team2]],Team_Stat!$A:$A,0))</f>
        <v>2.0999999999999943</v>
      </c>
      <c r="AP542" s="22">
        <f>INDEX(Team_Stat!S:S,MATCH(Table1[[#This Row],[Team1]],Team_Stat!$A:$A,0))-INDEX(Team_Stat!S:S,MATCH(Table1[[#This Row],[Team2]],Team_Stat!$A:$A,0))</f>
        <v>0.80000000000000071</v>
      </c>
      <c r="AQ542" s="22">
        <f>INDEX(Team_Stat!T:T,MATCH(Table1[[#This Row],[Team1]],Team_Stat!$A:$A,0))-INDEX(Team_Stat!T:T,MATCH(Table1[[#This Row],[Team2]],Team_Stat!$A:$A,0))</f>
        <v>0.80000000000000426</v>
      </c>
      <c r="AR542" s="22">
        <f>INDEX(Team_Stat!U:U,MATCH(Table1[[#This Row],[Team1]],Team_Stat!$A:$A,0))-INDEX(Team_Stat!U:U,MATCH(Table1[[#This Row],[Team2]],Team_Stat!$A:$A,0))</f>
        <v>1.6000000000000014</v>
      </c>
      <c r="AS542" s="22">
        <f>INDEX(Team_Stat!V:V,MATCH(Table1[[#This Row],[Team1]],Team_Stat!$A:$A,0))-INDEX(Team_Stat!V:V,MATCH(Table1[[#This Row],[Team2]],Team_Stat!$A:$A,0))</f>
        <v>0.5</v>
      </c>
      <c r="AT542" s="22">
        <f>INDEX(Team_Stat!W:W,MATCH(Table1[[#This Row],[Team1]],Team_Stat!$A:$A,0))-INDEX(Team_Stat!W:W,MATCH(Table1[[#This Row],[Team2]],Team_Stat!$A:$A,0))</f>
        <v>0.69999999999999929</v>
      </c>
      <c r="AU542" s="22">
        <f>INDEX(Team_Stat!X:X,MATCH(Table1[[#This Row],[Team1]],Team_Stat!$A:$A,0))-INDEX(Team_Stat!X:X,MATCH(Table1[[#This Row],[Team2]],Team_Stat!$A:$A,0))</f>
        <v>-1.5</v>
      </c>
      <c r="AV542" s="22">
        <f>INDEX(Team_Stat!Y:Y,MATCH(Table1[[#This Row],[Team1]],Team_Stat!$A:$A,0))-INDEX(Team_Stat!Y:Y,MATCH(Table1[[#This Row],[Team2]],Team_Stat!$A:$A,0))</f>
        <v>-0.70000000000000018</v>
      </c>
      <c r="AW542" s="22">
        <f>INDEX(Team_Stat!Z:Z,MATCH(Table1[[#This Row],[Team1]],Team_Stat!$A:$A,0))-INDEX(Team_Stat!Z:Z,MATCH(Table1[[#This Row],[Team2]],Team_Stat!$A:$A,0))</f>
        <v>0.90000000000000036</v>
      </c>
      <c r="AX542" s="22">
        <f>INDEX(Team_Stat!AA:AA,MATCH(Table1[[#This Row],[Team1]],Team_Stat!$A:$A,0))-INDEX(Team_Stat!AA:AA,MATCH(Table1[[#This Row],[Team2]],Team_Stat!$A:$A,0))</f>
        <v>0.60000000000000142</v>
      </c>
      <c r="AY542" s="22">
        <f>INDEX(Team_Stat!AB:AB,MATCH(Table1[[#This Row],[Team1]],Team_Stat!$A:$A,0))-INDEX(Team_Stat!AB:AB,MATCH(Table1[[#This Row],[Team2]],Team_Stat!$A:$A,0))</f>
        <v>0.5</v>
      </c>
      <c r="AZ542" s="22">
        <f>INDEX(Team_Stat!AC:AC,MATCH(Table1[[#This Row],[Team1]],Team_Stat!$A:$A,0))-INDEX(Team_Stat!AC:AC,MATCH(Table1[[#This Row],[Team2]],Team_Stat!$A:$A,0))</f>
        <v>-4.5999999999999996</v>
      </c>
      <c r="BA542" s="22">
        <f>INDEX(Team_Stat!AD:AD,MATCH(Table1[[#This Row],[Team1]],Team_Stat!$A:$A,0))-INDEX(Team_Stat!AD:AD,MATCH(Table1[[#This Row],[Team2]],Team_Stat!$A:$A,0))</f>
        <v>0</v>
      </c>
      <c r="BB542" s="22">
        <f>INDEX(Team_Stat!AE:AE,MATCH(Table1[[#This Row],[Team1]],Team_Stat!$A:$A,0))-INDEX(Team_Stat!AE:AE,MATCH(Table1[[#This Row],[Team2]],Team_Stat!$A:$A,0))</f>
        <v>0</v>
      </c>
      <c r="BC542" s="22">
        <f>INDEX(Team_Stat!AF:AF,MATCH(Table1[[#This Row],[Team1]],Team_Stat!$A:$A,0))-INDEX(Team_Stat!AF:AF,MATCH(Table1[[#This Row],[Team2]],Team_Stat!$A:$A,0))</f>
        <v>0</v>
      </c>
      <c r="BD542" s="22">
        <f>INDEX(Team_Stat!AG:AG,MATCH(Table1[[#This Row],[Team1]],Team_Stat!$A:$A,0))-INDEX(Team_Stat!AG:AG,MATCH(Table1[[#This Row],[Team2]],Team_Stat!$A:$A,0))</f>
        <v>0</v>
      </c>
      <c r="BE542" s="22">
        <f>INDEX(Team_Stat!AH:AH,MATCH(Table1[[#This Row],[Team1]],Team_Stat!$A:$A,0))-INDEX(Team_Stat!AH:AH,MATCH(Table1[[#This Row],[Team2]],Team_Stat!$A:$A,0))</f>
        <v>0</v>
      </c>
      <c r="BF542" s="22">
        <f>INDEX(Team_Stat!AI:AI,MATCH(Table1[[#This Row],[Team1]],Team_Stat!$A:$A,0))-INDEX(Team_Stat!AI:AI,MATCH(Table1[[#This Row],[Team2]],Team_Stat!$A:$A,0))</f>
        <v>8</v>
      </c>
      <c r="BG542" s="22">
        <f>INDEX(Team_Stat!AJ:AJ,MATCH(Table1[[#This Row],[Team1]],Team_Stat!$A:$A,0))-INDEX(Team_Stat!AJ:AJ,MATCH(Table1[[#This Row],[Team2]],Team_Stat!$A:$A,0))</f>
        <v>3</v>
      </c>
      <c r="BH542" s="22">
        <f>INDEX(Team_Stat!AK:AK,MATCH(Table1[[#This Row],[Team1]],Team_Stat!$A:$A,0))-INDEX(Team_Stat!AK:AK,MATCH(Table1[[#This Row],[Team2]],Team_Stat!$A:$A,0))</f>
        <v>5</v>
      </c>
      <c r="BI542" s="22">
        <f>INDEX(Team_Stat!AL:AL,MATCH(Table1[[#This Row],[Team1]],Team_Stat!$A:$A,0))-INDEX(Team_Stat!AL:AL,MATCH(Table1[[#This Row],[Team2]],Team_Stat!$A:$A,0))</f>
        <v>0.89999999999999858</v>
      </c>
      <c r="BJ542" s="22">
        <f>INDEX(Team_Stat!AM:AM,MATCH(Table1[[#This Row],[Team1]],Team_Stat!$A:$A,0))-INDEX(Team_Stat!AM:AM,MATCH(Table1[[#This Row],[Team2]],Team_Stat!$A:$A,0))</f>
        <v>5</v>
      </c>
      <c r="BK542" s="22">
        <f>INDEX(Team_Stat!AN:AN,MATCH(Table1[[#This Row],[Team1]],Team_Stat!$A:$A,0))-INDEX(Team_Stat!AN:AN,MATCH(Table1[[#This Row],[Team2]],Team_Stat!$A:$A,0))</f>
        <v>7</v>
      </c>
      <c r="BL542" s="22">
        <f>INDEX(Team_Stat!AO:AO,MATCH(Table1[[#This Row],[Team1]],Team_Stat!$A:$A,0))-INDEX(Team_Stat!AO:AO,MATCH(Table1[[#This Row],[Team2]],Team_Stat!$A:$A,0))</f>
        <v>9.3999999999999986</v>
      </c>
      <c r="BM542" s="22">
        <f>INDEX(Team_Stat!AP:AP,MATCH(Table1[[#This Row],[Team1]],Team_Stat!$A:$A,0))-INDEX(Team_Stat!AP:AP,MATCH(Table1[[#This Row],[Team2]],Team_Stat!$A:$A,0))</f>
        <v>-3</v>
      </c>
      <c r="BN542" s="22">
        <f>INDEX(Team_Stat!AQ:AQ,MATCH(Table1[[#This Row],[Team1]],Team_Stat!$A:$A,0))-INDEX(Team_Stat!AQ:AQ,MATCH(Table1[[#This Row],[Team2]],Team_Stat!$A:$A,0))</f>
        <v>-2</v>
      </c>
      <c r="BO542" s="22">
        <f>INDEX(Team_Stat!AR:AR,MATCH(Table1[[#This Row],[Team1]],Team_Stat!$A:$A,0))-INDEX(Team_Stat!AR:AR,MATCH(Table1[[#This Row],[Team2]],Team_Stat!$A:$A,0))</f>
        <v>-5.2999999999999972</v>
      </c>
      <c r="BP542" s="22">
        <f>INDEX(Team_Stat!AS:AS,MATCH(Table1[[#This Row],[Team1]],Team_Stat!$A:$A,0))-INDEX(Team_Stat!AS:AS,MATCH(Table1[[#This Row],[Team2]],Team_Stat!$A:$A,0))</f>
        <v>4</v>
      </c>
      <c r="BQ542" s="22">
        <f>INDEX(Team_Stat!AT:AT,MATCH(Table1[[#This Row],[Team1]],Team_Stat!$A:$A,0))-INDEX(Team_Stat!AT:AT,MATCH(Table1[[#This Row],[Team2]],Team_Stat!$A:$A,0))</f>
        <v>0</v>
      </c>
      <c r="BR542" s="22">
        <f>INDEX(Team_Stat!AU:AU,MATCH(Table1[[#This Row],[Team1]],Team_Stat!$A:$A,0))-INDEX(Team_Stat!AU:AU,MATCH(Table1[[#This Row],[Team2]],Team_Stat!$A:$A,0))</f>
        <v>4</v>
      </c>
      <c r="BS542" s="22">
        <f>INDEX(Team_Stat!AV:AV,MATCH(Table1[[#This Row],[Team1]],Team_Stat!$A:$A,0))-INDEX(Team_Stat!AV:AV,MATCH(Table1[[#This Row],[Team2]],Team_Stat!$A:$A,0))</f>
        <v>8</v>
      </c>
      <c r="BT542" s="22">
        <f>INDEX(Team_Stat!AW:AW,MATCH(Table1[[#This Row],[Team1]],Team_Stat!$A:$A,0))-INDEX(Team_Stat!AW:AW,MATCH(Table1[[#This Row],[Team2]],Team_Stat!$A:$A,0))</f>
        <v>-8</v>
      </c>
      <c r="BU542" s="22">
        <f>INDEX(Team_Stat!AX:AX,MATCH(Table1[[#This Row],[Team1]],Team_Stat!$A:$A,0))-INDEX(Team_Stat!AX:AX,MATCH(Table1[[#This Row],[Team2]],Team_Stat!$A:$A,0))</f>
        <v>-1</v>
      </c>
      <c r="BV542" s="22">
        <f>INDEX(Team_Stat!AY:AY,MATCH(Table1[[#This Row],[Team1]],Team_Stat!$A:$A,0))-INDEX(Team_Stat!AY:AY,MATCH(Table1[[#This Row],[Team2]],Team_Stat!$A:$A,0))</f>
        <v>-2</v>
      </c>
      <c r="BW542" s="22">
        <f>INDEX(Team_Stat!AZ:AZ,MATCH(Table1[[#This Row],[Team1]],Team_Stat!$A:$A,0))-INDEX(Team_Stat!AZ:AZ,MATCH(Table1[[#This Row],[Team2]],Team_Stat!$A:$A,0))</f>
        <v>-1</v>
      </c>
      <c r="BX542" s="22">
        <f>INDEX(Team_Stat!BA:BA,MATCH(Table1[[#This Row],[Team1]],Team_Stat!$A:$A,0))-INDEX(Team_Stat!BA:BA,MATCH(Table1[[#This Row],[Team2]],Team_Stat!$A:$A,0))</f>
        <v>-6</v>
      </c>
      <c r="BY542" s="22">
        <f>INDEX(Team_Stat!BB:BB,MATCH(Table1[[#This Row],[Team1]],Team_Stat!$A:$A,0))-INDEX(Team_Stat!BB:BB,MATCH(Table1[[#This Row],[Team2]],Team_Stat!$A:$A,0))</f>
        <v>-1</v>
      </c>
      <c r="BZ542" s="22">
        <f>INDEX(Team_Stat!BC:BC,MATCH(Table1[[#This Row],[Team1]],Team_Stat!$A:$A,0))-INDEX(Team_Stat!BC:BC,MATCH(Table1[[#This Row],[Team2]],Team_Stat!$A:$A,0))</f>
        <v>-4</v>
      </c>
      <c r="CA542" s="21" t="str">
        <f>IF(Table1[[#This Row],[Score1]]&gt;Table1[[#This Row],[Score2]],Table1[[#This Row],[Team1]],Table1[[#This Row],[Team2]])</f>
        <v>BKN</v>
      </c>
      <c r="CB542" s="53" t="str">
        <f>IF(Raw!$CA542=Raw!$B542,"Team1", "Team2")</f>
        <v>Team1</v>
      </c>
      <c r="CC542" s="53">
        <v>110</v>
      </c>
      <c r="CD542" s="53">
        <v>109</v>
      </c>
      <c r="CE542" s="53">
        <f>Raw!$CC542-Raw!$CD542</f>
        <v>1</v>
      </c>
      <c r="CF542" s="53" t="str">
        <f>INDEX(Pred!O:O, MATCH(Table1[[#This Row],[Index]],Pred!E:E,0))</f>
        <v>Team2</v>
      </c>
      <c r="CG542" s="53">
        <f>INDEX(Pred!P:P,MATCH(Table1[[#This Row],[Index]],Pred!E:E,0))</f>
        <v>-11</v>
      </c>
      <c r="CH542" s="53">
        <f>IF(OR(SIGN(Table1[[#This Row],[Runline.forecast]])&lt;&gt;SIGN(Table1[[#This Row],[Scorediff]]), ABS(Table1[[#This Row],[Runline.forecast]])&gt;ABS(Table1[[#This Row],[Scorediff]])),1,0)</f>
        <v>1</v>
      </c>
      <c r="CI542" s="53">
        <f>IF(Table1[[#This Row],[GamewinTeam]]=Table1[[#This Row],[Bet.forecast]],0,1)</f>
        <v>1</v>
      </c>
      <c r="CJ542" s="53">
        <f>IF(AND(Table1[[#This Row],[Runline.error]]=0,Table1[[#This Row],[Error]]=0),0,1)</f>
        <v>1</v>
      </c>
      <c r="CK542" s="53">
        <f>IF(OR(SIGN(Table1[[#This Row],[Scorepreddiff]])&lt;&gt;SIGN(Table1[[#This Row],[Scorediff]]), ABS(Table1[[#This Row],[Scorepreddiff]])&gt;ABS(Table1[[#This Row],[Scorediff]])),1,0)</f>
        <v>1</v>
      </c>
    </row>
    <row r="543" spans="1:89" x14ac:dyDescent="0.25">
      <c r="A543" t="s">
        <v>373</v>
      </c>
      <c r="B543" s="46" t="s">
        <v>50</v>
      </c>
      <c r="C543" t="s">
        <v>76</v>
      </c>
      <c r="D543" s="48" t="s">
        <v>356</v>
      </c>
      <c r="E543" s="3" t="str">
        <f>Table1[[#This Row],[Team1]]&amp;""&amp;Table1[[#This Row],[Team2]]&amp;""&amp;Table1[[#This Row],[Date]]</f>
        <v>GSWSAC31.03.2022</v>
      </c>
      <c r="F543" s="49" t="str">
        <f>Raw!$C543</f>
        <v>SAC</v>
      </c>
      <c r="G543" s="49" t="str">
        <f>IF(Raw!$F543=Raw!$B543,"Team1","Team2")</f>
        <v>Team2</v>
      </c>
      <c r="H543" s="49" t="str">
        <f>IF(Table1[[#This Row],[Odd1]]&gt;Table1[[#This Row],[Odd2]],Table1[[#This Row],[Team2]],Table1[[#This Row],[Team1]])</f>
        <v>GSW</v>
      </c>
      <c r="I543" s="49" t="str">
        <f>IF(Raw!$H543=Raw!$B543,"Team1","Team2")</f>
        <v>Team1</v>
      </c>
      <c r="J543">
        <v>1.25</v>
      </c>
      <c r="K543">
        <v>4.45</v>
      </c>
      <c r="L543" s="49">
        <f>Raw!$J543-Raw!$K543</f>
        <v>-3.2</v>
      </c>
      <c r="M543" s="49" t="s">
        <v>76</v>
      </c>
      <c r="N543" s="49" t="str">
        <f>IF(Raw!$M543=Raw!$B543,"Team1", "Team2")</f>
        <v>Team2</v>
      </c>
      <c r="O543" s="3">
        <f>0</f>
        <v>0</v>
      </c>
      <c r="P543" s="3">
        <f>0</f>
        <v>0</v>
      </c>
      <c r="Q543" s="3">
        <f>0</f>
        <v>0</v>
      </c>
      <c r="R543" s="3">
        <f>0</f>
        <v>0</v>
      </c>
      <c r="S543" s="18" t="str">
        <f>IF(Table1[[#This Row],[Scorepred1]]&gt;Table1[[#This Row],[Scorepred2]],Table1[[#This Row],[Team1]],Table1[[#This Row],[Team2]])</f>
        <v>GSW</v>
      </c>
      <c r="T543" s="49" t="str">
        <f>IF(Raw!$S543=Raw!$B543,"Team1","Team2")</f>
        <v>Team1</v>
      </c>
      <c r="U543">
        <v>102</v>
      </c>
      <c r="V543">
        <v>91</v>
      </c>
      <c r="W543" s="49">
        <f>Raw!$U543-Raw!$V543</f>
        <v>11</v>
      </c>
      <c r="X543">
        <v>0.71530000000000005</v>
      </c>
      <c r="Y543">
        <v>0.61</v>
      </c>
      <c r="Z543" s="49">
        <f>1-Table1[[#This Row],[Pred1]]</f>
        <v>0.39</v>
      </c>
      <c r="AA543" s="51">
        <f>INDEX(Team_Stat!D:D,MATCH(Table1[[#This Row],[Team1]],Team_Stat!$A:$A,0))-INDEX(Team_Stat!D:D,MATCH(Table1[[#This Row],[Team2]],Team_Stat!$A:$A,0))</f>
        <v>-1</v>
      </c>
      <c r="AB543" s="51">
        <f>INDEX(Team_Stat!E:E,MATCH(Table1[[#This Row],[Team1]],Team_Stat!$A:$A,0))-INDEX(Team_Stat!E:E,MATCH(Table1[[#This Row],[Team2]],Team_Stat!$A:$A,0))</f>
        <v>30</v>
      </c>
      <c r="AC543" s="51">
        <f>INDEX(Team_Stat!F:F,MATCH(Table1[[#This Row],[Team1]],Team_Stat!$A:$A,0))-INDEX(Team_Stat!F:F,MATCH(Table1[[#This Row],[Team2]],Team_Stat!$A:$A,0))</f>
        <v>-31</v>
      </c>
      <c r="AD543" s="51">
        <f>INDEX(Team_Stat!G:G,MATCH(Table1[[#This Row],[Team1]],Team_Stat!$A:$A,0))-INDEX(Team_Stat!G:G,MATCH(Table1[[#This Row],[Team2]],Team_Stat!$A:$A,0))</f>
        <v>0.40399999999999997</v>
      </c>
      <c r="AE543" s="51">
        <f>INDEX(Team_Stat!H:H,MATCH(Table1[[#This Row],[Team1]],Team_Stat!$A:$A,0))-INDEX(Team_Stat!H:H,MATCH(Table1[[#This Row],[Team2]],Team_Stat!$A:$A,0))</f>
        <v>-0.10000000000000142</v>
      </c>
      <c r="AF543" s="51">
        <f>INDEX(Team_Stat!I:I,MATCH(Table1[[#This Row],[Team1]],Team_Stat!$A:$A,0))-INDEX(Team_Stat!I:I,MATCH(Table1[[#This Row],[Team2]],Team_Stat!$A:$A,0))</f>
        <v>14.5</v>
      </c>
      <c r="AG543" s="22">
        <f>INDEX(Team_Stat!J:J,MATCH(Table1[[#This Row],[Team1]],Team_Stat!$A:$A,0))-INDEX(Team_Stat!J:J,MATCH(Table1[[#This Row],[Team2]],Team_Stat!$A:$A,0))</f>
        <v>3.8999999999999986</v>
      </c>
      <c r="AH543" s="22">
        <f>INDEX(Team_Stat!K:K,MATCH(Table1[[#This Row],[Team1]],Team_Stat!$A:$A,0))-INDEX(Team_Stat!K:K,MATCH(Table1[[#This Row],[Team2]],Team_Stat!$A:$A,0))</f>
        <v>-1.2000000000000028</v>
      </c>
      <c r="AI543" s="22">
        <f>INDEX(Team_Stat!L:L,MATCH(Table1[[#This Row],[Team1]],Team_Stat!$A:$A,0))-INDEX(Team_Stat!L:L,MATCH(Table1[[#This Row],[Team2]],Team_Stat!$A:$A,0))</f>
        <v>5.1000000000000014</v>
      </c>
      <c r="AJ543" s="22">
        <f>INDEX(Team_Stat!M:M,MATCH(Table1[[#This Row],[Team1]],Team_Stat!$A:$A,0))-INDEX(Team_Stat!M:M,MATCH(Table1[[#This Row],[Team2]],Team_Stat!$A:$A,0))</f>
        <v>2.3000000000000007</v>
      </c>
      <c r="AK543" s="22">
        <f>INDEX(Team_Stat!N:N,MATCH(Table1[[#This Row],[Team1]],Team_Stat!$A:$A,0))-INDEX(Team_Stat!N:N,MATCH(Table1[[#This Row],[Team2]],Team_Stat!$A:$A,0))</f>
        <v>5.1000000000000014</v>
      </c>
      <c r="AL543" s="22">
        <f>INDEX(Team_Stat!O:O,MATCH(Table1[[#This Row],[Team1]],Team_Stat!$A:$A,0))-INDEX(Team_Stat!O:O,MATCH(Table1[[#This Row],[Team2]],Team_Stat!$A:$A,0))</f>
        <v>1.2999999999999972</v>
      </c>
      <c r="AM543" s="22">
        <f>INDEX(Team_Stat!P:P,MATCH(Table1[[#This Row],[Team1]],Team_Stat!$A:$A,0))-INDEX(Team_Stat!P:P,MATCH(Table1[[#This Row],[Team2]],Team_Stat!$A:$A,0))</f>
        <v>4.3999999999999986</v>
      </c>
      <c r="AN543" s="22">
        <f>INDEX(Team_Stat!Q:Q,MATCH(Table1[[#This Row],[Team1]],Team_Stat!$A:$A,0))-INDEX(Team_Stat!Q:Q,MATCH(Table1[[#This Row],[Team2]],Team_Stat!$A:$A,0))</f>
        <v>3.8000000000000007</v>
      </c>
      <c r="AO543" s="22">
        <f>INDEX(Team_Stat!R:R,MATCH(Table1[[#This Row],[Team1]],Team_Stat!$A:$A,0))-INDEX(Team_Stat!R:R,MATCH(Table1[[#This Row],[Team2]],Team_Stat!$A:$A,0))</f>
        <v>7.5999999999999943</v>
      </c>
      <c r="AP543" s="22">
        <f>INDEX(Team_Stat!S:S,MATCH(Table1[[#This Row],[Team1]],Team_Stat!$A:$A,0))-INDEX(Team_Stat!S:S,MATCH(Table1[[#This Row],[Team2]],Team_Stat!$A:$A,0))</f>
        <v>-0.90000000000000036</v>
      </c>
      <c r="AQ543" s="22">
        <f>INDEX(Team_Stat!T:T,MATCH(Table1[[#This Row],[Team1]],Team_Stat!$A:$A,0))-INDEX(Team_Stat!T:T,MATCH(Table1[[#This Row],[Team2]],Team_Stat!$A:$A,0))</f>
        <v>4.0000000000000036</v>
      </c>
      <c r="AR543" s="22">
        <f>INDEX(Team_Stat!U:U,MATCH(Table1[[#This Row],[Team1]],Team_Stat!$A:$A,0))-INDEX(Team_Stat!U:U,MATCH(Table1[[#This Row],[Team2]],Team_Stat!$A:$A,0))</f>
        <v>3.1000000000000014</v>
      </c>
      <c r="AS543" s="22">
        <f>INDEX(Team_Stat!V:V,MATCH(Table1[[#This Row],[Team1]],Team_Stat!$A:$A,0))-INDEX(Team_Stat!V:V,MATCH(Table1[[#This Row],[Team2]],Team_Stat!$A:$A,0))</f>
        <v>7.8999999999999986</v>
      </c>
      <c r="AT543" s="22">
        <f>INDEX(Team_Stat!W:W,MATCH(Table1[[#This Row],[Team1]],Team_Stat!$A:$A,0))-INDEX(Team_Stat!W:W,MATCH(Table1[[#This Row],[Team2]],Team_Stat!$A:$A,0))</f>
        <v>1.7999999999999989</v>
      </c>
      <c r="AU543" s="22">
        <f>INDEX(Team_Stat!X:X,MATCH(Table1[[#This Row],[Team1]],Team_Stat!$A:$A,0))-INDEX(Team_Stat!X:X,MATCH(Table1[[#This Row],[Team2]],Team_Stat!$A:$A,0))</f>
        <v>0</v>
      </c>
      <c r="AV543" s="22">
        <f>INDEX(Team_Stat!Y:Y,MATCH(Table1[[#This Row],[Team1]],Team_Stat!$A:$A,0))-INDEX(Team_Stat!Y:Y,MATCH(Table1[[#This Row],[Team2]],Team_Stat!$A:$A,0))</f>
        <v>3.6000000000000005</v>
      </c>
      <c r="AW543" s="22">
        <f>INDEX(Team_Stat!Z:Z,MATCH(Table1[[#This Row],[Team1]],Team_Stat!$A:$A,0))-INDEX(Team_Stat!Z:Z,MATCH(Table1[[#This Row],[Team2]],Team_Stat!$A:$A,0))</f>
        <v>-0.99999999999999956</v>
      </c>
      <c r="AX543" s="22">
        <f>INDEX(Team_Stat!AA:AA,MATCH(Table1[[#This Row],[Team1]],Team_Stat!$A:$A,0))-INDEX(Team_Stat!AA:AA,MATCH(Table1[[#This Row],[Team2]],Team_Stat!$A:$A,0))</f>
        <v>-9.9999999999997868E-2</v>
      </c>
      <c r="AY543" s="22">
        <f>INDEX(Team_Stat!AB:AB,MATCH(Table1[[#This Row],[Team1]],Team_Stat!$A:$A,0))-INDEX(Team_Stat!AB:AB,MATCH(Table1[[#This Row],[Team2]],Team_Stat!$A:$A,0))</f>
        <v>1.1999999999999993</v>
      </c>
      <c r="AZ543" s="22">
        <f>INDEX(Team_Stat!AC:AC,MATCH(Table1[[#This Row],[Team1]],Team_Stat!$A:$A,0))-INDEX(Team_Stat!AC:AC,MATCH(Table1[[#This Row],[Team2]],Team_Stat!$A:$A,0))</f>
        <v>14.1</v>
      </c>
      <c r="BA543" s="22">
        <f>INDEX(Team_Stat!AD:AD,MATCH(Table1[[#This Row],[Team1]],Team_Stat!$A:$A,0))-INDEX(Team_Stat!AD:AD,MATCH(Table1[[#This Row],[Team2]],Team_Stat!$A:$A,0))</f>
        <v>0</v>
      </c>
      <c r="BB543" s="22">
        <f>INDEX(Team_Stat!AE:AE,MATCH(Table1[[#This Row],[Team1]],Team_Stat!$A:$A,0))-INDEX(Team_Stat!AE:AE,MATCH(Table1[[#This Row],[Team2]],Team_Stat!$A:$A,0))</f>
        <v>0</v>
      </c>
      <c r="BC543" s="22">
        <f>INDEX(Team_Stat!AF:AF,MATCH(Table1[[#This Row],[Team1]],Team_Stat!$A:$A,0))-INDEX(Team_Stat!AF:AF,MATCH(Table1[[#This Row],[Team2]],Team_Stat!$A:$A,0))</f>
        <v>0</v>
      </c>
      <c r="BD543" s="22">
        <f>INDEX(Team_Stat!AG:AG,MATCH(Table1[[#This Row],[Team1]],Team_Stat!$A:$A,0))-INDEX(Team_Stat!AG:AG,MATCH(Table1[[#This Row],[Team2]],Team_Stat!$A:$A,0))</f>
        <v>0</v>
      </c>
      <c r="BE543" s="22">
        <f>INDEX(Team_Stat!AH:AH,MATCH(Table1[[#This Row],[Team1]],Team_Stat!$A:$A,0))-INDEX(Team_Stat!AH:AH,MATCH(Table1[[#This Row],[Team2]],Team_Stat!$A:$A,0))</f>
        <v>0</v>
      </c>
      <c r="BF543" s="22">
        <f>INDEX(Team_Stat!AI:AI,MATCH(Table1[[#This Row],[Team1]],Team_Stat!$A:$A,0))-INDEX(Team_Stat!AI:AI,MATCH(Table1[[#This Row],[Team2]],Team_Stat!$A:$A,0))</f>
        <v>4</v>
      </c>
      <c r="BG543" s="22">
        <f>INDEX(Team_Stat!AJ:AJ,MATCH(Table1[[#This Row],[Team1]],Team_Stat!$A:$A,0))-INDEX(Team_Stat!AJ:AJ,MATCH(Table1[[#This Row],[Team2]],Team_Stat!$A:$A,0))</f>
        <v>-1</v>
      </c>
      <c r="BH543" s="22">
        <f>INDEX(Team_Stat!AK:AK,MATCH(Table1[[#This Row],[Team1]],Team_Stat!$A:$A,0))-INDEX(Team_Stat!AK:AK,MATCH(Table1[[#This Row],[Team2]],Team_Stat!$A:$A,0))</f>
        <v>-3</v>
      </c>
      <c r="BI543" s="22">
        <f>INDEX(Team_Stat!AL:AL,MATCH(Table1[[#This Row],[Team1]],Team_Stat!$A:$A,0))-INDEX(Team_Stat!AL:AL,MATCH(Table1[[#This Row],[Team2]],Team_Stat!$A:$A,0))</f>
        <v>0.90000000000000568</v>
      </c>
      <c r="BJ543" s="22">
        <f>INDEX(Team_Stat!AM:AM,MATCH(Table1[[#This Row],[Team1]],Team_Stat!$A:$A,0))-INDEX(Team_Stat!AM:AM,MATCH(Table1[[#This Row],[Team2]],Team_Stat!$A:$A,0))</f>
        <v>-3</v>
      </c>
      <c r="BK543" s="22">
        <f>INDEX(Team_Stat!AN:AN,MATCH(Table1[[#This Row],[Team1]],Team_Stat!$A:$A,0))-INDEX(Team_Stat!AN:AN,MATCH(Table1[[#This Row],[Team2]],Team_Stat!$A:$A,0))</f>
        <v>-11</v>
      </c>
      <c r="BL543" s="22">
        <f>INDEX(Team_Stat!AO:AO,MATCH(Table1[[#This Row],[Team1]],Team_Stat!$A:$A,0))-INDEX(Team_Stat!AO:AO,MATCH(Table1[[#This Row],[Team2]],Team_Stat!$A:$A,0))</f>
        <v>8.1000000000000014</v>
      </c>
      <c r="BM543" s="22">
        <f>INDEX(Team_Stat!AP:AP,MATCH(Table1[[#This Row],[Team1]],Team_Stat!$A:$A,0))-INDEX(Team_Stat!AP:AP,MATCH(Table1[[#This Row],[Team2]],Team_Stat!$A:$A,0))</f>
        <v>9</v>
      </c>
      <c r="BN543" s="22">
        <f>INDEX(Team_Stat!AQ:AQ,MATCH(Table1[[#This Row],[Team1]],Team_Stat!$A:$A,0))-INDEX(Team_Stat!AQ:AQ,MATCH(Table1[[#This Row],[Team2]],Team_Stat!$A:$A,0))</f>
        <v>6</v>
      </c>
      <c r="BO543" s="22">
        <f>INDEX(Team_Stat!AR:AR,MATCH(Table1[[#This Row],[Team1]],Team_Stat!$A:$A,0))-INDEX(Team_Stat!AR:AR,MATCH(Table1[[#This Row],[Team2]],Team_Stat!$A:$A,0))</f>
        <v>33.299999999999997</v>
      </c>
      <c r="BP543" s="22">
        <f>INDEX(Team_Stat!AS:AS,MATCH(Table1[[#This Row],[Team1]],Team_Stat!$A:$A,0))-INDEX(Team_Stat!AS:AS,MATCH(Table1[[#This Row],[Team2]],Team_Stat!$A:$A,0))</f>
        <v>-4</v>
      </c>
      <c r="BQ543" s="22">
        <f>INDEX(Team_Stat!AT:AT,MATCH(Table1[[#This Row],[Team1]],Team_Stat!$A:$A,0))-INDEX(Team_Stat!AT:AT,MATCH(Table1[[#This Row],[Team2]],Team_Stat!$A:$A,0))</f>
        <v>3</v>
      </c>
      <c r="BR543" s="22">
        <f>INDEX(Team_Stat!AU:AU,MATCH(Table1[[#This Row],[Team1]],Team_Stat!$A:$A,0))-INDEX(Team_Stat!AU:AU,MATCH(Table1[[#This Row],[Team2]],Team_Stat!$A:$A,0))</f>
        <v>-1</v>
      </c>
      <c r="BS543" s="22">
        <f>INDEX(Team_Stat!AV:AV,MATCH(Table1[[#This Row],[Team1]],Team_Stat!$A:$A,0))-INDEX(Team_Stat!AV:AV,MATCH(Table1[[#This Row],[Team2]],Team_Stat!$A:$A,0))</f>
        <v>-1</v>
      </c>
      <c r="BT543" s="22">
        <f>INDEX(Team_Stat!AW:AW,MATCH(Table1[[#This Row],[Team1]],Team_Stat!$A:$A,0))-INDEX(Team_Stat!AW:AW,MATCH(Table1[[#This Row],[Team2]],Team_Stat!$A:$A,0))</f>
        <v>1</v>
      </c>
      <c r="BU543" s="22">
        <f>INDEX(Team_Stat!AX:AX,MATCH(Table1[[#This Row],[Team1]],Team_Stat!$A:$A,0))-INDEX(Team_Stat!AX:AX,MATCH(Table1[[#This Row],[Team2]],Team_Stat!$A:$A,0))</f>
        <v>7</v>
      </c>
      <c r="BV543" s="22">
        <f>INDEX(Team_Stat!AY:AY,MATCH(Table1[[#This Row],[Team1]],Team_Stat!$A:$A,0))-INDEX(Team_Stat!AY:AY,MATCH(Table1[[#This Row],[Team2]],Team_Stat!$A:$A,0))</f>
        <v>5</v>
      </c>
      <c r="BW543" s="22">
        <f>INDEX(Team_Stat!AZ:AZ,MATCH(Table1[[#This Row],[Team1]],Team_Stat!$A:$A,0))-INDEX(Team_Stat!AZ:AZ,MATCH(Table1[[#This Row],[Team2]],Team_Stat!$A:$A,0))</f>
        <v>-1</v>
      </c>
      <c r="BX543" s="22">
        <f>INDEX(Team_Stat!BA:BA,MATCH(Table1[[#This Row],[Team1]],Team_Stat!$A:$A,0))-INDEX(Team_Stat!BA:BA,MATCH(Table1[[#This Row],[Team2]],Team_Stat!$A:$A,0))</f>
        <v>-5</v>
      </c>
      <c r="BY543" s="22">
        <f>INDEX(Team_Stat!BB:BB,MATCH(Table1[[#This Row],[Team1]],Team_Stat!$A:$A,0))-INDEX(Team_Stat!BB:BB,MATCH(Table1[[#This Row],[Team2]],Team_Stat!$A:$A,0))</f>
        <v>0</v>
      </c>
      <c r="BZ543" s="22">
        <f>INDEX(Team_Stat!BC:BC,MATCH(Table1[[#This Row],[Team1]],Team_Stat!$A:$A,0))-INDEX(Team_Stat!BC:BC,MATCH(Table1[[#This Row],[Team2]],Team_Stat!$A:$A,0))</f>
        <v>-6</v>
      </c>
      <c r="CA543" s="21" t="str">
        <f>IF(Table1[[#This Row],[Score1]]&gt;Table1[[#This Row],[Score2]],Table1[[#This Row],[Team1]],Table1[[#This Row],[Team2]])</f>
        <v>SAC</v>
      </c>
      <c r="CB543" s="53" t="str">
        <f>IF(Raw!$CA543=Raw!$B543,"Team1", "Team2")</f>
        <v>Team2</v>
      </c>
      <c r="CC543" s="53"/>
      <c r="CD543" s="53"/>
      <c r="CE543" s="53">
        <f>Raw!$CC543-Raw!$CD543</f>
        <v>0</v>
      </c>
      <c r="CF543" s="53" t="str">
        <f>INDEX(Pred!O:O, MATCH(Table1[[#This Row],[Index]],Pred!E:E,0))</f>
        <v>Team1</v>
      </c>
      <c r="CG543" s="53">
        <f>INDEX(Pred!P:P,MATCH(Table1[[#This Row],[Index]],Pred!E:E,0))</f>
        <v>6</v>
      </c>
      <c r="CH543" s="53">
        <f>IF(OR(SIGN(Table1[[#This Row],[Runline.forecast]])&lt;&gt;SIGN(Table1[[#This Row],[Scorediff]]), ABS(Table1[[#This Row],[Runline.forecast]])&gt;ABS(Table1[[#This Row],[Scorediff]])),1,0)</f>
        <v>1</v>
      </c>
      <c r="CI543" s="53">
        <f>IF(Table1[[#This Row],[GamewinTeam]]=Table1[[#This Row],[Bet.forecast]],0,1)</f>
        <v>1</v>
      </c>
      <c r="CJ543" s="53">
        <f>IF(AND(Table1[[#This Row],[Runline.error]]=0,Table1[[#This Row],[Error]]=0),0,1)</f>
        <v>1</v>
      </c>
      <c r="CK543" s="53">
        <f>IF(OR(SIGN(Table1[[#This Row],[Scorepreddiff]])&lt;&gt;SIGN(Table1[[#This Row],[Scorediff]]), ABS(Table1[[#This Row],[Scorepreddiff]])&gt;ABS(Table1[[#This Row],[Scorediff]])),1,0)</f>
        <v>1</v>
      </c>
    </row>
  </sheetData>
  <pageMargins left="0.7" right="0.7" top="0.75" bottom="0.75" header="0.3" footer="0.3"/>
  <pageSetup paperSize="9" orientation="portrait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31"/>
  <sheetViews>
    <sheetView workbookViewId="0">
      <selection activeCell="B7" sqref="B7"/>
    </sheetView>
  </sheetViews>
  <sheetFormatPr defaultRowHeight="15" x14ac:dyDescent="0.25"/>
  <cols>
    <col min="1" max="1" width="23.85546875" customWidth="1"/>
    <col min="2" max="2" width="11" customWidth="1"/>
    <col min="3" max="3" width="23.85546875" customWidth="1"/>
    <col min="5" max="5" width="9.7109375" customWidth="1"/>
    <col min="6" max="6" width="10" customWidth="1"/>
    <col min="7" max="7" width="8" customWidth="1"/>
    <col min="8" max="8" width="12.7109375" customWidth="1"/>
    <col min="9" max="9" width="11" customWidth="1"/>
    <col min="10" max="10" width="10.42578125" customWidth="1"/>
    <col min="11" max="11" width="11.42578125" customWidth="1"/>
    <col min="12" max="12" width="10.85546875" customWidth="1"/>
    <col min="13" max="14" width="11.140625" customWidth="1"/>
    <col min="15" max="15" width="10.5703125" customWidth="1"/>
    <col min="16" max="16" width="10.85546875" customWidth="1"/>
    <col min="17" max="17" width="11" customWidth="1"/>
    <col min="18" max="18" width="10.42578125" customWidth="1"/>
    <col min="19" max="19" width="10.7109375" customWidth="1"/>
    <col min="20" max="20" width="11.85546875" customWidth="1"/>
    <col min="21" max="21" width="11.7109375" customWidth="1"/>
    <col min="22" max="23" width="10.42578125" customWidth="1"/>
    <col min="24" max="24" width="10.85546875" customWidth="1"/>
    <col min="25" max="25" width="10" customWidth="1"/>
    <col min="26" max="26" width="10.28515625" customWidth="1"/>
    <col min="27" max="27" width="11.5703125" customWidth="1"/>
    <col min="28" max="28" width="9.28515625" customWidth="1"/>
    <col min="29" max="29" width="10.5703125" customWidth="1"/>
    <col min="30" max="30" width="7.140625" customWidth="1"/>
    <col min="31" max="31" width="10.5703125" customWidth="1"/>
    <col min="32" max="32" width="10" customWidth="1"/>
    <col min="33" max="33" width="8.85546875" customWidth="1"/>
    <col min="34" max="34" width="13.5703125" customWidth="1"/>
    <col min="35" max="35" width="11.85546875" customWidth="1"/>
    <col min="36" max="36" width="11.140625" customWidth="1"/>
    <col min="37" max="37" width="12.28515625" customWidth="1"/>
    <col min="38" max="38" width="11.7109375" customWidth="1"/>
    <col min="39" max="40" width="12" customWidth="1"/>
    <col min="41" max="41" width="11.42578125" customWidth="1"/>
    <col min="42" max="42" width="11.7109375" customWidth="1"/>
    <col min="43" max="43" width="11.85546875" customWidth="1"/>
    <col min="44" max="44" width="11.28515625" customWidth="1"/>
    <col min="45" max="45" width="11.5703125" customWidth="1"/>
    <col min="46" max="46" width="12.7109375" customWidth="1"/>
    <col min="47" max="47" width="12.5703125" customWidth="1"/>
    <col min="48" max="49" width="11.28515625" customWidth="1"/>
    <col min="50" max="50" width="11.7109375" customWidth="1"/>
    <col min="51" max="51" width="10.85546875" customWidth="1"/>
    <col min="52" max="52" width="11.140625" customWidth="1"/>
    <col min="53" max="53" width="12.42578125" customWidth="1"/>
    <col min="54" max="54" width="10.140625" customWidth="1"/>
    <col min="55" max="55" width="11.42578125" customWidth="1"/>
    <col min="56" max="56" width="10.5703125" customWidth="1"/>
  </cols>
  <sheetData>
    <row r="1" spans="1:55" x14ac:dyDescent="0.25">
      <c r="A1" s="40" t="s">
        <v>126</v>
      </c>
      <c r="B1" s="44" t="s">
        <v>243</v>
      </c>
      <c r="C1" s="44" t="s">
        <v>99</v>
      </c>
      <c r="D1" s="44" t="s">
        <v>127</v>
      </c>
      <c r="E1" s="44" t="s">
        <v>128</v>
      </c>
      <c r="F1" s="44" t="s">
        <v>129</v>
      </c>
      <c r="G1" s="44" t="s">
        <v>130</v>
      </c>
      <c r="H1" s="44" t="s">
        <v>131</v>
      </c>
      <c r="I1" s="44" t="s">
        <v>132</v>
      </c>
      <c r="J1" s="44" t="s">
        <v>133</v>
      </c>
      <c r="K1" s="44" t="s">
        <v>134</v>
      </c>
      <c r="L1" s="44" t="s">
        <v>135</v>
      </c>
      <c r="M1" s="44" t="s">
        <v>136</v>
      </c>
      <c r="N1" s="44" t="s">
        <v>137</v>
      </c>
      <c r="O1" s="44" t="s">
        <v>138</v>
      </c>
      <c r="P1" s="44" t="s">
        <v>139</v>
      </c>
      <c r="Q1" s="44" t="s">
        <v>140</v>
      </c>
      <c r="R1" s="44" t="s">
        <v>141</v>
      </c>
      <c r="S1" s="44" t="s">
        <v>142</v>
      </c>
      <c r="T1" s="44" t="s">
        <v>143</v>
      </c>
      <c r="U1" s="44" t="s">
        <v>144</v>
      </c>
      <c r="V1" s="44" t="s">
        <v>145</v>
      </c>
      <c r="W1" s="44" t="s">
        <v>146</v>
      </c>
      <c r="X1" s="44" t="s">
        <v>147</v>
      </c>
      <c r="Y1" s="44" t="s">
        <v>148</v>
      </c>
      <c r="Z1" s="44" t="s">
        <v>149</v>
      </c>
      <c r="AA1" s="44" t="s">
        <v>150</v>
      </c>
      <c r="AB1" s="44" t="s">
        <v>151</v>
      </c>
      <c r="AC1" s="44" t="s">
        <v>124</v>
      </c>
      <c r="AD1" s="44" t="s">
        <v>152</v>
      </c>
      <c r="AE1" s="44" t="s">
        <v>153</v>
      </c>
      <c r="AF1" s="44" t="s">
        <v>154</v>
      </c>
      <c r="AG1" s="44" t="s">
        <v>155</v>
      </c>
      <c r="AH1" s="44" t="s">
        <v>156</v>
      </c>
      <c r="AI1" s="44" t="s">
        <v>157</v>
      </c>
      <c r="AJ1" s="44" t="s">
        <v>158</v>
      </c>
      <c r="AK1" s="44" t="s">
        <v>159</v>
      </c>
      <c r="AL1" s="44" t="s">
        <v>160</v>
      </c>
      <c r="AM1" s="44" t="s">
        <v>161</v>
      </c>
      <c r="AN1" s="44" t="s">
        <v>162</v>
      </c>
      <c r="AO1" s="44" t="s">
        <v>163</v>
      </c>
      <c r="AP1" s="44" t="s">
        <v>164</v>
      </c>
      <c r="AQ1" s="44" t="s">
        <v>165</v>
      </c>
      <c r="AR1" s="44" t="s">
        <v>166</v>
      </c>
      <c r="AS1" s="44" t="s">
        <v>167</v>
      </c>
      <c r="AT1" s="44" t="s">
        <v>168</v>
      </c>
      <c r="AU1" s="44" t="s">
        <v>169</v>
      </c>
      <c r="AV1" s="44" t="s">
        <v>170</v>
      </c>
      <c r="AW1" s="44" t="s">
        <v>171</v>
      </c>
      <c r="AX1" s="44" t="s">
        <v>172</v>
      </c>
      <c r="AY1" s="44" t="s">
        <v>173</v>
      </c>
      <c r="AZ1" s="44" t="s">
        <v>174</v>
      </c>
      <c r="BA1" s="44" t="s">
        <v>175</v>
      </c>
      <c r="BB1" s="44" t="s">
        <v>176</v>
      </c>
      <c r="BC1" s="54" t="s">
        <v>177</v>
      </c>
    </row>
    <row r="2" spans="1:55" x14ac:dyDescent="0.25">
      <c r="A2" s="35" t="str">
        <f>INDEX(Ref!A:A,MATCH(Team_Stat!C2,Ref!B:B,0))</f>
        <v>GSW</v>
      </c>
      <c r="B2" s="20">
        <v>1</v>
      </c>
      <c r="C2" s="20" t="s">
        <v>51</v>
      </c>
      <c r="D2" s="20">
        <v>75</v>
      </c>
      <c r="E2" s="20">
        <v>54</v>
      </c>
      <c r="F2" s="20">
        <v>21</v>
      </c>
      <c r="G2" s="20">
        <v>0.72</v>
      </c>
      <c r="H2" s="20">
        <v>48.1</v>
      </c>
      <c r="I2" s="20">
        <v>113.9</v>
      </c>
      <c r="J2" s="20">
        <v>42.9</v>
      </c>
      <c r="K2" s="20">
        <v>85</v>
      </c>
      <c r="L2" s="20">
        <v>50.4</v>
      </c>
      <c r="M2" s="20">
        <v>11.4</v>
      </c>
      <c r="N2" s="20">
        <v>29</v>
      </c>
      <c r="O2" s="20">
        <v>39.299999999999997</v>
      </c>
      <c r="P2" s="20">
        <v>16.7</v>
      </c>
      <c r="Q2" s="20">
        <v>20.5</v>
      </c>
      <c r="R2" s="20">
        <v>81.5</v>
      </c>
      <c r="S2" s="20">
        <v>8.5</v>
      </c>
      <c r="T2" s="20">
        <v>35.200000000000003</v>
      </c>
      <c r="U2" s="20">
        <v>43.7</v>
      </c>
      <c r="V2" s="20">
        <v>29.5</v>
      </c>
      <c r="W2" s="20">
        <v>15.6</v>
      </c>
      <c r="X2" s="20">
        <v>8</v>
      </c>
      <c r="Y2" s="20">
        <v>7.7</v>
      </c>
      <c r="Z2" s="20">
        <v>3.6</v>
      </c>
      <c r="AA2" s="20">
        <v>19.8</v>
      </c>
      <c r="AB2" s="20">
        <v>18.5</v>
      </c>
      <c r="AC2" s="20">
        <v>6.8</v>
      </c>
      <c r="AD2" s="20">
        <f>INDEX('LST1'!C:C,MATCH(Team_Stat!$C2,'LST1'!$B:$B,0))</f>
        <v>1</v>
      </c>
      <c r="AE2" s="20">
        <f>INDEX('LST1'!D:D,MATCH(Team_Stat!$C2,'LST1'!$B:$B,0))</f>
        <v>0</v>
      </c>
      <c r="AF2" s="20">
        <f>INDEX('LST1'!E:E,MATCH(Team_Stat!$C2,'LST1'!$B:$B,0))</f>
        <v>1</v>
      </c>
      <c r="AG2" s="20">
        <f>INDEX('LST1'!F:F,MATCH(Team_Stat!$C2,'LST1'!$B:$B,0))</f>
        <v>0</v>
      </c>
      <c r="AH2" s="20">
        <f>INDEX('LST1'!G:G,MATCH(Team_Stat!$C2,'LST1'!$B:$B,0))</f>
        <v>48</v>
      </c>
      <c r="AI2" s="20">
        <f>INDEX('LST1'!H:H,MATCH(Team_Stat!$C2,'LST1'!$B:$B,0))</f>
        <v>107</v>
      </c>
      <c r="AJ2" s="20">
        <f>INDEX('LST1'!I:I,MATCH(Team_Stat!$C2,'LST1'!$B:$B,0))</f>
        <v>41</v>
      </c>
      <c r="AK2" s="20">
        <f>INDEX('LST1'!J:J,MATCH(Team_Stat!$C2,'LST1'!$B:$B,0))</f>
        <v>75</v>
      </c>
      <c r="AL2" s="20">
        <f>INDEX('LST1'!K:K,MATCH(Team_Stat!$C2,'LST1'!$B:$B,0))</f>
        <v>54.7</v>
      </c>
      <c r="AM2" s="20">
        <f>INDEX('LST1'!L:L,MATCH(Team_Stat!$C2,'LST1'!$B:$B,0))</f>
        <v>10</v>
      </c>
      <c r="AN2" s="20">
        <f>INDEX('LST1'!M:M,MATCH(Team_Stat!$C2,'LST1'!$B:$B,0))</f>
        <v>20</v>
      </c>
      <c r="AO2" s="20">
        <f>INDEX('LST1'!N:N,MATCH(Team_Stat!$C2,'LST1'!$B:$B,0))</f>
        <v>50</v>
      </c>
      <c r="AP2" s="20">
        <f>INDEX('LST1'!O:O,MATCH(Team_Stat!$C2,'LST1'!$B:$B,0))</f>
        <v>15</v>
      </c>
      <c r="AQ2" s="20">
        <f>INDEX('LST1'!P:P,MATCH(Team_Stat!$C2,'LST1'!$B:$B,0))</f>
        <v>15</v>
      </c>
      <c r="AR2" s="20">
        <f>INDEX('LST1'!Q:Q,MATCH(Team_Stat!$C2,'LST1'!$B:$B,0))</f>
        <v>100</v>
      </c>
      <c r="AS2" s="20">
        <f>INDEX('LST1'!R:R,MATCH(Team_Stat!$C2,'LST1'!$B:$B,0))</f>
        <v>2</v>
      </c>
      <c r="AT2" s="20">
        <f>INDEX('LST1'!S:S,MATCH(Team_Stat!$C2,'LST1'!$B:$B,0))</f>
        <v>29</v>
      </c>
      <c r="AU2" s="20">
        <f>INDEX('LST1'!T:T,MATCH(Team_Stat!$C2,'LST1'!$B:$B,0))</f>
        <v>31</v>
      </c>
      <c r="AV2" s="20">
        <f>INDEX('LST1'!U:U,MATCH(Team_Stat!$C2,'LST1'!$B:$B,0))</f>
        <v>26</v>
      </c>
      <c r="AW2" s="20">
        <f>INDEX('LST1'!V:V,MATCH(Team_Stat!$C2,'LST1'!$B:$B,0))</f>
        <v>19</v>
      </c>
      <c r="AX2" s="20">
        <f>INDEX('LST1'!W:W,MATCH(Team_Stat!$C2,'LST1'!$B:$B,0))</f>
        <v>10</v>
      </c>
      <c r="AY2" s="20">
        <f>INDEX('LST1'!X:X,MATCH(Team_Stat!$C2,'LST1'!$B:$B,0))</f>
        <v>7</v>
      </c>
      <c r="AZ2" s="20">
        <f>INDEX('LST1'!Y:Y,MATCH(Team_Stat!$C2,'LST1'!$B:$B,0))</f>
        <v>3</v>
      </c>
      <c r="BA2" s="20">
        <f>INDEX('LST1'!Z:Z,MATCH(Team_Stat!$C2,'LST1'!$B:$B,0))</f>
        <v>19</v>
      </c>
      <c r="BB2" s="20">
        <f>INDEX('LST1'!AA:AA,MATCH(Team_Stat!$C2,'LST1'!$B:$B,0))</f>
        <v>17</v>
      </c>
      <c r="BC2" s="55">
        <f>INDEX('LST1'!AB:AB,MATCH(Team_Stat!$C2,'LST1'!$B:$B,0))</f>
        <v>-9</v>
      </c>
    </row>
    <row r="3" spans="1:55" x14ac:dyDescent="0.25">
      <c r="A3" s="35" t="str">
        <f>INDEX(Ref!A:A,MATCH(Team_Stat!C3,Ref!B:B,0))</f>
        <v>HOU</v>
      </c>
      <c r="B3" s="18">
        <v>2</v>
      </c>
      <c r="C3" s="18" t="s">
        <v>52</v>
      </c>
      <c r="D3" s="18">
        <v>76</v>
      </c>
      <c r="E3" s="18">
        <v>62</v>
      </c>
      <c r="F3" s="18">
        <v>14</v>
      </c>
      <c r="G3" s="18">
        <v>0.81599999999999995</v>
      </c>
      <c r="H3" s="18">
        <v>48.2</v>
      </c>
      <c r="I3" s="18">
        <v>113.5</v>
      </c>
      <c r="J3" s="18">
        <v>39</v>
      </c>
      <c r="K3" s="18">
        <v>84.6</v>
      </c>
      <c r="L3" s="18">
        <v>46.2</v>
      </c>
      <c r="M3" s="18">
        <v>15.5</v>
      </c>
      <c r="N3" s="18">
        <v>42.4</v>
      </c>
      <c r="O3" s="18">
        <v>36.5</v>
      </c>
      <c r="P3" s="18">
        <v>19.899999999999999</v>
      </c>
      <c r="Q3" s="18">
        <v>25.4</v>
      </c>
      <c r="R3" s="18">
        <v>78.400000000000006</v>
      </c>
      <c r="S3" s="18">
        <v>9.1</v>
      </c>
      <c r="T3" s="18">
        <v>34.4</v>
      </c>
      <c r="U3" s="18">
        <v>43.5</v>
      </c>
      <c r="V3" s="18">
        <v>21.8</v>
      </c>
      <c r="W3" s="18">
        <v>13.8</v>
      </c>
      <c r="X3" s="18">
        <v>8.6</v>
      </c>
      <c r="Y3" s="18">
        <v>4.8</v>
      </c>
      <c r="Z3" s="18">
        <v>4.5</v>
      </c>
      <c r="AA3" s="18">
        <v>19.5</v>
      </c>
      <c r="AB3" s="18">
        <v>20.5</v>
      </c>
      <c r="AC3" s="18">
        <v>9.3000000000000007</v>
      </c>
      <c r="AD3" s="20">
        <f>INDEX('LST1'!C:C,MATCH(Team_Stat!$C3,'LST1'!$B:$B,0))</f>
        <v>1</v>
      </c>
      <c r="AE3" s="20">
        <f>INDEX('LST1'!D:D,MATCH(Team_Stat!$C3,'LST1'!$B:$B,0))</f>
        <v>1</v>
      </c>
      <c r="AF3" s="20">
        <f>INDEX('LST1'!E:E,MATCH(Team_Stat!$C3,'LST1'!$B:$B,0))</f>
        <v>0</v>
      </c>
      <c r="AG3" s="20">
        <f>INDEX('LST1'!F:F,MATCH(Team_Stat!$C3,'LST1'!$B:$B,0))</f>
        <v>1</v>
      </c>
      <c r="AH3" s="20">
        <f>INDEX('LST1'!G:G,MATCH(Team_Stat!$C3,'LST1'!$B:$B,0))</f>
        <v>48</v>
      </c>
      <c r="AI3" s="20">
        <f>INDEX('LST1'!H:H,MATCH(Team_Stat!$C3,'LST1'!$B:$B,0))</f>
        <v>104</v>
      </c>
      <c r="AJ3" s="20">
        <f>INDEX('LST1'!I:I,MATCH(Team_Stat!$C3,'LST1'!$B:$B,0))</f>
        <v>35</v>
      </c>
      <c r="AK3" s="20">
        <f>INDEX('LST1'!J:J,MATCH(Team_Stat!$C3,'LST1'!$B:$B,0))</f>
        <v>81</v>
      </c>
      <c r="AL3" s="20">
        <f>INDEX('LST1'!K:K,MATCH(Team_Stat!$C3,'LST1'!$B:$B,0))</f>
        <v>43.2</v>
      </c>
      <c r="AM3" s="20">
        <f>INDEX('LST1'!L:L,MATCH(Team_Stat!$C3,'LST1'!$B:$B,0))</f>
        <v>14</v>
      </c>
      <c r="AN3" s="20">
        <f>INDEX('LST1'!M:M,MATCH(Team_Stat!$C3,'LST1'!$B:$B,0))</f>
        <v>38</v>
      </c>
      <c r="AO3" s="20">
        <f>INDEX('LST1'!N:N,MATCH(Team_Stat!$C3,'LST1'!$B:$B,0))</f>
        <v>36.799999999999997</v>
      </c>
      <c r="AP3" s="20">
        <f>INDEX('LST1'!O:O,MATCH(Team_Stat!$C3,'LST1'!$B:$B,0))</f>
        <v>20</v>
      </c>
      <c r="AQ3" s="20">
        <f>INDEX('LST1'!P:P,MATCH(Team_Stat!$C3,'LST1'!$B:$B,0))</f>
        <v>29</v>
      </c>
      <c r="AR3" s="20">
        <f>INDEX('LST1'!Q:Q,MATCH(Team_Stat!$C3,'LST1'!$B:$B,0))</f>
        <v>69</v>
      </c>
      <c r="AS3" s="20">
        <f>INDEX('LST1'!R:R,MATCH(Team_Stat!$C3,'LST1'!$B:$B,0))</f>
        <v>8</v>
      </c>
      <c r="AT3" s="20">
        <f>INDEX('LST1'!S:S,MATCH(Team_Stat!$C3,'LST1'!$B:$B,0))</f>
        <v>31</v>
      </c>
      <c r="AU3" s="20">
        <f>INDEX('LST1'!T:T,MATCH(Team_Stat!$C3,'LST1'!$B:$B,0))</f>
        <v>39</v>
      </c>
      <c r="AV3" s="20">
        <f>INDEX('LST1'!U:U,MATCH(Team_Stat!$C3,'LST1'!$B:$B,0))</f>
        <v>22</v>
      </c>
      <c r="AW3" s="20">
        <f>INDEX('LST1'!V:V,MATCH(Team_Stat!$C3,'LST1'!$B:$B,0))</f>
        <v>10</v>
      </c>
      <c r="AX3" s="20">
        <f>INDEX('LST1'!W:W,MATCH(Team_Stat!$C3,'LST1'!$B:$B,0))</f>
        <v>9</v>
      </c>
      <c r="AY3" s="20">
        <f>INDEX('LST1'!X:X,MATCH(Team_Stat!$C3,'LST1'!$B:$B,0))</f>
        <v>7</v>
      </c>
      <c r="AZ3" s="20">
        <f>INDEX('LST1'!Y:Y,MATCH(Team_Stat!$C3,'LST1'!$B:$B,0))</f>
        <v>5</v>
      </c>
      <c r="BA3" s="20">
        <f>INDEX('LST1'!Z:Z,MATCH(Team_Stat!$C3,'LST1'!$B:$B,0))</f>
        <v>12</v>
      </c>
      <c r="BB3" s="20">
        <f>INDEX('LST1'!AA:AA,MATCH(Team_Stat!$C3,'LST1'!$B:$B,0))</f>
        <v>21</v>
      </c>
      <c r="BC3" s="55">
        <f>INDEX('LST1'!AB:AB,MATCH(Team_Stat!$C3,'LST1'!$B:$B,0))</f>
        <v>1</v>
      </c>
    </row>
    <row r="4" spans="1:55" x14ac:dyDescent="0.25">
      <c r="A4" s="35" t="str">
        <f>INDEX(Ref!A:A,MATCH(Team_Stat!C4,Ref!B:B,0))</f>
        <v>TOR</v>
      </c>
      <c r="B4" s="20">
        <v>3</v>
      </c>
      <c r="C4" s="20" t="s">
        <v>80</v>
      </c>
      <c r="D4" s="20">
        <v>75</v>
      </c>
      <c r="E4" s="20">
        <v>55</v>
      </c>
      <c r="F4" s="20">
        <v>20</v>
      </c>
      <c r="G4" s="20">
        <v>0.73299999999999998</v>
      </c>
      <c r="H4" s="20">
        <v>48.3</v>
      </c>
      <c r="I4" s="20">
        <v>112.5</v>
      </c>
      <c r="J4" s="20">
        <v>41.3</v>
      </c>
      <c r="K4" s="20">
        <v>87.5</v>
      </c>
      <c r="L4" s="20">
        <v>47.3</v>
      </c>
      <c r="M4" s="20">
        <v>11.9</v>
      </c>
      <c r="N4" s="20">
        <v>32.9</v>
      </c>
      <c r="O4" s="20">
        <v>36.200000000000003</v>
      </c>
      <c r="P4" s="20">
        <v>17.899999999999999</v>
      </c>
      <c r="Q4" s="20">
        <v>22.4</v>
      </c>
      <c r="R4" s="20">
        <v>79.7</v>
      </c>
      <c r="S4" s="20">
        <v>9.8000000000000007</v>
      </c>
      <c r="T4" s="20">
        <v>33.799999999999997</v>
      </c>
      <c r="U4" s="20">
        <v>43.6</v>
      </c>
      <c r="V4" s="20">
        <v>24.2</v>
      </c>
      <c r="W4" s="20">
        <v>13.3</v>
      </c>
      <c r="X4" s="20">
        <v>7.8</v>
      </c>
      <c r="Y4" s="20">
        <v>6.1</v>
      </c>
      <c r="Z4" s="20">
        <v>4.9000000000000004</v>
      </c>
      <c r="AA4" s="20">
        <v>21.7</v>
      </c>
      <c r="AB4" s="20">
        <v>20.100000000000001</v>
      </c>
      <c r="AC4" s="20">
        <v>8.1</v>
      </c>
      <c r="AD4" s="20">
        <f>INDEX('LST1'!C:C,MATCH(Team_Stat!$C4,'LST1'!$B:$B,0))</f>
        <v>1</v>
      </c>
      <c r="AE4" s="20">
        <f>INDEX('LST1'!D:D,MATCH(Team_Stat!$C4,'LST1'!$B:$B,0))</f>
        <v>1</v>
      </c>
      <c r="AF4" s="20">
        <f>INDEX('LST1'!E:E,MATCH(Team_Stat!$C4,'LST1'!$B:$B,0))</f>
        <v>0</v>
      </c>
      <c r="AG4" s="20">
        <f>INDEX('LST1'!F:F,MATCH(Team_Stat!$C4,'LST1'!$B:$B,0))</f>
        <v>1</v>
      </c>
      <c r="AH4" s="20">
        <f>INDEX('LST1'!G:G,MATCH(Team_Stat!$C4,'LST1'!$B:$B,0))</f>
        <v>48</v>
      </c>
      <c r="AI4" s="20">
        <f>INDEX('LST1'!H:H,MATCH(Team_Stat!$C4,'LST1'!$B:$B,0))</f>
        <v>114</v>
      </c>
      <c r="AJ4" s="20">
        <f>INDEX('LST1'!I:I,MATCH(Team_Stat!$C4,'LST1'!$B:$B,0))</f>
        <v>47</v>
      </c>
      <c r="AK4" s="20">
        <f>INDEX('LST1'!J:J,MATCH(Team_Stat!$C4,'LST1'!$B:$B,0))</f>
        <v>92</v>
      </c>
      <c r="AL4" s="20">
        <f>INDEX('LST1'!K:K,MATCH(Team_Stat!$C4,'LST1'!$B:$B,0))</f>
        <v>51.1</v>
      </c>
      <c r="AM4" s="20">
        <f>INDEX('LST1'!L:L,MATCH(Team_Stat!$C4,'LST1'!$B:$B,0))</f>
        <v>13</v>
      </c>
      <c r="AN4" s="20">
        <f>INDEX('LST1'!M:M,MATCH(Team_Stat!$C4,'LST1'!$B:$B,0))</f>
        <v>34</v>
      </c>
      <c r="AO4" s="20">
        <f>INDEX('LST1'!N:N,MATCH(Team_Stat!$C4,'LST1'!$B:$B,0))</f>
        <v>38.200000000000003</v>
      </c>
      <c r="AP4" s="20">
        <f>INDEX('LST1'!O:O,MATCH(Team_Stat!$C4,'LST1'!$B:$B,0))</f>
        <v>7</v>
      </c>
      <c r="AQ4" s="20">
        <f>INDEX('LST1'!P:P,MATCH(Team_Stat!$C4,'LST1'!$B:$B,0))</f>
        <v>9</v>
      </c>
      <c r="AR4" s="20">
        <f>INDEX('LST1'!Q:Q,MATCH(Team_Stat!$C4,'LST1'!$B:$B,0))</f>
        <v>77.8</v>
      </c>
      <c r="AS4" s="20">
        <f>INDEX('LST1'!R:R,MATCH(Team_Stat!$C4,'LST1'!$B:$B,0))</f>
        <v>9</v>
      </c>
      <c r="AT4" s="20">
        <f>INDEX('LST1'!S:S,MATCH(Team_Stat!$C4,'LST1'!$B:$B,0))</f>
        <v>28</v>
      </c>
      <c r="AU4" s="20">
        <f>INDEX('LST1'!T:T,MATCH(Team_Stat!$C4,'LST1'!$B:$B,0))</f>
        <v>37</v>
      </c>
      <c r="AV4" s="20">
        <f>INDEX('LST1'!U:U,MATCH(Team_Stat!$C4,'LST1'!$B:$B,0))</f>
        <v>33</v>
      </c>
      <c r="AW4" s="20">
        <f>INDEX('LST1'!V:V,MATCH(Team_Stat!$C4,'LST1'!$B:$B,0))</f>
        <v>9</v>
      </c>
      <c r="AX4" s="20">
        <f>INDEX('LST1'!W:W,MATCH(Team_Stat!$C4,'LST1'!$B:$B,0))</f>
        <v>6</v>
      </c>
      <c r="AY4" s="20">
        <f>INDEX('LST1'!X:X,MATCH(Team_Stat!$C4,'LST1'!$B:$B,0))</f>
        <v>16</v>
      </c>
      <c r="AZ4" s="20">
        <f>INDEX('LST1'!Y:Y,MATCH(Team_Stat!$C4,'LST1'!$B:$B,0))</f>
        <v>6</v>
      </c>
      <c r="BA4" s="20">
        <f>INDEX('LST1'!Z:Z,MATCH(Team_Stat!$C4,'LST1'!$B:$B,0))</f>
        <v>18</v>
      </c>
      <c r="BB4" s="20">
        <f>INDEX('LST1'!AA:AA,MATCH(Team_Stat!$C4,'LST1'!$B:$B,0))</f>
        <v>16</v>
      </c>
      <c r="BC4" s="55">
        <f>INDEX('LST1'!AB:AB,MATCH(Team_Stat!$C4,'LST1'!$B:$B,0))</f>
        <v>4</v>
      </c>
    </row>
    <row r="5" spans="1:55" x14ac:dyDescent="0.25">
      <c r="A5" s="35" t="str">
        <f>INDEX(Ref!A:A,MATCH(Team_Stat!C5,Ref!B:B,0))</f>
        <v>NOP</v>
      </c>
      <c r="B5" s="18">
        <v>4</v>
      </c>
      <c r="C5" s="18" t="s">
        <v>64</v>
      </c>
      <c r="D5" s="18">
        <v>76</v>
      </c>
      <c r="E5" s="18">
        <v>43</v>
      </c>
      <c r="F5" s="18">
        <v>33</v>
      </c>
      <c r="G5" s="18">
        <v>0.56599999999999995</v>
      </c>
      <c r="H5" s="18">
        <v>48.7</v>
      </c>
      <c r="I5" s="18">
        <v>111.2</v>
      </c>
      <c r="J5" s="18">
        <v>42.5</v>
      </c>
      <c r="K5" s="18">
        <v>88.2</v>
      </c>
      <c r="L5" s="18">
        <v>48.1</v>
      </c>
      <c r="M5" s="18">
        <v>10.1</v>
      </c>
      <c r="N5" s="18">
        <v>28</v>
      </c>
      <c r="O5" s="18">
        <v>36</v>
      </c>
      <c r="P5" s="18">
        <v>16.2</v>
      </c>
      <c r="Q5" s="18">
        <v>21</v>
      </c>
      <c r="R5" s="18">
        <v>77.2</v>
      </c>
      <c r="S5" s="18">
        <v>8.6</v>
      </c>
      <c r="T5" s="18">
        <v>35.5</v>
      </c>
      <c r="U5" s="18">
        <v>44.1</v>
      </c>
      <c r="V5" s="18">
        <v>26.4</v>
      </c>
      <c r="W5" s="18">
        <v>14.9</v>
      </c>
      <c r="X5" s="18">
        <v>7.6</v>
      </c>
      <c r="Y5" s="18">
        <v>5.9</v>
      </c>
      <c r="Z5" s="18">
        <v>4.3</v>
      </c>
      <c r="AA5" s="18">
        <v>19.100000000000001</v>
      </c>
      <c r="AB5" s="18">
        <v>20.399999999999999</v>
      </c>
      <c r="AC5" s="18">
        <v>0.3</v>
      </c>
      <c r="AD5" s="20">
        <f>INDEX('LST1'!C:C,MATCH(Team_Stat!$C5,'LST1'!$B:$B,0))</f>
        <v>1</v>
      </c>
      <c r="AE5" s="20">
        <f>INDEX('LST1'!D:D,MATCH(Team_Stat!$C5,'LST1'!$B:$B,0))</f>
        <v>0</v>
      </c>
      <c r="AF5" s="20">
        <f>INDEX('LST1'!E:E,MATCH(Team_Stat!$C5,'LST1'!$B:$B,0))</f>
        <v>1</v>
      </c>
      <c r="AG5" s="20">
        <f>INDEX('LST1'!F:F,MATCH(Team_Stat!$C5,'LST1'!$B:$B,0))</f>
        <v>0</v>
      </c>
      <c r="AH5" s="20">
        <f>INDEX('LST1'!G:G,MATCH(Team_Stat!$C5,'LST1'!$B:$B,0))</f>
        <v>48</v>
      </c>
      <c r="AI5" s="20">
        <f>INDEX('LST1'!H:H,MATCH(Team_Stat!$C5,'LST1'!$B:$B,0))</f>
        <v>102</v>
      </c>
      <c r="AJ5" s="20">
        <f>INDEX('LST1'!I:I,MATCH(Team_Stat!$C5,'LST1'!$B:$B,0))</f>
        <v>43</v>
      </c>
      <c r="AK5" s="20">
        <f>INDEX('LST1'!J:J,MATCH(Team_Stat!$C5,'LST1'!$B:$B,0))</f>
        <v>89</v>
      </c>
      <c r="AL5" s="20">
        <f>INDEX('LST1'!K:K,MATCH(Team_Stat!$C5,'LST1'!$B:$B,0))</f>
        <v>48.3</v>
      </c>
      <c r="AM5" s="20">
        <f>INDEX('LST1'!L:L,MATCH(Team_Stat!$C5,'LST1'!$B:$B,0))</f>
        <v>11</v>
      </c>
      <c r="AN5" s="20">
        <f>INDEX('LST1'!M:M,MATCH(Team_Stat!$C5,'LST1'!$B:$B,0))</f>
        <v>26</v>
      </c>
      <c r="AO5" s="20">
        <f>INDEX('LST1'!N:N,MATCH(Team_Stat!$C5,'LST1'!$B:$B,0))</f>
        <v>42.3</v>
      </c>
      <c r="AP5" s="20">
        <f>INDEX('LST1'!O:O,MATCH(Team_Stat!$C5,'LST1'!$B:$B,0))</f>
        <v>5</v>
      </c>
      <c r="AQ5" s="20">
        <f>INDEX('LST1'!P:P,MATCH(Team_Stat!$C5,'LST1'!$B:$B,0))</f>
        <v>6</v>
      </c>
      <c r="AR5" s="20">
        <f>INDEX('LST1'!Q:Q,MATCH(Team_Stat!$C5,'LST1'!$B:$B,0))</f>
        <v>83.3</v>
      </c>
      <c r="AS5" s="20">
        <f>INDEX('LST1'!R:R,MATCH(Team_Stat!$C5,'LST1'!$B:$B,0))</f>
        <v>7</v>
      </c>
      <c r="AT5" s="20">
        <f>INDEX('LST1'!S:S,MATCH(Team_Stat!$C5,'LST1'!$B:$B,0))</f>
        <v>34</v>
      </c>
      <c r="AU5" s="20">
        <f>INDEX('LST1'!T:T,MATCH(Team_Stat!$C5,'LST1'!$B:$B,0))</f>
        <v>41</v>
      </c>
      <c r="AV5" s="20">
        <f>INDEX('LST1'!U:U,MATCH(Team_Stat!$C5,'LST1'!$B:$B,0))</f>
        <v>25</v>
      </c>
      <c r="AW5" s="20">
        <f>INDEX('LST1'!V:V,MATCH(Team_Stat!$C5,'LST1'!$B:$B,0))</f>
        <v>11</v>
      </c>
      <c r="AX5" s="20">
        <f>INDEX('LST1'!W:W,MATCH(Team_Stat!$C5,'LST1'!$B:$B,0))</f>
        <v>4</v>
      </c>
      <c r="AY5" s="20">
        <f>INDEX('LST1'!X:X,MATCH(Team_Stat!$C5,'LST1'!$B:$B,0))</f>
        <v>2</v>
      </c>
      <c r="AZ5" s="20">
        <f>INDEX('LST1'!Y:Y,MATCH(Team_Stat!$C5,'LST1'!$B:$B,0))</f>
        <v>2</v>
      </c>
      <c r="BA5" s="20">
        <f>INDEX('LST1'!Z:Z,MATCH(Team_Stat!$C5,'LST1'!$B:$B,0))</f>
        <v>19</v>
      </c>
      <c r="BB5" s="20">
        <f>INDEX('LST1'!AA:AA,MATCH(Team_Stat!$C5,'LST1'!$B:$B,0))</f>
        <v>14</v>
      </c>
      <c r="BC5" s="55">
        <f>INDEX('LST1'!AB:AB,MATCH(Team_Stat!$C5,'LST1'!$B:$B,0))</f>
        <v>-5</v>
      </c>
    </row>
    <row r="6" spans="1:55" x14ac:dyDescent="0.25">
      <c r="A6" s="35" t="str">
        <f>INDEX(Ref!A:A,MATCH(Team_Stat!C6,Ref!B:B,0))</f>
        <v>CLE</v>
      </c>
      <c r="B6" s="20">
        <v>5</v>
      </c>
      <c r="C6" s="20" t="s">
        <v>44</v>
      </c>
      <c r="D6" s="20">
        <v>76</v>
      </c>
      <c r="E6" s="20">
        <v>46</v>
      </c>
      <c r="F6" s="20">
        <v>30</v>
      </c>
      <c r="G6" s="20">
        <v>0.60499999999999998</v>
      </c>
      <c r="H6" s="20">
        <v>48.1</v>
      </c>
      <c r="I6" s="20">
        <v>110.7</v>
      </c>
      <c r="J6" s="20">
        <v>40.4</v>
      </c>
      <c r="K6" s="20">
        <v>84.8</v>
      </c>
      <c r="L6" s="20">
        <v>47.7</v>
      </c>
      <c r="M6" s="20">
        <v>11.9</v>
      </c>
      <c r="N6" s="20">
        <v>32.200000000000003</v>
      </c>
      <c r="O6" s="20">
        <v>36.9</v>
      </c>
      <c r="P6" s="20">
        <v>17.899999999999999</v>
      </c>
      <c r="Q6" s="20">
        <v>22.9</v>
      </c>
      <c r="R6" s="20">
        <v>78</v>
      </c>
      <c r="S6" s="20">
        <v>8.5</v>
      </c>
      <c r="T6" s="20">
        <v>33.6</v>
      </c>
      <c r="U6" s="20">
        <v>42.1</v>
      </c>
      <c r="V6" s="20">
        <v>23.5</v>
      </c>
      <c r="W6" s="20">
        <v>13.8</v>
      </c>
      <c r="X6" s="20">
        <v>7</v>
      </c>
      <c r="Y6" s="20">
        <v>3.9</v>
      </c>
      <c r="Z6" s="20">
        <v>4.0999999999999996</v>
      </c>
      <c r="AA6" s="20">
        <v>18.8</v>
      </c>
      <c r="AB6" s="20">
        <v>20.6</v>
      </c>
      <c r="AC6" s="20">
        <v>0.7</v>
      </c>
      <c r="AD6" s="20">
        <f>INDEX('LST1'!C:C,MATCH(Team_Stat!$C6,'LST1'!$B:$B,0))</f>
        <v>1</v>
      </c>
      <c r="AE6" s="20">
        <f>INDEX('LST1'!D:D,MATCH(Team_Stat!$C6,'LST1'!$B:$B,0))</f>
        <v>1</v>
      </c>
      <c r="AF6" s="20">
        <f>INDEX('LST1'!E:E,MATCH(Team_Stat!$C6,'LST1'!$B:$B,0))</f>
        <v>0</v>
      </c>
      <c r="AG6" s="20">
        <f>INDEX('LST1'!F:F,MATCH(Team_Stat!$C6,'LST1'!$B:$B,0))</f>
        <v>1</v>
      </c>
      <c r="AH6" s="20">
        <f>INDEX('LST1'!G:G,MATCH(Team_Stat!$C6,'LST1'!$B:$B,0))</f>
        <v>48</v>
      </c>
      <c r="AI6" s="20">
        <f>INDEX('LST1'!H:H,MATCH(Team_Stat!$C6,'LST1'!$B:$B,0))</f>
        <v>107</v>
      </c>
      <c r="AJ6" s="20">
        <f>INDEX('LST1'!I:I,MATCH(Team_Stat!$C6,'LST1'!$B:$B,0))</f>
        <v>43</v>
      </c>
      <c r="AK6" s="20">
        <f>INDEX('LST1'!J:J,MATCH(Team_Stat!$C6,'LST1'!$B:$B,0))</f>
        <v>90</v>
      </c>
      <c r="AL6" s="20">
        <f>INDEX('LST1'!K:K,MATCH(Team_Stat!$C6,'LST1'!$B:$B,0))</f>
        <v>47.8</v>
      </c>
      <c r="AM6" s="20">
        <f>INDEX('LST1'!L:L,MATCH(Team_Stat!$C6,'LST1'!$B:$B,0))</f>
        <v>10</v>
      </c>
      <c r="AN6" s="20">
        <f>INDEX('LST1'!M:M,MATCH(Team_Stat!$C6,'LST1'!$B:$B,0))</f>
        <v>24</v>
      </c>
      <c r="AO6" s="20">
        <f>INDEX('LST1'!N:N,MATCH(Team_Stat!$C6,'LST1'!$B:$B,0))</f>
        <v>41.7</v>
      </c>
      <c r="AP6" s="20">
        <f>INDEX('LST1'!O:O,MATCH(Team_Stat!$C6,'LST1'!$B:$B,0))</f>
        <v>11</v>
      </c>
      <c r="AQ6" s="20">
        <f>INDEX('LST1'!P:P,MATCH(Team_Stat!$C6,'LST1'!$B:$B,0))</f>
        <v>15</v>
      </c>
      <c r="AR6" s="20">
        <f>INDEX('LST1'!Q:Q,MATCH(Team_Stat!$C6,'LST1'!$B:$B,0))</f>
        <v>73.3</v>
      </c>
      <c r="AS6" s="20">
        <f>INDEX('LST1'!R:R,MATCH(Team_Stat!$C6,'LST1'!$B:$B,0))</f>
        <v>9</v>
      </c>
      <c r="AT6" s="20">
        <f>INDEX('LST1'!S:S,MATCH(Team_Stat!$C6,'LST1'!$B:$B,0))</f>
        <v>36</v>
      </c>
      <c r="AU6" s="20">
        <f>INDEX('LST1'!T:T,MATCH(Team_Stat!$C6,'LST1'!$B:$B,0))</f>
        <v>45</v>
      </c>
      <c r="AV6" s="20">
        <f>INDEX('LST1'!U:U,MATCH(Team_Stat!$C6,'LST1'!$B:$B,0))</f>
        <v>22</v>
      </c>
      <c r="AW6" s="20">
        <f>INDEX('LST1'!V:V,MATCH(Team_Stat!$C6,'LST1'!$B:$B,0))</f>
        <v>10</v>
      </c>
      <c r="AX6" s="20">
        <f>INDEX('LST1'!W:W,MATCH(Team_Stat!$C6,'LST1'!$B:$B,0))</f>
        <v>6</v>
      </c>
      <c r="AY6" s="20">
        <f>INDEX('LST1'!X:X,MATCH(Team_Stat!$C6,'LST1'!$B:$B,0))</f>
        <v>2</v>
      </c>
      <c r="AZ6" s="20">
        <f>INDEX('LST1'!Y:Y,MATCH(Team_Stat!$C6,'LST1'!$B:$B,0))</f>
        <v>2</v>
      </c>
      <c r="BA6" s="20">
        <f>INDEX('LST1'!Z:Z,MATCH(Team_Stat!$C6,'LST1'!$B:$B,0))</f>
        <v>14</v>
      </c>
      <c r="BB6" s="20">
        <f>INDEX('LST1'!AA:AA,MATCH(Team_Stat!$C6,'LST1'!$B:$B,0))</f>
        <v>19</v>
      </c>
      <c r="BC6" s="55">
        <f>INDEX('LST1'!AB:AB,MATCH(Team_Stat!$C6,'LST1'!$B:$B,0))</f>
        <v>5</v>
      </c>
    </row>
    <row r="7" spans="1:55" x14ac:dyDescent="0.25">
      <c r="A7" s="35" t="str">
        <f>INDEX(Ref!A:A,MATCH(Team_Stat!C7,Ref!B:B,0))</f>
        <v>DEN</v>
      </c>
      <c r="B7" s="18">
        <v>6</v>
      </c>
      <c r="C7" s="18" t="s">
        <v>48</v>
      </c>
      <c r="D7" s="18">
        <v>76</v>
      </c>
      <c r="E7" s="18">
        <v>41</v>
      </c>
      <c r="F7" s="18">
        <v>35</v>
      </c>
      <c r="G7" s="18">
        <v>0.53900000000000003</v>
      </c>
      <c r="H7" s="18">
        <v>48.4</v>
      </c>
      <c r="I7" s="18">
        <v>110</v>
      </c>
      <c r="J7" s="18">
        <v>40.799999999999997</v>
      </c>
      <c r="K7" s="18">
        <v>86.5</v>
      </c>
      <c r="L7" s="18">
        <v>47.1</v>
      </c>
      <c r="M7" s="18">
        <v>11.5</v>
      </c>
      <c r="N7" s="18">
        <v>30.9</v>
      </c>
      <c r="O7" s="18">
        <v>37.4</v>
      </c>
      <c r="P7" s="18">
        <v>16.899999999999999</v>
      </c>
      <c r="Q7" s="18">
        <v>22.1</v>
      </c>
      <c r="R7" s="18">
        <v>76.599999999999994</v>
      </c>
      <c r="S7" s="18">
        <v>10.9</v>
      </c>
      <c r="T7" s="18">
        <v>33.299999999999997</v>
      </c>
      <c r="U7" s="18">
        <v>44.3</v>
      </c>
      <c r="V7" s="18">
        <v>25</v>
      </c>
      <c r="W7" s="18">
        <v>15.1</v>
      </c>
      <c r="X7" s="18">
        <v>7.9</v>
      </c>
      <c r="Y7" s="18">
        <v>4.8</v>
      </c>
      <c r="Z7" s="18">
        <v>5</v>
      </c>
      <c r="AA7" s="18">
        <v>18.5</v>
      </c>
      <c r="AB7" s="18">
        <v>20.399999999999999</v>
      </c>
      <c r="AC7" s="18">
        <v>1.2</v>
      </c>
      <c r="AD7" s="20">
        <f>INDEX('LST1'!C:C,MATCH(Team_Stat!$C7,'LST1'!$B:$B,0))</f>
        <v>1</v>
      </c>
      <c r="AE7" s="20">
        <f>INDEX('LST1'!D:D,MATCH(Team_Stat!$C7,'LST1'!$B:$B,0))</f>
        <v>1</v>
      </c>
      <c r="AF7" s="20">
        <f>INDEX('LST1'!E:E,MATCH(Team_Stat!$C7,'LST1'!$B:$B,0))</f>
        <v>0</v>
      </c>
      <c r="AG7" s="20">
        <f>INDEX('LST1'!F:F,MATCH(Team_Stat!$C7,'LST1'!$B:$B,0))</f>
        <v>1</v>
      </c>
      <c r="AH7" s="20">
        <f>INDEX('LST1'!G:G,MATCH(Team_Stat!$C7,'LST1'!$B:$B,0))</f>
        <v>53</v>
      </c>
      <c r="AI7" s="20">
        <f>INDEX('LST1'!H:H,MATCH(Team_Stat!$C7,'LST1'!$B:$B,0))</f>
        <v>126</v>
      </c>
      <c r="AJ7" s="20">
        <f>INDEX('LST1'!I:I,MATCH(Team_Stat!$C7,'LST1'!$B:$B,0))</f>
        <v>49</v>
      </c>
      <c r="AK7" s="20">
        <f>INDEX('LST1'!J:J,MATCH(Team_Stat!$C7,'LST1'!$B:$B,0))</f>
        <v>94</v>
      </c>
      <c r="AL7" s="20">
        <f>INDEX('LST1'!K:K,MATCH(Team_Stat!$C7,'LST1'!$B:$B,0))</f>
        <v>52.1</v>
      </c>
      <c r="AM7" s="20">
        <f>INDEX('LST1'!L:L,MATCH(Team_Stat!$C7,'LST1'!$B:$B,0))</f>
        <v>10</v>
      </c>
      <c r="AN7" s="20">
        <f>INDEX('LST1'!M:M,MATCH(Team_Stat!$C7,'LST1'!$B:$B,0))</f>
        <v>30</v>
      </c>
      <c r="AO7" s="20">
        <f>INDEX('LST1'!N:N,MATCH(Team_Stat!$C7,'LST1'!$B:$B,0))</f>
        <v>33.299999999999997</v>
      </c>
      <c r="AP7" s="20">
        <f>INDEX('LST1'!O:O,MATCH(Team_Stat!$C7,'LST1'!$B:$B,0))</f>
        <v>18</v>
      </c>
      <c r="AQ7" s="20">
        <f>INDEX('LST1'!P:P,MATCH(Team_Stat!$C7,'LST1'!$B:$B,0))</f>
        <v>21</v>
      </c>
      <c r="AR7" s="20">
        <f>INDEX('LST1'!Q:Q,MATCH(Team_Stat!$C7,'LST1'!$B:$B,0))</f>
        <v>85.7</v>
      </c>
      <c r="AS7" s="20">
        <f>INDEX('LST1'!R:R,MATCH(Team_Stat!$C7,'LST1'!$B:$B,0))</f>
        <v>12</v>
      </c>
      <c r="AT7" s="20">
        <f>INDEX('LST1'!S:S,MATCH(Team_Stat!$C7,'LST1'!$B:$B,0))</f>
        <v>46</v>
      </c>
      <c r="AU7" s="20">
        <f>INDEX('LST1'!T:T,MATCH(Team_Stat!$C7,'LST1'!$B:$B,0))</f>
        <v>58</v>
      </c>
      <c r="AV7" s="20">
        <f>INDEX('LST1'!U:U,MATCH(Team_Stat!$C7,'LST1'!$B:$B,0))</f>
        <v>27</v>
      </c>
      <c r="AW7" s="20">
        <f>INDEX('LST1'!V:V,MATCH(Team_Stat!$C7,'LST1'!$B:$B,0))</f>
        <v>15</v>
      </c>
      <c r="AX7" s="20">
        <f>INDEX('LST1'!W:W,MATCH(Team_Stat!$C7,'LST1'!$B:$B,0))</f>
        <v>4</v>
      </c>
      <c r="AY7" s="20">
        <f>INDEX('LST1'!X:X,MATCH(Team_Stat!$C7,'LST1'!$B:$B,0))</f>
        <v>5</v>
      </c>
      <c r="AZ7" s="20">
        <f>INDEX('LST1'!Y:Y,MATCH(Team_Stat!$C7,'LST1'!$B:$B,0))</f>
        <v>2</v>
      </c>
      <c r="BA7" s="20">
        <f>INDEX('LST1'!Z:Z,MATCH(Team_Stat!$C7,'LST1'!$B:$B,0))</f>
        <v>24</v>
      </c>
      <c r="BB7" s="20">
        <f>INDEX('LST1'!AA:AA,MATCH(Team_Stat!$C7,'LST1'!$B:$B,0))</f>
        <v>22</v>
      </c>
      <c r="BC7" s="55">
        <f>INDEX('LST1'!AB:AB,MATCH(Team_Stat!$C7,'LST1'!$B:$B,0))</f>
        <v>1</v>
      </c>
    </row>
    <row r="8" spans="1:55" x14ac:dyDescent="0.25">
      <c r="A8" s="35" t="str">
        <f>INDEX(Ref!A:A,MATCH(Team_Stat!C8,Ref!B:B,0))</f>
        <v>MIN</v>
      </c>
      <c r="B8" s="20">
        <v>7</v>
      </c>
      <c r="C8" s="20" t="s">
        <v>62</v>
      </c>
      <c r="D8" s="20">
        <v>77</v>
      </c>
      <c r="E8" s="20">
        <v>44</v>
      </c>
      <c r="F8" s="20">
        <v>33</v>
      </c>
      <c r="G8" s="20">
        <v>0.57099999999999995</v>
      </c>
      <c r="H8" s="20">
        <v>48.3</v>
      </c>
      <c r="I8" s="20">
        <v>109.7</v>
      </c>
      <c r="J8" s="20">
        <v>41.1</v>
      </c>
      <c r="K8" s="20">
        <v>85.8</v>
      </c>
      <c r="L8" s="20">
        <v>47.9</v>
      </c>
      <c r="M8" s="20">
        <v>8.1</v>
      </c>
      <c r="N8" s="20">
        <v>22.4</v>
      </c>
      <c r="O8" s="20">
        <v>35.9</v>
      </c>
      <c r="P8" s="20">
        <v>19.600000000000001</v>
      </c>
      <c r="Q8" s="20">
        <v>24.3</v>
      </c>
      <c r="R8" s="20">
        <v>80.5</v>
      </c>
      <c r="S8" s="20">
        <v>10.199999999999999</v>
      </c>
      <c r="T8" s="20">
        <v>31.6</v>
      </c>
      <c r="U8" s="20">
        <v>41.8</v>
      </c>
      <c r="V8" s="20">
        <v>22.6</v>
      </c>
      <c r="W8" s="20">
        <v>12.6</v>
      </c>
      <c r="X8" s="20">
        <v>8.3000000000000007</v>
      </c>
      <c r="Y8" s="20">
        <v>4.2</v>
      </c>
      <c r="Z8" s="20">
        <v>4.5999999999999996</v>
      </c>
      <c r="AA8" s="20">
        <v>18.2</v>
      </c>
      <c r="AB8" s="20">
        <v>20.9</v>
      </c>
      <c r="AC8" s="20">
        <v>2.2000000000000002</v>
      </c>
      <c r="AD8" s="20">
        <f>INDEX('LST1'!C:C,MATCH(Team_Stat!$C8,'LST1'!$B:$B,0))</f>
        <v>1</v>
      </c>
      <c r="AE8" s="20">
        <f>INDEX('LST1'!D:D,MATCH(Team_Stat!$C8,'LST1'!$B:$B,0))</f>
        <v>1</v>
      </c>
      <c r="AF8" s="20">
        <f>INDEX('LST1'!E:E,MATCH(Team_Stat!$C8,'LST1'!$B:$B,0))</f>
        <v>0</v>
      </c>
      <c r="AG8" s="20">
        <f>INDEX('LST1'!F:F,MATCH(Team_Stat!$C8,'LST1'!$B:$B,0))</f>
        <v>1</v>
      </c>
      <c r="AH8" s="20">
        <f>INDEX('LST1'!G:G,MATCH(Team_Stat!$C8,'LST1'!$B:$B,0))</f>
        <v>48</v>
      </c>
      <c r="AI8" s="20">
        <f>INDEX('LST1'!H:H,MATCH(Team_Stat!$C8,'LST1'!$B:$B,0))</f>
        <v>93</v>
      </c>
      <c r="AJ8" s="20">
        <f>INDEX('LST1'!I:I,MATCH(Team_Stat!$C8,'LST1'!$B:$B,0))</f>
        <v>35</v>
      </c>
      <c r="AK8" s="20">
        <f>INDEX('LST1'!J:J,MATCH(Team_Stat!$C8,'LST1'!$B:$B,0))</f>
        <v>83</v>
      </c>
      <c r="AL8" s="20">
        <f>INDEX('LST1'!K:K,MATCH(Team_Stat!$C8,'LST1'!$B:$B,0))</f>
        <v>42.2</v>
      </c>
      <c r="AM8" s="20">
        <f>INDEX('LST1'!L:L,MATCH(Team_Stat!$C8,'LST1'!$B:$B,0))</f>
        <v>8</v>
      </c>
      <c r="AN8" s="20">
        <f>INDEX('LST1'!M:M,MATCH(Team_Stat!$C8,'LST1'!$B:$B,0))</f>
        <v>25</v>
      </c>
      <c r="AO8" s="20">
        <f>INDEX('LST1'!N:N,MATCH(Team_Stat!$C8,'LST1'!$B:$B,0))</f>
        <v>32</v>
      </c>
      <c r="AP8" s="20">
        <f>INDEX('LST1'!O:O,MATCH(Team_Stat!$C8,'LST1'!$B:$B,0))</f>
        <v>15</v>
      </c>
      <c r="AQ8" s="20">
        <f>INDEX('LST1'!P:P,MATCH(Team_Stat!$C8,'LST1'!$B:$B,0))</f>
        <v>17</v>
      </c>
      <c r="AR8" s="20">
        <f>INDEX('LST1'!Q:Q,MATCH(Team_Stat!$C8,'LST1'!$B:$B,0))</f>
        <v>88.2</v>
      </c>
      <c r="AS8" s="20">
        <f>INDEX('LST1'!R:R,MATCH(Team_Stat!$C8,'LST1'!$B:$B,0))</f>
        <v>6</v>
      </c>
      <c r="AT8" s="20">
        <f>INDEX('LST1'!S:S,MATCH(Team_Stat!$C8,'LST1'!$B:$B,0))</f>
        <v>38</v>
      </c>
      <c r="AU8" s="20">
        <f>INDEX('LST1'!T:T,MATCH(Team_Stat!$C8,'LST1'!$B:$B,0))</f>
        <v>44</v>
      </c>
      <c r="AV8" s="20">
        <f>INDEX('LST1'!U:U,MATCH(Team_Stat!$C8,'LST1'!$B:$B,0))</f>
        <v>14</v>
      </c>
      <c r="AW8" s="20">
        <f>INDEX('LST1'!V:V,MATCH(Team_Stat!$C8,'LST1'!$B:$B,0))</f>
        <v>10</v>
      </c>
      <c r="AX8" s="20">
        <f>INDEX('LST1'!W:W,MATCH(Team_Stat!$C8,'LST1'!$B:$B,0))</f>
        <v>10</v>
      </c>
      <c r="AY8" s="20">
        <f>INDEX('LST1'!X:X,MATCH(Team_Stat!$C8,'LST1'!$B:$B,0))</f>
        <v>6</v>
      </c>
      <c r="AZ8" s="20">
        <f>INDEX('LST1'!Y:Y,MATCH(Team_Stat!$C8,'LST1'!$B:$B,0))</f>
        <v>5</v>
      </c>
      <c r="BA8" s="20">
        <f>INDEX('LST1'!Z:Z,MATCH(Team_Stat!$C8,'LST1'!$B:$B,0))</f>
        <v>13</v>
      </c>
      <c r="BB8" s="20">
        <f>INDEX('LST1'!AA:AA,MATCH(Team_Stat!$C8,'LST1'!$B:$B,0))</f>
        <v>17</v>
      </c>
      <c r="BC8" s="55">
        <f>INDEX('LST1'!AB:AB,MATCH(Team_Stat!$C8,'LST1'!$B:$B,0))</f>
        <v>1</v>
      </c>
    </row>
    <row r="9" spans="1:55" x14ac:dyDescent="0.25">
      <c r="A9" s="35" t="str">
        <f>INDEX(Ref!A:A,MATCH(Team_Stat!C9,Ref!B:B,0))</f>
        <v>LAC</v>
      </c>
      <c r="B9" s="18">
        <v>8</v>
      </c>
      <c r="C9" s="18" t="s">
        <v>125</v>
      </c>
      <c r="D9" s="18">
        <v>76</v>
      </c>
      <c r="E9" s="18">
        <v>41</v>
      </c>
      <c r="F9" s="18">
        <v>35</v>
      </c>
      <c r="G9" s="18">
        <v>0.53900000000000003</v>
      </c>
      <c r="H9" s="18">
        <v>48</v>
      </c>
      <c r="I9" s="18">
        <v>109.3</v>
      </c>
      <c r="J9" s="18">
        <v>40.200000000000003</v>
      </c>
      <c r="K9" s="18">
        <v>85.4</v>
      </c>
      <c r="L9" s="18">
        <v>47.1</v>
      </c>
      <c r="M9" s="18">
        <v>9.8000000000000007</v>
      </c>
      <c r="N9" s="18">
        <v>27.4</v>
      </c>
      <c r="O9" s="18">
        <v>35.700000000000003</v>
      </c>
      <c r="P9" s="18">
        <v>19</v>
      </c>
      <c r="Q9" s="18">
        <v>25.4</v>
      </c>
      <c r="R9" s="18">
        <v>74.900000000000006</v>
      </c>
      <c r="S9" s="18">
        <v>10</v>
      </c>
      <c r="T9" s="18">
        <v>33.9</v>
      </c>
      <c r="U9" s="18">
        <v>43.8</v>
      </c>
      <c r="V9" s="18">
        <v>22.2</v>
      </c>
      <c r="W9" s="18">
        <v>14.7</v>
      </c>
      <c r="X9" s="18">
        <v>7.7</v>
      </c>
      <c r="Y9" s="18">
        <v>4.7</v>
      </c>
      <c r="Z9" s="18">
        <v>5.5</v>
      </c>
      <c r="AA9" s="18">
        <v>19.899999999999999</v>
      </c>
      <c r="AB9" s="18">
        <v>22</v>
      </c>
      <c r="AC9" s="18">
        <v>1</v>
      </c>
      <c r="AD9" s="20">
        <f>INDEX('LST1'!C:C,MATCH(Team_Stat!$C9,'LST1'!$B:$B,0))</f>
        <v>1</v>
      </c>
      <c r="AE9" s="20">
        <f>INDEX('LST1'!D:D,MATCH(Team_Stat!$C9,'LST1'!$B:$B,0))</f>
        <v>0</v>
      </c>
      <c r="AF9" s="20">
        <f>INDEX('LST1'!E:E,MATCH(Team_Stat!$C9,'LST1'!$B:$B,0))</f>
        <v>1</v>
      </c>
      <c r="AG9" s="20">
        <f>INDEX('LST1'!F:F,MATCH(Team_Stat!$C9,'LST1'!$B:$B,0))</f>
        <v>0</v>
      </c>
      <c r="AH9" s="20">
        <f>INDEX('LST1'!G:G,MATCH(Team_Stat!$C9,'LST1'!$B:$B,0))</f>
        <v>48</v>
      </c>
      <c r="AI9" s="20">
        <f>INDEX('LST1'!H:H,MATCH(Team_Stat!$C9,'LST1'!$B:$B,0))</f>
        <v>96</v>
      </c>
      <c r="AJ9" s="20">
        <f>INDEX('LST1'!I:I,MATCH(Team_Stat!$C9,'LST1'!$B:$B,0))</f>
        <v>36</v>
      </c>
      <c r="AK9" s="20">
        <f>INDEX('LST1'!J:J,MATCH(Team_Stat!$C9,'LST1'!$B:$B,0))</f>
        <v>89</v>
      </c>
      <c r="AL9" s="20">
        <f>INDEX('LST1'!K:K,MATCH(Team_Stat!$C9,'LST1'!$B:$B,0))</f>
        <v>40.4</v>
      </c>
      <c r="AM9" s="20">
        <f>INDEX('LST1'!L:L,MATCH(Team_Stat!$C9,'LST1'!$B:$B,0))</f>
        <v>4</v>
      </c>
      <c r="AN9" s="20">
        <f>INDEX('LST1'!M:M,MATCH(Team_Stat!$C9,'LST1'!$B:$B,0))</f>
        <v>13</v>
      </c>
      <c r="AO9" s="20">
        <f>INDEX('LST1'!N:N,MATCH(Team_Stat!$C9,'LST1'!$B:$B,0))</f>
        <v>30.8</v>
      </c>
      <c r="AP9" s="20">
        <f>INDEX('LST1'!O:O,MATCH(Team_Stat!$C9,'LST1'!$B:$B,0))</f>
        <v>20</v>
      </c>
      <c r="AQ9" s="20">
        <f>INDEX('LST1'!P:P,MATCH(Team_Stat!$C9,'LST1'!$B:$B,0))</f>
        <v>35</v>
      </c>
      <c r="AR9" s="20">
        <f>INDEX('LST1'!Q:Q,MATCH(Team_Stat!$C9,'LST1'!$B:$B,0))</f>
        <v>57.1</v>
      </c>
      <c r="AS9" s="20">
        <f>INDEX('LST1'!R:R,MATCH(Team_Stat!$C9,'LST1'!$B:$B,0))</f>
        <v>11</v>
      </c>
      <c r="AT9" s="20">
        <f>INDEX('LST1'!S:S,MATCH(Team_Stat!$C9,'LST1'!$B:$B,0))</f>
        <v>35</v>
      </c>
      <c r="AU9" s="20">
        <f>INDEX('LST1'!T:T,MATCH(Team_Stat!$C9,'LST1'!$B:$B,0))</f>
        <v>46</v>
      </c>
      <c r="AV9" s="20">
        <f>INDEX('LST1'!U:U,MATCH(Team_Stat!$C9,'LST1'!$B:$B,0))</f>
        <v>13</v>
      </c>
      <c r="AW9" s="20">
        <f>INDEX('LST1'!V:V,MATCH(Team_Stat!$C9,'LST1'!$B:$B,0))</f>
        <v>10</v>
      </c>
      <c r="AX9" s="20">
        <f>INDEX('LST1'!W:W,MATCH(Team_Stat!$C9,'LST1'!$B:$B,0))</f>
        <v>5</v>
      </c>
      <c r="AY9" s="20">
        <f>INDEX('LST1'!X:X,MATCH(Team_Stat!$C9,'LST1'!$B:$B,0))</f>
        <v>5</v>
      </c>
      <c r="AZ9" s="20">
        <f>INDEX('LST1'!Y:Y,MATCH(Team_Stat!$C9,'LST1'!$B:$B,0))</f>
        <v>10</v>
      </c>
      <c r="BA9" s="20">
        <f>INDEX('LST1'!Z:Z,MATCH(Team_Stat!$C9,'LST1'!$B:$B,0))</f>
        <v>16</v>
      </c>
      <c r="BB9" s="20">
        <f>INDEX('LST1'!AA:AA,MATCH(Team_Stat!$C9,'LST1'!$B:$B,0))</f>
        <v>25</v>
      </c>
      <c r="BC9" s="55">
        <f>INDEX('LST1'!AB:AB,MATCH(Team_Stat!$C9,'LST1'!$B:$B,0))</f>
        <v>-9</v>
      </c>
    </row>
    <row r="10" spans="1:55" x14ac:dyDescent="0.25">
      <c r="A10" s="35" t="str">
        <f>INDEX(Ref!A:A,MATCH(Team_Stat!C10,Ref!B:B,0))</f>
        <v>PHI</v>
      </c>
      <c r="B10" s="20">
        <v>9</v>
      </c>
      <c r="C10" s="20" t="s">
        <v>71</v>
      </c>
      <c r="D10" s="20">
        <v>75</v>
      </c>
      <c r="E10" s="20">
        <v>45</v>
      </c>
      <c r="F10" s="20">
        <v>30</v>
      </c>
      <c r="G10" s="20">
        <v>0.6</v>
      </c>
      <c r="H10" s="20">
        <v>48.3</v>
      </c>
      <c r="I10" s="20">
        <v>108.8</v>
      </c>
      <c r="J10" s="20">
        <v>40.200000000000003</v>
      </c>
      <c r="K10" s="20">
        <v>85.9</v>
      </c>
      <c r="L10" s="20">
        <v>46.8</v>
      </c>
      <c r="M10" s="20">
        <v>10.8</v>
      </c>
      <c r="N10" s="20">
        <v>29.6</v>
      </c>
      <c r="O10" s="20">
        <v>36.5</v>
      </c>
      <c r="P10" s="20">
        <v>17.5</v>
      </c>
      <c r="Q10" s="20">
        <v>23.2</v>
      </c>
      <c r="R10" s="20">
        <v>75.5</v>
      </c>
      <c r="S10" s="20">
        <v>11</v>
      </c>
      <c r="T10" s="20">
        <v>36.200000000000003</v>
      </c>
      <c r="U10" s="20">
        <v>47.2</v>
      </c>
      <c r="V10" s="20">
        <v>26.6</v>
      </c>
      <c r="W10" s="20">
        <v>16.8</v>
      </c>
      <c r="X10" s="20">
        <v>8.1</v>
      </c>
      <c r="Y10" s="20">
        <v>5</v>
      </c>
      <c r="Z10" s="20">
        <v>5.0999999999999996</v>
      </c>
      <c r="AA10" s="20">
        <v>22.3</v>
      </c>
      <c r="AB10" s="20">
        <v>20.7</v>
      </c>
      <c r="AC10" s="20">
        <v>3.5</v>
      </c>
      <c r="AD10" s="20">
        <f>INDEX('LST1'!C:C,MATCH(Team_Stat!$C10,'LST1'!$B:$B,0))</f>
        <v>1</v>
      </c>
      <c r="AE10" s="20">
        <f>INDEX('LST1'!D:D,MATCH(Team_Stat!$C10,'LST1'!$B:$B,0))</f>
        <v>1</v>
      </c>
      <c r="AF10" s="20">
        <f>INDEX('LST1'!E:E,MATCH(Team_Stat!$C10,'LST1'!$B:$B,0))</f>
        <v>0</v>
      </c>
      <c r="AG10" s="20">
        <f>INDEX('LST1'!F:F,MATCH(Team_Stat!$C10,'LST1'!$B:$B,0))</f>
        <v>1</v>
      </c>
      <c r="AH10" s="20">
        <f>INDEX('LST1'!G:G,MATCH(Team_Stat!$C10,'LST1'!$B:$B,0))</f>
        <v>48</v>
      </c>
      <c r="AI10" s="20">
        <f>INDEX('LST1'!H:H,MATCH(Team_Stat!$C10,'LST1'!$B:$B,0))</f>
        <v>101</v>
      </c>
      <c r="AJ10" s="20">
        <f>INDEX('LST1'!I:I,MATCH(Team_Stat!$C10,'LST1'!$B:$B,0))</f>
        <v>42</v>
      </c>
      <c r="AK10" s="20">
        <f>INDEX('LST1'!J:J,MATCH(Team_Stat!$C10,'LST1'!$B:$B,0))</f>
        <v>95</v>
      </c>
      <c r="AL10" s="20">
        <f>INDEX('LST1'!K:K,MATCH(Team_Stat!$C10,'LST1'!$B:$B,0))</f>
        <v>44.2</v>
      </c>
      <c r="AM10" s="20">
        <f>INDEX('LST1'!L:L,MATCH(Team_Stat!$C10,'LST1'!$B:$B,0))</f>
        <v>8</v>
      </c>
      <c r="AN10" s="20">
        <f>INDEX('LST1'!M:M,MATCH(Team_Stat!$C10,'LST1'!$B:$B,0))</f>
        <v>38</v>
      </c>
      <c r="AO10" s="20">
        <f>INDEX('LST1'!N:N,MATCH(Team_Stat!$C10,'LST1'!$B:$B,0))</f>
        <v>21.1</v>
      </c>
      <c r="AP10" s="20">
        <f>INDEX('LST1'!O:O,MATCH(Team_Stat!$C10,'LST1'!$B:$B,0))</f>
        <v>9</v>
      </c>
      <c r="AQ10" s="20">
        <f>INDEX('LST1'!P:P,MATCH(Team_Stat!$C10,'LST1'!$B:$B,0))</f>
        <v>13</v>
      </c>
      <c r="AR10" s="20">
        <f>INDEX('LST1'!Q:Q,MATCH(Team_Stat!$C10,'LST1'!$B:$B,0))</f>
        <v>69.2</v>
      </c>
      <c r="AS10" s="20">
        <f>INDEX('LST1'!R:R,MATCH(Team_Stat!$C10,'LST1'!$B:$B,0))</f>
        <v>9</v>
      </c>
      <c r="AT10" s="20">
        <f>INDEX('LST1'!S:S,MATCH(Team_Stat!$C10,'LST1'!$B:$B,0))</f>
        <v>44</v>
      </c>
      <c r="AU10" s="20">
        <f>INDEX('LST1'!T:T,MATCH(Team_Stat!$C10,'LST1'!$B:$B,0))</f>
        <v>53</v>
      </c>
      <c r="AV10" s="20">
        <f>INDEX('LST1'!U:U,MATCH(Team_Stat!$C10,'LST1'!$B:$B,0))</f>
        <v>34</v>
      </c>
      <c r="AW10" s="20">
        <f>INDEX('LST1'!V:V,MATCH(Team_Stat!$C10,'LST1'!$B:$B,0))</f>
        <v>15</v>
      </c>
      <c r="AX10" s="20">
        <f>INDEX('LST1'!W:W,MATCH(Team_Stat!$C10,'LST1'!$B:$B,0))</f>
        <v>10</v>
      </c>
      <c r="AY10" s="20">
        <f>INDEX('LST1'!X:X,MATCH(Team_Stat!$C10,'LST1'!$B:$B,0))</f>
        <v>6</v>
      </c>
      <c r="AZ10" s="20">
        <f>INDEX('LST1'!Y:Y,MATCH(Team_Stat!$C10,'LST1'!$B:$B,0))</f>
        <v>4</v>
      </c>
      <c r="BA10" s="20">
        <f>INDEX('LST1'!Z:Z,MATCH(Team_Stat!$C10,'LST1'!$B:$B,0))</f>
        <v>18</v>
      </c>
      <c r="BB10" s="20">
        <f>INDEX('LST1'!AA:AA,MATCH(Team_Stat!$C10,'LST1'!$B:$B,0))</f>
        <v>14</v>
      </c>
      <c r="BC10" s="55">
        <f>INDEX('LST1'!AB:AB,MATCH(Team_Stat!$C10,'LST1'!$B:$B,0))</f>
        <v>10</v>
      </c>
    </row>
    <row r="11" spans="1:55" x14ac:dyDescent="0.25">
      <c r="A11" s="35" t="str">
        <f>INDEX(Ref!A:A,MATCH(Team_Stat!C11,Ref!B:B,0))</f>
        <v>LAL</v>
      </c>
      <c r="B11" s="18">
        <v>10</v>
      </c>
      <c r="C11" s="18" t="s">
        <v>57</v>
      </c>
      <c r="D11" s="18">
        <v>75</v>
      </c>
      <c r="E11" s="18">
        <v>33</v>
      </c>
      <c r="F11" s="18">
        <v>42</v>
      </c>
      <c r="G11" s="18">
        <v>0.44</v>
      </c>
      <c r="H11" s="18">
        <v>48.5</v>
      </c>
      <c r="I11" s="18">
        <v>108.5</v>
      </c>
      <c r="J11" s="18">
        <v>41</v>
      </c>
      <c r="K11" s="18">
        <v>88.8</v>
      </c>
      <c r="L11" s="18">
        <v>46.2</v>
      </c>
      <c r="M11" s="18">
        <v>10</v>
      </c>
      <c r="N11" s="18">
        <v>29</v>
      </c>
      <c r="O11" s="18">
        <v>34.4</v>
      </c>
      <c r="P11" s="18">
        <v>16.5</v>
      </c>
      <c r="Q11" s="18">
        <v>23.3</v>
      </c>
      <c r="R11" s="18">
        <v>70.900000000000006</v>
      </c>
      <c r="S11" s="18">
        <v>10.8</v>
      </c>
      <c r="T11" s="18">
        <v>35.6</v>
      </c>
      <c r="U11" s="18">
        <v>46.4</v>
      </c>
      <c r="V11" s="18">
        <v>23.9</v>
      </c>
      <c r="W11" s="18">
        <v>15.7</v>
      </c>
      <c r="X11" s="18">
        <v>7.8</v>
      </c>
      <c r="Y11" s="18">
        <v>4.8</v>
      </c>
      <c r="Z11" s="18">
        <v>5.5</v>
      </c>
      <c r="AA11" s="18">
        <v>21.2</v>
      </c>
      <c r="AB11" s="18">
        <v>20.5</v>
      </c>
      <c r="AC11" s="18">
        <v>-1.4</v>
      </c>
      <c r="AD11" s="20">
        <f>INDEX('LST1'!C:C,MATCH(Team_Stat!$C11,'LST1'!$B:$B,0))</f>
        <v>1</v>
      </c>
      <c r="AE11" s="20">
        <f>INDEX('LST1'!D:D,MATCH(Team_Stat!$C11,'LST1'!$B:$B,0))</f>
        <v>0</v>
      </c>
      <c r="AF11" s="20">
        <f>INDEX('LST1'!E:E,MATCH(Team_Stat!$C11,'LST1'!$B:$B,0))</f>
        <v>1</v>
      </c>
      <c r="AG11" s="20">
        <f>INDEX('LST1'!F:F,MATCH(Team_Stat!$C11,'LST1'!$B:$B,0))</f>
        <v>0</v>
      </c>
      <c r="AH11" s="20">
        <f>INDEX('LST1'!G:G,MATCH(Team_Stat!$C11,'LST1'!$B:$B,0))</f>
        <v>53</v>
      </c>
      <c r="AI11" s="20">
        <f>INDEX('LST1'!H:H,MATCH(Team_Stat!$C11,'LST1'!$B:$B,0))</f>
        <v>122</v>
      </c>
      <c r="AJ11" s="20">
        <f>INDEX('LST1'!I:I,MATCH(Team_Stat!$C11,'LST1'!$B:$B,0))</f>
        <v>48</v>
      </c>
      <c r="AK11" s="20">
        <f>INDEX('LST1'!J:J,MATCH(Team_Stat!$C11,'LST1'!$B:$B,0))</f>
        <v>94</v>
      </c>
      <c r="AL11" s="20">
        <f>INDEX('LST1'!K:K,MATCH(Team_Stat!$C11,'LST1'!$B:$B,0))</f>
        <v>51.1</v>
      </c>
      <c r="AM11" s="20">
        <f>INDEX('LST1'!L:L,MATCH(Team_Stat!$C11,'LST1'!$B:$B,0))</f>
        <v>8</v>
      </c>
      <c r="AN11" s="20">
        <f>INDEX('LST1'!M:M,MATCH(Team_Stat!$C11,'LST1'!$B:$B,0))</f>
        <v>27</v>
      </c>
      <c r="AO11" s="20">
        <f>INDEX('LST1'!N:N,MATCH(Team_Stat!$C11,'LST1'!$B:$B,0))</f>
        <v>29.6</v>
      </c>
      <c r="AP11" s="20">
        <f>INDEX('LST1'!O:O,MATCH(Team_Stat!$C11,'LST1'!$B:$B,0))</f>
        <v>18</v>
      </c>
      <c r="AQ11" s="20">
        <f>INDEX('LST1'!P:P,MATCH(Team_Stat!$C11,'LST1'!$B:$B,0))</f>
        <v>25</v>
      </c>
      <c r="AR11" s="20">
        <f>INDEX('LST1'!Q:Q,MATCH(Team_Stat!$C11,'LST1'!$B:$B,0))</f>
        <v>72</v>
      </c>
      <c r="AS11" s="20">
        <f>INDEX('LST1'!R:R,MATCH(Team_Stat!$C11,'LST1'!$B:$B,0))</f>
        <v>15</v>
      </c>
      <c r="AT11" s="20">
        <f>INDEX('LST1'!S:S,MATCH(Team_Stat!$C11,'LST1'!$B:$B,0))</f>
        <v>41</v>
      </c>
      <c r="AU11" s="20">
        <f>INDEX('LST1'!T:T,MATCH(Team_Stat!$C11,'LST1'!$B:$B,0))</f>
        <v>56</v>
      </c>
      <c r="AV11" s="20">
        <f>INDEX('LST1'!U:U,MATCH(Team_Stat!$C11,'LST1'!$B:$B,0))</f>
        <v>33</v>
      </c>
      <c r="AW11" s="20">
        <f>INDEX('LST1'!V:V,MATCH(Team_Stat!$C11,'LST1'!$B:$B,0))</f>
        <v>19</v>
      </c>
      <c r="AX11" s="20">
        <f>INDEX('LST1'!W:W,MATCH(Team_Stat!$C11,'LST1'!$B:$B,0))</f>
        <v>5</v>
      </c>
      <c r="AY11" s="20">
        <f>INDEX('LST1'!X:X,MATCH(Team_Stat!$C11,'LST1'!$B:$B,0))</f>
        <v>3</v>
      </c>
      <c r="AZ11" s="20">
        <f>INDEX('LST1'!Y:Y,MATCH(Team_Stat!$C11,'LST1'!$B:$B,0))</f>
        <v>6</v>
      </c>
      <c r="BA11" s="20">
        <f>INDEX('LST1'!Z:Z,MATCH(Team_Stat!$C11,'LST1'!$B:$B,0))</f>
        <v>23</v>
      </c>
      <c r="BB11" s="20">
        <f>INDEX('LST1'!AA:AA,MATCH(Team_Stat!$C11,'LST1'!$B:$B,0))</f>
        <v>25</v>
      </c>
      <c r="BC11" s="55">
        <f>INDEX('LST1'!AB:AB,MATCH(Team_Stat!$C11,'LST1'!$B:$B,0))</f>
        <v>-2</v>
      </c>
    </row>
    <row r="12" spans="1:55" x14ac:dyDescent="0.25">
      <c r="A12" s="35" t="str">
        <f>INDEX(Ref!A:A,MATCH(Team_Stat!C12,Ref!B:B,0))</f>
        <v>CHA</v>
      </c>
      <c r="B12" s="20">
        <v>11</v>
      </c>
      <c r="C12" s="20" t="s">
        <v>41</v>
      </c>
      <c r="D12" s="20">
        <v>76</v>
      </c>
      <c r="E12" s="20">
        <v>34</v>
      </c>
      <c r="F12" s="20">
        <v>42</v>
      </c>
      <c r="G12" s="20">
        <v>0.44700000000000001</v>
      </c>
      <c r="H12" s="20">
        <v>48.3</v>
      </c>
      <c r="I12" s="20">
        <v>107.8</v>
      </c>
      <c r="J12" s="20">
        <v>38.9</v>
      </c>
      <c r="K12" s="20">
        <v>86.9</v>
      </c>
      <c r="L12" s="20">
        <v>44.8</v>
      </c>
      <c r="M12" s="20">
        <v>9.9</v>
      </c>
      <c r="N12" s="20">
        <v>26.9</v>
      </c>
      <c r="O12" s="20">
        <v>36.700000000000003</v>
      </c>
      <c r="P12" s="20">
        <v>20.2</v>
      </c>
      <c r="Q12" s="20">
        <v>27.1</v>
      </c>
      <c r="R12" s="20">
        <v>74.400000000000006</v>
      </c>
      <c r="S12" s="20">
        <v>10.199999999999999</v>
      </c>
      <c r="T12" s="20">
        <v>35.299999999999997</v>
      </c>
      <c r="U12" s="20">
        <v>45.4</v>
      </c>
      <c r="V12" s="20">
        <v>21.3</v>
      </c>
      <c r="W12" s="20">
        <v>12.5</v>
      </c>
      <c r="X12" s="20">
        <v>6.9</v>
      </c>
      <c r="Y12" s="20">
        <v>4.5</v>
      </c>
      <c r="Z12" s="20">
        <v>5</v>
      </c>
      <c r="AA12" s="20">
        <v>17.5</v>
      </c>
      <c r="AB12" s="20">
        <v>22.6</v>
      </c>
      <c r="AC12" s="20">
        <v>0</v>
      </c>
      <c r="AD12" s="20">
        <f>INDEX('LST1'!C:C,MATCH(Team_Stat!$C12,'LST1'!$B:$B,0))</f>
        <v>1</v>
      </c>
      <c r="AE12" s="20">
        <f>INDEX('LST1'!D:D,MATCH(Team_Stat!$C12,'LST1'!$B:$B,0))</f>
        <v>0</v>
      </c>
      <c r="AF12" s="20">
        <f>INDEX('LST1'!E:E,MATCH(Team_Stat!$C12,'LST1'!$B:$B,0))</f>
        <v>1</v>
      </c>
      <c r="AG12" s="20">
        <f>INDEX('LST1'!F:F,MATCH(Team_Stat!$C12,'LST1'!$B:$B,0))</f>
        <v>0</v>
      </c>
      <c r="AH12" s="20">
        <f>INDEX('LST1'!G:G,MATCH(Team_Stat!$C12,'LST1'!$B:$B,0))</f>
        <v>48</v>
      </c>
      <c r="AI12" s="20">
        <f>INDEX('LST1'!H:H,MATCH(Team_Stat!$C12,'LST1'!$B:$B,0))</f>
        <v>105</v>
      </c>
      <c r="AJ12" s="20">
        <f>INDEX('LST1'!I:I,MATCH(Team_Stat!$C12,'LST1'!$B:$B,0))</f>
        <v>39</v>
      </c>
      <c r="AK12" s="20">
        <f>INDEX('LST1'!J:J,MATCH(Team_Stat!$C12,'LST1'!$B:$B,0))</f>
        <v>76</v>
      </c>
      <c r="AL12" s="20">
        <f>INDEX('LST1'!K:K,MATCH(Team_Stat!$C12,'LST1'!$B:$B,0))</f>
        <v>51.3</v>
      </c>
      <c r="AM12" s="20">
        <f>INDEX('LST1'!L:L,MATCH(Team_Stat!$C12,'LST1'!$B:$B,0))</f>
        <v>5</v>
      </c>
      <c r="AN12" s="20">
        <f>INDEX('LST1'!M:M,MATCH(Team_Stat!$C12,'LST1'!$B:$B,0))</f>
        <v>21</v>
      </c>
      <c r="AO12" s="20">
        <f>INDEX('LST1'!N:N,MATCH(Team_Stat!$C12,'LST1'!$B:$B,0))</f>
        <v>23.8</v>
      </c>
      <c r="AP12" s="20">
        <f>INDEX('LST1'!O:O,MATCH(Team_Stat!$C12,'LST1'!$B:$B,0))</f>
        <v>22</v>
      </c>
      <c r="AQ12" s="20">
        <f>INDEX('LST1'!P:P,MATCH(Team_Stat!$C12,'LST1'!$B:$B,0))</f>
        <v>24</v>
      </c>
      <c r="AR12" s="20">
        <f>INDEX('LST1'!Q:Q,MATCH(Team_Stat!$C12,'LST1'!$B:$B,0))</f>
        <v>91.7</v>
      </c>
      <c r="AS12" s="20">
        <f>INDEX('LST1'!R:R,MATCH(Team_Stat!$C12,'LST1'!$B:$B,0))</f>
        <v>6</v>
      </c>
      <c r="AT12" s="20">
        <f>INDEX('LST1'!S:S,MATCH(Team_Stat!$C12,'LST1'!$B:$B,0))</f>
        <v>34</v>
      </c>
      <c r="AU12" s="20">
        <f>INDEX('LST1'!T:T,MATCH(Team_Stat!$C12,'LST1'!$B:$B,0))</f>
        <v>40</v>
      </c>
      <c r="AV12" s="20">
        <f>INDEX('LST1'!U:U,MATCH(Team_Stat!$C12,'LST1'!$B:$B,0))</f>
        <v>20</v>
      </c>
      <c r="AW12" s="20">
        <f>INDEX('LST1'!V:V,MATCH(Team_Stat!$C12,'LST1'!$B:$B,0))</f>
        <v>13</v>
      </c>
      <c r="AX12" s="20">
        <f>INDEX('LST1'!W:W,MATCH(Team_Stat!$C12,'LST1'!$B:$B,0))</f>
        <v>2</v>
      </c>
      <c r="AY12" s="20">
        <f>INDEX('LST1'!X:X,MATCH(Team_Stat!$C12,'LST1'!$B:$B,0))</f>
        <v>2</v>
      </c>
      <c r="AZ12" s="20">
        <f>INDEX('LST1'!Y:Y,MATCH(Team_Stat!$C12,'LST1'!$B:$B,0))</f>
        <v>1</v>
      </c>
      <c r="BA12" s="20">
        <f>INDEX('LST1'!Z:Z,MATCH(Team_Stat!$C12,'LST1'!$B:$B,0))</f>
        <v>16</v>
      </c>
      <c r="BB12" s="20">
        <f>INDEX('LST1'!AA:AA,MATCH(Team_Stat!$C12,'LST1'!$B:$B,0))</f>
        <v>19</v>
      </c>
      <c r="BC12" s="55">
        <f>INDEX('LST1'!AB:AB,MATCH(Team_Stat!$C12,'LST1'!$B:$B,0))</f>
        <v>-13</v>
      </c>
    </row>
    <row r="13" spans="1:55" x14ac:dyDescent="0.25">
      <c r="A13" s="35" t="str">
        <f>INDEX(Ref!A:A,MATCH(Team_Stat!C13,Ref!B:B,0))</f>
        <v>OKC</v>
      </c>
      <c r="B13" s="18">
        <v>12</v>
      </c>
      <c r="C13" s="18" t="s">
        <v>68</v>
      </c>
      <c r="D13" s="18">
        <v>77</v>
      </c>
      <c r="E13" s="18">
        <v>44</v>
      </c>
      <c r="F13" s="18">
        <v>33</v>
      </c>
      <c r="G13" s="18">
        <v>0.57099999999999995</v>
      </c>
      <c r="H13" s="18">
        <v>48.4</v>
      </c>
      <c r="I13" s="18">
        <v>107.4</v>
      </c>
      <c r="J13" s="18">
        <v>40</v>
      </c>
      <c r="K13" s="18">
        <v>88</v>
      </c>
      <c r="L13" s="18">
        <v>45.4</v>
      </c>
      <c r="M13" s="18">
        <v>10.6</v>
      </c>
      <c r="N13" s="18">
        <v>30</v>
      </c>
      <c r="O13" s="18">
        <v>35.4</v>
      </c>
      <c r="P13" s="18">
        <v>16.8</v>
      </c>
      <c r="Q13" s="18">
        <v>23.7</v>
      </c>
      <c r="R13" s="18">
        <v>71.099999999999994</v>
      </c>
      <c r="S13" s="18">
        <v>12.4</v>
      </c>
      <c r="T13" s="18">
        <v>32.4</v>
      </c>
      <c r="U13" s="18">
        <v>44.9</v>
      </c>
      <c r="V13" s="18">
        <v>21.3</v>
      </c>
      <c r="W13" s="18">
        <v>14</v>
      </c>
      <c r="X13" s="18">
        <v>9</v>
      </c>
      <c r="Y13" s="18">
        <v>5.0999999999999996</v>
      </c>
      <c r="Z13" s="18">
        <v>4.5999999999999996</v>
      </c>
      <c r="AA13" s="18">
        <v>20.2</v>
      </c>
      <c r="AB13" s="18">
        <v>21.2</v>
      </c>
      <c r="AC13" s="18">
        <v>3.1</v>
      </c>
      <c r="AD13" s="20">
        <f>INDEX('LST1'!C:C,MATCH(Team_Stat!$C13,'LST1'!$B:$B,0))</f>
        <v>1</v>
      </c>
      <c r="AE13" s="20">
        <f>INDEX('LST1'!D:D,MATCH(Team_Stat!$C13,'LST1'!$B:$B,0))</f>
        <v>0</v>
      </c>
      <c r="AF13" s="20">
        <f>INDEX('LST1'!E:E,MATCH(Team_Stat!$C13,'LST1'!$B:$B,0))</f>
        <v>1</v>
      </c>
      <c r="AG13" s="20">
        <f>INDEX('LST1'!F:F,MATCH(Team_Stat!$C13,'LST1'!$B:$B,0))</f>
        <v>0</v>
      </c>
      <c r="AH13" s="20">
        <f>INDEX('LST1'!G:G,MATCH(Team_Stat!$C13,'LST1'!$B:$B,0))</f>
        <v>53</v>
      </c>
      <c r="AI13" s="20">
        <f>INDEX('LST1'!H:H,MATCH(Team_Stat!$C13,'LST1'!$B:$B,0))</f>
        <v>125</v>
      </c>
      <c r="AJ13" s="20">
        <f>INDEX('LST1'!I:I,MATCH(Team_Stat!$C13,'LST1'!$B:$B,0))</f>
        <v>45</v>
      </c>
      <c r="AK13" s="20">
        <f>INDEX('LST1'!J:J,MATCH(Team_Stat!$C13,'LST1'!$B:$B,0))</f>
        <v>108</v>
      </c>
      <c r="AL13" s="20">
        <f>INDEX('LST1'!K:K,MATCH(Team_Stat!$C13,'LST1'!$B:$B,0))</f>
        <v>41.7</v>
      </c>
      <c r="AM13" s="20">
        <f>INDEX('LST1'!L:L,MATCH(Team_Stat!$C13,'LST1'!$B:$B,0))</f>
        <v>20</v>
      </c>
      <c r="AN13" s="20">
        <f>INDEX('LST1'!M:M,MATCH(Team_Stat!$C13,'LST1'!$B:$B,0))</f>
        <v>44</v>
      </c>
      <c r="AO13" s="20">
        <f>INDEX('LST1'!N:N,MATCH(Team_Stat!$C13,'LST1'!$B:$B,0))</f>
        <v>45.5</v>
      </c>
      <c r="AP13" s="20">
        <f>INDEX('LST1'!O:O,MATCH(Team_Stat!$C13,'LST1'!$B:$B,0))</f>
        <v>15</v>
      </c>
      <c r="AQ13" s="20">
        <f>INDEX('LST1'!P:P,MATCH(Team_Stat!$C13,'LST1'!$B:$B,0))</f>
        <v>27</v>
      </c>
      <c r="AR13" s="20">
        <f>INDEX('LST1'!Q:Q,MATCH(Team_Stat!$C13,'LST1'!$B:$B,0))</f>
        <v>55.6</v>
      </c>
      <c r="AS13" s="20">
        <f>INDEX('LST1'!R:R,MATCH(Team_Stat!$C13,'LST1'!$B:$B,0))</f>
        <v>18</v>
      </c>
      <c r="AT13" s="20">
        <f>INDEX('LST1'!S:S,MATCH(Team_Stat!$C13,'LST1'!$B:$B,0))</f>
        <v>32</v>
      </c>
      <c r="AU13" s="20">
        <f>INDEX('LST1'!T:T,MATCH(Team_Stat!$C13,'LST1'!$B:$B,0))</f>
        <v>50</v>
      </c>
      <c r="AV13" s="20">
        <f>INDEX('LST1'!U:U,MATCH(Team_Stat!$C13,'LST1'!$B:$B,0))</f>
        <v>25</v>
      </c>
      <c r="AW13" s="20">
        <f>INDEX('LST1'!V:V,MATCH(Team_Stat!$C13,'LST1'!$B:$B,0))</f>
        <v>8</v>
      </c>
      <c r="AX13" s="20">
        <f>INDEX('LST1'!W:W,MATCH(Team_Stat!$C13,'LST1'!$B:$B,0))</f>
        <v>13</v>
      </c>
      <c r="AY13" s="20">
        <f>INDEX('LST1'!X:X,MATCH(Team_Stat!$C13,'LST1'!$B:$B,0))</f>
        <v>2</v>
      </c>
      <c r="AZ13" s="20">
        <f>INDEX('LST1'!Y:Y,MATCH(Team_Stat!$C13,'LST1'!$B:$B,0))</f>
        <v>5</v>
      </c>
      <c r="BA13" s="20">
        <f>INDEX('LST1'!Z:Z,MATCH(Team_Stat!$C13,'LST1'!$B:$B,0))</f>
        <v>22</v>
      </c>
      <c r="BB13" s="20">
        <f>INDEX('LST1'!AA:AA,MATCH(Team_Stat!$C13,'LST1'!$B:$B,0))</f>
        <v>24</v>
      </c>
      <c r="BC13" s="55">
        <f>INDEX('LST1'!AB:AB,MATCH(Team_Stat!$C13,'LST1'!$B:$B,0))</f>
        <v>-1</v>
      </c>
    </row>
    <row r="14" spans="1:55" x14ac:dyDescent="0.25">
      <c r="A14" s="35" t="str">
        <f>INDEX(Ref!A:A,MATCH(Team_Stat!C14,Ref!B:B,0))</f>
        <v>WAS</v>
      </c>
      <c r="B14" s="20">
        <v>13</v>
      </c>
      <c r="C14" s="20" t="s">
        <v>84</v>
      </c>
      <c r="D14" s="20">
        <v>75</v>
      </c>
      <c r="E14" s="20">
        <v>41</v>
      </c>
      <c r="F14" s="20">
        <v>34</v>
      </c>
      <c r="G14" s="20">
        <v>0.54700000000000004</v>
      </c>
      <c r="H14" s="20">
        <v>48.5</v>
      </c>
      <c r="I14" s="20">
        <v>106.9</v>
      </c>
      <c r="J14" s="20">
        <v>40.1</v>
      </c>
      <c r="K14" s="20">
        <v>85.6</v>
      </c>
      <c r="L14" s="20">
        <v>46.8</v>
      </c>
      <c r="M14" s="20">
        <v>9.8000000000000007</v>
      </c>
      <c r="N14" s="20">
        <v>26.3</v>
      </c>
      <c r="O14" s="20">
        <v>37.200000000000003</v>
      </c>
      <c r="P14" s="20">
        <v>17.100000000000001</v>
      </c>
      <c r="Q14" s="20">
        <v>22.1</v>
      </c>
      <c r="R14" s="20">
        <v>77.3</v>
      </c>
      <c r="S14" s="20">
        <v>10.1</v>
      </c>
      <c r="T14" s="20">
        <v>33</v>
      </c>
      <c r="U14" s="20">
        <v>43.1</v>
      </c>
      <c r="V14" s="20">
        <v>25.1</v>
      </c>
      <c r="W14" s="20">
        <v>14.5</v>
      </c>
      <c r="X14" s="20">
        <v>7.9</v>
      </c>
      <c r="Y14" s="20">
        <v>4.4000000000000004</v>
      </c>
      <c r="Z14" s="20">
        <v>4.8</v>
      </c>
      <c r="AA14" s="20">
        <v>21.4</v>
      </c>
      <c r="AB14" s="20">
        <v>20.2</v>
      </c>
      <c r="AC14" s="20">
        <v>1</v>
      </c>
      <c r="AD14" s="20">
        <f>INDEX('LST1'!C:C,MATCH(Team_Stat!$C14,'LST1'!$B:$B,0))</f>
        <v>1</v>
      </c>
      <c r="AE14" s="20">
        <f>INDEX('LST1'!D:D,MATCH(Team_Stat!$C14,'LST1'!$B:$B,0))</f>
        <v>0</v>
      </c>
      <c r="AF14" s="20">
        <f>INDEX('LST1'!E:E,MATCH(Team_Stat!$C14,'LST1'!$B:$B,0))</f>
        <v>1</v>
      </c>
      <c r="AG14" s="20">
        <f>INDEX('LST1'!F:F,MATCH(Team_Stat!$C14,'LST1'!$B:$B,0))</f>
        <v>0</v>
      </c>
      <c r="AH14" s="20">
        <f>INDEX('LST1'!G:G,MATCH(Team_Stat!$C14,'LST1'!$B:$B,0))</f>
        <v>48</v>
      </c>
      <c r="AI14" s="20">
        <f>INDEX('LST1'!H:H,MATCH(Team_Stat!$C14,'LST1'!$B:$B,0))</f>
        <v>92</v>
      </c>
      <c r="AJ14" s="20">
        <f>INDEX('LST1'!I:I,MATCH(Team_Stat!$C14,'LST1'!$B:$B,0))</f>
        <v>37</v>
      </c>
      <c r="AK14" s="20">
        <f>INDEX('LST1'!J:J,MATCH(Team_Stat!$C14,'LST1'!$B:$B,0))</f>
        <v>89</v>
      </c>
      <c r="AL14" s="20">
        <f>INDEX('LST1'!K:K,MATCH(Team_Stat!$C14,'LST1'!$B:$B,0))</f>
        <v>41.6</v>
      </c>
      <c r="AM14" s="20">
        <f>INDEX('LST1'!L:L,MATCH(Team_Stat!$C14,'LST1'!$B:$B,0))</f>
        <v>6</v>
      </c>
      <c r="AN14" s="20">
        <f>INDEX('LST1'!M:M,MATCH(Team_Stat!$C14,'LST1'!$B:$B,0))</f>
        <v>32</v>
      </c>
      <c r="AO14" s="20">
        <f>INDEX('LST1'!N:N,MATCH(Team_Stat!$C14,'LST1'!$B:$B,0))</f>
        <v>18.8</v>
      </c>
      <c r="AP14" s="20">
        <f>INDEX('LST1'!O:O,MATCH(Team_Stat!$C14,'LST1'!$B:$B,0))</f>
        <v>12</v>
      </c>
      <c r="AQ14" s="20">
        <f>INDEX('LST1'!P:P,MATCH(Team_Stat!$C14,'LST1'!$B:$B,0))</f>
        <v>15</v>
      </c>
      <c r="AR14" s="20">
        <f>INDEX('LST1'!Q:Q,MATCH(Team_Stat!$C14,'LST1'!$B:$B,0))</f>
        <v>80</v>
      </c>
      <c r="AS14" s="20">
        <f>INDEX('LST1'!R:R,MATCH(Team_Stat!$C14,'LST1'!$B:$B,0))</f>
        <v>12</v>
      </c>
      <c r="AT14" s="20">
        <f>INDEX('LST1'!S:S,MATCH(Team_Stat!$C14,'LST1'!$B:$B,0))</f>
        <v>31</v>
      </c>
      <c r="AU14" s="20">
        <f>INDEX('LST1'!T:T,MATCH(Team_Stat!$C14,'LST1'!$B:$B,0))</f>
        <v>43</v>
      </c>
      <c r="AV14" s="20">
        <f>INDEX('LST1'!U:U,MATCH(Team_Stat!$C14,'LST1'!$B:$B,0))</f>
        <v>28</v>
      </c>
      <c r="AW14" s="20">
        <f>INDEX('LST1'!V:V,MATCH(Team_Stat!$C14,'LST1'!$B:$B,0))</f>
        <v>15</v>
      </c>
      <c r="AX14" s="20">
        <f>INDEX('LST1'!W:W,MATCH(Team_Stat!$C14,'LST1'!$B:$B,0))</f>
        <v>9</v>
      </c>
      <c r="AY14" s="20">
        <f>INDEX('LST1'!X:X,MATCH(Team_Stat!$C14,'LST1'!$B:$B,0))</f>
        <v>6</v>
      </c>
      <c r="AZ14" s="20">
        <f>INDEX('LST1'!Y:Y,MATCH(Team_Stat!$C14,'LST1'!$B:$B,0))</f>
        <v>3</v>
      </c>
      <c r="BA14" s="20">
        <f>INDEX('LST1'!Z:Z,MATCH(Team_Stat!$C14,'LST1'!$B:$B,0))</f>
        <v>19</v>
      </c>
      <c r="BB14" s="20">
        <f>INDEX('LST1'!AA:AA,MATCH(Team_Stat!$C14,'LST1'!$B:$B,0))</f>
        <v>14</v>
      </c>
      <c r="BC14" s="55">
        <f>INDEX('LST1'!AB:AB,MATCH(Team_Stat!$C14,'LST1'!$B:$B,0))</f>
        <v>-11</v>
      </c>
    </row>
    <row r="15" spans="1:55" x14ac:dyDescent="0.25">
      <c r="A15" s="35" t="str">
        <f>INDEX(Ref!A:A,MATCH(Team_Stat!C15,Ref!B:B,0))</f>
        <v>BKN</v>
      </c>
      <c r="B15" s="18">
        <v>14</v>
      </c>
      <c r="C15" s="18" t="s">
        <v>38</v>
      </c>
      <c r="D15" s="18">
        <v>75</v>
      </c>
      <c r="E15" s="18">
        <v>24</v>
      </c>
      <c r="F15" s="18">
        <v>51</v>
      </c>
      <c r="G15" s="18">
        <v>0.32</v>
      </c>
      <c r="H15" s="18">
        <v>48.4</v>
      </c>
      <c r="I15" s="18">
        <v>106.5</v>
      </c>
      <c r="J15" s="18">
        <v>38.1</v>
      </c>
      <c r="K15" s="18">
        <v>86.9</v>
      </c>
      <c r="L15" s="18">
        <v>43.9</v>
      </c>
      <c r="M15" s="18">
        <v>12.4</v>
      </c>
      <c r="N15" s="18">
        <v>35</v>
      </c>
      <c r="O15" s="18">
        <v>35.4</v>
      </c>
      <c r="P15" s="18">
        <v>17.8</v>
      </c>
      <c r="Q15" s="18">
        <v>22.9</v>
      </c>
      <c r="R15" s="18">
        <v>77.5</v>
      </c>
      <c r="S15" s="18">
        <v>10</v>
      </c>
      <c r="T15" s="18">
        <v>34.700000000000003</v>
      </c>
      <c r="U15" s="18">
        <v>44.7</v>
      </c>
      <c r="V15" s="18">
        <v>23.3</v>
      </c>
      <c r="W15" s="18">
        <v>15.1</v>
      </c>
      <c r="X15" s="18">
        <v>6.1</v>
      </c>
      <c r="Y15" s="18">
        <v>4.5</v>
      </c>
      <c r="Z15" s="18">
        <v>5.5</v>
      </c>
      <c r="AA15" s="18">
        <v>20.8</v>
      </c>
      <c r="AB15" s="18">
        <v>19.899999999999999</v>
      </c>
      <c r="AC15" s="18">
        <v>-4</v>
      </c>
      <c r="AD15" s="20">
        <f>INDEX('LST1'!C:C,MATCH(Team_Stat!$C15,'LST1'!$B:$B,0))</f>
        <v>1</v>
      </c>
      <c r="AE15" s="20">
        <f>INDEX('LST1'!D:D,MATCH(Team_Stat!$C15,'LST1'!$B:$B,0))</f>
        <v>1</v>
      </c>
      <c r="AF15" s="20">
        <f>INDEX('LST1'!E:E,MATCH(Team_Stat!$C15,'LST1'!$B:$B,0))</f>
        <v>0</v>
      </c>
      <c r="AG15" s="20">
        <f>INDEX('LST1'!F:F,MATCH(Team_Stat!$C15,'LST1'!$B:$B,0))</f>
        <v>1</v>
      </c>
      <c r="AH15" s="20">
        <f>INDEX('LST1'!G:G,MATCH(Team_Stat!$C15,'LST1'!$B:$B,0))</f>
        <v>48</v>
      </c>
      <c r="AI15" s="20">
        <f>INDEX('LST1'!H:H,MATCH(Team_Stat!$C15,'LST1'!$B:$B,0))</f>
        <v>111</v>
      </c>
      <c r="AJ15" s="20">
        <f>INDEX('LST1'!I:I,MATCH(Team_Stat!$C15,'LST1'!$B:$B,0))</f>
        <v>40</v>
      </c>
      <c r="AK15" s="20">
        <f>INDEX('LST1'!J:J,MATCH(Team_Stat!$C15,'LST1'!$B:$B,0))</f>
        <v>87</v>
      </c>
      <c r="AL15" s="20">
        <f>INDEX('LST1'!K:K,MATCH(Team_Stat!$C15,'LST1'!$B:$B,0))</f>
        <v>46</v>
      </c>
      <c r="AM15" s="20">
        <f>INDEX('LST1'!L:L,MATCH(Team_Stat!$C15,'LST1'!$B:$B,0))</f>
        <v>12</v>
      </c>
      <c r="AN15" s="20">
        <f>INDEX('LST1'!M:M,MATCH(Team_Stat!$C15,'LST1'!$B:$B,0))</f>
        <v>34</v>
      </c>
      <c r="AO15" s="20">
        <f>INDEX('LST1'!N:N,MATCH(Team_Stat!$C15,'LST1'!$B:$B,0))</f>
        <v>35.299999999999997</v>
      </c>
      <c r="AP15" s="20">
        <f>INDEX('LST1'!O:O,MATCH(Team_Stat!$C15,'LST1'!$B:$B,0))</f>
        <v>19</v>
      </c>
      <c r="AQ15" s="20">
        <f>INDEX('LST1'!P:P,MATCH(Team_Stat!$C15,'LST1'!$B:$B,0))</f>
        <v>22</v>
      </c>
      <c r="AR15" s="20">
        <f>INDEX('LST1'!Q:Q,MATCH(Team_Stat!$C15,'LST1'!$B:$B,0))</f>
        <v>86.4</v>
      </c>
      <c r="AS15" s="20">
        <f>INDEX('LST1'!R:R,MATCH(Team_Stat!$C15,'LST1'!$B:$B,0))</f>
        <v>11</v>
      </c>
      <c r="AT15" s="20">
        <f>INDEX('LST1'!S:S,MATCH(Team_Stat!$C15,'LST1'!$B:$B,0))</f>
        <v>37</v>
      </c>
      <c r="AU15" s="20">
        <f>INDEX('LST1'!T:T,MATCH(Team_Stat!$C15,'LST1'!$B:$B,0))</f>
        <v>48</v>
      </c>
      <c r="AV15" s="20">
        <f>INDEX('LST1'!U:U,MATCH(Team_Stat!$C15,'LST1'!$B:$B,0))</f>
        <v>28</v>
      </c>
      <c r="AW15" s="20">
        <f>INDEX('LST1'!V:V,MATCH(Team_Stat!$C15,'LST1'!$B:$B,0))</f>
        <v>9</v>
      </c>
      <c r="AX15" s="20">
        <f>INDEX('LST1'!W:W,MATCH(Team_Stat!$C15,'LST1'!$B:$B,0))</f>
        <v>6</v>
      </c>
      <c r="AY15" s="20">
        <f>INDEX('LST1'!X:X,MATCH(Team_Stat!$C15,'LST1'!$B:$B,0))</f>
        <v>5</v>
      </c>
      <c r="AZ15" s="20">
        <f>INDEX('LST1'!Y:Y,MATCH(Team_Stat!$C15,'LST1'!$B:$B,0))</f>
        <v>4</v>
      </c>
      <c r="BA15" s="20">
        <f>INDEX('LST1'!Z:Z,MATCH(Team_Stat!$C15,'LST1'!$B:$B,0))</f>
        <v>17</v>
      </c>
      <c r="BB15" s="20">
        <f>INDEX('LST1'!AA:AA,MATCH(Team_Stat!$C15,'LST1'!$B:$B,0))</f>
        <v>18</v>
      </c>
      <c r="BC15" s="55">
        <f>INDEX('LST1'!AB:AB,MATCH(Team_Stat!$C15,'LST1'!$B:$B,0))</f>
        <v>7</v>
      </c>
    </row>
    <row r="16" spans="1:55" x14ac:dyDescent="0.25">
      <c r="A16" s="35" t="str">
        <f>INDEX(Ref!A:A,MATCH(Team_Stat!C16,Ref!B:B,0))</f>
        <v>MIL</v>
      </c>
      <c r="B16" s="20">
        <v>15</v>
      </c>
      <c r="C16" s="20" t="s">
        <v>61</v>
      </c>
      <c r="D16" s="20">
        <v>76</v>
      </c>
      <c r="E16" s="20">
        <v>41</v>
      </c>
      <c r="F16" s="20">
        <v>35</v>
      </c>
      <c r="G16" s="20">
        <v>0.53900000000000003</v>
      </c>
      <c r="H16" s="20">
        <v>48.3</v>
      </c>
      <c r="I16" s="20">
        <v>106.3</v>
      </c>
      <c r="J16" s="20">
        <v>39.6</v>
      </c>
      <c r="K16" s="20">
        <v>82.4</v>
      </c>
      <c r="L16" s="20">
        <v>48</v>
      </c>
      <c r="M16" s="20">
        <v>8.8000000000000007</v>
      </c>
      <c r="N16" s="20">
        <v>24.7</v>
      </c>
      <c r="O16" s="20">
        <v>35.700000000000003</v>
      </c>
      <c r="P16" s="20">
        <v>18.3</v>
      </c>
      <c r="Q16" s="20">
        <v>23.5</v>
      </c>
      <c r="R16" s="20">
        <v>78</v>
      </c>
      <c r="S16" s="20">
        <v>8.1999999999999993</v>
      </c>
      <c r="T16" s="20">
        <v>31.2</v>
      </c>
      <c r="U16" s="20">
        <v>39.4</v>
      </c>
      <c r="V16" s="20">
        <v>23.1</v>
      </c>
      <c r="W16" s="20">
        <v>13.9</v>
      </c>
      <c r="X16" s="20">
        <v>8.8000000000000007</v>
      </c>
      <c r="Y16" s="20">
        <v>5.5</v>
      </c>
      <c r="Z16" s="20">
        <v>4.2</v>
      </c>
      <c r="AA16" s="20">
        <v>21.4</v>
      </c>
      <c r="AB16" s="20">
        <v>20.100000000000001</v>
      </c>
      <c r="AC16" s="20">
        <v>-0.2</v>
      </c>
      <c r="AD16" s="20">
        <f>INDEX('LST1'!C:C,MATCH(Team_Stat!$C16,'LST1'!$B:$B,0))</f>
        <v>1</v>
      </c>
      <c r="AE16" s="20">
        <f>INDEX('LST1'!D:D,MATCH(Team_Stat!$C16,'LST1'!$B:$B,0))</f>
        <v>1</v>
      </c>
      <c r="AF16" s="20">
        <f>INDEX('LST1'!E:E,MATCH(Team_Stat!$C16,'LST1'!$B:$B,0))</f>
        <v>0</v>
      </c>
      <c r="AG16" s="20">
        <f>INDEX('LST1'!F:F,MATCH(Team_Stat!$C16,'LST1'!$B:$B,0))</f>
        <v>1</v>
      </c>
      <c r="AH16" s="20">
        <f>INDEX('LST1'!G:G,MATCH(Team_Stat!$C16,'LST1'!$B:$B,0))</f>
        <v>53</v>
      </c>
      <c r="AI16" s="20">
        <f>INDEX('LST1'!H:H,MATCH(Team_Stat!$C16,'LST1'!$B:$B,0))</f>
        <v>124</v>
      </c>
      <c r="AJ16" s="20">
        <f>INDEX('LST1'!I:I,MATCH(Team_Stat!$C16,'LST1'!$B:$B,0))</f>
        <v>45</v>
      </c>
      <c r="AK16" s="20">
        <f>INDEX('LST1'!J:J,MATCH(Team_Stat!$C16,'LST1'!$B:$B,0))</f>
        <v>94</v>
      </c>
      <c r="AL16" s="20">
        <f>INDEX('LST1'!K:K,MATCH(Team_Stat!$C16,'LST1'!$B:$B,0))</f>
        <v>47.9</v>
      </c>
      <c r="AM16" s="20">
        <f>INDEX('LST1'!L:L,MATCH(Team_Stat!$C16,'LST1'!$B:$B,0))</f>
        <v>11</v>
      </c>
      <c r="AN16" s="20">
        <f>INDEX('LST1'!M:M,MATCH(Team_Stat!$C16,'LST1'!$B:$B,0))</f>
        <v>29</v>
      </c>
      <c r="AO16" s="20">
        <f>INDEX('LST1'!N:N,MATCH(Team_Stat!$C16,'LST1'!$B:$B,0))</f>
        <v>37.9</v>
      </c>
      <c r="AP16" s="20">
        <f>INDEX('LST1'!O:O,MATCH(Team_Stat!$C16,'LST1'!$B:$B,0))</f>
        <v>23</v>
      </c>
      <c r="AQ16" s="20">
        <f>INDEX('LST1'!P:P,MATCH(Team_Stat!$C16,'LST1'!$B:$B,0))</f>
        <v>28</v>
      </c>
      <c r="AR16" s="20">
        <f>INDEX('LST1'!Q:Q,MATCH(Team_Stat!$C16,'LST1'!$B:$B,0))</f>
        <v>82.1</v>
      </c>
      <c r="AS16" s="20">
        <f>INDEX('LST1'!R:R,MATCH(Team_Stat!$C16,'LST1'!$B:$B,0))</f>
        <v>8</v>
      </c>
      <c r="AT16" s="20">
        <f>INDEX('LST1'!S:S,MATCH(Team_Stat!$C16,'LST1'!$B:$B,0))</f>
        <v>31</v>
      </c>
      <c r="AU16" s="20">
        <f>INDEX('LST1'!T:T,MATCH(Team_Stat!$C16,'LST1'!$B:$B,0))</f>
        <v>39</v>
      </c>
      <c r="AV16" s="20">
        <f>INDEX('LST1'!U:U,MATCH(Team_Stat!$C16,'LST1'!$B:$B,0))</f>
        <v>24</v>
      </c>
      <c r="AW16" s="20">
        <f>INDEX('LST1'!V:V,MATCH(Team_Stat!$C16,'LST1'!$B:$B,0))</f>
        <v>13</v>
      </c>
      <c r="AX16" s="20">
        <f>INDEX('LST1'!W:W,MATCH(Team_Stat!$C16,'LST1'!$B:$B,0))</f>
        <v>14</v>
      </c>
      <c r="AY16" s="20">
        <f>INDEX('LST1'!X:X,MATCH(Team_Stat!$C16,'LST1'!$B:$B,0))</f>
        <v>6</v>
      </c>
      <c r="AZ16" s="20">
        <f>INDEX('LST1'!Y:Y,MATCH(Team_Stat!$C16,'LST1'!$B:$B,0))</f>
        <v>3</v>
      </c>
      <c r="BA16" s="20">
        <f>INDEX('LST1'!Z:Z,MATCH(Team_Stat!$C16,'LST1'!$B:$B,0))</f>
        <v>25</v>
      </c>
      <c r="BB16" s="20">
        <f>INDEX('LST1'!AA:AA,MATCH(Team_Stat!$C16,'LST1'!$B:$B,0))</f>
        <v>23</v>
      </c>
      <c r="BC16" s="55">
        <f>INDEX('LST1'!AB:AB,MATCH(Team_Stat!$C16,'LST1'!$B:$B,0))</f>
        <v>2</v>
      </c>
    </row>
    <row r="17" spans="1:55" x14ac:dyDescent="0.25">
      <c r="A17" s="35" t="str">
        <f>INDEX(Ref!A:A,MATCH(Team_Stat!C17,Ref!B:B,0))</f>
        <v>POR</v>
      </c>
      <c r="B17" s="18">
        <v>16</v>
      </c>
      <c r="C17" s="18" t="s">
        <v>75</v>
      </c>
      <c r="D17" s="18">
        <v>76</v>
      </c>
      <c r="E17" s="18">
        <v>47</v>
      </c>
      <c r="F17" s="18">
        <v>29</v>
      </c>
      <c r="G17" s="18">
        <v>0.61799999999999999</v>
      </c>
      <c r="H17" s="18">
        <v>48.2</v>
      </c>
      <c r="I17" s="18">
        <v>106</v>
      </c>
      <c r="J17" s="18">
        <v>39.4</v>
      </c>
      <c r="K17" s="18">
        <v>86.9</v>
      </c>
      <c r="L17" s="18">
        <v>45.3</v>
      </c>
      <c r="M17" s="18">
        <v>10.4</v>
      </c>
      <c r="N17" s="18">
        <v>27.9</v>
      </c>
      <c r="O17" s="18">
        <v>37.200000000000003</v>
      </c>
      <c r="P17" s="18">
        <v>16.899999999999999</v>
      </c>
      <c r="Q17" s="18">
        <v>21.1</v>
      </c>
      <c r="R17" s="18">
        <v>80</v>
      </c>
      <c r="S17" s="18">
        <v>10.199999999999999</v>
      </c>
      <c r="T17" s="18">
        <v>35.200000000000003</v>
      </c>
      <c r="U17" s="18">
        <v>45.4</v>
      </c>
      <c r="V17" s="18">
        <v>19.5</v>
      </c>
      <c r="W17" s="18">
        <v>13.5</v>
      </c>
      <c r="X17" s="18">
        <v>6.9</v>
      </c>
      <c r="Y17" s="18">
        <v>5.3</v>
      </c>
      <c r="Z17" s="18">
        <v>5.0999999999999996</v>
      </c>
      <c r="AA17" s="18">
        <v>19.399999999999999</v>
      </c>
      <c r="AB17" s="18">
        <v>19.3</v>
      </c>
      <c r="AC17" s="18">
        <v>2.8</v>
      </c>
      <c r="AD17" s="20">
        <f>INDEX('LST1'!C:C,MATCH(Team_Stat!$C17,'LST1'!$B:$B,0))</f>
        <v>1</v>
      </c>
      <c r="AE17" s="20">
        <f>INDEX('LST1'!D:D,MATCH(Team_Stat!$C17,'LST1'!$B:$B,0))</f>
        <v>1</v>
      </c>
      <c r="AF17" s="20">
        <f>INDEX('LST1'!E:E,MATCH(Team_Stat!$C17,'LST1'!$B:$B,0))</f>
        <v>0</v>
      </c>
      <c r="AG17" s="20">
        <f>INDEX('LST1'!F:F,MATCH(Team_Stat!$C17,'LST1'!$B:$B,0))</f>
        <v>1</v>
      </c>
      <c r="AH17" s="20">
        <f>INDEX('LST1'!G:G,MATCH(Team_Stat!$C17,'LST1'!$B:$B,0))</f>
        <v>48</v>
      </c>
      <c r="AI17" s="20">
        <f>INDEX('LST1'!H:H,MATCH(Team_Stat!$C17,'LST1'!$B:$B,0))</f>
        <v>105</v>
      </c>
      <c r="AJ17" s="20">
        <f>INDEX('LST1'!I:I,MATCH(Team_Stat!$C17,'LST1'!$B:$B,0))</f>
        <v>41</v>
      </c>
      <c r="AK17" s="20">
        <f>INDEX('LST1'!J:J,MATCH(Team_Stat!$C17,'LST1'!$B:$B,0))</f>
        <v>95</v>
      </c>
      <c r="AL17" s="20">
        <f>INDEX('LST1'!K:K,MATCH(Team_Stat!$C17,'LST1'!$B:$B,0))</f>
        <v>43.2</v>
      </c>
      <c r="AM17" s="20">
        <f>INDEX('LST1'!L:L,MATCH(Team_Stat!$C17,'LST1'!$B:$B,0))</f>
        <v>8</v>
      </c>
      <c r="AN17" s="20">
        <f>INDEX('LST1'!M:M,MATCH(Team_Stat!$C17,'LST1'!$B:$B,0))</f>
        <v>30</v>
      </c>
      <c r="AO17" s="20">
        <f>INDEX('LST1'!N:N,MATCH(Team_Stat!$C17,'LST1'!$B:$B,0))</f>
        <v>26.7</v>
      </c>
      <c r="AP17" s="20">
        <f>INDEX('LST1'!O:O,MATCH(Team_Stat!$C17,'LST1'!$B:$B,0))</f>
        <v>15</v>
      </c>
      <c r="AQ17" s="20">
        <f>INDEX('LST1'!P:P,MATCH(Team_Stat!$C17,'LST1'!$B:$B,0))</f>
        <v>16</v>
      </c>
      <c r="AR17" s="20">
        <f>INDEX('LST1'!Q:Q,MATCH(Team_Stat!$C17,'LST1'!$B:$B,0))</f>
        <v>93.8</v>
      </c>
      <c r="AS17" s="20">
        <f>INDEX('LST1'!R:R,MATCH(Team_Stat!$C17,'LST1'!$B:$B,0))</f>
        <v>13</v>
      </c>
      <c r="AT17" s="20">
        <f>INDEX('LST1'!S:S,MATCH(Team_Stat!$C17,'LST1'!$B:$B,0))</f>
        <v>37</v>
      </c>
      <c r="AU17" s="20">
        <f>INDEX('LST1'!T:T,MATCH(Team_Stat!$C17,'LST1'!$B:$B,0))</f>
        <v>50</v>
      </c>
      <c r="AV17" s="20">
        <f>INDEX('LST1'!U:U,MATCH(Team_Stat!$C17,'LST1'!$B:$B,0))</f>
        <v>30</v>
      </c>
      <c r="AW17" s="20">
        <f>INDEX('LST1'!V:V,MATCH(Team_Stat!$C17,'LST1'!$B:$B,0))</f>
        <v>11</v>
      </c>
      <c r="AX17" s="20">
        <f>INDEX('LST1'!W:W,MATCH(Team_Stat!$C17,'LST1'!$B:$B,0))</f>
        <v>9</v>
      </c>
      <c r="AY17" s="20">
        <f>INDEX('LST1'!X:X,MATCH(Team_Stat!$C17,'LST1'!$B:$B,0))</f>
        <v>10</v>
      </c>
      <c r="AZ17" s="20">
        <f>INDEX('LST1'!Y:Y,MATCH(Team_Stat!$C17,'LST1'!$B:$B,0))</f>
        <v>5</v>
      </c>
      <c r="BA17" s="20">
        <f>INDEX('LST1'!Z:Z,MATCH(Team_Stat!$C17,'LST1'!$B:$B,0))</f>
        <v>25</v>
      </c>
      <c r="BB17" s="20">
        <f>INDEX('LST1'!AA:AA,MATCH(Team_Stat!$C17,'LST1'!$B:$B,0))</f>
        <v>16</v>
      </c>
      <c r="BC17" s="55">
        <f>INDEX('LST1'!AB:AB,MATCH(Team_Stat!$C17,'LST1'!$B:$B,0))</f>
        <v>9</v>
      </c>
    </row>
    <row r="18" spans="1:55" x14ac:dyDescent="0.25">
      <c r="A18" s="35" t="str">
        <f>INDEX(Ref!A:A,MATCH(Team_Stat!C18,Ref!B:B,0))</f>
        <v>IND</v>
      </c>
      <c r="B18" s="20">
        <v>17</v>
      </c>
      <c r="C18" s="20" t="s">
        <v>54</v>
      </c>
      <c r="D18" s="20">
        <v>76</v>
      </c>
      <c r="E18" s="20">
        <v>45</v>
      </c>
      <c r="F18" s="20">
        <v>31</v>
      </c>
      <c r="G18" s="20">
        <v>0.59199999999999997</v>
      </c>
      <c r="H18" s="20">
        <v>48.2</v>
      </c>
      <c r="I18" s="20">
        <v>105.6</v>
      </c>
      <c r="J18" s="20">
        <v>40.700000000000003</v>
      </c>
      <c r="K18" s="20">
        <v>86.1</v>
      </c>
      <c r="L18" s="20">
        <v>47.3</v>
      </c>
      <c r="M18" s="20">
        <v>9</v>
      </c>
      <c r="N18" s="20">
        <v>24.4</v>
      </c>
      <c r="O18" s="20">
        <v>36.700000000000003</v>
      </c>
      <c r="P18" s="20">
        <v>15.2</v>
      </c>
      <c r="Q18" s="20">
        <v>19.399999999999999</v>
      </c>
      <c r="R18" s="20">
        <v>78.099999999999994</v>
      </c>
      <c r="S18" s="20">
        <v>9.5</v>
      </c>
      <c r="T18" s="20">
        <v>32.799999999999997</v>
      </c>
      <c r="U18" s="20">
        <v>42.3</v>
      </c>
      <c r="V18" s="20">
        <v>22.1</v>
      </c>
      <c r="W18" s="20">
        <v>13.4</v>
      </c>
      <c r="X18" s="20">
        <v>8.8000000000000007</v>
      </c>
      <c r="Y18" s="20">
        <v>4.2</v>
      </c>
      <c r="Z18" s="20">
        <v>5.0999999999999996</v>
      </c>
      <c r="AA18" s="20">
        <v>18.8</v>
      </c>
      <c r="AB18" s="20">
        <v>18.7</v>
      </c>
      <c r="AC18" s="20">
        <v>1.7</v>
      </c>
      <c r="AD18" s="20">
        <f>INDEX('LST1'!C:C,MATCH(Team_Stat!$C18,'LST1'!$B:$B,0))</f>
        <v>1</v>
      </c>
      <c r="AE18" s="20">
        <f>INDEX('LST1'!D:D,MATCH(Team_Stat!$C18,'LST1'!$B:$B,0))</f>
        <v>1</v>
      </c>
      <c r="AF18" s="20">
        <f>INDEX('LST1'!E:E,MATCH(Team_Stat!$C18,'LST1'!$B:$B,0))</f>
        <v>0</v>
      </c>
      <c r="AG18" s="20">
        <f>INDEX('LST1'!F:F,MATCH(Team_Stat!$C18,'LST1'!$B:$B,0))</f>
        <v>1</v>
      </c>
      <c r="AH18" s="20">
        <f>INDEX('LST1'!G:G,MATCH(Team_Stat!$C18,'LST1'!$B:$B,0))</f>
        <v>48</v>
      </c>
      <c r="AI18" s="20">
        <f>INDEX('LST1'!H:H,MATCH(Team_Stat!$C18,'LST1'!$B:$B,0))</f>
        <v>106</v>
      </c>
      <c r="AJ18" s="20">
        <f>INDEX('LST1'!I:I,MATCH(Team_Stat!$C18,'LST1'!$B:$B,0))</f>
        <v>40</v>
      </c>
      <c r="AK18" s="20">
        <f>INDEX('LST1'!J:J,MATCH(Team_Stat!$C18,'LST1'!$B:$B,0))</f>
        <v>80</v>
      </c>
      <c r="AL18" s="20">
        <f>INDEX('LST1'!K:K,MATCH(Team_Stat!$C18,'LST1'!$B:$B,0))</f>
        <v>50</v>
      </c>
      <c r="AM18" s="20">
        <f>INDEX('LST1'!L:L,MATCH(Team_Stat!$C18,'LST1'!$B:$B,0))</f>
        <v>8</v>
      </c>
      <c r="AN18" s="20">
        <f>INDEX('LST1'!M:M,MATCH(Team_Stat!$C18,'LST1'!$B:$B,0))</f>
        <v>26</v>
      </c>
      <c r="AO18" s="20">
        <f>INDEX('LST1'!N:N,MATCH(Team_Stat!$C18,'LST1'!$B:$B,0))</f>
        <v>30.8</v>
      </c>
      <c r="AP18" s="20">
        <f>INDEX('LST1'!O:O,MATCH(Team_Stat!$C18,'LST1'!$B:$B,0))</f>
        <v>18</v>
      </c>
      <c r="AQ18" s="20">
        <f>INDEX('LST1'!P:P,MATCH(Team_Stat!$C18,'LST1'!$B:$B,0))</f>
        <v>20</v>
      </c>
      <c r="AR18" s="20">
        <f>INDEX('LST1'!Q:Q,MATCH(Team_Stat!$C18,'LST1'!$B:$B,0))</f>
        <v>90</v>
      </c>
      <c r="AS18" s="20">
        <f>INDEX('LST1'!R:R,MATCH(Team_Stat!$C18,'LST1'!$B:$B,0))</f>
        <v>7</v>
      </c>
      <c r="AT18" s="20">
        <f>INDEX('LST1'!S:S,MATCH(Team_Stat!$C18,'LST1'!$B:$B,0))</f>
        <v>27</v>
      </c>
      <c r="AU18" s="20">
        <f>INDEX('LST1'!T:T,MATCH(Team_Stat!$C18,'LST1'!$B:$B,0))</f>
        <v>34</v>
      </c>
      <c r="AV18" s="20">
        <f>INDEX('LST1'!U:U,MATCH(Team_Stat!$C18,'LST1'!$B:$B,0))</f>
        <v>23</v>
      </c>
      <c r="AW18" s="20">
        <f>INDEX('LST1'!V:V,MATCH(Team_Stat!$C18,'LST1'!$B:$B,0))</f>
        <v>10</v>
      </c>
      <c r="AX18" s="20">
        <f>INDEX('LST1'!W:W,MATCH(Team_Stat!$C18,'LST1'!$B:$B,0))</f>
        <v>9</v>
      </c>
      <c r="AY18" s="20">
        <f>INDEX('LST1'!X:X,MATCH(Team_Stat!$C18,'LST1'!$B:$B,0))</f>
        <v>4</v>
      </c>
      <c r="AZ18" s="20">
        <f>INDEX('LST1'!Y:Y,MATCH(Team_Stat!$C18,'LST1'!$B:$B,0))</f>
        <v>2</v>
      </c>
      <c r="BA18" s="20">
        <f>INDEX('LST1'!Z:Z,MATCH(Team_Stat!$C18,'LST1'!$B:$B,0))</f>
        <v>17</v>
      </c>
      <c r="BB18" s="20">
        <f>INDEX('LST1'!AA:AA,MATCH(Team_Stat!$C18,'LST1'!$B:$B,0))</f>
        <v>24</v>
      </c>
      <c r="BC18" s="55">
        <f>INDEX('LST1'!AB:AB,MATCH(Team_Stat!$C18,'LST1'!$B:$B,0))</f>
        <v>3</v>
      </c>
    </row>
    <row r="19" spans="1:55" x14ac:dyDescent="0.25">
      <c r="A19" s="35" t="str">
        <f>INDEX(Ref!A:A,MATCH(Team_Stat!C19,Ref!B:B,0))</f>
        <v>NYK</v>
      </c>
      <c r="B19" s="18">
        <v>18</v>
      </c>
      <c r="C19" s="18" t="s">
        <v>66</v>
      </c>
      <c r="D19" s="18">
        <v>76</v>
      </c>
      <c r="E19" s="18">
        <v>27</v>
      </c>
      <c r="F19" s="18">
        <v>49</v>
      </c>
      <c r="G19" s="18">
        <v>0.35499999999999998</v>
      </c>
      <c r="H19" s="18">
        <v>48.4</v>
      </c>
      <c r="I19" s="18">
        <v>104.5</v>
      </c>
      <c r="J19" s="18">
        <v>40.6</v>
      </c>
      <c r="K19" s="18">
        <v>87.6</v>
      </c>
      <c r="L19" s="18">
        <v>46.3</v>
      </c>
      <c r="M19" s="18">
        <v>8</v>
      </c>
      <c r="N19" s="18">
        <v>22.9</v>
      </c>
      <c r="O19" s="18">
        <v>34.799999999999997</v>
      </c>
      <c r="P19" s="18">
        <v>15.3</v>
      </c>
      <c r="Q19" s="18">
        <v>19.399999999999999</v>
      </c>
      <c r="R19" s="18">
        <v>78.7</v>
      </c>
      <c r="S19" s="18">
        <v>10.6</v>
      </c>
      <c r="T19" s="18">
        <v>33.6</v>
      </c>
      <c r="U19" s="18">
        <v>44.2</v>
      </c>
      <c r="V19" s="18">
        <v>23</v>
      </c>
      <c r="W19" s="18">
        <v>14.9</v>
      </c>
      <c r="X19" s="18">
        <v>6.8</v>
      </c>
      <c r="Y19" s="18">
        <v>5.0999999999999996</v>
      </c>
      <c r="Z19" s="18">
        <v>4.7</v>
      </c>
      <c r="AA19" s="18">
        <v>20.6</v>
      </c>
      <c r="AB19" s="18">
        <v>18.7</v>
      </c>
      <c r="AC19" s="18">
        <v>-3.6</v>
      </c>
      <c r="AD19" s="20">
        <f>INDEX('LST1'!C:C,MATCH(Team_Stat!$C19,'LST1'!$B:$B,0))</f>
        <v>1</v>
      </c>
      <c r="AE19" s="20">
        <f>INDEX('LST1'!D:D,MATCH(Team_Stat!$C19,'LST1'!$B:$B,0))</f>
        <v>0</v>
      </c>
      <c r="AF19" s="20">
        <f>INDEX('LST1'!E:E,MATCH(Team_Stat!$C19,'LST1'!$B:$B,0))</f>
        <v>1</v>
      </c>
      <c r="AG19" s="20">
        <f>INDEX('LST1'!F:F,MATCH(Team_Stat!$C19,'LST1'!$B:$B,0))</f>
        <v>0</v>
      </c>
      <c r="AH19" s="20">
        <f>INDEX('LST1'!G:G,MATCH(Team_Stat!$C19,'LST1'!$B:$B,0))</f>
        <v>48</v>
      </c>
      <c r="AI19" s="20">
        <f>INDEX('LST1'!H:H,MATCH(Team_Stat!$C19,'LST1'!$B:$B,0))</f>
        <v>101</v>
      </c>
      <c r="AJ19" s="20">
        <f>INDEX('LST1'!I:I,MATCH(Team_Stat!$C19,'LST1'!$B:$B,0))</f>
        <v>36</v>
      </c>
      <c r="AK19" s="20">
        <f>INDEX('LST1'!J:J,MATCH(Team_Stat!$C19,'LST1'!$B:$B,0))</f>
        <v>94</v>
      </c>
      <c r="AL19" s="20">
        <f>INDEX('LST1'!K:K,MATCH(Team_Stat!$C19,'LST1'!$B:$B,0))</f>
        <v>38.299999999999997</v>
      </c>
      <c r="AM19" s="20">
        <f>INDEX('LST1'!L:L,MATCH(Team_Stat!$C19,'LST1'!$B:$B,0))</f>
        <v>9</v>
      </c>
      <c r="AN19" s="20">
        <f>INDEX('LST1'!M:M,MATCH(Team_Stat!$C19,'LST1'!$B:$B,0))</f>
        <v>31</v>
      </c>
      <c r="AO19" s="20">
        <f>INDEX('LST1'!N:N,MATCH(Team_Stat!$C19,'LST1'!$B:$B,0))</f>
        <v>29</v>
      </c>
      <c r="AP19" s="20">
        <f>INDEX('LST1'!O:O,MATCH(Team_Stat!$C19,'LST1'!$B:$B,0))</f>
        <v>20</v>
      </c>
      <c r="AQ19" s="20">
        <f>INDEX('LST1'!P:P,MATCH(Team_Stat!$C19,'LST1'!$B:$B,0))</f>
        <v>26</v>
      </c>
      <c r="AR19" s="20">
        <f>INDEX('LST1'!Q:Q,MATCH(Team_Stat!$C19,'LST1'!$B:$B,0))</f>
        <v>76.900000000000006</v>
      </c>
      <c r="AS19" s="20">
        <f>INDEX('LST1'!R:R,MATCH(Team_Stat!$C19,'LST1'!$B:$B,0))</f>
        <v>10</v>
      </c>
      <c r="AT19" s="20">
        <f>INDEX('LST1'!S:S,MATCH(Team_Stat!$C19,'LST1'!$B:$B,0))</f>
        <v>36</v>
      </c>
      <c r="AU19" s="20">
        <f>INDEX('LST1'!T:T,MATCH(Team_Stat!$C19,'LST1'!$B:$B,0))</f>
        <v>46</v>
      </c>
      <c r="AV19" s="20">
        <f>INDEX('LST1'!U:U,MATCH(Team_Stat!$C19,'LST1'!$B:$B,0))</f>
        <v>20</v>
      </c>
      <c r="AW19" s="20">
        <f>INDEX('LST1'!V:V,MATCH(Team_Stat!$C19,'LST1'!$B:$B,0))</f>
        <v>17</v>
      </c>
      <c r="AX19" s="20">
        <f>INDEX('LST1'!W:W,MATCH(Team_Stat!$C19,'LST1'!$B:$B,0))</f>
        <v>4</v>
      </c>
      <c r="AY19" s="20">
        <f>INDEX('LST1'!X:X,MATCH(Team_Stat!$C19,'LST1'!$B:$B,0))</f>
        <v>5</v>
      </c>
      <c r="AZ19" s="20">
        <f>INDEX('LST1'!Y:Y,MATCH(Team_Stat!$C19,'LST1'!$B:$B,0))</f>
        <v>3</v>
      </c>
      <c r="BA19" s="20">
        <f>INDEX('LST1'!Z:Z,MATCH(Team_Stat!$C19,'LST1'!$B:$B,0))</f>
        <v>22</v>
      </c>
      <c r="BB19" s="20">
        <f>INDEX('LST1'!AA:AA,MATCH(Team_Stat!$C19,'LST1'!$B:$B,0))</f>
        <v>19</v>
      </c>
      <c r="BC19" s="55">
        <f>INDEX('LST1'!AB:AB,MATCH(Team_Stat!$C19,'LST1'!$B:$B,0))</f>
        <v>-17</v>
      </c>
    </row>
    <row r="20" spans="1:55" x14ac:dyDescent="0.25">
      <c r="A20" s="35" t="str">
        <f>INDEX(Ref!A:A,MATCH(Team_Stat!C20,Ref!B:B,0))</f>
        <v>BOS</v>
      </c>
      <c r="B20" s="20">
        <v>19</v>
      </c>
      <c r="C20" s="20" t="s">
        <v>39</v>
      </c>
      <c r="D20" s="20">
        <v>75</v>
      </c>
      <c r="E20" s="20">
        <v>52</v>
      </c>
      <c r="F20" s="20">
        <v>23</v>
      </c>
      <c r="G20" s="20">
        <v>0.69299999999999995</v>
      </c>
      <c r="H20" s="20">
        <v>48.3</v>
      </c>
      <c r="I20" s="20">
        <v>104.1</v>
      </c>
      <c r="J20" s="20">
        <v>38.299999999999997</v>
      </c>
      <c r="K20" s="20">
        <v>85.1</v>
      </c>
      <c r="L20" s="20">
        <v>45</v>
      </c>
      <c r="M20" s="20">
        <v>11.7</v>
      </c>
      <c r="N20" s="20">
        <v>30.9</v>
      </c>
      <c r="O20" s="20">
        <v>38</v>
      </c>
      <c r="P20" s="20">
        <v>15.8</v>
      </c>
      <c r="Q20" s="20">
        <v>20.5</v>
      </c>
      <c r="R20" s="20">
        <v>77.099999999999994</v>
      </c>
      <c r="S20" s="20">
        <v>9.1999999999999993</v>
      </c>
      <c r="T20" s="20">
        <v>35.200000000000003</v>
      </c>
      <c r="U20" s="20">
        <v>44.4</v>
      </c>
      <c r="V20" s="20">
        <v>22.4</v>
      </c>
      <c r="W20" s="20">
        <v>14</v>
      </c>
      <c r="X20" s="20">
        <v>7.2</v>
      </c>
      <c r="Y20" s="20">
        <v>4.5999999999999996</v>
      </c>
      <c r="Z20" s="20">
        <v>4.5</v>
      </c>
      <c r="AA20" s="20">
        <v>20</v>
      </c>
      <c r="AB20" s="20">
        <v>18.899999999999999</v>
      </c>
      <c r="AC20" s="20">
        <v>4</v>
      </c>
      <c r="AD20" s="20">
        <f>INDEX('LST1'!C:C,MATCH(Team_Stat!$C20,'LST1'!$B:$B,0))</f>
        <v>1</v>
      </c>
      <c r="AE20" s="20">
        <f>INDEX('LST1'!D:D,MATCH(Team_Stat!$C20,'LST1'!$B:$B,0))</f>
        <v>1</v>
      </c>
      <c r="AF20" s="20">
        <f>INDEX('LST1'!E:E,MATCH(Team_Stat!$C20,'LST1'!$B:$B,0))</f>
        <v>0</v>
      </c>
      <c r="AG20" s="20">
        <f>INDEX('LST1'!F:F,MATCH(Team_Stat!$C20,'LST1'!$B:$B,0))</f>
        <v>1</v>
      </c>
      <c r="AH20" s="20">
        <f>INDEX('LST1'!G:G,MATCH(Team_Stat!$C20,'LST1'!$B:$B,0))</f>
        <v>48</v>
      </c>
      <c r="AI20" s="20">
        <f>INDEX('LST1'!H:H,MATCH(Team_Stat!$C20,'LST1'!$B:$B,0))</f>
        <v>97</v>
      </c>
      <c r="AJ20" s="20">
        <f>INDEX('LST1'!I:I,MATCH(Team_Stat!$C20,'LST1'!$B:$B,0))</f>
        <v>35</v>
      </c>
      <c r="AK20" s="20">
        <f>INDEX('LST1'!J:J,MATCH(Team_Stat!$C20,'LST1'!$B:$B,0))</f>
        <v>79</v>
      </c>
      <c r="AL20" s="20">
        <f>INDEX('LST1'!K:K,MATCH(Team_Stat!$C20,'LST1'!$B:$B,0))</f>
        <v>44.3</v>
      </c>
      <c r="AM20" s="20">
        <f>INDEX('LST1'!L:L,MATCH(Team_Stat!$C20,'LST1'!$B:$B,0))</f>
        <v>12</v>
      </c>
      <c r="AN20" s="20">
        <f>INDEX('LST1'!M:M,MATCH(Team_Stat!$C20,'LST1'!$B:$B,0))</f>
        <v>21</v>
      </c>
      <c r="AO20" s="20">
        <f>INDEX('LST1'!N:N,MATCH(Team_Stat!$C20,'LST1'!$B:$B,0))</f>
        <v>57.1</v>
      </c>
      <c r="AP20" s="20">
        <f>INDEX('LST1'!O:O,MATCH(Team_Stat!$C20,'LST1'!$B:$B,0))</f>
        <v>15</v>
      </c>
      <c r="AQ20" s="20">
        <f>INDEX('LST1'!P:P,MATCH(Team_Stat!$C20,'LST1'!$B:$B,0))</f>
        <v>20</v>
      </c>
      <c r="AR20" s="20">
        <f>INDEX('LST1'!Q:Q,MATCH(Team_Stat!$C20,'LST1'!$B:$B,0))</f>
        <v>75</v>
      </c>
      <c r="AS20" s="20">
        <f>INDEX('LST1'!R:R,MATCH(Team_Stat!$C20,'LST1'!$B:$B,0))</f>
        <v>11</v>
      </c>
      <c r="AT20" s="20">
        <f>INDEX('LST1'!S:S,MATCH(Team_Stat!$C20,'LST1'!$B:$B,0))</f>
        <v>31</v>
      </c>
      <c r="AU20" s="20">
        <f>INDEX('LST1'!T:T,MATCH(Team_Stat!$C20,'LST1'!$B:$B,0))</f>
        <v>42</v>
      </c>
      <c r="AV20" s="20">
        <f>INDEX('LST1'!U:U,MATCH(Team_Stat!$C20,'LST1'!$B:$B,0))</f>
        <v>20</v>
      </c>
      <c r="AW20" s="20">
        <f>INDEX('LST1'!V:V,MATCH(Team_Stat!$C20,'LST1'!$B:$B,0))</f>
        <v>18</v>
      </c>
      <c r="AX20" s="20">
        <f>INDEX('LST1'!W:W,MATCH(Team_Stat!$C20,'LST1'!$B:$B,0))</f>
        <v>11</v>
      </c>
      <c r="AY20" s="20">
        <f>INDEX('LST1'!X:X,MATCH(Team_Stat!$C20,'LST1'!$B:$B,0))</f>
        <v>2</v>
      </c>
      <c r="AZ20" s="20">
        <f>INDEX('LST1'!Y:Y,MATCH(Team_Stat!$C20,'LST1'!$B:$B,0))</f>
        <v>6</v>
      </c>
      <c r="BA20" s="20">
        <f>INDEX('LST1'!Z:Z,MATCH(Team_Stat!$C20,'LST1'!$B:$B,0))</f>
        <v>18</v>
      </c>
      <c r="BB20" s="20">
        <f>INDEX('LST1'!AA:AA,MATCH(Team_Stat!$C20,'LST1'!$B:$B,0))</f>
        <v>18</v>
      </c>
      <c r="BC20" s="55">
        <f>INDEX('LST1'!AB:AB,MATCH(Team_Stat!$C20,'LST1'!$B:$B,0))</f>
        <v>3</v>
      </c>
    </row>
    <row r="21" spans="1:55" x14ac:dyDescent="0.25">
      <c r="A21" s="35" t="str">
        <f>INDEX(Ref!A:A,MATCH(Team_Stat!C21,Ref!B:B,0))</f>
        <v>ORL</v>
      </c>
      <c r="B21" s="18">
        <v>20</v>
      </c>
      <c r="C21" s="18" t="s">
        <v>70</v>
      </c>
      <c r="D21" s="18">
        <v>75</v>
      </c>
      <c r="E21" s="18">
        <v>22</v>
      </c>
      <c r="F21" s="18">
        <v>53</v>
      </c>
      <c r="G21" s="18">
        <v>0.29299999999999998</v>
      </c>
      <c r="H21" s="18">
        <v>48.1</v>
      </c>
      <c r="I21" s="18">
        <v>104</v>
      </c>
      <c r="J21" s="18">
        <v>39</v>
      </c>
      <c r="K21" s="18">
        <v>85.7</v>
      </c>
      <c r="L21" s="18">
        <v>45.4</v>
      </c>
      <c r="M21" s="18">
        <v>10.4</v>
      </c>
      <c r="N21" s="18">
        <v>29.4</v>
      </c>
      <c r="O21" s="18">
        <v>35.5</v>
      </c>
      <c r="P21" s="18">
        <v>15.7</v>
      </c>
      <c r="Q21" s="18">
        <v>20.6</v>
      </c>
      <c r="R21" s="18">
        <v>76.2</v>
      </c>
      <c r="S21" s="18">
        <v>8.8000000000000007</v>
      </c>
      <c r="T21" s="18">
        <v>32.700000000000003</v>
      </c>
      <c r="U21" s="18">
        <v>41.5</v>
      </c>
      <c r="V21" s="18">
        <v>23.3</v>
      </c>
      <c r="W21" s="18">
        <v>14.7</v>
      </c>
      <c r="X21" s="18">
        <v>7.7</v>
      </c>
      <c r="Y21" s="18">
        <v>4.8</v>
      </c>
      <c r="Z21" s="18">
        <v>5</v>
      </c>
      <c r="AA21" s="18">
        <v>19.5</v>
      </c>
      <c r="AB21" s="18">
        <v>19</v>
      </c>
      <c r="AC21" s="18">
        <v>-4.8</v>
      </c>
      <c r="AD21" s="20">
        <f>INDEX('LST1'!C:C,MATCH(Team_Stat!$C21,'LST1'!$B:$B,0))</f>
        <v>1</v>
      </c>
      <c r="AE21" s="20">
        <f>INDEX('LST1'!D:D,MATCH(Team_Stat!$C21,'LST1'!$B:$B,0))</f>
        <v>0</v>
      </c>
      <c r="AF21" s="20">
        <f>INDEX('LST1'!E:E,MATCH(Team_Stat!$C21,'LST1'!$B:$B,0))</f>
        <v>1</v>
      </c>
      <c r="AG21" s="20">
        <f>INDEX('LST1'!F:F,MATCH(Team_Stat!$C21,'LST1'!$B:$B,0))</f>
        <v>0</v>
      </c>
      <c r="AH21" s="20">
        <f>INDEX('LST1'!G:G,MATCH(Team_Stat!$C21,'LST1'!$B:$B,0))</f>
        <v>48</v>
      </c>
      <c r="AI21" s="20">
        <f>INDEX('LST1'!H:H,MATCH(Team_Stat!$C21,'LST1'!$B:$B,0))</f>
        <v>82</v>
      </c>
      <c r="AJ21" s="20">
        <f>INDEX('LST1'!I:I,MATCH(Team_Stat!$C21,'LST1'!$B:$B,0))</f>
        <v>31</v>
      </c>
      <c r="AK21" s="20">
        <f>INDEX('LST1'!J:J,MATCH(Team_Stat!$C21,'LST1'!$B:$B,0))</f>
        <v>94</v>
      </c>
      <c r="AL21" s="20">
        <f>INDEX('LST1'!K:K,MATCH(Team_Stat!$C21,'LST1'!$B:$B,0))</f>
        <v>33</v>
      </c>
      <c r="AM21" s="20">
        <f>INDEX('LST1'!L:L,MATCH(Team_Stat!$C21,'LST1'!$B:$B,0))</f>
        <v>7</v>
      </c>
      <c r="AN21" s="20">
        <f>INDEX('LST1'!M:M,MATCH(Team_Stat!$C21,'LST1'!$B:$B,0))</f>
        <v>39</v>
      </c>
      <c r="AO21" s="20">
        <f>INDEX('LST1'!N:N,MATCH(Team_Stat!$C21,'LST1'!$B:$B,0))</f>
        <v>17.899999999999999</v>
      </c>
      <c r="AP21" s="20">
        <f>INDEX('LST1'!O:O,MATCH(Team_Stat!$C21,'LST1'!$B:$B,0))</f>
        <v>13</v>
      </c>
      <c r="AQ21" s="20">
        <f>INDEX('LST1'!P:P,MATCH(Team_Stat!$C21,'LST1'!$B:$B,0))</f>
        <v>14</v>
      </c>
      <c r="AR21" s="20">
        <f>INDEX('LST1'!Q:Q,MATCH(Team_Stat!$C21,'LST1'!$B:$B,0))</f>
        <v>92.9</v>
      </c>
      <c r="AS21" s="20">
        <f>INDEX('LST1'!R:R,MATCH(Team_Stat!$C21,'LST1'!$B:$B,0))</f>
        <v>12</v>
      </c>
      <c r="AT21" s="20">
        <f>INDEX('LST1'!S:S,MATCH(Team_Stat!$C21,'LST1'!$B:$B,0))</f>
        <v>43</v>
      </c>
      <c r="AU21" s="20">
        <f>INDEX('LST1'!T:T,MATCH(Team_Stat!$C21,'LST1'!$B:$B,0))</f>
        <v>55</v>
      </c>
      <c r="AV21" s="20">
        <f>INDEX('LST1'!U:U,MATCH(Team_Stat!$C21,'LST1'!$B:$B,0))</f>
        <v>16</v>
      </c>
      <c r="AW21" s="20">
        <f>INDEX('LST1'!V:V,MATCH(Team_Stat!$C21,'LST1'!$B:$B,0))</f>
        <v>12</v>
      </c>
      <c r="AX21" s="20">
        <f>INDEX('LST1'!W:W,MATCH(Team_Stat!$C21,'LST1'!$B:$B,0))</f>
        <v>10</v>
      </c>
      <c r="AY21" s="20">
        <f>INDEX('LST1'!X:X,MATCH(Team_Stat!$C21,'LST1'!$B:$B,0))</f>
        <v>5</v>
      </c>
      <c r="AZ21" s="20">
        <f>INDEX('LST1'!Y:Y,MATCH(Team_Stat!$C21,'LST1'!$B:$B,0))</f>
        <v>7</v>
      </c>
      <c r="BA21" s="20">
        <f>INDEX('LST1'!Z:Z,MATCH(Team_Stat!$C21,'LST1'!$B:$B,0))</f>
        <v>18</v>
      </c>
      <c r="BB21" s="20">
        <f>INDEX('LST1'!AA:AA,MATCH(Team_Stat!$C21,'LST1'!$B:$B,0))</f>
        <v>17</v>
      </c>
      <c r="BC21" s="55">
        <f>INDEX('LST1'!AB:AB,MATCH(Team_Stat!$C21,'LST1'!$B:$B,0))</f>
        <v>-8</v>
      </c>
    </row>
    <row r="22" spans="1:55" x14ac:dyDescent="0.25">
      <c r="A22" s="35" t="str">
        <f>INDEX(Ref!A:A,MATCH(Team_Stat!C22,Ref!B:B,0))</f>
        <v>PHX</v>
      </c>
      <c r="B22" s="20">
        <v>21</v>
      </c>
      <c r="C22" s="20" t="s">
        <v>73</v>
      </c>
      <c r="D22" s="20">
        <v>77</v>
      </c>
      <c r="E22" s="20">
        <v>19</v>
      </c>
      <c r="F22" s="20">
        <v>58</v>
      </c>
      <c r="G22" s="20">
        <v>0.247</v>
      </c>
      <c r="H22" s="20">
        <v>48.1</v>
      </c>
      <c r="I22" s="20">
        <v>103.8</v>
      </c>
      <c r="J22" s="20">
        <v>38.4</v>
      </c>
      <c r="K22" s="20">
        <v>87.2</v>
      </c>
      <c r="L22" s="20">
        <v>44</v>
      </c>
      <c r="M22" s="20">
        <v>9.3000000000000007</v>
      </c>
      <c r="N22" s="20">
        <v>27.8</v>
      </c>
      <c r="O22" s="20">
        <v>33.299999999999997</v>
      </c>
      <c r="P22" s="20">
        <v>17.8</v>
      </c>
      <c r="Q22" s="20">
        <v>24</v>
      </c>
      <c r="R22" s="20">
        <v>74.099999999999994</v>
      </c>
      <c r="S22" s="20">
        <v>10.4</v>
      </c>
      <c r="T22" s="20">
        <v>33.6</v>
      </c>
      <c r="U22" s="20">
        <v>44</v>
      </c>
      <c r="V22" s="20">
        <v>21</v>
      </c>
      <c r="W22" s="20">
        <v>15.8</v>
      </c>
      <c r="X22" s="20">
        <v>7</v>
      </c>
      <c r="Y22" s="20">
        <v>4.5999999999999996</v>
      </c>
      <c r="Z22" s="20">
        <v>6</v>
      </c>
      <c r="AA22" s="20">
        <v>22.4</v>
      </c>
      <c r="AB22" s="20">
        <v>21.1</v>
      </c>
      <c r="AC22" s="20">
        <v>-9.8000000000000007</v>
      </c>
      <c r="AD22" s="20">
        <f>INDEX('LST1'!C:C,MATCH(Team_Stat!$C22,'LST1'!$B:$B,0))</f>
        <v>1</v>
      </c>
      <c r="AE22" s="20">
        <f>INDEX('LST1'!D:D,MATCH(Team_Stat!$C22,'LST1'!$B:$B,0))</f>
        <v>0</v>
      </c>
      <c r="AF22" s="20">
        <f>INDEX('LST1'!E:E,MATCH(Team_Stat!$C22,'LST1'!$B:$B,0))</f>
        <v>1</v>
      </c>
      <c r="AG22" s="20">
        <f>INDEX('LST1'!F:F,MATCH(Team_Stat!$C22,'LST1'!$B:$B,0))</f>
        <v>0</v>
      </c>
      <c r="AH22" s="20">
        <f>INDEX('LST1'!G:G,MATCH(Team_Stat!$C22,'LST1'!$B:$B,0))</f>
        <v>48</v>
      </c>
      <c r="AI22" s="20">
        <f>INDEX('LST1'!H:H,MATCH(Team_Stat!$C22,'LST1'!$B:$B,0))</f>
        <v>103</v>
      </c>
      <c r="AJ22" s="20">
        <f>INDEX('LST1'!I:I,MATCH(Team_Stat!$C22,'LST1'!$B:$B,0))</f>
        <v>41</v>
      </c>
      <c r="AK22" s="20">
        <f>INDEX('LST1'!J:J,MATCH(Team_Stat!$C22,'LST1'!$B:$B,0))</f>
        <v>84</v>
      </c>
      <c r="AL22" s="20">
        <f>INDEX('LST1'!K:K,MATCH(Team_Stat!$C22,'LST1'!$B:$B,0))</f>
        <v>48.8</v>
      </c>
      <c r="AM22" s="20">
        <f>INDEX('LST1'!L:L,MATCH(Team_Stat!$C22,'LST1'!$B:$B,0))</f>
        <v>12</v>
      </c>
      <c r="AN22" s="20">
        <f>INDEX('LST1'!M:M,MATCH(Team_Stat!$C22,'LST1'!$B:$B,0))</f>
        <v>32</v>
      </c>
      <c r="AO22" s="20">
        <f>INDEX('LST1'!N:N,MATCH(Team_Stat!$C22,'LST1'!$B:$B,0))</f>
        <v>37.5</v>
      </c>
      <c r="AP22" s="20">
        <f>INDEX('LST1'!O:O,MATCH(Team_Stat!$C22,'LST1'!$B:$B,0))</f>
        <v>9</v>
      </c>
      <c r="AQ22" s="20">
        <f>INDEX('LST1'!P:P,MATCH(Team_Stat!$C22,'LST1'!$B:$B,0))</f>
        <v>13</v>
      </c>
      <c r="AR22" s="20">
        <f>INDEX('LST1'!Q:Q,MATCH(Team_Stat!$C22,'LST1'!$B:$B,0))</f>
        <v>69.2</v>
      </c>
      <c r="AS22" s="20">
        <f>INDEX('LST1'!R:R,MATCH(Team_Stat!$C22,'LST1'!$B:$B,0))</f>
        <v>8</v>
      </c>
      <c r="AT22" s="20">
        <f>INDEX('LST1'!S:S,MATCH(Team_Stat!$C22,'LST1'!$B:$B,0))</f>
        <v>38</v>
      </c>
      <c r="AU22" s="20">
        <f>INDEX('LST1'!T:T,MATCH(Team_Stat!$C22,'LST1'!$B:$B,0))</f>
        <v>46</v>
      </c>
      <c r="AV22" s="20">
        <f>INDEX('LST1'!U:U,MATCH(Team_Stat!$C22,'LST1'!$B:$B,0))</f>
        <v>23</v>
      </c>
      <c r="AW22" s="20">
        <f>INDEX('LST1'!V:V,MATCH(Team_Stat!$C22,'LST1'!$B:$B,0))</f>
        <v>18</v>
      </c>
      <c r="AX22" s="20">
        <f>INDEX('LST1'!W:W,MATCH(Team_Stat!$C22,'LST1'!$B:$B,0))</f>
        <v>8</v>
      </c>
      <c r="AY22" s="20">
        <f>INDEX('LST1'!X:X,MATCH(Team_Stat!$C22,'LST1'!$B:$B,0))</f>
        <v>5</v>
      </c>
      <c r="AZ22" s="20">
        <f>INDEX('LST1'!Y:Y,MATCH(Team_Stat!$C22,'LST1'!$B:$B,0))</f>
        <v>7</v>
      </c>
      <c r="BA22" s="20">
        <f>INDEX('LST1'!Z:Z,MATCH(Team_Stat!$C22,'LST1'!$B:$B,0))</f>
        <v>21</v>
      </c>
      <c r="BB22" s="20">
        <f>INDEX('LST1'!AA:AA,MATCH(Team_Stat!$C22,'LST1'!$B:$B,0))</f>
        <v>12</v>
      </c>
      <c r="BC22" s="55">
        <f>INDEX('LST1'!AB:AB,MATCH(Team_Stat!$C22,'LST1'!$B:$B,0))</f>
        <v>-1</v>
      </c>
    </row>
    <row r="23" spans="1:55" x14ac:dyDescent="0.25">
      <c r="A23" s="35" t="str">
        <f>INDEX(Ref!A:A,MATCH(Team_Stat!C23,Ref!B:B,0))</f>
        <v>ATL</v>
      </c>
      <c r="B23" s="18">
        <v>22</v>
      </c>
      <c r="C23" s="18" t="s">
        <v>36</v>
      </c>
      <c r="D23" s="18">
        <v>76</v>
      </c>
      <c r="E23" s="18">
        <v>21</v>
      </c>
      <c r="F23" s="18">
        <v>55</v>
      </c>
      <c r="G23" s="18">
        <v>0.27600000000000002</v>
      </c>
      <c r="H23" s="18">
        <v>48.1</v>
      </c>
      <c r="I23" s="18">
        <v>103.5</v>
      </c>
      <c r="J23" s="18">
        <v>38.1</v>
      </c>
      <c r="K23" s="18">
        <v>85.4</v>
      </c>
      <c r="L23" s="18">
        <v>44.6</v>
      </c>
      <c r="M23" s="18">
        <v>11.1</v>
      </c>
      <c r="N23" s="18">
        <v>30.8</v>
      </c>
      <c r="O23" s="18">
        <v>36.1</v>
      </c>
      <c r="P23" s="18">
        <v>16.2</v>
      </c>
      <c r="Q23" s="18">
        <v>20.5</v>
      </c>
      <c r="R23" s="18">
        <v>78.900000000000006</v>
      </c>
      <c r="S23" s="18">
        <v>9.1999999999999993</v>
      </c>
      <c r="T23" s="18">
        <v>32.4</v>
      </c>
      <c r="U23" s="18">
        <v>41.6</v>
      </c>
      <c r="V23" s="18">
        <v>23.6</v>
      </c>
      <c r="W23" s="18">
        <v>15.6</v>
      </c>
      <c r="X23" s="18">
        <v>7.9</v>
      </c>
      <c r="Y23" s="18">
        <v>4.3</v>
      </c>
      <c r="Z23" s="18">
        <v>5.4</v>
      </c>
      <c r="AA23" s="18">
        <v>19.7</v>
      </c>
      <c r="AB23" s="18">
        <v>20.6</v>
      </c>
      <c r="AC23" s="18">
        <v>-5.6</v>
      </c>
      <c r="AD23" s="20">
        <f>INDEX('LST1'!C:C,MATCH(Team_Stat!$C23,'LST1'!$B:$B,0))</f>
        <v>1</v>
      </c>
      <c r="AE23" s="20">
        <f>INDEX('LST1'!D:D,MATCH(Team_Stat!$C23,'LST1'!$B:$B,0))</f>
        <v>0</v>
      </c>
      <c r="AF23" s="20">
        <f>INDEX('LST1'!E:E,MATCH(Team_Stat!$C23,'LST1'!$B:$B,0))</f>
        <v>1</v>
      </c>
      <c r="AG23" s="20">
        <f>INDEX('LST1'!F:F,MATCH(Team_Stat!$C23,'LST1'!$B:$B,0))</f>
        <v>0</v>
      </c>
      <c r="AH23" s="20">
        <f>INDEX('LST1'!G:G,MATCH(Team_Stat!$C23,'LST1'!$B:$B,0))</f>
        <v>48</v>
      </c>
      <c r="AI23" s="20">
        <f>INDEX('LST1'!H:H,MATCH(Team_Stat!$C23,'LST1'!$B:$B,0))</f>
        <v>91</v>
      </c>
      <c r="AJ23" s="20">
        <f>INDEX('LST1'!I:I,MATCH(Team_Stat!$C23,'LST1'!$B:$B,0))</f>
        <v>36</v>
      </c>
      <c r="AK23" s="20">
        <f>INDEX('LST1'!J:J,MATCH(Team_Stat!$C23,'LST1'!$B:$B,0))</f>
        <v>101</v>
      </c>
      <c r="AL23" s="20">
        <f>INDEX('LST1'!K:K,MATCH(Team_Stat!$C23,'LST1'!$B:$B,0))</f>
        <v>35.6</v>
      </c>
      <c r="AM23" s="20">
        <f>INDEX('LST1'!L:L,MATCH(Team_Stat!$C23,'LST1'!$B:$B,0))</f>
        <v>9</v>
      </c>
      <c r="AN23" s="20">
        <f>INDEX('LST1'!M:M,MATCH(Team_Stat!$C23,'LST1'!$B:$B,0))</f>
        <v>39</v>
      </c>
      <c r="AO23" s="20">
        <f>INDEX('LST1'!N:N,MATCH(Team_Stat!$C23,'LST1'!$B:$B,0))</f>
        <v>23.1</v>
      </c>
      <c r="AP23" s="20">
        <f>INDEX('LST1'!O:O,MATCH(Team_Stat!$C23,'LST1'!$B:$B,0))</f>
        <v>10</v>
      </c>
      <c r="AQ23" s="20">
        <f>INDEX('LST1'!P:P,MATCH(Team_Stat!$C23,'LST1'!$B:$B,0))</f>
        <v>15</v>
      </c>
      <c r="AR23" s="20">
        <f>INDEX('LST1'!Q:Q,MATCH(Team_Stat!$C23,'LST1'!$B:$B,0))</f>
        <v>66.7</v>
      </c>
      <c r="AS23" s="20">
        <f>INDEX('LST1'!R:R,MATCH(Team_Stat!$C23,'LST1'!$B:$B,0))</f>
        <v>15</v>
      </c>
      <c r="AT23" s="20">
        <f>INDEX('LST1'!S:S,MATCH(Team_Stat!$C23,'LST1'!$B:$B,0))</f>
        <v>44</v>
      </c>
      <c r="AU23" s="20">
        <f>INDEX('LST1'!T:T,MATCH(Team_Stat!$C23,'LST1'!$B:$B,0))</f>
        <v>59</v>
      </c>
      <c r="AV23" s="20">
        <f>INDEX('LST1'!U:U,MATCH(Team_Stat!$C23,'LST1'!$B:$B,0))</f>
        <v>24</v>
      </c>
      <c r="AW23" s="20">
        <f>INDEX('LST1'!V:V,MATCH(Team_Stat!$C23,'LST1'!$B:$B,0))</f>
        <v>17</v>
      </c>
      <c r="AX23" s="20">
        <f>INDEX('LST1'!W:W,MATCH(Team_Stat!$C23,'LST1'!$B:$B,0))</f>
        <v>9</v>
      </c>
      <c r="AY23" s="20">
        <f>INDEX('LST1'!X:X,MATCH(Team_Stat!$C23,'LST1'!$B:$B,0))</f>
        <v>4</v>
      </c>
      <c r="AZ23" s="20">
        <f>INDEX('LST1'!Y:Y,MATCH(Team_Stat!$C23,'LST1'!$B:$B,0))</f>
        <v>6</v>
      </c>
      <c r="BA23" s="20">
        <f>INDEX('LST1'!Z:Z,MATCH(Team_Stat!$C23,'LST1'!$B:$B,0))</f>
        <v>14</v>
      </c>
      <c r="BB23" s="20">
        <f>INDEX('LST1'!AA:AA,MATCH(Team_Stat!$C23,'LST1'!$B:$B,0))</f>
        <v>18</v>
      </c>
      <c r="BC23" s="55">
        <f>INDEX('LST1'!AB:AB,MATCH(Team_Stat!$C23,'LST1'!$B:$B,0))</f>
        <v>-10</v>
      </c>
    </row>
    <row r="24" spans="1:55" x14ac:dyDescent="0.25">
      <c r="A24" s="35" t="str">
        <f>INDEX(Ref!A:A,MATCH(Team_Stat!C24,Ref!B:B,0))</f>
        <v>UTA</v>
      </c>
      <c r="B24" s="20">
        <v>23</v>
      </c>
      <c r="C24" s="20" t="s">
        <v>82</v>
      </c>
      <c r="D24" s="20">
        <v>76</v>
      </c>
      <c r="E24" s="20">
        <v>43</v>
      </c>
      <c r="F24" s="20">
        <v>33</v>
      </c>
      <c r="G24" s="20">
        <v>0.56599999999999995</v>
      </c>
      <c r="H24" s="20">
        <v>48.2</v>
      </c>
      <c r="I24" s="20">
        <v>103.4</v>
      </c>
      <c r="J24" s="20">
        <v>37.9</v>
      </c>
      <c r="K24" s="20">
        <v>82.7</v>
      </c>
      <c r="L24" s="20">
        <v>45.9</v>
      </c>
      <c r="M24" s="20">
        <v>10.8</v>
      </c>
      <c r="N24" s="20">
        <v>29.5</v>
      </c>
      <c r="O24" s="20">
        <v>36.5</v>
      </c>
      <c r="P24" s="20">
        <v>16.8</v>
      </c>
      <c r="Q24" s="20">
        <v>21.4</v>
      </c>
      <c r="R24" s="20">
        <v>78.5</v>
      </c>
      <c r="S24" s="20">
        <v>8.9</v>
      </c>
      <c r="T24" s="20">
        <v>34.1</v>
      </c>
      <c r="U24" s="20">
        <v>43</v>
      </c>
      <c r="V24" s="20">
        <v>22.1</v>
      </c>
      <c r="W24" s="20">
        <v>14.7</v>
      </c>
      <c r="X24" s="20">
        <v>8.6999999999999993</v>
      </c>
      <c r="Y24" s="20">
        <v>5</v>
      </c>
      <c r="Z24" s="20">
        <v>4.7</v>
      </c>
      <c r="AA24" s="20">
        <v>19.5</v>
      </c>
      <c r="AB24" s="20">
        <v>20.5</v>
      </c>
      <c r="AC24" s="20">
        <v>3.3</v>
      </c>
      <c r="AD24" s="20">
        <f>INDEX('LST1'!C:C,MATCH(Team_Stat!$C24,'LST1'!$B:$B,0))</f>
        <v>1</v>
      </c>
      <c r="AE24" s="20">
        <f>INDEX('LST1'!D:D,MATCH(Team_Stat!$C24,'LST1'!$B:$B,0))</f>
        <v>1</v>
      </c>
      <c r="AF24" s="20">
        <f>INDEX('LST1'!E:E,MATCH(Team_Stat!$C24,'LST1'!$B:$B,0))</f>
        <v>0</v>
      </c>
      <c r="AG24" s="20">
        <f>INDEX('LST1'!F:F,MATCH(Team_Stat!$C24,'LST1'!$B:$B,0))</f>
        <v>1</v>
      </c>
      <c r="AH24" s="20">
        <f>INDEX('LST1'!G:G,MATCH(Team_Stat!$C24,'LST1'!$B:$B,0))</f>
        <v>48</v>
      </c>
      <c r="AI24" s="20">
        <f>INDEX('LST1'!H:H,MATCH(Team_Stat!$C24,'LST1'!$B:$B,0))</f>
        <v>107</v>
      </c>
      <c r="AJ24" s="20">
        <f>INDEX('LST1'!I:I,MATCH(Team_Stat!$C24,'LST1'!$B:$B,0))</f>
        <v>40</v>
      </c>
      <c r="AK24" s="20">
        <f>INDEX('LST1'!J:J,MATCH(Team_Stat!$C24,'LST1'!$B:$B,0))</f>
        <v>74</v>
      </c>
      <c r="AL24" s="20">
        <f>INDEX('LST1'!K:K,MATCH(Team_Stat!$C24,'LST1'!$B:$B,0))</f>
        <v>54.1</v>
      </c>
      <c r="AM24" s="20">
        <f>INDEX('LST1'!L:L,MATCH(Team_Stat!$C24,'LST1'!$B:$B,0))</f>
        <v>12</v>
      </c>
      <c r="AN24" s="20">
        <f>INDEX('LST1'!M:M,MATCH(Team_Stat!$C24,'LST1'!$B:$B,0))</f>
        <v>31</v>
      </c>
      <c r="AO24" s="20">
        <f>INDEX('LST1'!N:N,MATCH(Team_Stat!$C24,'LST1'!$B:$B,0))</f>
        <v>38.700000000000003</v>
      </c>
      <c r="AP24" s="20">
        <f>INDEX('LST1'!O:O,MATCH(Team_Stat!$C24,'LST1'!$B:$B,0))</f>
        <v>15</v>
      </c>
      <c r="AQ24" s="20">
        <f>INDEX('LST1'!P:P,MATCH(Team_Stat!$C24,'LST1'!$B:$B,0))</f>
        <v>26</v>
      </c>
      <c r="AR24" s="20">
        <f>INDEX('LST1'!Q:Q,MATCH(Team_Stat!$C24,'LST1'!$B:$B,0))</f>
        <v>57.7</v>
      </c>
      <c r="AS24" s="20">
        <f>INDEX('LST1'!R:R,MATCH(Team_Stat!$C24,'LST1'!$B:$B,0))</f>
        <v>7</v>
      </c>
      <c r="AT24" s="20">
        <f>INDEX('LST1'!S:S,MATCH(Team_Stat!$C24,'LST1'!$B:$B,0))</f>
        <v>31</v>
      </c>
      <c r="AU24" s="20">
        <f>INDEX('LST1'!T:T,MATCH(Team_Stat!$C24,'LST1'!$B:$B,0))</f>
        <v>38</v>
      </c>
      <c r="AV24" s="20">
        <f>INDEX('LST1'!U:U,MATCH(Team_Stat!$C24,'LST1'!$B:$B,0))</f>
        <v>24</v>
      </c>
      <c r="AW24" s="20">
        <f>INDEX('LST1'!V:V,MATCH(Team_Stat!$C24,'LST1'!$B:$B,0))</f>
        <v>17</v>
      </c>
      <c r="AX24" s="20">
        <f>INDEX('LST1'!W:W,MATCH(Team_Stat!$C24,'LST1'!$B:$B,0))</f>
        <v>7</v>
      </c>
      <c r="AY24" s="20">
        <f>INDEX('LST1'!X:X,MATCH(Team_Stat!$C24,'LST1'!$B:$B,0))</f>
        <v>5</v>
      </c>
      <c r="AZ24" s="20">
        <f>INDEX('LST1'!Y:Y,MATCH(Team_Stat!$C24,'LST1'!$B:$B,0))</f>
        <v>4</v>
      </c>
      <c r="BA24" s="20">
        <f>INDEX('LST1'!Z:Z,MATCH(Team_Stat!$C24,'LST1'!$B:$B,0))</f>
        <v>19</v>
      </c>
      <c r="BB24" s="20">
        <f>INDEX('LST1'!AA:AA,MATCH(Team_Stat!$C24,'LST1'!$B:$B,0))</f>
        <v>21</v>
      </c>
      <c r="BC24" s="55">
        <f>INDEX('LST1'!AB:AB,MATCH(Team_Stat!$C24,'LST1'!$B:$B,0))</f>
        <v>10</v>
      </c>
    </row>
    <row r="25" spans="1:55" x14ac:dyDescent="0.25">
      <c r="A25" s="35" t="str">
        <f>INDEX(Ref!A:A,MATCH(Team_Stat!C25,Ref!B:B,0))</f>
        <v>MIA</v>
      </c>
      <c r="B25" s="18">
        <v>24</v>
      </c>
      <c r="C25" s="18" t="s">
        <v>60</v>
      </c>
      <c r="D25" s="18">
        <v>76</v>
      </c>
      <c r="E25" s="18">
        <v>41</v>
      </c>
      <c r="F25" s="18">
        <v>35</v>
      </c>
      <c r="G25" s="18">
        <v>0.53900000000000003</v>
      </c>
      <c r="H25" s="18">
        <v>48.5</v>
      </c>
      <c r="I25" s="18">
        <v>103.3</v>
      </c>
      <c r="J25" s="18">
        <v>38.6</v>
      </c>
      <c r="K25" s="18">
        <v>84.7</v>
      </c>
      <c r="L25" s="18">
        <v>45.6</v>
      </c>
      <c r="M25" s="18">
        <v>11.2</v>
      </c>
      <c r="N25" s="18">
        <v>30.8</v>
      </c>
      <c r="O25" s="18">
        <v>36.200000000000003</v>
      </c>
      <c r="P25" s="18">
        <v>14.8</v>
      </c>
      <c r="Q25" s="18">
        <v>19.7</v>
      </c>
      <c r="R25" s="18">
        <v>75.400000000000006</v>
      </c>
      <c r="S25" s="18">
        <v>9.1999999999999993</v>
      </c>
      <c r="T25" s="18">
        <v>33.9</v>
      </c>
      <c r="U25" s="18">
        <v>43.1</v>
      </c>
      <c r="V25" s="18">
        <v>22.8</v>
      </c>
      <c r="W25" s="18">
        <v>14.4</v>
      </c>
      <c r="X25" s="18">
        <v>7.6</v>
      </c>
      <c r="Y25" s="18">
        <v>5.2</v>
      </c>
      <c r="Z25" s="18">
        <v>4.5999999999999996</v>
      </c>
      <c r="AA25" s="18">
        <v>20.2</v>
      </c>
      <c r="AB25" s="18">
        <v>19.399999999999999</v>
      </c>
      <c r="AC25" s="18">
        <v>0.6</v>
      </c>
      <c r="AD25" s="20">
        <f>INDEX('LST1'!C:C,MATCH(Team_Stat!$C25,'LST1'!$B:$B,0))</f>
        <v>1</v>
      </c>
      <c r="AE25" s="20">
        <f>INDEX('LST1'!D:D,MATCH(Team_Stat!$C25,'LST1'!$B:$B,0))</f>
        <v>1</v>
      </c>
      <c r="AF25" s="20">
        <f>INDEX('LST1'!E:E,MATCH(Team_Stat!$C25,'LST1'!$B:$B,0))</f>
        <v>0</v>
      </c>
      <c r="AG25" s="20">
        <f>INDEX('LST1'!F:F,MATCH(Team_Stat!$C25,'LST1'!$B:$B,0))</f>
        <v>1</v>
      </c>
      <c r="AH25" s="20">
        <f>INDEX('LST1'!G:G,MATCH(Team_Stat!$C25,'LST1'!$B:$B,0))</f>
        <v>48</v>
      </c>
      <c r="AI25" s="20">
        <f>INDEX('LST1'!H:H,MATCH(Team_Stat!$C25,'LST1'!$B:$B,0))</f>
        <v>103</v>
      </c>
      <c r="AJ25" s="20">
        <f>INDEX('LST1'!I:I,MATCH(Team_Stat!$C25,'LST1'!$B:$B,0))</f>
        <v>37</v>
      </c>
      <c r="AK25" s="20">
        <f>INDEX('LST1'!J:J,MATCH(Team_Stat!$C25,'LST1'!$B:$B,0))</f>
        <v>82</v>
      </c>
      <c r="AL25" s="20">
        <f>INDEX('LST1'!K:K,MATCH(Team_Stat!$C25,'LST1'!$B:$B,0))</f>
        <v>45.1</v>
      </c>
      <c r="AM25" s="20">
        <f>INDEX('LST1'!L:L,MATCH(Team_Stat!$C25,'LST1'!$B:$B,0))</f>
        <v>7</v>
      </c>
      <c r="AN25" s="20">
        <f>INDEX('LST1'!M:M,MATCH(Team_Stat!$C25,'LST1'!$B:$B,0))</f>
        <v>27</v>
      </c>
      <c r="AO25" s="20">
        <f>INDEX('LST1'!N:N,MATCH(Team_Stat!$C25,'LST1'!$B:$B,0))</f>
        <v>25.9</v>
      </c>
      <c r="AP25" s="20">
        <f>INDEX('LST1'!O:O,MATCH(Team_Stat!$C25,'LST1'!$B:$B,0))</f>
        <v>22</v>
      </c>
      <c r="AQ25" s="20">
        <f>INDEX('LST1'!P:P,MATCH(Team_Stat!$C25,'LST1'!$B:$B,0))</f>
        <v>24</v>
      </c>
      <c r="AR25" s="20">
        <f>INDEX('LST1'!Q:Q,MATCH(Team_Stat!$C25,'LST1'!$B:$B,0))</f>
        <v>91.7</v>
      </c>
      <c r="AS25" s="20">
        <f>INDEX('LST1'!R:R,MATCH(Team_Stat!$C25,'LST1'!$B:$B,0))</f>
        <v>7</v>
      </c>
      <c r="AT25" s="20">
        <f>INDEX('LST1'!S:S,MATCH(Team_Stat!$C25,'LST1'!$B:$B,0))</f>
        <v>37</v>
      </c>
      <c r="AU25" s="20">
        <f>INDEX('LST1'!T:T,MATCH(Team_Stat!$C25,'LST1'!$B:$B,0))</f>
        <v>44</v>
      </c>
      <c r="AV25" s="20">
        <f>INDEX('LST1'!U:U,MATCH(Team_Stat!$C25,'LST1'!$B:$B,0))</f>
        <v>20</v>
      </c>
      <c r="AW25" s="20">
        <f>INDEX('LST1'!V:V,MATCH(Team_Stat!$C25,'LST1'!$B:$B,0))</f>
        <v>17</v>
      </c>
      <c r="AX25" s="20">
        <f>INDEX('LST1'!W:W,MATCH(Team_Stat!$C25,'LST1'!$B:$B,0))</f>
        <v>7</v>
      </c>
      <c r="AY25" s="20">
        <f>INDEX('LST1'!X:X,MATCH(Team_Stat!$C25,'LST1'!$B:$B,0))</f>
        <v>7</v>
      </c>
      <c r="AZ25" s="20">
        <f>INDEX('LST1'!Y:Y,MATCH(Team_Stat!$C25,'LST1'!$B:$B,0))</f>
        <v>5</v>
      </c>
      <c r="BA25" s="20">
        <f>INDEX('LST1'!Z:Z,MATCH(Team_Stat!$C25,'LST1'!$B:$B,0))</f>
        <v>23</v>
      </c>
      <c r="BB25" s="20">
        <f>INDEX('LST1'!AA:AA,MATCH(Team_Stat!$C25,'LST1'!$B:$B,0))</f>
        <v>19</v>
      </c>
      <c r="BC25" s="55">
        <f>INDEX('LST1'!AB:AB,MATCH(Team_Stat!$C25,'LST1'!$B:$B,0))</f>
        <v>11</v>
      </c>
    </row>
    <row r="26" spans="1:55" x14ac:dyDescent="0.25">
      <c r="A26" s="35" t="str">
        <f>INDEX(Ref!A:A,MATCH(Team_Stat!C26,Ref!B:B,0))</f>
        <v>DET</v>
      </c>
      <c r="B26" s="20">
        <v>25</v>
      </c>
      <c r="C26" s="20" t="s">
        <v>49</v>
      </c>
      <c r="D26" s="20">
        <v>75</v>
      </c>
      <c r="E26" s="20">
        <v>35</v>
      </c>
      <c r="F26" s="20">
        <v>40</v>
      </c>
      <c r="G26" s="20">
        <v>0.46700000000000003</v>
      </c>
      <c r="H26" s="20">
        <v>48.2</v>
      </c>
      <c r="I26" s="20">
        <v>102.9</v>
      </c>
      <c r="J26" s="20">
        <v>38.9</v>
      </c>
      <c r="K26" s="20">
        <v>86.8</v>
      </c>
      <c r="L26" s="20">
        <v>44.8</v>
      </c>
      <c r="M26" s="20">
        <v>10.6</v>
      </c>
      <c r="N26" s="20">
        <v>28.6</v>
      </c>
      <c r="O26" s="20">
        <v>37</v>
      </c>
      <c r="P26" s="20">
        <v>14.6</v>
      </c>
      <c r="Q26" s="20">
        <v>19.5</v>
      </c>
      <c r="R26" s="20">
        <v>74.599999999999994</v>
      </c>
      <c r="S26" s="20">
        <v>10.3</v>
      </c>
      <c r="T26" s="20">
        <v>33.4</v>
      </c>
      <c r="U26" s="20">
        <v>43.7</v>
      </c>
      <c r="V26" s="20">
        <v>22.6</v>
      </c>
      <c r="W26" s="20">
        <v>13.6</v>
      </c>
      <c r="X26" s="20">
        <v>7.6</v>
      </c>
      <c r="Y26" s="20">
        <v>3.9</v>
      </c>
      <c r="Z26" s="20">
        <v>5</v>
      </c>
      <c r="AA26" s="20">
        <v>18.5</v>
      </c>
      <c r="AB26" s="20">
        <v>18.399999999999999</v>
      </c>
      <c r="AC26" s="20">
        <v>-0.6</v>
      </c>
      <c r="AD26" s="20">
        <f>INDEX('LST1'!C:C,MATCH(Team_Stat!$C26,'LST1'!$B:$B,0))</f>
        <v>1</v>
      </c>
      <c r="AE26" s="20">
        <f>INDEX('LST1'!D:D,MATCH(Team_Stat!$C26,'LST1'!$B:$B,0))</f>
        <v>1</v>
      </c>
      <c r="AF26" s="20">
        <f>INDEX('LST1'!E:E,MATCH(Team_Stat!$C26,'LST1'!$B:$B,0))</f>
        <v>0</v>
      </c>
      <c r="AG26" s="20">
        <f>INDEX('LST1'!F:F,MATCH(Team_Stat!$C26,'LST1'!$B:$B,0))</f>
        <v>1</v>
      </c>
      <c r="AH26" s="20">
        <f>INDEX('LST1'!G:G,MATCH(Team_Stat!$C26,'LST1'!$B:$B,0))</f>
        <v>48</v>
      </c>
      <c r="AI26" s="20">
        <f>INDEX('LST1'!H:H,MATCH(Team_Stat!$C26,'LST1'!$B:$B,0))</f>
        <v>103</v>
      </c>
      <c r="AJ26" s="20">
        <f>INDEX('LST1'!I:I,MATCH(Team_Stat!$C26,'LST1'!$B:$B,0))</f>
        <v>41</v>
      </c>
      <c r="AK26" s="20">
        <f>INDEX('LST1'!J:J,MATCH(Team_Stat!$C26,'LST1'!$B:$B,0))</f>
        <v>84</v>
      </c>
      <c r="AL26" s="20">
        <f>INDEX('LST1'!K:K,MATCH(Team_Stat!$C26,'LST1'!$B:$B,0))</f>
        <v>48.8</v>
      </c>
      <c r="AM26" s="20">
        <f>INDEX('LST1'!L:L,MATCH(Team_Stat!$C26,'LST1'!$B:$B,0))</f>
        <v>6</v>
      </c>
      <c r="AN26" s="20">
        <f>INDEX('LST1'!M:M,MATCH(Team_Stat!$C26,'LST1'!$B:$B,0))</f>
        <v>21</v>
      </c>
      <c r="AO26" s="20">
        <f>INDEX('LST1'!N:N,MATCH(Team_Stat!$C26,'LST1'!$B:$B,0))</f>
        <v>28.6</v>
      </c>
      <c r="AP26" s="20">
        <f>INDEX('LST1'!O:O,MATCH(Team_Stat!$C26,'LST1'!$B:$B,0))</f>
        <v>15</v>
      </c>
      <c r="AQ26" s="20">
        <f>INDEX('LST1'!P:P,MATCH(Team_Stat!$C26,'LST1'!$B:$B,0))</f>
        <v>20</v>
      </c>
      <c r="AR26" s="20">
        <f>INDEX('LST1'!Q:Q,MATCH(Team_Stat!$C26,'LST1'!$B:$B,0))</f>
        <v>75</v>
      </c>
      <c r="AS26" s="20">
        <f>INDEX('LST1'!R:R,MATCH(Team_Stat!$C26,'LST1'!$B:$B,0))</f>
        <v>10</v>
      </c>
      <c r="AT26" s="20">
        <f>INDEX('LST1'!S:S,MATCH(Team_Stat!$C26,'LST1'!$B:$B,0))</f>
        <v>34</v>
      </c>
      <c r="AU26" s="20">
        <f>INDEX('LST1'!T:T,MATCH(Team_Stat!$C26,'LST1'!$B:$B,0))</f>
        <v>44</v>
      </c>
      <c r="AV26" s="20">
        <f>INDEX('LST1'!U:U,MATCH(Team_Stat!$C26,'LST1'!$B:$B,0))</f>
        <v>26</v>
      </c>
      <c r="AW26" s="20">
        <f>INDEX('LST1'!V:V,MATCH(Team_Stat!$C26,'LST1'!$B:$B,0))</f>
        <v>18</v>
      </c>
      <c r="AX26" s="20">
        <f>INDEX('LST1'!W:W,MATCH(Team_Stat!$C26,'LST1'!$B:$B,0))</f>
        <v>9</v>
      </c>
      <c r="AY26" s="20">
        <f>INDEX('LST1'!X:X,MATCH(Team_Stat!$C26,'LST1'!$B:$B,0))</f>
        <v>3</v>
      </c>
      <c r="AZ26" s="20">
        <f>INDEX('LST1'!Y:Y,MATCH(Team_Stat!$C26,'LST1'!$B:$B,0))</f>
        <v>6</v>
      </c>
      <c r="BA26" s="20">
        <f>INDEX('LST1'!Z:Z,MATCH(Team_Stat!$C26,'LST1'!$B:$B,0))</f>
        <v>14</v>
      </c>
      <c r="BB26" s="20">
        <f>INDEX('LST1'!AA:AA,MATCH(Team_Stat!$C26,'LST1'!$B:$B,0))</f>
        <v>19</v>
      </c>
      <c r="BC26" s="55">
        <f>INDEX('LST1'!AB:AB,MATCH(Team_Stat!$C26,'LST1'!$B:$B,0))</f>
        <v>11</v>
      </c>
    </row>
    <row r="27" spans="1:55" x14ac:dyDescent="0.25">
      <c r="A27" s="35" t="str">
        <f>INDEX(Ref!A:A,MATCH(Team_Stat!C27,Ref!B:B,0))</f>
        <v>CHI</v>
      </c>
      <c r="B27" s="18">
        <v>26</v>
      </c>
      <c r="C27" s="18" t="s">
        <v>43</v>
      </c>
      <c r="D27" s="18">
        <v>76</v>
      </c>
      <c r="E27" s="18">
        <v>25</v>
      </c>
      <c r="F27" s="18">
        <v>51</v>
      </c>
      <c r="G27" s="18">
        <v>0.32900000000000001</v>
      </c>
      <c r="H27" s="18">
        <v>48.5</v>
      </c>
      <c r="I27" s="18">
        <v>102.8</v>
      </c>
      <c r="J27" s="18">
        <v>38.6</v>
      </c>
      <c r="K27" s="18">
        <v>88.9</v>
      </c>
      <c r="L27" s="18">
        <v>43.4</v>
      </c>
      <c r="M27" s="18">
        <v>10.9</v>
      </c>
      <c r="N27" s="18">
        <v>31.1</v>
      </c>
      <c r="O27" s="18">
        <v>35.200000000000003</v>
      </c>
      <c r="P27" s="18">
        <v>14.8</v>
      </c>
      <c r="Q27" s="18">
        <v>19.399999999999999</v>
      </c>
      <c r="R27" s="18">
        <v>76.2</v>
      </c>
      <c r="S27" s="18">
        <v>9.6999999999999993</v>
      </c>
      <c r="T27" s="18">
        <v>35.200000000000003</v>
      </c>
      <c r="U27" s="18">
        <v>44.9</v>
      </c>
      <c r="V27" s="18">
        <v>23.4</v>
      </c>
      <c r="W27" s="18">
        <v>13.9</v>
      </c>
      <c r="X27" s="18">
        <v>7.5</v>
      </c>
      <c r="Y27" s="18">
        <v>3.6</v>
      </c>
      <c r="Z27" s="18">
        <v>5.0999999999999996</v>
      </c>
      <c r="AA27" s="18">
        <v>19.3</v>
      </c>
      <c r="AB27" s="18">
        <v>17.5</v>
      </c>
      <c r="AC27" s="18">
        <v>-6.9</v>
      </c>
      <c r="AD27" s="20">
        <f>INDEX('LST1'!C:C,MATCH(Team_Stat!$C27,'LST1'!$B:$B,0))</f>
        <v>1</v>
      </c>
      <c r="AE27" s="20">
        <f>INDEX('LST1'!D:D,MATCH(Team_Stat!$C27,'LST1'!$B:$B,0))</f>
        <v>1</v>
      </c>
      <c r="AF27" s="20">
        <f>INDEX('LST1'!E:E,MATCH(Team_Stat!$C27,'LST1'!$B:$B,0))</f>
        <v>0</v>
      </c>
      <c r="AG27" s="20">
        <f>INDEX('LST1'!F:F,MATCH(Team_Stat!$C27,'LST1'!$B:$B,0))</f>
        <v>1</v>
      </c>
      <c r="AH27" s="20">
        <f>INDEX('LST1'!G:G,MATCH(Team_Stat!$C27,'LST1'!$B:$B,0))</f>
        <v>48</v>
      </c>
      <c r="AI27" s="20">
        <f>INDEX('LST1'!H:H,MATCH(Team_Stat!$C27,'LST1'!$B:$B,0))</f>
        <v>90</v>
      </c>
      <c r="AJ27" s="20">
        <f>INDEX('LST1'!I:I,MATCH(Team_Stat!$C27,'LST1'!$B:$B,0))</f>
        <v>30</v>
      </c>
      <c r="AK27" s="20">
        <f>INDEX('LST1'!J:J,MATCH(Team_Stat!$C27,'LST1'!$B:$B,0))</f>
        <v>84</v>
      </c>
      <c r="AL27" s="20">
        <f>INDEX('LST1'!K:K,MATCH(Team_Stat!$C27,'LST1'!$B:$B,0))</f>
        <v>35.700000000000003</v>
      </c>
      <c r="AM27" s="20">
        <f>INDEX('LST1'!L:L,MATCH(Team_Stat!$C27,'LST1'!$B:$B,0))</f>
        <v>14</v>
      </c>
      <c r="AN27" s="20">
        <f>INDEX('LST1'!M:M,MATCH(Team_Stat!$C27,'LST1'!$B:$B,0))</f>
        <v>41</v>
      </c>
      <c r="AO27" s="20">
        <f>INDEX('LST1'!N:N,MATCH(Team_Stat!$C27,'LST1'!$B:$B,0))</f>
        <v>34.1</v>
      </c>
      <c r="AP27" s="20">
        <f>INDEX('LST1'!O:O,MATCH(Team_Stat!$C27,'LST1'!$B:$B,0))</f>
        <v>16</v>
      </c>
      <c r="AQ27" s="20">
        <f>INDEX('LST1'!P:P,MATCH(Team_Stat!$C27,'LST1'!$B:$B,0))</f>
        <v>23</v>
      </c>
      <c r="AR27" s="20">
        <f>INDEX('LST1'!Q:Q,MATCH(Team_Stat!$C27,'LST1'!$B:$B,0))</f>
        <v>69.599999999999994</v>
      </c>
      <c r="AS27" s="20">
        <f>INDEX('LST1'!R:R,MATCH(Team_Stat!$C27,'LST1'!$B:$B,0))</f>
        <v>11</v>
      </c>
      <c r="AT27" s="20">
        <f>INDEX('LST1'!S:S,MATCH(Team_Stat!$C27,'LST1'!$B:$B,0))</f>
        <v>42</v>
      </c>
      <c r="AU27" s="20">
        <f>INDEX('LST1'!T:T,MATCH(Team_Stat!$C27,'LST1'!$B:$B,0))</f>
        <v>53</v>
      </c>
      <c r="AV27" s="20">
        <f>INDEX('LST1'!U:U,MATCH(Team_Stat!$C27,'LST1'!$B:$B,0))</f>
        <v>16</v>
      </c>
      <c r="AW27" s="20">
        <f>INDEX('LST1'!V:V,MATCH(Team_Stat!$C27,'LST1'!$B:$B,0))</f>
        <v>16</v>
      </c>
      <c r="AX27" s="20">
        <f>INDEX('LST1'!W:W,MATCH(Team_Stat!$C27,'LST1'!$B:$B,0))</f>
        <v>10</v>
      </c>
      <c r="AY27" s="20">
        <f>INDEX('LST1'!X:X,MATCH(Team_Stat!$C27,'LST1'!$B:$B,0))</f>
        <v>7</v>
      </c>
      <c r="AZ27" s="20">
        <f>INDEX('LST1'!Y:Y,MATCH(Team_Stat!$C27,'LST1'!$B:$B,0))</f>
        <v>5</v>
      </c>
      <c r="BA27" s="20">
        <f>INDEX('LST1'!Z:Z,MATCH(Team_Stat!$C27,'LST1'!$B:$B,0))</f>
        <v>17</v>
      </c>
      <c r="BB27" s="20">
        <f>INDEX('LST1'!AA:AA,MATCH(Team_Stat!$C27,'LST1'!$B:$B,0))</f>
        <v>18</v>
      </c>
      <c r="BC27" s="55">
        <f>INDEX('LST1'!AB:AB,MATCH(Team_Stat!$C27,'LST1'!$B:$B,0))</f>
        <v>8</v>
      </c>
    </row>
    <row r="28" spans="1:55" x14ac:dyDescent="0.25">
      <c r="A28" s="35" t="str">
        <f>INDEX(Ref!A:A,MATCH(Team_Stat!C28,Ref!B:B,0))</f>
        <v>SAS</v>
      </c>
      <c r="B28" s="20">
        <v>27</v>
      </c>
      <c r="C28" s="20" t="s">
        <v>79</v>
      </c>
      <c r="D28" s="20">
        <v>76</v>
      </c>
      <c r="E28" s="20">
        <v>44</v>
      </c>
      <c r="F28" s="20">
        <v>32</v>
      </c>
      <c r="G28" s="20">
        <v>0.57899999999999996</v>
      </c>
      <c r="H28" s="20">
        <v>48.1</v>
      </c>
      <c r="I28" s="20">
        <v>102.5</v>
      </c>
      <c r="J28" s="20">
        <v>39</v>
      </c>
      <c r="K28" s="20">
        <v>85.2</v>
      </c>
      <c r="L28" s="20">
        <v>45.8</v>
      </c>
      <c r="M28" s="20">
        <v>8.6</v>
      </c>
      <c r="N28" s="20">
        <v>24.2</v>
      </c>
      <c r="O28" s="20">
        <v>35.4</v>
      </c>
      <c r="P28" s="20">
        <v>15.9</v>
      </c>
      <c r="Q28" s="20">
        <v>20.7</v>
      </c>
      <c r="R28" s="20">
        <v>77.2</v>
      </c>
      <c r="S28" s="20">
        <v>10.4</v>
      </c>
      <c r="T28" s="20">
        <v>34</v>
      </c>
      <c r="U28" s="20">
        <v>44.4</v>
      </c>
      <c r="V28" s="20">
        <v>22.9</v>
      </c>
      <c r="W28" s="20">
        <v>13.3</v>
      </c>
      <c r="X28" s="20">
        <v>7.5</v>
      </c>
      <c r="Y28" s="20">
        <v>5.6</v>
      </c>
      <c r="Z28" s="20">
        <v>3.9</v>
      </c>
      <c r="AA28" s="20">
        <v>17.100000000000001</v>
      </c>
      <c r="AB28" s="20">
        <v>19.7</v>
      </c>
      <c r="AC28" s="20">
        <v>3.1</v>
      </c>
      <c r="AD28" s="20">
        <f>INDEX('LST1'!C:C,MATCH(Team_Stat!$C28,'LST1'!$B:$B,0))</f>
        <v>1</v>
      </c>
      <c r="AE28" s="20">
        <f>INDEX('LST1'!D:D,MATCH(Team_Stat!$C28,'LST1'!$B:$B,0))</f>
        <v>1</v>
      </c>
      <c r="AF28" s="20">
        <f>INDEX('LST1'!E:E,MATCH(Team_Stat!$C28,'LST1'!$B:$B,0))</f>
        <v>0</v>
      </c>
      <c r="AG28" s="20">
        <f>INDEX('LST1'!F:F,MATCH(Team_Stat!$C28,'LST1'!$B:$B,0))</f>
        <v>1</v>
      </c>
      <c r="AH28" s="20">
        <f>INDEX('LST1'!G:G,MATCH(Team_Stat!$C28,'LST1'!$B:$B,0))</f>
        <v>48</v>
      </c>
      <c r="AI28" s="20">
        <f>INDEX('LST1'!H:H,MATCH(Team_Stat!$C28,'LST1'!$B:$B,0))</f>
        <v>103</v>
      </c>
      <c r="AJ28" s="20">
        <f>INDEX('LST1'!I:I,MATCH(Team_Stat!$C28,'LST1'!$B:$B,0))</f>
        <v>34</v>
      </c>
      <c r="AK28" s="20">
        <f>INDEX('LST1'!J:J,MATCH(Team_Stat!$C28,'LST1'!$B:$B,0))</f>
        <v>81</v>
      </c>
      <c r="AL28" s="20">
        <f>INDEX('LST1'!K:K,MATCH(Team_Stat!$C28,'LST1'!$B:$B,0))</f>
        <v>42</v>
      </c>
      <c r="AM28" s="20">
        <f>INDEX('LST1'!L:L,MATCH(Team_Stat!$C28,'LST1'!$B:$B,0))</f>
        <v>13</v>
      </c>
      <c r="AN28" s="20">
        <f>INDEX('LST1'!M:M,MATCH(Team_Stat!$C28,'LST1'!$B:$B,0))</f>
        <v>31</v>
      </c>
      <c r="AO28" s="20">
        <f>INDEX('LST1'!N:N,MATCH(Team_Stat!$C28,'LST1'!$B:$B,0))</f>
        <v>41.9</v>
      </c>
      <c r="AP28" s="20">
        <f>INDEX('LST1'!O:O,MATCH(Team_Stat!$C28,'LST1'!$B:$B,0))</f>
        <v>22</v>
      </c>
      <c r="AQ28" s="20">
        <f>INDEX('LST1'!P:P,MATCH(Team_Stat!$C28,'LST1'!$B:$B,0))</f>
        <v>30</v>
      </c>
      <c r="AR28" s="20">
        <f>INDEX('LST1'!Q:Q,MATCH(Team_Stat!$C28,'LST1'!$B:$B,0))</f>
        <v>73.3</v>
      </c>
      <c r="AS28" s="20">
        <f>INDEX('LST1'!R:R,MATCH(Team_Stat!$C28,'LST1'!$B:$B,0))</f>
        <v>14</v>
      </c>
      <c r="AT28" s="20">
        <f>INDEX('LST1'!S:S,MATCH(Team_Stat!$C28,'LST1'!$B:$B,0))</f>
        <v>34</v>
      </c>
      <c r="AU28" s="20">
        <f>INDEX('LST1'!T:T,MATCH(Team_Stat!$C28,'LST1'!$B:$B,0))</f>
        <v>48</v>
      </c>
      <c r="AV28" s="20">
        <f>INDEX('LST1'!U:U,MATCH(Team_Stat!$C28,'LST1'!$B:$B,0))</f>
        <v>22</v>
      </c>
      <c r="AW28" s="20">
        <f>INDEX('LST1'!V:V,MATCH(Team_Stat!$C28,'LST1'!$B:$B,0))</f>
        <v>18</v>
      </c>
      <c r="AX28" s="20">
        <f>INDEX('LST1'!W:W,MATCH(Team_Stat!$C28,'LST1'!$B:$B,0))</f>
        <v>13</v>
      </c>
      <c r="AY28" s="20">
        <f>INDEX('LST1'!X:X,MATCH(Team_Stat!$C28,'LST1'!$B:$B,0))</f>
        <v>6</v>
      </c>
      <c r="AZ28" s="20">
        <f>INDEX('LST1'!Y:Y,MATCH(Team_Stat!$C28,'LST1'!$B:$B,0))</f>
        <v>3</v>
      </c>
      <c r="BA28" s="20">
        <f>INDEX('LST1'!Z:Z,MATCH(Team_Stat!$C28,'LST1'!$B:$B,0))</f>
        <v>18</v>
      </c>
      <c r="BB28" s="20">
        <f>INDEX('LST1'!AA:AA,MATCH(Team_Stat!$C28,'LST1'!$B:$B,0))</f>
        <v>23</v>
      </c>
      <c r="BC28" s="55">
        <f>INDEX('LST1'!AB:AB,MATCH(Team_Stat!$C28,'LST1'!$B:$B,0))</f>
        <v>4</v>
      </c>
    </row>
    <row r="29" spans="1:55" x14ac:dyDescent="0.25">
      <c r="A29" s="35" t="str">
        <f>INDEX(Ref!A:A,MATCH(Team_Stat!C29,Ref!B:B,0))</f>
        <v>DAL</v>
      </c>
      <c r="B29" s="18">
        <v>28</v>
      </c>
      <c r="C29" s="18" t="s">
        <v>46</v>
      </c>
      <c r="D29" s="18">
        <v>76</v>
      </c>
      <c r="E29" s="18">
        <v>23</v>
      </c>
      <c r="F29" s="18">
        <v>53</v>
      </c>
      <c r="G29" s="18">
        <v>0.30299999999999999</v>
      </c>
      <c r="H29" s="18">
        <v>48.3</v>
      </c>
      <c r="I29" s="18">
        <v>102.5</v>
      </c>
      <c r="J29" s="18">
        <v>38.1</v>
      </c>
      <c r="K29" s="18">
        <v>85.5</v>
      </c>
      <c r="L29" s="18">
        <v>44.6</v>
      </c>
      <c r="M29" s="18">
        <v>11.8</v>
      </c>
      <c r="N29" s="18">
        <v>32.4</v>
      </c>
      <c r="O29" s="18">
        <v>36.299999999999997</v>
      </c>
      <c r="P29" s="18">
        <v>14.4</v>
      </c>
      <c r="Q29" s="18">
        <v>18.8</v>
      </c>
      <c r="R29" s="18">
        <v>76.8</v>
      </c>
      <c r="S29" s="18">
        <v>8</v>
      </c>
      <c r="T29" s="18">
        <v>33.200000000000003</v>
      </c>
      <c r="U29" s="18">
        <v>41.2</v>
      </c>
      <c r="V29" s="18">
        <v>22.7</v>
      </c>
      <c r="W29" s="18">
        <v>12.4</v>
      </c>
      <c r="X29" s="18">
        <v>7.1</v>
      </c>
      <c r="Y29" s="18">
        <v>3.8</v>
      </c>
      <c r="Z29" s="18">
        <v>4.5</v>
      </c>
      <c r="AA29" s="18">
        <v>19.3</v>
      </c>
      <c r="AB29" s="18">
        <v>19.8</v>
      </c>
      <c r="AC29" s="18">
        <v>-2.5</v>
      </c>
      <c r="AD29" s="20">
        <f>INDEX('LST1'!C:C,MATCH(Team_Stat!$C29,'LST1'!$B:$B,0))</f>
        <v>1</v>
      </c>
      <c r="AE29" s="20">
        <f>INDEX('LST1'!D:D,MATCH(Team_Stat!$C29,'LST1'!$B:$B,0))</f>
        <v>0</v>
      </c>
      <c r="AF29" s="20">
        <f>INDEX('LST1'!E:E,MATCH(Team_Stat!$C29,'LST1'!$B:$B,0))</f>
        <v>1</v>
      </c>
      <c r="AG29" s="20">
        <f>INDEX('LST1'!F:F,MATCH(Team_Stat!$C29,'LST1'!$B:$B,0))</f>
        <v>0</v>
      </c>
      <c r="AH29" s="20">
        <f>INDEX('LST1'!G:G,MATCH(Team_Stat!$C29,'LST1'!$B:$B,0))</f>
        <v>48</v>
      </c>
      <c r="AI29" s="20">
        <f>INDEX('LST1'!H:H,MATCH(Team_Stat!$C29,'LST1'!$B:$B,0))</f>
        <v>92</v>
      </c>
      <c r="AJ29" s="20">
        <f>INDEX('LST1'!I:I,MATCH(Team_Stat!$C29,'LST1'!$B:$B,0))</f>
        <v>38</v>
      </c>
      <c r="AK29" s="20">
        <f>INDEX('LST1'!J:J,MATCH(Team_Stat!$C29,'LST1'!$B:$B,0))</f>
        <v>85</v>
      </c>
      <c r="AL29" s="20">
        <f>INDEX('LST1'!K:K,MATCH(Team_Stat!$C29,'LST1'!$B:$B,0))</f>
        <v>44.7</v>
      </c>
      <c r="AM29" s="20">
        <f>INDEX('LST1'!L:L,MATCH(Team_Stat!$C29,'LST1'!$B:$B,0))</f>
        <v>11</v>
      </c>
      <c r="AN29" s="20">
        <f>INDEX('LST1'!M:M,MATCH(Team_Stat!$C29,'LST1'!$B:$B,0))</f>
        <v>28</v>
      </c>
      <c r="AO29" s="20">
        <f>INDEX('LST1'!N:N,MATCH(Team_Stat!$C29,'LST1'!$B:$B,0))</f>
        <v>39.299999999999997</v>
      </c>
      <c r="AP29" s="20">
        <f>INDEX('LST1'!O:O,MATCH(Team_Stat!$C29,'LST1'!$B:$B,0))</f>
        <v>5</v>
      </c>
      <c r="AQ29" s="20">
        <f>INDEX('LST1'!P:P,MATCH(Team_Stat!$C29,'LST1'!$B:$B,0))</f>
        <v>7</v>
      </c>
      <c r="AR29" s="20">
        <f>INDEX('LST1'!Q:Q,MATCH(Team_Stat!$C29,'LST1'!$B:$B,0))</f>
        <v>71.400000000000006</v>
      </c>
      <c r="AS29" s="20">
        <f>INDEX('LST1'!R:R,MATCH(Team_Stat!$C29,'LST1'!$B:$B,0))</f>
        <v>6</v>
      </c>
      <c r="AT29" s="20">
        <f>INDEX('LST1'!S:S,MATCH(Team_Stat!$C29,'LST1'!$B:$B,0))</f>
        <v>40</v>
      </c>
      <c r="AU29" s="20">
        <f>INDEX('LST1'!T:T,MATCH(Team_Stat!$C29,'LST1'!$B:$B,0))</f>
        <v>46</v>
      </c>
      <c r="AV29" s="20">
        <f>INDEX('LST1'!U:U,MATCH(Team_Stat!$C29,'LST1'!$B:$B,0))</f>
        <v>22</v>
      </c>
      <c r="AW29" s="20">
        <f>INDEX('LST1'!V:V,MATCH(Team_Stat!$C29,'LST1'!$B:$B,0))</f>
        <v>14</v>
      </c>
      <c r="AX29" s="20">
        <f>INDEX('LST1'!W:W,MATCH(Team_Stat!$C29,'LST1'!$B:$B,0))</f>
        <v>5</v>
      </c>
      <c r="AY29" s="20">
        <f>INDEX('LST1'!X:X,MATCH(Team_Stat!$C29,'LST1'!$B:$B,0))</f>
        <v>5</v>
      </c>
      <c r="AZ29" s="20">
        <f>INDEX('LST1'!Y:Y,MATCH(Team_Stat!$C29,'LST1'!$B:$B,0))</f>
        <v>6</v>
      </c>
      <c r="BA29" s="20">
        <f>INDEX('LST1'!Z:Z,MATCH(Team_Stat!$C29,'LST1'!$B:$B,0))</f>
        <v>17</v>
      </c>
      <c r="BB29" s="20">
        <f>INDEX('LST1'!AA:AA,MATCH(Team_Stat!$C29,'LST1'!$B:$B,0))</f>
        <v>13</v>
      </c>
      <c r="BC29" s="55">
        <f>INDEX('LST1'!AB:AB,MATCH(Team_Stat!$C29,'LST1'!$B:$B,0))</f>
        <v>-1</v>
      </c>
    </row>
    <row r="30" spans="1:55" x14ac:dyDescent="0.25">
      <c r="A30" s="35" t="str">
        <f>INDEX(Ref!A:A,MATCH(Team_Stat!C30,Ref!B:B,0))</f>
        <v>SAC</v>
      </c>
      <c r="B30" s="20">
        <v>29</v>
      </c>
      <c r="C30" s="20" t="s">
        <v>77</v>
      </c>
      <c r="D30" s="20">
        <v>76</v>
      </c>
      <c r="E30" s="20">
        <v>24</v>
      </c>
      <c r="F30" s="20">
        <v>52</v>
      </c>
      <c r="G30" s="20">
        <v>0.316</v>
      </c>
      <c r="H30" s="20">
        <v>48.2</v>
      </c>
      <c r="I30" s="20">
        <v>99.4</v>
      </c>
      <c r="J30" s="20">
        <v>39</v>
      </c>
      <c r="K30" s="20">
        <v>86.2</v>
      </c>
      <c r="L30" s="20">
        <v>45.3</v>
      </c>
      <c r="M30" s="20">
        <v>9.1</v>
      </c>
      <c r="N30" s="20">
        <v>23.9</v>
      </c>
      <c r="O30" s="20">
        <v>38</v>
      </c>
      <c r="P30" s="20">
        <v>12.3</v>
      </c>
      <c r="Q30" s="20">
        <v>16.7</v>
      </c>
      <c r="R30" s="20">
        <v>73.900000000000006</v>
      </c>
      <c r="S30" s="20">
        <v>9.4</v>
      </c>
      <c r="T30" s="20">
        <v>31.2</v>
      </c>
      <c r="U30" s="20">
        <v>40.6</v>
      </c>
      <c r="V30" s="20">
        <v>21.6</v>
      </c>
      <c r="W30" s="20">
        <v>13.8</v>
      </c>
      <c r="X30" s="20">
        <v>8</v>
      </c>
      <c r="Y30" s="20">
        <v>4.0999999999999996</v>
      </c>
      <c r="Z30" s="20">
        <v>4.5999999999999996</v>
      </c>
      <c r="AA30" s="20">
        <v>19.899999999999999</v>
      </c>
      <c r="AB30" s="20">
        <v>17.3</v>
      </c>
      <c r="AC30" s="20">
        <v>-7.3</v>
      </c>
      <c r="AD30" s="20">
        <f>INDEX('LST1'!C:C,MATCH(Team_Stat!$C30,'LST1'!$B:$B,0))</f>
        <v>1</v>
      </c>
      <c r="AE30" s="20">
        <f>INDEX('LST1'!D:D,MATCH(Team_Stat!$C30,'LST1'!$B:$B,0))</f>
        <v>0</v>
      </c>
      <c r="AF30" s="20">
        <f>INDEX('LST1'!E:E,MATCH(Team_Stat!$C30,'LST1'!$B:$B,0))</f>
        <v>1</v>
      </c>
      <c r="AG30" s="20">
        <f>INDEX('LST1'!F:F,MATCH(Team_Stat!$C30,'LST1'!$B:$B,0))</f>
        <v>0</v>
      </c>
      <c r="AH30" s="20">
        <f>INDEX('LST1'!G:G,MATCH(Team_Stat!$C30,'LST1'!$B:$B,0))</f>
        <v>48</v>
      </c>
      <c r="AI30" s="20">
        <f>INDEX('LST1'!H:H,MATCH(Team_Stat!$C30,'LST1'!$B:$B,0))</f>
        <v>103</v>
      </c>
      <c r="AJ30" s="20">
        <f>INDEX('LST1'!I:I,MATCH(Team_Stat!$C30,'LST1'!$B:$B,0))</f>
        <v>42</v>
      </c>
      <c r="AK30" s="20">
        <f>INDEX('LST1'!J:J,MATCH(Team_Stat!$C30,'LST1'!$B:$B,0))</f>
        <v>78</v>
      </c>
      <c r="AL30" s="20">
        <f>INDEX('LST1'!K:K,MATCH(Team_Stat!$C30,'LST1'!$B:$B,0))</f>
        <v>53.8</v>
      </c>
      <c r="AM30" s="20">
        <f>INDEX('LST1'!L:L,MATCH(Team_Stat!$C30,'LST1'!$B:$B,0))</f>
        <v>13</v>
      </c>
      <c r="AN30" s="20">
        <f>INDEX('LST1'!M:M,MATCH(Team_Stat!$C30,'LST1'!$B:$B,0))</f>
        <v>31</v>
      </c>
      <c r="AO30" s="20">
        <f>INDEX('LST1'!N:N,MATCH(Team_Stat!$C30,'LST1'!$B:$B,0))</f>
        <v>41.9</v>
      </c>
      <c r="AP30" s="20">
        <f>INDEX('LST1'!O:O,MATCH(Team_Stat!$C30,'LST1'!$B:$B,0))</f>
        <v>6</v>
      </c>
      <c r="AQ30" s="20">
        <f>INDEX('LST1'!P:P,MATCH(Team_Stat!$C30,'LST1'!$B:$B,0))</f>
        <v>9</v>
      </c>
      <c r="AR30" s="20">
        <f>INDEX('LST1'!Q:Q,MATCH(Team_Stat!$C30,'LST1'!$B:$B,0))</f>
        <v>66.7</v>
      </c>
      <c r="AS30" s="20">
        <f>INDEX('LST1'!R:R,MATCH(Team_Stat!$C30,'LST1'!$B:$B,0))</f>
        <v>6</v>
      </c>
      <c r="AT30" s="20">
        <f>INDEX('LST1'!S:S,MATCH(Team_Stat!$C30,'LST1'!$B:$B,0))</f>
        <v>26</v>
      </c>
      <c r="AU30" s="20">
        <f>INDEX('LST1'!T:T,MATCH(Team_Stat!$C30,'LST1'!$B:$B,0))</f>
        <v>32</v>
      </c>
      <c r="AV30" s="20">
        <f>INDEX('LST1'!U:U,MATCH(Team_Stat!$C30,'LST1'!$B:$B,0))</f>
        <v>27</v>
      </c>
      <c r="AW30" s="20">
        <f>INDEX('LST1'!V:V,MATCH(Team_Stat!$C30,'LST1'!$B:$B,0))</f>
        <v>18</v>
      </c>
      <c r="AX30" s="20">
        <f>INDEX('LST1'!W:W,MATCH(Team_Stat!$C30,'LST1'!$B:$B,0))</f>
        <v>3</v>
      </c>
      <c r="AY30" s="20">
        <f>INDEX('LST1'!X:X,MATCH(Team_Stat!$C30,'LST1'!$B:$B,0))</f>
        <v>2</v>
      </c>
      <c r="AZ30" s="20">
        <f>INDEX('LST1'!Y:Y,MATCH(Team_Stat!$C30,'LST1'!$B:$B,0))</f>
        <v>4</v>
      </c>
      <c r="BA30" s="20">
        <f>INDEX('LST1'!Z:Z,MATCH(Team_Stat!$C30,'LST1'!$B:$B,0))</f>
        <v>24</v>
      </c>
      <c r="BB30" s="20">
        <f>INDEX('LST1'!AA:AA,MATCH(Team_Stat!$C30,'LST1'!$B:$B,0))</f>
        <v>17</v>
      </c>
      <c r="BC30" s="55">
        <f>INDEX('LST1'!AB:AB,MATCH(Team_Stat!$C30,'LST1'!$B:$B,0))</f>
        <v>-3</v>
      </c>
    </row>
    <row r="31" spans="1:55" x14ac:dyDescent="0.25">
      <c r="A31" s="35" t="str">
        <f>INDEX(Ref!A:A,MATCH(Team_Stat!C31,Ref!B:B,0))</f>
        <v>MEM</v>
      </c>
      <c r="B31" s="18">
        <v>30</v>
      </c>
      <c r="C31" s="18" t="s">
        <v>59</v>
      </c>
      <c r="D31" s="18">
        <v>76</v>
      </c>
      <c r="E31" s="18">
        <v>21</v>
      </c>
      <c r="F31" s="18">
        <v>55</v>
      </c>
      <c r="G31" s="18">
        <v>0.27600000000000002</v>
      </c>
      <c r="H31" s="18">
        <v>48.1</v>
      </c>
      <c r="I31" s="18">
        <v>98.8</v>
      </c>
      <c r="J31" s="18">
        <v>36.5</v>
      </c>
      <c r="K31" s="18">
        <v>82.4</v>
      </c>
      <c r="L31" s="18">
        <v>44.3</v>
      </c>
      <c r="M31" s="18">
        <v>9.1999999999999993</v>
      </c>
      <c r="N31" s="18">
        <v>26.2</v>
      </c>
      <c r="O31" s="18">
        <v>35.1</v>
      </c>
      <c r="P31" s="18">
        <v>16.7</v>
      </c>
      <c r="Q31" s="18">
        <v>21.3</v>
      </c>
      <c r="R31" s="18">
        <v>78.400000000000006</v>
      </c>
      <c r="S31" s="18">
        <v>9.5</v>
      </c>
      <c r="T31" s="18">
        <v>31.1</v>
      </c>
      <c r="U31" s="18">
        <v>40.6</v>
      </c>
      <c r="V31" s="18">
        <v>21.4</v>
      </c>
      <c r="W31" s="18">
        <v>14.9</v>
      </c>
      <c r="X31" s="18">
        <v>7.4</v>
      </c>
      <c r="Y31" s="18">
        <v>4.9000000000000004</v>
      </c>
      <c r="Z31" s="18">
        <v>5.2</v>
      </c>
      <c r="AA31" s="18">
        <v>23.6</v>
      </c>
      <c r="AB31" s="18">
        <v>20.5</v>
      </c>
      <c r="AC31" s="18">
        <v>-5.9</v>
      </c>
      <c r="AD31" s="20">
        <f>INDEX('LST1'!C:C,MATCH(Team_Stat!$C31,'LST1'!$B:$B,0))</f>
        <v>1</v>
      </c>
      <c r="AE31" s="20">
        <f>INDEX('LST1'!D:D,MATCH(Team_Stat!$C31,'LST1'!$B:$B,0))</f>
        <v>0</v>
      </c>
      <c r="AF31" s="20">
        <f>INDEX('LST1'!E:E,MATCH(Team_Stat!$C31,'LST1'!$B:$B,0))</f>
        <v>1</v>
      </c>
      <c r="AG31" s="20">
        <f>INDEX('LST1'!F:F,MATCH(Team_Stat!$C31,'LST1'!$B:$B,0))</f>
        <v>0</v>
      </c>
      <c r="AH31" s="20">
        <f>INDEX('LST1'!G:G,MATCH(Team_Stat!$C31,'LST1'!$B:$B,0))</f>
        <v>48</v>
      </c>
      <c r="AI31" s="20">
        <f>INDEX('LST1'!H:H,MATCH(Team_Stat!$C31,'LST1'!$B:$B,0))</f>
        <v>97</v>
      </c>
      <c r="AJ31" s="20">
        <f>INDEX('LST1'!I:I,MATCH(Team_Stat!$C31,'LST1'!$B:$B,0))</f>
        <v>39</v>
      </c>
      <c r="AK31" s="20">
        <f>INDEX('LST1'!J:J,MATCH(Team_Stat!$C31,'LST1'!$B:$B,0))</f>
        <v>81</v>
      </c>
      <c r="AL31" s="20">
        <f>INDEX('LST1'!K:K,MATCH(Team_Stat!$C31,'LST1'!$B:$B,0))</f>
        <v>48.1</v>
      </c>
      <c r="AM31" s="20">
        <f>INDEX('LST1'!L:L,MATCH(Team_Stat!$C31,'LST1'!$B:$B,0))</f>
        <v>9</v>
      </c>
      <c r="AN31" s="20">
        <f>INDEX('LST1'!M:M,MATCH(Team_Stat!$C31,'LST1'!$B:$B,0))</f>
        <v>23</v>
      </c>
      <c r="AO31" s="20">
        <f>INDEX('LST1'!N:N,MATCH(Team_Stat!$C31,'LST1'!$B:$B,0))</f>
        <v>39.1</v>
      </c>
      <c r="AP31" s="20">
        <f>INDEX('LST1'!O:O,MATCH(Team_Stat!$C31,'LST1'!$B:$B,0))</f>
        <v>10</v>
      </c>
      <c r="AQ31" s="20">
        <f>INDEX('LST1'!P:P,MATCH(Team_Stat!$C31,'LST1'!$B:$B,0))</f>
        <v>15</v>
      </c>
      <c r="AR31" s="20">
        <f>INDEX('LST1'!Q:Q,MATCH(Team_Stat!$C31,'LST1'!$B:$B,0))</f>
        <v>66.7</v>
      </c>
      <c r="AS31" s="20">
        <f>INDEX('LST1'!R:R,MATCH(Team_Stat!$C31,'LST1'!$B:$B,0))</f>
        <v>7</v>
      </c>
      <c r="AT31" s="20">
        <f>INDEX('LST1'!S:S,MATCH(Team_Stat!$C31,'LST1'!$B:$B,0))</f>
        <v>26</v>
      </c>
      <c r="AU31" s="20">
        <f>INDEX('LST1'!T:T,MATCH(Team_Stat!$C31,'LST1'!$B:$B,0))</f>
        <v>33</v>
      </c>
      <c r="AV31" s="20">
        <f>INDEX('LST1'!U:U,MATCH(Team_Stat!$C31,'LST1'!$B:$B,0))</f>
        <v>24</v>
      </c>
      <c r="AW31" s="20">
        <f>INDEX('LST1'!V:V,MATCH(Team_Stat!$C31,'LST1'!$B:$B,0))</f>
        <v>15</v>
      </c>
      <c r="AX31" s="20">
        <f>INDEX('LST1'!W:W,MATCH(Team_Stat!$C31,'LST1'!$B:$B,0))</f>
        <v>8</v>
      </c>
      <c r="AY31" s="20">
        <f>INDEX('LST1'!X:X,MATCH(Team_Stat!$C31,'LST1'!$B:$B,0))</f>
        <v>4</v>
      </c>
      <c r="AZ31" s="20">
        <f>INDEX('LST1'!Y:Y,MATCH(Team_Stat!$C31,'LST1'!$B:$B,0))</f>
        <v>5</v>
      </c>
      <c r="BA31" s="20">
        <f>INDEX('LST1'!Z:Z,MATCH(Team_Stat!$C31,'LST1'!$B:$B,0))</f>
        <v>21</v>
      </c>
      <c r="BB31" s="20">
        <f>INDEX('LST1'!AA:AA,MATCH(Team_Stat!$C31,'LST1'!$B:$B,0))</f>
        <v>19</v>
      </c>
      <c r="BC31" s="55">
        <f>INDEX('LST1'!AB:AB,MATCH(Team_Stat!$C31,'LST1'!$B:$B,0))</f>
        <v>-10</v>
      </c>
    </row>
  </sheetData>
  <pageMargins left="0.7" right="0.7" top="0.75" bottom="0.75" header="0.3" footer="0.3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"/>
  <sheetViews>
    <sheetView workbookViewId="0">
      <selection activeCell="B6" sqref="B6"/>
    </sheetView>
  </sheetViews>
  <sheetFormatPr defaultRowHeight="15" x14ac:dyDescent="0.25"/>
  <cols>
    <col min="2" max="2" width="14" customWidth="1"/>
  </cols>
  <sheetData>
    <row r="1" spans="1:28" x14ac:dyDescent="0.25">
      <c r="A1" s="40" t="s">
        <v>243</v>
      </c>
      <c r="B1" s="44" t="s">
        <v>99</v>
      </c>
      <c r="C1" s="44" t="s">
        <v>100</v>
      </c>
      <c r="D1" s="44" t="s">
        <v>101</v>
      </c>
      <c r="E1" s="44" t="s">
        <v>102</v>
      </c>
      <c r="F1" s="44" t="s">
        <v>103</v>
      </c>
      <c r="G1" s="44" t="s">
        <v>9</v>
      </c>
      <c r="H1" s="44" t="s">
        <v>104</v>
      </c>
      <c r="I1" s="44" t="s">
        <v>105</v>
      </c>
      <c r="J1" s="44" t="s">
        <v>106</v>
      </c>
      <c r="K1" s="44" t="s">
        <v>107</v>
      </c>
      <c r="L1" s="44" t="s">
        <v>108</v>
      </c>
      <c r="M1" s="44" t="s">
        <v>109</v>
      </c>
      <c r="N1" s="44" t="s">
        <v>110</v>
      </c>
      <c r="O1" s="44" t="s">
        <v>111</v>
      </c>
      <c r="P1" s="44" t="s">
        <v>112</v>
      </c>
      <c r="Q1" s="44" t="s">
        <v>113</v>
      </c>
      <c r="R1" s="44" t="s">
        <v>114</v>
      </c>
      <c r="S1" s="44" t="s">
        <v>115</v>
      </c>
      <c r="T1" s="44" t="s">
        <v>116</v>
      </c>
      <c r="U1" s="44" t="s">
        <v>117</v>
      </c>
      <c r="V1" s="44" t="s">
        <v>118</v>
      </c>
      <c r="W1" s="44" t="s">
        <v>119</v>
      </c>
      <c r="X1" s="44" t="s">
        <v>120</v>
      </c>
      <c r="Y1" s="44" t="s">
        <v>121</v>
      </c>
      <c r="Z1" s="44" t="s">
        <v>122</v>
      </c>
      <c r="AA1" s="44" t="s">
        <v>123</v>
      </c>
      <c r="AB1" s="44" t="s">
        <v>124</v>
      </c>
    </row>
    <row r="2" spans="1:28" x14ac:dyDescent="0.25">
      <c r="A2" s="35">
        <v>1</v>
      </c>
      <c r="B2" s="20" t="s">
        <v>48</v>
      </c>
      <c r="C2" s="20">
        <v>1</v>
      </c>
      <c r="D2" s="20">
        <v>1</v>
      </c>
      <c r="E2" s="20">
        <v>0</v>
      </c>
      <c r="F2" s="20">
        <v>1</v>
      </c>
      <c r="G2" s="20">
        <v>53</v>
      </c>
      <c r="H2" s="20">
        <v>126</v>
      </c>
      <c r="I2" s="20">
        <v>49</v>
      </c>
      <c r="J2" s="20">
        <v>94</v>
      </c>
      <c r="K2" s="20">
        <v>52.1</v>
      </c>
      <c r="L2" s="20">
        <v>10</v>
      </c>
      <c r="M2" s="20">
        <v>30</v>
      </c>
      <c r="N2" s="20">
        <v>33.299999999999997</v>
      </c>
      <c r="O2" s="20">
        <v>18</v>
      </c>
      <c r="P2" s="20">
        <v>21</v>
      </c>
      <c r="Q2" s="20">
        <v>85.7</v>
      </c>
      <c r="R2" s="20">
        <v>12</v>
      </c>
      <c r="S2" s="20">
        <v>46</v>
      </c>
      <c r="T2" s="20">
        <v>58</v>
      </c>
      <c r="U2" s="20">
        <v>27</v>
      </c>
      <c r="V2" s="20">
        <v>15</v>
      </c>
      <c r="W2" s="20">
        <v>4</v>
      </c>
      <c r="X2" s="20">
        <v>5</v>
      </c>
      <c r="Y2" s="20">
        <v>2</v>
      </c>
      <c r="Z2" s="20">
        <v>24</v>
      </c>
      <c r="AA2" s="20">
        <v>22</v>
      </c>
      <c r="AB2" s="20">
        <v>1</v>
      </c>
    </row>
    <row r="3" spans="1:28" x14ac:dyDescent="0.25">
      <c r="A3" s="18">
        <v>2</v>
      </c>
      <c r="B3" s="18" t="s">
        <v>68</v>
      </c>
      <c r="C3" s="18">
        <v>1</v>
      </c>
      <c r="D3" s="18">
        <v>0</v>
      </c>
      <c r="E3" s="18">
        <v>1</v>
      </c>
      <c r="F3" s="18">
        <v>0</v>
      </c>
      <c r="G3" s="18">
        <v>53</v>
      </c>
      <c r="H3" s="18">
        <v>125</v>
      </c>
      <c r="I3" s="18">
        <v>45</v>
      </c>
      <c r="J3" s="18">
        <v>108</v>
      </c>
      <c r="K3" s="18">
        <v>41.7</v>
      </c>
      <c r="L3" s="18">
        <v>20</v>
      </c>
      <c r="M3" s="18">
        <v>44</v>
      </c>
      <c r="N3" s="18">
        <v>45.5</v>
      </c>
      <c r="O3" s="18">
        <v>15</v>
      </c>
      <c r="P3" s="18">
        <v>27</v>
      </c>
      <c r="Q3" s="18">
        <v>55.6</v>
      </c>
      <c r="R3" s="18">
        <v>18</v>
      </c>
      <c r="S3" s="18">
        <v>32</v>
      </c>
      <c r="T3" s="18">
        <v>50</v>
      </c>
      <c r="U3" s="18">
        <v>25</v>
      </c>
      <c r="V3" s="18">
        <v>8</v>
      </c>
      <c r="W3" s="18">
        <v>13</v>
      </c>
      <c r="X3" s="18">
        <v>2</v>
      </c>
      <c r="Y3" s="18">
        <v>5</v>
      </c>
      <c r="Z3" s="56">
        <v>22</v>
      </c>
      <c r="AA3">
        <v>24</v>
      </c>
      <c r="AB3">
        <v>-1</v>
      </c>
    </row>
    <row r="4" spans="1:28" x14ac:dyDescent="0.25">
      <c r="A4" s="20">
        <v>3</v>
      </c>
      <c r="B4" s="20" t="s">
        <v>61</v>
      </c>
      <c r="C4" s="20">
        <v>1</v>
      </c>
      <c r="D4" s="20">
        <v>1</v>
      </c>
      <c r="E4" s="20">
        <v>0</v>
      </c>
      <c r="F4" s="20">
        <v>1</v>
      </c>
      <c r="G4" s="20">
        <v>53</v>
      </c>
      <c r="H4" s="20">
        <v>124</v>
      </c>
      <c r="I4" s="20">
        <v>45</v>
      </c>
      <c r="J4" s="20">
        <v>94</v>
      </c>
      <c r="K4" s="20">
        <v>47.9</v>
      </c>
      <c r="L4" s="20">
        <v>11</v>
      </c>
      <c r="M4" s="20">
        <v>29</v>
      </c>
      <c r="N4" s="20">
        <v>37.9</v>
      </c>
      <c r="O4" s="20">
        <v>23</v>
      </c>
      <c r="P4" s="20">
        <v>28</v>
      </c>
      <c r="Q4" s="20">
        <v>82.1</v>
      </c>
      <c r="R4" s="20">
        <v>8</v>
      </c>
      <c r="S4" s="20">
        <v>31</v>
      </c>
      <c r="T4" s="20">
        <v>39</v>
      </c>
      <c r="U4" s="20">
        <v>24</v>
      </c>
      <c r="V4" s="20">
        <v>13</v>
      </c>
      <c r="W4" s="20">
        <v>14</v>
      </c>
      <c r="X4" s="20">
        <v>6</v>
      </c>
      <c r="Y4" s="20">
        <v>3</v>
      </c>
      <c r="Z4" s="55">
        <v>25</v>
      </c>
      <c r="AA4">
        <v>23</v>
      </c>
      <c r="AB4">
        <v>2</v>
      </c>
    </row>
    <row r="5" spans="1:28" x14ac:dyDescent="0.25">
      <c r="A5" s="18">
        <v>4</v>
      </c>
      <c r="B5" s="18" t="s">
        <v>57</v>
      </c>
      <c r="C5" s="18">
        <v>1</v>
      </c>
      <c r="D5" s="18">
        <v>0</v>
      </c>
      <c r="E5" s="18">
        <v>1</v>
      </c>
      <c r="F5" s="18">
        <v>0</v>
      </c>
      <c r="G5" s="18">
        <v>53</v>
      </c>
      <c r="H5" s="18">
        <v>122</v>
      </c>
      <c r="I5" s="18">
        <v>48</v>
      </c>
      <c r="J5" s="18">
        <v>94</v>
      </c>
      <c r="K5" s="18">
        <v>51.1</v>
      </c>
      <c r="L5" s="18">
        <v>8</v>
      </c>
      <c r="M5" s="18">
        <v>27</v>
      </c>
      <c r="N5" s="18">
        <v>29.6</v>
      </c>
      <c r="O5" s="18">
        <v>18</v>
      </c>
      <c r="P5" s="18">
        <v>25</v>
      </c>
      <c r="Q5" s="18">
        <v>72</v>
      </c>
      <c r="R5" s="18">
        <v>15</v>
      </c>
      <c r="S5" s="18">
        <v>41</v>
      </c>
      <c r="T5" s="18">
        <v>56</v>
      </c>
      <c r="U5" s="18">
        <v>33</v>
      </c>
      <c r="V5" s="18">
        <v>19</v>
      </c>
      <c r="W5" s="18">
        <v>5</v>
      </c>
      <c r="X5" s="18">
        <v>3</v>
      </c>
      <c r="Y5" s="18">
        <v>6</v>
      </c>
      <c r="Z5" s="56">
        <v>23</v>
      </c>
      <c r="AA5">
        <v>25</v>
      </c>
      <c r="AB5">
        <v>-2</v>
      </c>
    </row>
    <row r="6" spans="1:28" x14ac:dyDescent="0.25">
      <c r="A6" s="20">
        <v>5</v>
      </c>
      <c r="B6" s="20" t="s">
        <v>80</v>
      </c>
      <c r="C6" s="20">
        <v>1</v>
      </c>
      <c r="D6" s="20">
        <v>1</v>
      </c>
      <c r="E6" s="20">
        <v>0</v>
      </c>
      <c r="F6" s="20">
        <v>1</v>
      </c>
      <c r="G6" s="20">
        <v>48</v>
      </c>
      <c r="H6" s="20">
        <v>114</v>
      </c>
      <c r="I6" s="20">
        <v>47</v>
      </c>
      <c r="J6" s="20">
        <v>92</v>
      </c>
      <c r="K6" s="20">
        <v>51.1</v>
      </c>
      <c r="L6" s="20">
        <v>13</v>
      </c>
      <c r="M6" s="20">
        <v>34</v>
      </c>
      <c r="N6" s="20">
        <v>38.200000000000003</v>
      </c>
      <c r="O6" s="20">
        <v>7</v>
      </c>
      <c r="P6" s="20">
        <v>9</v>
      </c>
      <c r="Q6" s="20">
        <v>77.8</v>
      </c>
      <c r="R6" s="20">
        <v>9</v>
      </c>
      <c r="S6" s="20">
        <v>28</v>
      </c>
      <c r="T6" s="20">
        <v>37</v>
      </c>
      <c r="U6" s="20">
        <v>33</v>
      </c>
      <c r="V6" s="20">
        <v>9</v>
      </c>
      <c r="W6" s="20">
        <v>6</v>
      </c>
      <c r="X6" s="20">
        <v>16</v>
      </c>
      <c r="Y6" s="20">
        <v>6</v>
      </c>
      <c r="Z6" s="55">
        <v>18</v>
      </c>
      <c r="AA6">
        <v>16</v>
      </c>
      <c r="AB6">
        <v>4</v>
      </c>
    </row>
    <row r="7" spans="1:28" x14ac:dyDescent="0.25">
      <c r="A7" s="18">
        <v>6</v>
      </c>
      <c r="B7" s="18" t="s">
        <v>38</v>
      </c>
      <c r="C7" s="18">
        <v>1</v>
      </c>
      <c r="D7" s="18">
        <v>1</v>
      </c>
      <c r="E7" s="18">
        <v>0</v>
      </c>
      <c r="F7" s="18">
        <v>1</v>
      </c>
      <c r="G7" s="18">
        <v>48</v>
      </c>
      <c r="H7" s="18">
        <v>111</v>
      </c>
      <c r="I7" s="18">
        <v>40</v>
      </c>
      <c r="J7" s="18">
        <v>87</v>
      </c>
      <c r="K7" s="18">
        <v>46</v>
      </c>
      <c r="L7" s="18">
        <v>12</v>
      </c>
      <c r="M7" s="18">
        <v>34</v>
      </c>
      <c r="N7" s="18">
        <v>35.299999999999997</v>
      </c>
      <c r="O7" s="18">
        <v>19</v>
      </c>
      <c r="P7" s="18">
        <v>22</v>
      </c>
      <c r="Q7" s="18">
        <v>86.4</v>
      </c>
      <c r="R7" s="18">
        <v>11</v>
      </c>
      <c r="S7" s="18">
        <v>37</v>
      </c>
      <c r="T7" s="18">
        <v>48</v>
      </c>
      <c r="U7" s="18">
        <v>28</v>
      </c>
      <c r="V7" s="18">
        <v>9</v>
      </c>
      <c r="W7" s="18">
        <v>6</v>
      </c>
      <c r="X7" s="18">
        <v>5</v>
      </c>
      <c r="Y7" s="18">
        <v>4</v>
      </c>
      <c r="Z7" s="56">
        <v>17</v>
      </c>
      <c r="AA7">
        <v>18</v>
      </c>
      <c r="AB7">
        <v>7</v>
      </c>
    </row>
    <row r="8" spans="1:28" x14ac:dyDescent="0.25">
      <c r="A8" s="20">
        <v>7</v>
      </c>
      <c r="B8" s="20" t="s">
        <v>82</v>
      </c>
      <c r="C8" s="20">
        <v>1</v>
      </c>
      <c r="D8" s="20">
        <v>1</v>
      </c>
      <c r="E8" s="20">
        <v>0</v>
      </c>
      <c r="F8" s="20">
        <v>1</v>
      </c>
      <c r="G8" s="20">
        <v>48</v>
      </c>
      <c r="H8" s="20">
        <v>107</v>
      </c>
      <c r="I8" s="20">
        <v>40</v>
      </c>
      <c r="J8" s="20">
        <v>74</v>
      </c>
      <c r="K8" s="20">
        <v>54.1</v>
      </c>
      <c r="L8" s="20">
        <v>12</v>
      </c>
      <c r="M8" s="20">
        <v>31</v>
      </c>
      <c r="N8" s="20">
        <v>38.700000000000003</v>
      </c>
      <c r="O8" s="20">
        <v>15</v>
      </c>
      <c r="P8" s="20">
        <v>26</v>
      </c>
      <c r="Q8" s="20">
        <v>57.7</v>
      </c>
      <c r="R8" s="20">
        <v>7</v>
      </c>
      <c r="S8" s="20">
        <v>31</v>
      </c>
      <c r="T8" s="20">
        <v>38</v>
      </c>
      <c r="U8" s="20">
        <v>24</v>
      </c>
      <c r="V8" s="20">
        <v>17</v>
      </c>
      <c r="W8" s="20">
        <v>7</v>
      </c>
      <c r="X8" s="20">
        <v>5</v>
      </c>
      <c r="Y8" s="20">
        <v>4</v>
      </c>
      <c r="Z8" s="55">
        <v>19</v>
      </c>
      <c r="AA8">
        <v>21</v>
      </c>
      <c r="AB8">
        <v>10</v>
      </c>
    </row>
    <row r="9" spans="1:28" x14ac:dyDescent="0.25">
      <c r="A9" s="18">
        <v>7</v>
      </c>
      <c r="B9" s="18" t="s">
        <v>44</v>
      </c>
      <c r="C9" s="18">
        <v>1</v>
      </c>
      <c r="D9" s="18">
        <v>1</v>
      </c>
      <c r="E9" s="18">
        <v>0</v>
      </c>
      <c r="F9" s="18">
        <v>1</v>
      </c>
      <c r="G9" s="18">
        <v>48</v>
      </c>
      <c r="H9" s="18">
        <v>107</v>
      </c>
      <c r="I9" s="18">
        <v>43</v>
      </c>
      <c r="J9" s="18">
        <v>90</v>
      </c>
      <c r="K9" s="18">
        <v>47.8</v>
      </c>
      <c r="L9" s="18">
        <v>10</v>
      </c>
      <c r="M9" s="18">
        <v>24</v>
      </c>
      <c r="N9" s="18">
        <v>41.7</v>
      </c>
      <c r="O9" s="18">
        <v>11</v>
      </c>
      <c r="P9" s="18">
        <v>15</v>
      </c>
      <c r="Q9" s="18">
        <v>73.3</v>
      </c>
      <c r="R9" s="18">
        <v>9</v>
      </c>
      <c r="S9" s="18">
        <v>36</v>
      </c>
      <c r="T9" s="18">
        <v>45</v>
      </c>
      <c r="U9" s="18">
        <v>22</v>
      </c>
      <c r="V9" s="18">
        <v>10</v>
      </c>
      <c r="W9" s="18">
        <v>6</v>
      </c>
      <c r="X9" s="18">
        <v>2</v>
      </c>
      <c r="Y9" s="18">
        <v>2</v>
      </c>
      <c r="Z9" s="56">
        <v>14</v>
      </c>
      <c r="AA9">
        <v>19</v>
      </c>
      <c r="AB9">
        <v>5</v>
      </c>
    </row>
    <row r="10" spans="1:28" x14ac:dyDescent="0.25">
      <c r="A10" s="20">
        <v>7</v>
      </c>
      <c r="B10" s="20" t="s">
        <v>51</v>
      </c>
      <c r="C10" s="20">
        <v>1</v>
      </c>
      <c r="D10" s="20">
        <v>0</v>
      </c>
      <c r="E10" s="20">
        <v>1</v>
      </c>
      <c r="F10" s="20">
        <v>0</v>
      </c>
      <c r="G10" s="20">
        <v>48</v>
      </c>
      <c r="H10" s="20">
        <v>107</v>
      </c>
      <c r="I10" s="20">
        <v>41</v>
      </c>
      <c r="J10" s="20">
        <v>75</v>
      </c>
      <c r="K10" s="20">
        <v>54.7</v>
      </c>
      <c r="L10" s="20">
        <v>10</v>
      </c>
      <c r="M10" s="20">
        <v>20</v>
      </c>
      <c r="N10" s="20">
        <v>50</v>
      </c>
      <c r="O10" s="20">
        <v>15</v>
      </c>
      <c r="P10" s="20">
        <v>15</v>
      </c>
      <c r="Q10" s="20">
        <v>100</v>
      </c>
      <c r="R10" s="20">
        <v>2</v>
      </c>
      <c r="S10" s="20">
        <v>29</v>
      </c>
      <c r="T10" s="20">
        <v>31</v>
      </c>
      <c r="U10" s="20">
        <v>26</v>
      </c>
      <c r="V10" s="20">
        <v>19</v>
      </c>
      <c r="W10" s="20">
        <v>10</v>
      </c>
      <c r="X10" s="20">
        <v>7</v>
      </c>
      <c r="Y10" s="20">
        <v>3</v>
      </c>
      <c r="Z10" s="55">
        <v>19</v>
      </c>
      <c r="AA10">
        <v>17</v>
      </c>
      <c r="AB10">
        <v>-9</v>
      </c>
    </row>
    <row r="11" spans="1:28" x14ac:dyDescent="0.25">
      <c r="A11" s="18">
        <v>10</v>
      </c>
      <c r="B11" s="18" t="s">
        <v>54</v>
      </c>
      <c r="C11" s="18">
        <v>1</v>
      </c>
      <c r="D11" s="18">
        <v>1</v>
      </c>
      <c r="E11" s="18">
        <v>0</v>
      </c>
      <c r="F11" s="18">
        <v>1</v>
      </c>
      <c r="G11" s="18">
        <v>48</v>
      </c>
      <c r="H11" s="18">
        <v>106</v>
      </c>
      <c r="I11" s="18">
        <v>40</v>
      </c>
      <c r="J11" s="18">
        <v>80</v>
      </c>
      <c r="K11" s="18">
        <v>50</v>
      </c>
      <c r="L11" s="18">
        <v>8</v>
      </c>
      <c r="M11" s="18">
        <v>26</v>
      </c>
      <c r="N11" s="18">
        <v>30.8</v>
      </c>
      <c r="O11" s="18">
        <v>18</v>
      </c>
      <c r="P11" s="18">
        <v>20</v>
      </c>
      <c r="Q11" s="18">
        <v>90</v>
      </c>
      <c r="R11" s="18">
        <v>7</v>
      </c>
      <c r="S11" s="18">
        <v>27</v>
      </c>
      <c r="T11" s="18">
        <v>34</v>
      </c>
      <c r="U11" s="18">
        <v>23</v>
      </c>
      <c r="V11" s="18">
        <v>10</v>
      </c>
      <c r="W11" s="18">
        <v>9</v>
      </c>
      <c r="X11" s="18">
        <v>4</v>
      </c>
      <c r="Y11" s="18">
        <v>2</v>
      </c>
      <c r="Z11" s="56">
        <v>17</v>
      </c>
      <c r="AA11">
        <v>24</v>
      </c>
      <c r="AB11">
        <v>3</v>
      </c>
    </row>
    <row r="12" spans="1:28" x14ac:dyDescent="0.25">
      <c r="A12" s="20">
        <v>11</v>
      </c>
      <c r="B12" s="20" t="s">
        <v>75</v>
      </c>
      <c r="C12" s="20">
        <v>1</v>
      </c>
      <c r="D12" s="20">
        <v>1</v>
      </c>
      <c r="E12" s="20">
        <v>0</v>
      </c>
      <c r="F12" s="20">
        <v>1</v>
      </c>
      <c r="G12" s="20">
        <v>48</v>
      </c>
      <c r="H12" s="20">
        <v>105</v>
      </c>
      <c r="I12" s="20">
        <v>41</v>
      </c>
      <c r="J12" s="20">
        <v>95</v>
      </c>
      <c r="K12" s="20">
        <v>43.2</v>
      </c>
      <c r="L12" s="20">
        <v>8</v>
      </c>
      <c r="M12" s="20">
        <v>30</v>
      </c>
      <c r="N12" s="20">
        <v>26.7</v>
      </c>
      <c r="O12" s="20">
        <v>15</v>
      </c>
      <c r="P12" s="20">
        <v>16</v>
      </c>
      <c r="Q12" s="20">
        <v>93.8</v>
      </c>
      <c r="R12" s="20">
        <v>13</v>
      </c>
      <c r="S12" s="20">
        <v>37</v>
      </c>
      <c r="T12" s="20">
        <v>50</v>
      </c>
      <c r="U12" s="20">
        <v>30</v>
      </c>
      <c r="V12" s="20">
        <v>11</v>
      </c>
      <c r="W12" s="20">
        <v>9</v>
      </c>
      <c r="X12" s="20">
        <v>10</v>
      </c>
      <c r="Y12" s="20">
        <v>5</v>
      </c>
      <c r="Z12" s="55">
        <v>25</v>
      </c>
      <c r="AA12">
        <v>16</v>
      </c>
      <c r="AB12">
        <v>9</v>
      </c>
    </row>
    <row r="13" spans="1:28" x14ac:dyDescent="0.25">
      <c r="A13" s="18">
        <v>11</v>
      </c>
      <c r="B13" s="18" t="s">
        <v>41</v>
      </c>
      <c r="C13" s="18">
        <v>1</v>
      </c>
      <c r="D13" s="18">
        <v>0</v>
      </c>
      <c r="E13" s="18">
        <v>1</v>
      </c>
      <c r="F13" s="18">
        <v>0</v>
      </c>
      <c r="G13" s="18">
        <v>48</v>
      </c>
      <c r="H13" s="18">
        <v>105</v>
      </c>
      <c r="I13" s="18">
        <v>39</v>
      </c>
      <c r="J13" s="18">
        <v>76</v>
      </c>
      <c r="K13" s="18">
        <v>51.3</v>
      </c>
      <c r="L13" s="18">
        <v>5</v>
      </c>
      <c r="M13" s="18">
        <v>21</v>
      </c>
      <c r="N13" s="18">
        <v>23.8</v>
      </c>
      <c r="O13" s="18">
        <v>22</v>
      </c>
      <c r="P13" s="18">
        <v>24</v>
      </c>
      <c r="Q13" s="18">
        <v>91.7</v>
      </c>
      <c r="R13" s="18">
        <v>6</v>
      </c>
      <c r="S13" s="18">
        <v>34</v>
      </c>
      <c r="T13" s="18">
        <v>40</v>
      </c>
      <c r="U13" s="18">
        <v>20</v>
      </c>
      <c r="V13" s="18">
        <v>13</v>
      </c>
      <c r="W13" s="18">
        <v>2</v>
      </c>
      <c r="X13" s="18">
        <v>2</v>
      </c>
      <c r="Y13" s="18">
        <v>1</v>
      </c>
      <c r="Z13" s="56">
        <v>16</v>
      </c>
      <c r="AA13">
        <v>19</v>
      </c>
      <c r="AB13">
        <v>-13</v>
      </c>
    </row>
    <row r="14" spans="1:28" x14ac:dyDescent="0.25">
      <c r="A14" s="20">
        <v>13</v>
      </c>
      <c r="B14" s="20" t="s">
        <v>52</v>
      </c>
      <c r="C14" s="20">
        <v>1</v>
      </c>
      <c r="D14" s="20">
        <v>1</v>
      </c>
      <c r="E14" s="20">
        <v>0</v>
      </c>
      <c r="F14" s="20">
        <v>1</v>
      </c>
      <c r="G14" s="20">
        <v>48</v>
      </c>
      <c r="H14" s="20">
        <v>104</v>
      </c>
      <c r="I14" s="20">
        <v>35</v>
      </c>
      <c r="J14" s="20">
        <v>81</v>
      </c>
      <c r="K14" s="20">
        <v>43.2</v>
      </c>
      <c r="L14" s="20">
        <v>14</v>
      </c>
      <c r="M14" s="20">
        <v>38</v>
      </c>
      <c r="N14" s="20">
        <v>36.799999999999997</v>
      </c>
      <c r="O14" s="20">
        <v>20</v>
      </c>
      <c r="P14" s="20">
        <v>29</v>
      </c>
      <c r="Q14" s="20">
        <v>69</v>
      </c>
      <c r="R14" s="20">
        <v>8</v>
      </c>
      <c r="S14" s="20">
        <v>31</v>
      </c>
      <c r="T14" s="20">
        <v>39</v>
      </c>
      <c r="U14" s="20">
        <v>22</v>
      </c>
      <c r="V14" s="20">
        <v>10</v>
      </c>
      <c r="W14" s="20">
        <v>9</v>
      </c>
      <c r="X14" s="20">
        <v>7</v>
      </c>
      <c r="Y14" s="20">
        <v>5</v>
      </c>
      <c r="Z14" s="55">
        <v>12</v>
      </c>
      <c r="AA14">
        <v>21</v>
      </c>
      <c r="AB14">
        <v>1</v>
      </c>
    </row>
    <row r="15" spans="1:28" x14ac:dyDescent="0.25">
      <c r="A15" s="18">
        <v>14</v>
      </c>
      <c r="B15" s="18" t="s">
        <v>60</v>
      </c>
      <c r="C15" s="18">
        <v>1</v>
      </c>
      <c r="D15" s="18">
        <v>1</v>
      </c>
      <c r="E15" s="18">
        <v>0</v>
      </c>
      <c r="F15" s="18">
        <v>1</v>
      </c>
      <c r="G15" s="18">
        <v>48</v>
      </c>
      <c r="H15" s="18">
        <v>103</v>
      </c>
      <c r="I15" s="18">
        <v>37</v>
      </c>
      <c r="J15" s="18">
        <v>82</v>
      </c>
      <c r="K15" s="18">
        <v>45.1</v>
      </c>
      <c r="L15" s="18">
        <v>7</v>
      </c>
      <c r="M15" s="18">
        <v>27</v>
      </c>
      <c r="N15" s="18">
        <v>25.9</v>
      </c>
      <c r="O15" s="18">
        <v>22</v>
      </c>
      <c r="P15" s="18">
        <v>24</v>
      </c>
      <c r="Q15" s="18">
        <v>91.7</v>
      </c>
      <c r="R15" s="18">
        <v>7</v>
      </c>
      <c r="S15" s="18">
        <v>37</v>
      </c>
      <c r="T15" s="18">
        <v>44</v>
      </c>
      <c r="U15" s="18">
        <v>20</v>
      </c>
      <c r="V15" s="18">
        <v>17</v>
      </c>
      <c r="W15" s="18">
        <v>7</v>
      </c>
      <c r="X15" s="18">
        <v>7</v>
      </c>
      <c r="Y15" s="18">
        <v>5</v>
      </c>
      <c r="Z15" s="56">
        <v>23</v>
      </c>
      <c r="AA15">
        <v>19</v>
      </c>
      <c r="AB15">
        <v>11</v>
      </c>
    </row>
    <row r="16" spans="1:28" x14ac:dyDescent="0.25">
      <c r="A16" s="20">
        <v>14</v>
      </c>
      <c r="B16" s="20" t="s">
        <v>49</v>
      </c>
      <c r="C16" s="20">
        <v>1</v>
      </c>
      <c r="D16" s="20">
        <v>1</v>
      </c>
      <c r="E16" s="20">
        <v>0</v>
      </c>
      <c r="F16" s="20">
        <v>1</v>
      </c>
      <c r="G16" s="20">
        <v>48</v>
      </c>
      <c r="H16" s="20">
        <v>103</v>
      </c>
      <c r="I16" s="20">
        <v>41</v>
      </c>
      <c r="J16" s="20">
        <v>84</v>
      </c>
      <c r="K16" s="20">
        <v>48.8</v>
      </c>
      <c r="L16" s="20">
        <v>6</v>
      </c>
      <c r="M16" s="20">
        <v>21</v>
      </c>
      <c r="N16" s="20">
        <v>28.6</v>
      </c>
      <c r="O16" s="20">
        <v>15</v>
      </c>
      <c r="P16" s="20">
        <v>20</v>
      </c>
      <c r="Q16" s="20">
        <v>75</v>
      </c>
      <c r="R16" s="20">
        <v>10</v>
      </c>
      <c r="S16" s="20">
        <v>34</v>
      </c>
      <c r="T16" s="20">
        <v>44</v>
      </c>
      <c r="U16" s="20">
        <v>26</v>
      </c>
      <c r="V16" s="20">
        <v>18</v>
      </c>
      <c r="W16" s="20">
        <v>9</v>
      </c>
      <c r="X16" s="20">
        <v>3</v>
      </c>
      <c r="Y16" s="20">
        <v>6</v>
      </c>
      <c r="Z16" s="55">
        <v>14</v>
      </c>
      <c r="AA16">
        <v>19</v>
      </c>
      <c r="AB16">
        <v>11</v>
      </c>
    </row>
    <row r="17" spans="1:28" x14ac:dyDescent="0.25">
      <c r="A17" s="18">
        <v>14</v>
      </c>
      <c r="B17" s="18" t="s">
        <v>73</v>
      </c>
      <c r="C17" s="18">
        <v>1</v>
      </c>
      <c r="D17" s="18">
        <v>0</v>
      </c>
      <c r="E17" s="18">
        <v>1</v>
      </c>
      <c r="F17" s="18">
        <v>0</v>
      </c>
      <c r="G17" s="18">
        <v>48</v>
      </c>
      <c r="H17" s="18">
        <v>103</v>
      </c>
      <c r="I17" s="18">
        <v>41</v>
      </c>
      <c r="J17" s="18">
        <v>84</v>
      </c>
      <c r="K17" s="18">
        <v>48.8</v>
      </c>
      <c r="L17" s="18">
        <v>12</v>
      </c>
      <c r="M17" s="18">
        <v>32</v>
      </c>
      <c r="N17" s="18">
        <v>37.5</v>
      </c>
      <c r="O17" s="18">
        <v>9</v>
      </c>
      <c r="P17" s="18">
        <v>13</v>
      </c>
      <c r="Q17" s="18">
        <v>69.2</v>
      </c>
      <c r="R17" s="18">
        <v>8</v>
      </c>
      <c r="S17" s="18">
        <v>38</v>
      </c>
      <c r="T17" s="18">
        <v>46</v>
      </c>
      <c r="U17" s="18">
        <v>23</v>
      </c>
      <c r="V17" s="18">
        <v>18</v>
      </c>
      <c r="W17" s="18">
        <v>8</v>
      </c>
      <c r="X17" s="18">
        <v>5</v>
      </c>
      <c r="Y17" s="18">
        <v>7</v>
      </c>
      <c r="Z17" s="56">
        <v>21</v>
      </c>
      <c r="AA17">
        <v>12</v>
      </c>
      <c r="AB17">
        <v>-1</v>
      </c>
    </row>
    <row r="18" spans="1:28" x14ac:dyDescent="0.25">
      <c r="A18" s="20">
        <v>14</v>
      </c>
      <c r="B18" s="20" t="s">
        <v>79</v>
      </c>
      <c r="C18" s="20">
        <v>1</v>
      </c>
      <c r="D18" s="20">
        <v>1</v>
      </c>
      <c r="E18" s="20">
        <v>0</v>
      </c>
      <c r="F18" s="20">
        <v>1</v>
      </c>
      <c r="G18" s="20">
        <v>48</v>
      </c>
      <c r="H18" s="20">
        <v>103</v>
      </c>
      <c r="I18" s="20">
        <v>34</v>
      </c>
      <c r="J18" s="20">
        <v>81</v>
      </c>
      <c r="K18" s="20">
        <v>42</v>
      </c>
      <c r="L18" s="20">
        <v>13</v>
      </c>
      <c r="M18" s="20">
        <v>31</v>
      </c>
      <c r="N18" s="20">
        <v>41.9</v>
      </c>
      <c r="O18" s="20">
        <v>22</v>
      </c>
      <c r="P18" s="20">
        <v>30</v>
      </c>
      <c r="Q18" s="20">
        <v>73.3</v>
      </c>
      <c r="R18" s="20">
        <v>14</v>
      </c>
      <c r="S18" s="20">
        <v>34</v>
      </c>
      <c r="T18" s="20">
        <v>48</v>
      </c>
      <c r="U18" s="20">
        <v>22</v>
      </c>
      <c r="V18" s="20">
        <v>18</v>
      </c>
      <c r="W18" s="20">
        <v>13</v>
      </c>
      <c r="X18" s="20">
        <v>6</v>
      </c>
      <c r="Y18" s="20">
        <v>3</v>
      </c>
      <c r="Z18" s="55">
        <v>18</v>
      </c>
      <c r="AA18">
        <v>23</v>
      </c>
      <c r="AB18">
        <v>4</v>
      </c>
    </row>
    <row r="19" spans="1:28" x14ac:dyDescent="0.25">
      <c r="A19" s="18">
        <v>14</v>
      </c>
      <c r="B19" s="18" t="s">
        <v>77</v>
      </c>
      <c r="C19" s="18">
        <v>1</v>
      </c>
      <c r="D19" s="18">
        <v>0</v>
      </c>
      <c r="E19" s="18">
        <v>1</v>
      </c>
      <c r="F19" s="18">
        <v>0</v>
      </c>
      <c r="G19" s="18">
        <v>48</v>
      </c>
      <c r="H19" s="18">
        <v>103</v>
      </c>
      <c r="I19" s="18">
        <v>42</v>
      </c>
      <c r="J19" s="18">
        <v>78</v>
      </c>
      <c r="K19" s="18">
        <v>53.8</v>
      </c>
      <c r="L19" s="18">
        <v>13</v>
      </c>
      <c r="M19" s="18">
        <v>31</v>
      </c>
      <c r="N19" s="18">
        <v>41.9</v>
      </c>
      <c r="O19" s="18">
        <v>6</v>
      </c>
      <c r="P19" s="18">
        <v>9</v>
      </c>
      <c r="Q19" s="18">
        <v>66.7</v>
      </c>
      <c r="R19" s="18">
        <v>6</v>
      </c>
      <c r="S19" s="18">
        <v>26</v>
      </c>
      <c r="T19" s="18">
        <v>32</v>
      </c>
      <c r="U19" s="18">
        <v>27</v>
      </c>
      <c r="V19" s="18">
        <v>18</v>
      </c>
      <c r="W19" s="18">
        <v>3</v>
      </c>
      <c r="X19" s="18">
        <v>2</v>
      </c>
      <c r="Y19" s="18">
        <v>4</v>
      </c>
      <c r="Z19" s="56">
        <v>24</v>
      </c>
      <c r="AA19">
        <v>17</v>
      </c>
      <c r="AB19">
        <v>-3</v>
      </c>
    </row>
    <row r="20" spans="1:28" x14ac:dyDescent="0.25">
      <c r="A20" s="20">
        <v>19</v>
      </c>
      <c r="B20" s="20" t="s">
        <v>64</v>
      </c>
      <c r="C20" s="20">
        <v>1</v>
      </c>
      <c r="D20" s="20">
        <v>0</v>
      </c>
      <c r="E20" s="20">
        <v>1</v>
      </c>
      <c r="F20" s="20">
        <v>0</v>
      </c>
      <c r="G20" s="20">
        <v>48</v>
      </c>
      <c r="H20" s="20">
        <v>102</v>
      </c>
      <c r="I20" s="20">
        <v>43</v>
      </c>
      <c r="J20" s="20">
        <v>89</v>
      </c>
      <c r="K20" s="20">
        <v>48.3</v>
      </c>
      <c r="L20" s="20">
        <v>11</v>
      </c>
      <c r="M20" s="20">
        <v>26</v>
      </c>
      <c r="N20" s="20">
        <v>42.3</v>
      </c>
      <c r="O20" s="20">
        <v>5</v>
      </c>
      <c r="P20" s="20">
        <v>6</v>
      </c>
      <c r="Q20" s="20">
        <v>83.3</v>
      </c>
      <c r="R20" s="20">
        <v>7</v>
      </c>
      <c r="S20" s="20">
        <v>34</v>
      </c>
      <c r="T20" s="20">
        <v>41</v>
      </c>
      <c r="U20" s="20">
        <v>25</v>
      </c>
      <c r="V20" s="20">
        <v>11</v>
      </c>
      <c r="W20" s="20">
        <v>4</v>
      </c>
      <c r="X20" s="20">
        <v>2</v>
      </c>
      <c r="Y20" s="20">
        <v>2</v>
      </c>
      <c r="Z20" s="55">
        <v>19</v>
      </c>
      <c r="AA20">
        <v>14</v>
      </c>
      <c r="AB20">
        <v>-5</v>
      </c>
    </row>
    <row r="21" spans="1:28" x14ac:dyDescent="0.25">
      <c r="A21" s="18">
        <v>20</v>
      </c>
      <c r="B21" s="18" t="s">
        <v>66</v>
      </c>
      <c r="C21" s="18">
        <v>1</v>
      </c>
      <c r="D21" s="18">
        <v>0</v>
      </c>
      <c r="E21" s="18">
        <v>1</v>
      </c>
      <c r="F21" s="18">
        <v>0</v>
      </c>
      <c r="G21" s="18">
        <v>48</v>
      </c>
      <c r="H21" s="18">
        <v>101</v>
      </c>
      <c r="I21" s="18">
        <v>36</v>
      </c>
      <c r="J21" s="18">
        <v>94</v>
      </c>
      <c r="K21" s="18">
        <v>38.299999999999997</v>
      </c>
      <c r="L21" s="18">
        <v>9</v>
      </c>
      <c r="M21" s="18">
        <v>31</v>
      </c>
      <c r="N21" s="18">
        <v>29</v>
      </c>
      <c r="O21" s="18">
        <v>20</v>
      </c>
      <c r="P21" s="18">
        <v>26</v>
      </c>
      <c r="Q21" s="18">
        <v>76.900000000000006</v>
      </c>
      <c r="R21" s="18">
        <v>10</v>
      </c>
      <c r="S21" s="18">
        <v>36</v>
      </c>
      <c r="T21" s="18">
        <v>46</v>
      </c>
      <c r="U21" s="18">
        <v>20</v>
      </c>
      <c r="V21" s="18">
        <v>17</v>
      </c>
      <c r="W21" s="18">
        <v>4</v>
      </c>
      <c r="X21" s="18">
        <v>5</v>
      </c>
      <c r="Y21" s="18">
        <v>3</v>
      </c>
      <c r="Z21" s="56">
        <v>22</v>
      </c>
      <c r="AA21">
        <v>19</v>
      </c>
      <c r="AB21">
        <v>-17</v>
      </c>
    </row>
    <row r="22" spans="1:28" x14ac:dyDescent="0.25">
      <c r="A22" s="20">
        <v>20</v>
      </c>
      <c r="B22" s="20" t="s">
        <v>71</v>
      </c>
      <c r="C22" s="20">
        <v>1</v>
      </c>
      <c r="D22" s="20">
        <v>1</v>
      </c>
      <c r="E22" s="20">
        <v>0</v>
      </c>
      <c r="F22" s="20">
        <v>1</v>
      </c>
      <c r="G22" s="20">
        <v>48</v>
      </c>
      <c r="H22" s="20">
        <v>101</v>
      </c>
      <c r="I22" s="20">
        <v>42</v>
      </c>
      <c r="J22" s="20">
        <v>95</v>
      </c>
      <c r="K22" s="20">
        <v>44.2</v>
      </c>
      <c r="L22" s="20">
        <v>8</v>
      </c>
      <c r="M22" s="20">
        <v>38</v>
      </c>
      <c r="N22" s="20">
        <v>21.1</v>
      </c>
      <c r="O22" s="20">
        <v>9</v>
      </c>
      <c r="P22" s="20">
        <v>13</v>
      </c>
      <c r="Q22" s="20">
        <v>69.2</v>
      </c>
      <c r="R22" s="20">
        <v>9</v>
      </c>
      <c r="S22" s="20">
        <v>44</v>
      </c>
      <c r="T22" s="20">
        <v>53</v>
      </c>
      <c r="U22" s="20">
        <v>34</v>
      </c>
      <c r="V22" s="20">
        <v>15</v>
      </c>
      <c r="W22" s="20">
        <v>10</v>
      </c>
      <c r="X22" s="20">
        <v>6</v>
      </c>
      <c r="Y22" s="20">
        <v>4</v>
      </c>
      <c r="Z22" s="55">
        <v>18</v>
      </c>
      <c r="AA22">
        <v>14</v>
      </c>
      <c r="AB22">
        <v>10</v>
      </c>
    </row>
    <row r="23" spans="1:28" x14ac:dyDescent="0.25">
      <c r="A23" s="18">
        <v>22</v>
      </c>
      <c r="B23" s="18" t="s">
        <v>39</v>
      </c>
      <c r="C23" s="18">
        <v>1</v>
      </c>
      <c r="D23" s="18">
        <v>1</v>
      </c>
      <c r="E23" s="18">
        <v>0</v>
      </c>
      <c r="F23" s="18">
        <v>1</v>
      </c>
      <c r="G23" s="18">
        <v>48</v>
      </c>
      <c r="H23" s="18">
        <v>97</v>
      </c>
      <c r="I23" s="18">
        <v>35</v>
      </c>
      <c r="J23" s="18">
        <v>79</v>
      </c>
      <c r="K23" s="18">
        <v>44.3</v>
      </c>
      <c r="L23" s="18">
        <v>12</v>
      </c>
      <c r="M23" s="18">
        <v>21</v>
      </c>
      <c r="N23" s="18">
        <v>57.1</v>
      </c>
      <c r="O23" s="18">
        <v>15</v>
      </c>
      <c r="P23" s="18">
        <v>20</v>
      </c>
      <c r="Q23" s="18">
        <v>75</v>
      </c>
      <c r="R23" s="18">
        <v>11</v>
      </c>
      <c r="S23" s="18">
        <v>31</v>
      </c>
      <c r="T23" s="18">
        <v>42</v>
      </c>
      <c r="U23" s="18">
        <v>20</v>
      </c>
      <c r="V23" s="18">
        <v>18</v>
      </c>
      <c r="W23" s="18">
        <v>11</v>
      </c>
      <c r="X23" s="18">
        <v>2</v>
      </c>
      <c r="Y23" s="18">
        <v>6</v>
      </c>
      <c r="Z23" s="56">
        <v>18</v>
      </c>
      <c r="AA23">
        <v>18</v>
      </c>
      <c r="AB23">
        <v>3</v>
      </c>
    </row>
    <row r="24" spans="1:28" x14ac:dyDescent="0.25">
      <c r="A24" s="20">
        <v>22</v>
      </c>
      <c r="B24" s="20" t="s">
        <v>59</v>
      </c>
      <c r="C24" s="20">
        <v>1</v>
      </c>
      <c r="D24" s="20">
        <v>0</v>
      </c>
      <c r="E24" s="20">
        <v>1</v>
      </c>
      <c r="F24" s="20">
        <v>0</v>
      </c>
      <c r="G24" s="20">
        <v>48</v>
      </c>
      <c r="H24" s="20">
        <v>97</v>
      </c>
      <c r="I24" s="20">
        <v>39</v>
      </c>
      <c r="J24" s="20">
        <v>81</v>
      </c>
      <c r="K24" s="20">
        <v>48.1</v>
      </c>
      <c r="L24" s="20">
        <v>9</v>
      </c>
      <c r="M24" s="20">
        <v>23</v>
      </c>
      <c r="N24" s="20">
        <v>39.1</v>
      </c>
      <c r="O24" s="20">
        <v>10</v>
      </c>
      <c r="P24" s="20">
        <v>15</v>
      </c>
      <c r="Q24" s="20">
        <v>66.7</v>
      </c>
      <c r="R24" s="20">
        <v>7</v>
      </c>
      <c r="S24" s="20">
        <v>26</v>
      </c>
      <c r="T24" s="20">
        <v>33</v>
      </c>
      <c r="U24" s="20">
        <v>24</v>
      </c>
      <c r="V24" s="20">
        <v>15</v>
      </c>
      <c r="W24" s="20">
        <v>8</v>
      </c>
      <c r="X24" s="20">
        <v>4</v>
      </c>
      <c r="Y24" s="20">
        <v>5</v>
      </c>
      <c r="Z24" s="55">
        <v>21</v>
      </c>
      <c r="AA24">
        <v>19</v>
      </c>
      <c r="AB24">
        <v>-10</v>
      </c>
    </row>
    <row r="25" spans="1:28" x14ac:dyDescent="0.25">
      <c r="A25" s="18">
        <v>24</v>
      </c>
      <c r="B25" s="18" t="s">
        <v>125</v>
      </c>
      <c r="C25" s="18">
        <v>1</v>
      </c>
      <c r="D25" s="18">
        <v>0</v>
      </c>
      <c r="E25" s="18">
        <v>1</v>
      </c>
      <c r="F25" s="18">
        <v>0</v>
      </c>
      <c r="G25" s="18">
        <v>48</v>
      </c>
      <c r="H25" s="18">
        <v>96</v>
      </c>
      <c r="I25" s="18">
        <v>36</v>
      </c>
      <c r="J25" s="18">
        <v>89</v>
      </c>
      <c r="K25" s="18">
        <v>40.4</v>
      </c>
      <c r="L25" s="18">
        <v>4</v>
      </c>
      <c r="M25" s="18">
        <v>13</v>
      </c>
      <c r="N25" s="18">
        <v>30.8</v>
      </c>
      <c r="O25" s="18">
        <v>20</v>
      </c>
      <c r="P25" s="18">
        <v>35</v>
      </c>
      <c r="Q25" s="18">
        <v>57.1</v>
      </c>
      <c r="R25" s="18">
        <v>11</v>
      </c>
      <c r="S25" s="18">
        <v>35</v>
      </c>
      <c r="T25" s="18">
        <v>46</v>
      </c>
      <c r="U25" s="18">
        <v>13</v>
      </c>
      <c r="V25" s="18">
        <v>10</v>
      </c>
      <c r="W25" s="18">
        <v>5</v>
      </c>
      <c r="X25" s="18">
        <v>5</v>
      </c>
      <c r="Y25" s="18">
        <v>10</v>
      </c>
      <c r="Z25" s="56">
        <v>16</v>
      </c>
      <c r="AA25">
        <v>25</v>
      </c>
      <c r="AB25">
        <v>-9</v>
      </c>
    </row>
    <row r="26" spans="1:28" x14ac:dyDescent="0.25">
      <c r="A26" s="20">
        <v>25</v>
      </c>
      <c r="B26" s="20" t="s">
        <v>62</v>
      </c>
      <c r="C26" s="20">
        <v>1</v>
      </c>
      <c r="D26" s="20">
        <v>1</v>
      </c>
      <c r="E26" s="20">
        <v>0</v>
      </c>
      <c r="F26" s="20">
        <v>1</v>
      </c>
      <c r="G26" s="20">
        <v>48</v>
      </c>
      <c r="H26" s="20">
        <v>93</v>
      </c>
      <c r="I26" s="20">
        <v>35</v>
      </c>
      <c r="J26" s="20">
        <v>83</v>
      </c>
      <c r="K26" s="20">
        <v>42.2</v>
      </c>
      <c r="L26" s="20">
        <v>8</v>
      </c>
      <c r="M26" s="20">
        <v>25</v>
      </c>
      <c r="N26" s="20">
        <v>32</v>
      </c>
      <c r="O26" s="20">
        <v>15</v>
      </c>
      <c r="P26" s="20">
        <v>17</v>
      </c>
      <c r="Q26" s="20">
        <v>88.2</v>
      </c>
      <c r="R26" s="20">
        <v>6</v>
      </c>
      <c r="S26" s="20">
        <v>38</v>
      </c>
      <c r="T26" s="20">
        <v>44</v>
      </c>
      <c r="U26" s="20">
        <v>14</v>
      </c>
      <c r="V26" s="20">
        <v>10</v>
      </c>
      <c r="W26" s="20">
        <v>10</v>
      </c>
      <c r="X26" s="20">
        <v>6</v>
      </c>
      <c r="Y26" s="20">
        <v>5</v>
      </c>
      <c r="Z26" s="55">
        <v>13</v>
      </c>
      <c r="AA26">
        <v>17</v>
      </c>
      <c r="AB26">
        <v>1</v>
      </c>
    </row>
    <row r="27" spans="1:28" x14ac:dyDescent="0.25">
      <c r="A27" s="18">
        <v>26</v>
      </c>
      <c r="B27" s="18" t="s">
        <v>84</v>
      </c>
      <c r="C27" s="18">
        <v>1</v>
      </c>
      <c r="D27" s="18">
        <v>0</v>
      </c>
      <c r="E27" s="18">
        <v>1</v>
      </c>
      <c r="F27" s="18">
        <v>0</v>
      </c>
      <c r="G27" s="18">
        <v>48</v>
      </c>
      <c r="H27" s="18">
        <v>92</v>
      </c>
      <c r="I27" s="18">
        <v>37</v>
      </c>
      <c r="J27" s="18">
        <v>89</v>
      </c>
      <c r="K27" s="18">
        <v>41.6</v>
      </c>
      <c r="L27" s="18">
        <v>6</v>
      </c>
      <c r="M27" s="18">
        <v>32</v>
      </c>
      <c r="N27" s="18">
        <v>18.8</v>
      </c>
      <c r="O27" s="18">
        <v>12</v>
      </c>
      <c r="P27" s="18">
        <v>15</v>
      </c>
      <c r="Q27" s="18">
        <v>80</v>
      </c>
      <c r="R27" s="18">
        <v>12</v>
      </c>
      <c r="S27" s="18">
        <v>31</v>
      </c>
      <c r="T27" s="18">
        <v>43</v>
      </c>
      <c r="U27" s="18">
        <v>28</v>
      </c>
      <c r="V27" s="18">
        <v>15</v>
      </c>
      <c r="W27" s="18">
        <v>9</v>
      </c>
      <c r="X27" s="18">
        <v>6</v>
      </c>
      <c r="Y27" s="18">
        <v>3</v>
      </c>
      <c r="Z27" s="56">
        <v>19</v>
      </c>
      <c r="AA27">
        <v>14</v>
      </c>
      <c r="AB27">
        <v>-11</v>
      </c>
    </row>
    <row r="28" spans="1:28" x14ac:dyDescent="0.25">
      <c r="A28" s="20">
        <v>26</v>
      </c>
      <c r="B28" s="20" t="s">
        <v>46</v>
      </c>
      <c r="C28" s="20">
        <v>1</v>
      </c>
      <c r="D28" s="20">
        <v>0</v>
      </c>
      <c r="E28" s="20">
        <v>1</v>
      </c>
      <c r="F28" s="20">
        <v>0</v>
      </c>
      <c r="G28" s="20">
        <v>48</v>
      </c>
      <c r="H28" s="20">
        <v>92</v>
      </c>
      <c r="I28" s="20">
        <v>38</v>
      </c>
      <c r="J28" s="20">
        <v>85</v>
      </c>
      <c r="K28" s="20">
        <v>44.7</v>
      </c>
      <c r="L28" s="20">
        <v>11</v>
      </c>
      <c r="M28" s="20">
        <v>28</v>
      </c>
      <c r="N28" s="20">
        <v>39.299999999999997</v>
      </c>
      <c r="O28" s="20">
        <v>5</v>
      </c>
      <c r="P28" s="20">
        <v>7</v>
      </c>
      <c r="Q28" s="20">
        <v>71.400000000000006</v>
      </c>
      <c r="R28" s="20">
        <v>6</v>
      </c>
      <c r="S28" s="20">
        <v>40</v>
      </c>
      <c r="T28" s="20">
        <v>46</v>
      </c>
      <c r="U28" s="20">
        <v>22</v>
      </c>
      <c r="V28" s="20">
        <v>14</v>
      </c>
      <c r="W28" s="20">
        <v>5</v>
      </c>
      <c r="X28" s="20">
        <v>5</v>
      </c>
      <c r="Y28" s="20">
        <v>6</v>
      </c>
      <c r="Z28" s="55">
        <v>17</v>
      </c>
      <c r="AA28">
        <v>13</v>
      </c>
      <c r="AB28">
        <v>-1</v>
      </c>
    </row>
    <row r="29" spans="1:28" x14ac:dyDescent="0.25">
      <c r="A29" s="18">
        <v>28</v>
      </c>
      <c r="B29" s="18" t="s">
        <v>36</v>
      </c>
      <c r="C29" s="18">
        <v>1</v>
      </c>
      <c r="D29" s="18">
        <v>0</v>
      </c>
      <c r="E29" s="18">
        <v>1</v>
      </c>
      <c r="F29" s="18">
        <v>0</v>
      </c>
      <c r="G29" s="18">
        <v>48</v>
      </c>
      <c r="H29" s="18">
        <v>91</v>
      </c>
      <c r="I29" s="18">
        <v>36</v>
      </c>
      <c r="J29" s="18">
        <v>101</v>
      </c>
      <c r="K29" s="18">
        <v>35.6</v>
      </c>
      <c r="L29" s="18">
        <v>9</v>
      </c>
      <c r="M29" s="18">
        <v>39</v>
      </c>
      <c r="N29" s="18">
        <v>23.1</v>
      </c>
      <c r="O29" s="18">
        <v>10</v>
      </c>
      <c r="P29" s="18">
        <v>15</v>
      </c>
      <c r="Q29" s="18">
        <v>66.7</v>
      </c>
      <c r="R29" s="18">
        <v>15</v>
      </c>
      <c r="S29" s="18">
        <v>44</v>
      </c>
      <c r="T29" s="18">
        <v>59</v>
      </c>
      <c r="U29" s="18">
        <v>24</v>
      </c>
      <c r="V29" s="18">
        <v>17</v>
      </c>
      <c r="W29" s="18">
        <v>9</v>
      </c>
      <c r="X29" s="18">
        <v>4</v>
      </c>
      <c r="Y29" s="18">
        <v>6</v>
      </c>
      <c r="Z29" s="56">
        <v>14</v>
      </c>
      <c r="AA29">
        <v>18</v>
      </c>
      <c r="AB29">
        <v>-10</v>
      </c>
    </row>
    <row r="30" spans="1:28" x14ac:dyDescent="0.25">
      <c r="A30" s="3">
        <v>29</v>
      </c>
      <c r="B30" s="3" t="s">
        <v>43</v>
      </c>
      <c r="C30" s="3">
        <v>1</v>
      </c>
      <c r="D30" s="3">
        <v>1</v>
      </c>
      <c r="E30" s="3">
        <v>0</v>
      </c>
      <c r="F30" s="3">
        <v>1</v>
      </c>
      <c r="G30" s="3">
        <v>48</v>
      </c>
      <c r="H30" s="3">
        <v>90</v>
      </c>
      <c r="I30" s="3">
        <v>30</v>
      </c>
      <c r="J30" s="3">
        <v>84</v>
      </c>
      <c r="K30" s="3">
        <v>35.700000000000003</v>
      </c>
      <c r="L30" s="3">
        <v>14</v>
      </c>
      <c r="M30" s="3">
        <v>41</v>
      </c>
      <c r="N30" s="3">
        <v>34.1</v>
      </c>
      <c r="O30" s="3">
        <v>16</v>
      </c>
      <c r="P30" s="3">
        <v>23</v>
      </c>
      <c r="Q30" s="3">
        <v>69.599999999999994</v>
      </c>
      <c r="R30" s="3">
        <v>11</v>
      </c>
      <c r="S30" s="3">
        <v>42</v>
      </c>
      <c r="T30" s="3">
        <v>53</v>
      </c>
      <c r="U30" s="3">
        <v>16</v>
      </c>
      <c r="V30" s="3">
        <v>16</v>
      </c>
      <c r="W30" s="3">
        <v>10</v>
      </c>
      <c r="X30" s="3">
        <v>7</v>
      </c>
      <c r="Y30" s="3">
        <v>5</v>
      </c>
      <c r="Z30" s="3">
        <v>17</v>
      </c>
      <c r="AA30">
        <v>18</v>
      </c>
      <c r="AB30">
        <v>8</v>
      </c>
    </row>
    <row r="31" spans="1:28" x14ac:dyDescent="0.25">
      <c r="A31" s="3">
        <v>30</v>
      </c>
      <c r="B31" s="3" t="s">
        <v>70</v>
      </c>
      <c r="C31" s="3">
        <v>1</v>
      </c>
      <c r="D31" s="3">
        <v>0</v>
      </c>
      <c r="E31" s="3">
        <v>1</v>
      </c>
      <c r="F31" s="3">
        <v>0</v>
      </c>
      <c r="G31" s="3">
        <v>48</v>
      </c>
      <c r="H31" s="3">
        <v>82</v>
      </c>
      <c r="I31" s="3">
        <v>31</v>
      </c>
      <c r="J31" s="3">
        <v>94</v>
      </c>
      <c r="K31" s="3">
        <v>33</v>
      </c>
      <c r="L31" s="3">
        <v>7</v>
      </c>
      <c r="M31" s="3">
        <v>39</v>
      </c>
      <c r="N31" s="3">
        <v>17.899999999999999</v>
      </c>
      <c r="O31" s="3">
        <v>13</v>
      </c>
      <c r="P31" s="3">
        <v>14</v>
      </c>
      <c r="Q31" s="3">
        <v>92.9</v>
      </c>
      <c r="R31" s="3">
        <v>12</v>
      </c>
      <c r="S31" s="3">
        <v>43</v>
      </c>
      <c r="T31" s="3">
        <v>55</v>
      </c>
      <c r="U31" s="3">
        <v>16</v>
      </c>
      <c r="V31" s="3">
        <v>12</v>
      </c>
      <c r="W31" s="3">
        <v>10</v>
      </c>
      <c r="X31" s="3">
        <v>5</v>
      </c>
      <c r="Y31" s="3">
        <v>7</v>
      </c>
      <c r="Z31" s="3">
        <v>18</v>
      </c>
      <c r="AA31">
        <v>17</v>
      </c>
      <c r="AB31">
        <v>-8</v>
      </c>
    </row>
    <row r="34" spans="2:28" x14ac:dyDescent="0.25">
      <c r="B34" t="str">
        <f>B1&amp;""&amp;"_LST1"</f>
        <v>TEAM_LST1</v>
      </c>
      <c r="C34" t="str">
        <f t="shared" ref="C34:AB34" si="0">C1&amp;""&amp;"_LST1"</f>
        <v>GP_LST1</v>
      </c>
      <c r="D34" t="str">
        <f t="shared" si="0"/>
        <v>W_LST1</v>
      </c>
      <c r="E34" t="str">
        <f t="shared" si="0"/>
        <v>L_LST1</v>
      </c>
      <c r="F34" t="str">
        <f t="shared" si="0"/>
        <v>WIN%_LST1</v>
      </c>
      <c r="G34" t="str">
        <f t="shared" si="0"/>
        <v>MIN_LST1</v>
      </c>
      <c r="H34" t="str">
        <f t="shared" si="0"/>
        <v>PTS_LST1</v>
      </c>
      <c r="I34" t="str">
        <f t="shared" si="0"/>
        <v>FGM_LST1</v>
      </c>
      <c r="J34" t="str">
        <f t="shared" si="0"/>
        <v>FGA_LST1</v>
      </c>
      <c r="K34" t="str">
        <f t="shared" si="0"/>
        <v>FG%_LST1</v>
      </c>
      <c r="L34" t="str">
        <f t="shared" si="0"/>
        <v>3PM_LST1</v>
      </c>
      <c r="M34" t="str">
        <f t="shared" si="0"/>
        <v>3PA_LST1</v>
      </c>
      <c r="N34" t="str">
        <f t="shared" si="0"/>
        <v>3P%_LST1</v>
      </c>
      <c r="O34" t="str">
        <f t="shared" si="0"/>
        <v>FTM_LST1</v>
      </c>
      <c r="P34" t="str">
        <f t="shared" si="0"/>
        <v>FTA_LST1</v>
      </c>
      <c r="Q34" t="str">
        <f t="shared" si="0"/>
        <v>FT%_LST1</v>
      </c>
      <c r="R34" t="str">
        <f t="shared" si="0"/>
        <v>OREB_LST1</v>
      </c>
      <c r="S34" t="str">
        <f t="shared" si="0"/>
        <v>DREB_LST1</v>
      </c>
      <c r="T34" t="str">
        <f t="shared" si="0"/>
        <v>REB_LST1</v>
      </c>
      <c r="U34" t="str">
        <f t="shared" si="0"/>
        <v>AST_LST1</v>
      </c>
      <c r="V34" t="str">
        <f t="shared" si="0"/>
        <v>TOV_LST1</v>
      </c>
      <c r="W34" t="str">
        <f t="shared" si="0"/>
        <v>STL_LST1</v>
      </c>
      <c r="X34" t="str">
        <f t="shared" si="0"/>
        <v>BLK_LST1</v>
      </c>
      <c r="Y34" t="str">
        <f t="shared" si="0"/>
        <v>BLKA_LST1</v>
      </c>
      <c r="Z34" t="str">
        <f t="shared" si="0"/>
        <v>PF_LST1</v>
      </c>
      <c r="AA34" t="str">
        <f t="shared" si="0"/>
        <v>PFD_LST1</v>
      </c>
      <c r="AB34" t="str">
        <f t="shared" si="0"/>
        <v>+/-_LST1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"/>
  <sheetViews>
    <sheetView topLeftCell="A7" workbookViewId="0">
      <selection activeCell="A2" sqref="A2"/>
    </sheetView>
  </sheetViews>
  <sheetFormatPr defaultRowHeight="15" x14ac:dyDescent="0.25"/>
  <cols>
    <col min="1" max="1" width="9.5703125" customWidth="1"/>
    <col min="2" max="2" width="8.28515625" customWidth="1"/>
    <col min="3" max="3" width="23.85546875" customWidth="1"/>
    <col min="4" max="4" width="5.85546875" customWidth="1"/>
    <col min="5" max="5" width="5.28515625" customWidth="1"/>
    <col min="6" max="6" width="4.140625" customWidth="1"/>
    <col min="7" max="7" width="10.5703125" customWidth="1"/>
    <col min="8" max="8" width="7.140625" customWidth="1"/>
    <col min="9" max="9" width="6.42578125" customWidth="1"/>
    <col min="10" max="10" width="7.5703125" customWidth="1"/>
    <col min="11" max="11" width="7" customWidth="1"/>
    <col min="12" max="13" width="7.28515625" customWidth="1"/>
    <col min="14" max="14" width="6.7109375" customWidth="1"/>
    <col min="15" max="15" width="7" customWidth="1"/>
    <col min="16" max="16" width="7.140625" customWidth="1"/>
    <col min="17" max="17" width="6.5703125" customWidth="1"/>
    <col min="18" max="18" width="6.85546875" customWidth="1"/>
    <col min="19" max="19" width="8" customWidth="1"/>
    <col min="20" max="20" width="7.85546875" customWidth="1"/>
    <col min="21" max="22" width="6.5703125" customWidth="1"/>
    <col min="23" max="23" width="7" customWidth="1"/>
    <col min="24" max="24" width="6.140625" customWidth="1"/>
    <col min="25" max="25" width="6.42578125" customWidth="1"/>
    <col min="26" max="26" width="7.7109375" customWidth="1"/>
    <col min="27" max="27" width="5.42578125" customWidth="1"/>
    <col min="28" max="28" width="6.7109375" customWidth="1"/>
    <col min="29" max="29" width="5.85546875" customWidth="1"/>
  </cols>
  <sheetData>
    <row r="1" spans="1:30" x14ac:dyDescent="0.25">
      <c r="A1" s="62" t="s">
        <v>126</v>
      </c>
      <c r="B1" s="60" t="s">
        <v>269</v>
      </c>
      <c r="C1" s="60" t="s">
        <v>99</v>
      </c>
      <c r="D1" s="60" t="s">
        <v>100</v>
      </c>
      <c r="E1" s="60" t="s">
        <v>101</v>
      </c>
      <c r="F1" s="60" t="s">
        <v>102</v>
      </c>
      <c r="G1" s="60" t="s">
        <v>270</v>
      </c>
      <c r="H1" s="60" t="s">
        <v>9</v>
      </c>
      <c r="I1" s="60" t="s">
        <v>104</v>
      </c>
      <c r="J1" s="60" t="s">
        <v>105</v>
      </c>
      <c r="K1" s="60" t="s">
        <v>106</v>
      </c>
      <c r="L1" s="60" t="s">
        <v>271</v>
      </c>
      <c r="M1" s="60" t="s">
        <v>272</v>
      </c>
      <c r="N1" s="60" t="s">
        <v>273</v>
      </c>
      <c r="O1" s="60" t="s">
        <v>274</v>
      </c>
      <c r="P1" s="60" t="s">
        <v>111</v>
      </c>
      <c r="Q1" s="60" t="s">
        <v>112</v>
      </c>
      <c r="R1" s="60" t="s">
        <v>275</v>
      </c>
      <c r="S1" s="60" t="s">
        <v>114</v>
      </c>
      <c r="T1" s="60" t="s">
        <v>115</v>
      </c>
      <c r="U1" s="60" t="s">
        <v>116</v>
      </c>
      <c r="V1" s="60" t="s">
        <v>117</v>
      </c>
      <c r="W1" s="60" t="s">
        <v>118</v>
      </c>
      <c r="X1" s="60" t="s">
        <v>119</v>
      </c>
      <c r="Y1" s="60" t="s">
        <v>120</v>
      </c>
      <c r="Z1" s="60" t="s">
        <v>121</v>
      </c>
      <c r="AA1" s="60" t="s">
        <v>122</v>
      </c>
      <c r="AB1" s="60" t="s">
        <v>123</v>
      </c>
      <c r="AC1" s="60" t="s">
        <v>276</v>
      </c>
      <c r="AD1" s="61"/>
    </row>
    <row r="2" spans="1:30" x14ac:dyDescent="0.25">
      <c r="A2" s="14" t="str">
        <f>INDEX(Ref!A:A,MATCH('2016'!C2,Ref!B:B,0))</f>
        <v>GSW</v>
      </c>
      <c r="B2" s="15">
        <v>1</v>
      </c>
      <c r="C2" s="15" t="s">
        <v>51</v>
      </c>
      <c r="D2" s="15">
        <v>82</v>
      </c>
      <c r="E2" s="15">
        <v>67</v>
      </c>
      <c r="F2" s="15">
        <v>15</v>
      </c>
      <c r="G2" s="15">
        <v>0.81699999999999995</v>
      </c>
      <c r="H2" s="15">
        <v>48.2</v>
      </c>
      <c r="I2" s="15">
        <v>115.9</v>
      </c>
      <c r="J2" s="15">
        <v>43.1</v>
      </c>
      <c r="K2" s="15">
        <v>87.1</v>
      </c>
      <c r="L2" s="15">
        <v>49.5</v>
      </c>
      <c r="M2" s="15">
        <v>12</v>
      </c>
      <c r="N2" s="15">
        <v>31.2</v>
      </c>
      <c r="O2" s="15">
        <v>38.299999999999997</v>
      </c>
      <c r="P2" s="15">
        <v>17.8</v>
      </c>
      <c r="Q2" s="15">
        <v>22.6</v>
      </c>
      <c r="R2" s="15">
        <v>78.8</v>
      </c>
      <c r="S2" s="15">
        <v>9.4</v>
      </c>
      <c r="T2" s="15">
        <v>35</v>
      </c>
      <c r="U2" s="15">
        <v>44.4</v>
      </c>
      <c r="V2" s="15">
        <v>30.4</v>
      </c>
      <c r="W2" s="15">
        <v>14.8</v>
      </c>
      <c r="X2" s="15">
        <v>9.6</v>
      </c>
      <c r="Y2" s="15">
        <v>6.8</v>
      </c>
      <c r="Z2" s="15">
        <v>3.8</v>
      </c>
      <c r="AA2" s="15">
        <v>19.3</v>
      </c>
      <c r="AB2" s="15">
        <v>19.399999999999999</v>
      </c>
      <c r="AC2" s="15">
        <v>11.6</v>
      </c>
      <c r="AD2" s="58"/>
    </row>
    <row r="3" spans="1:30" x14ac:dyDescent="0.25">
      <c r="A3" s="14" t="str">
        <f>INDEX(Ref!A:A,MATCH('2016'!C3,Ref!B:B,0))</f>
        <v>HOU</v>
      </c>
      <c r="B3" s="31">
        <v>2</v>
      </c>
      <c r="C3" s="31" t="s">
        <v>52</v>
      </c>
      <c r="D3" s="31">
        <v>82</v>
      </c>
      <c r="E3" s="31">
        <v>55</v>
      </c>
      <c r="F3" s="31">
        <v>27</v>
      </c>
      <c r="G3" s="31">
        <v>0.67100000000000004</v>
      </c>
      <c r="H3" s="31">
        <v>48.2</v>
      </c>
      <c r="I3" s="31">
        <v>115.3</v>
      </c>
      <c r="J3" s="31">
        <v>40.299999999999997</v>
      </c>
      <c r="K3" s="31">
        <v>87.2</v>
      </c>
      <c r="L3" s="31">
        <v>46.2</v>
      </c>
      <c r="M3" s="31">
        <v>14.4</v>
      </c>
      <c r="N3" s="31">
        <v>40.299999999999997</v>
      </c>
      <c r="O3" s="31">
        <v>35.700000000000003</v>
      </c>
      <c r="P3" s="31">
        <v>20.3</v>
      </c>
      <c r="Q3" s="31">
        <v>26.5</v>
      </c>
      <c r="R3" s="31">
        <v>76.599999999999994</v>
      </c>
      <c r="S3" s="31">
        <v>10.9</v>
      </c>
      <c r="T3" s="31">
        <v>33.5</v>
      </c>
      <c r="U3" s="31">
        <v>44.4</v>
      </c>
      <c r="V3" s="31">
        <v>25.2</v>
      </c>
      <c r="W3" s="31">
        <v>15.1</v>
      </c>
      <c r="X3" s="31">
        <v>8.1999999999999993</v>
      </c>
      <c r="Y3" s="31">
        <v>4.3</v>
      </c>
      <c r="Z3" s="31">
        <v>5</v>
      </c>
      <c r="AA3" s="31">
        <v>19.899999999999999</v>
      </c>
      <c r="AB3" s="31">
        <v>20.399999999999999</v>
      </c>
      <c r="AC3" s="31">
        <v>5.8</v>
      </c>
      <c r="AD3" s="57"/>
    </row>
    <row r="4" spans="1:30" x14ac:dyDescent="0.25">
      <c r="A4" s="14" t="str">
        <f>INDEX(Ref!A:A,MATCH('2016'!C4,Ref!B:B,0))</f>
        <v>DEN</v>
      </c>
      <c r="B4" s="15">
        <v>3</v>
      </c>
      <c r="C4" s="15" t="s">
        <v>48</v>
      </c>
      <c r="D4" s="15">
        <v>82</v>
      </c>
      <c r="E4" s="15">
        <v>40</v>
      </c>
      <c r="F4" s="15">
        <v>42</v>
      </c>
      <c r="G4" s="15">
        <v>0.48799999999999999</v>
      </c>
      <c r="H4" s="15">
        <v>48.2</v>
      </c>
      <c r="I4" s="15">
        <v>111.7</v>
      </c>
      <c r="J4" s="15">
        <v>41.2</v>
      </c>
      <c r="K4" s="15">
        <v>87.7</v>
      </c>
      <c r="L4" s="15">
        <v>46.9</v>
      </c>
      <c r="M4" s="15">
        <v>10.6</v>
      </c>
      <c r="N4" s="15">
        <v>28.8</v>
      </c>
      <c r="O4" s="15">
        <v>36.799999999999997</v>
      </c>
      <c r="P4" s="15">
        <v>18.7</v>
      </c>
      <c r="Q4" s="15">
        <v>24.2</v>
      </c>
      <c r="R4" s="15">
        <v>77.400000000000006</v>
      </c>
      <c r="S4" s="15">
        <v>11.8</v>
      </c>
      <c r="T4" s="15">
        <v>34.6</v>
      </c>
      <c r="U4" s="15">
        <v>46.4</v>
      </c>
      <c r="V4" s="15">
        <v>25.3</v>
      </c>
      <c r="W4" s="15">
        <v>15</v>
      </c>
      <c r="X4" s="15">
        <v>6.9</v>
      </c>
      <c r="Y4" s="15">
        <v>3.9</v>
      </c>
      <c r="Z4" s="15">
        <v>4.9000000000000004</v>
      </c>
      <c r="AA4" s="15">
        <v>19.100000000000001</v>
      </c>
      <c r="AB4" s="15">
        <v>20.2</v>
      </c>
      <c r="AC4" s="15">
        <v>0.5</v>
      </c>
      <c r="AD4" s="58"/>
    </row>
    <row r="5" spans="1:30" x14ac:dyDescent="0.25">
      <c r="A5" s="14" t="str">
        <f>INDEX(Ref!A:A,MATCH('2016'!C5,Ref!B:B,0))</f>
        <v>CLE</v>
      </c>
      <c r="B5" s="31">
        <v>4</v>
      </c>
      <c r="C5" s="31" t="s">
        <v>44</v>
      </c>
      <c r="D5" s="31">
        <v>82</v>
      </c>
      <c r="E5" s="31">
        <v>51</v>
      </c>
      <c r="F5" s="31">
        <v>31</v>
      </c>
      <c r="G5" s="31">
        <v>0.622</v>
      </c>
      <c r="H5" s="31">
        <v>48.5</v>
      </c>
      <c r="I5" s="31">
        <v>110.3</v>
      </c>
      <c r="J5" s="31">
        <v>39.9</v>
      </c>
      <c r="K5" s="31">
        <v>84.9</v>
      </c>
      <c r="L5" s="31">
        <v>47</v>
      </c>
      <c r="M5" s="31">
        <v>13</v>
      </c>
      <c r="N5" s="31">
        <v>33.9</v>
      </c>
      <c r="O5" s="31">
        <v>38.4</v>
      </c>
      <c r="P5" s="31">
        <v>17.5</v>
      </c>
      <c r="Q5" s="31">
        <v>23.3</v>
      </c>
      <c r="R5" s="31">
        <v>74.8</v>
      </c>
      <c r="S5" s="31">
        <v>9.3000000000000007</v>
      </c>
      <c r="T5" s="31">
        <v>34.4</v>
      </c>
      <c r="U5" s="31">
        <v>43.7</v>
      </c>
      <c r="V5" s="31">
        <v>22.7</v>
      </c>
      <c r="W5" s="31">
        <v>13.7</v>
      </c>
      <c r="X5" s="31">
        <v>6.6</v>
      </c>
      <c r="Y5" s="31">
        <v>4</v>
      </c>
      <c r="Z5" s="31">
        <v>4.3</v>
      </c>
      <c r="AA5" s="31">
        <v>18.100000000000001</v>
      </c>
      <c r="AB5" s="31">
        <v>20.6</v>
      </c>
      <c r="AC5" s="31">
        <v>3.2</v>
      </c>
      <c r="AD5" s="57"/>
    </row>
    <row r="6" spans="1:30" x14ac:dyDescent="0.25">
      <c r="A6" s="14" t="str">
        <f>INDEX(Ref!A:A,MATCH('2016'!C6,Ref!B:B,0))</f>
        <v>WAS</v>
      </c>
      <c r="B6" s="15">
        <v>5</v>
      </c>
      <c r="C6" s="15" t="s">
        <v>84</v>
      </c>
      <c r="D6" s="15">
        <v>82</v>
      </c>
      <c r="E6" s="15">
        <v>49</v>
      </c>
      <c r="F6" s="15">
        <v>33</v>
      </c>
      <c r="G6" s="15">
        <v>0.59799999999999998</v>
      </c>
      <c r="H6" s="15">
        <v>48.4</v>
      </c>
      <c r="I6" s="15">
        <v>109.2</v>
      </c>
      <c r="J6" s="15">
        <v>41.3</v>
      </c>
      <c r="K6" s="15">
        <v>87</v>
      </c>
      <c r="L6" s="15">
        <v>47.5</v>
      </c>
      <c r="M6" s="15">
        <v>9.1999999999999993</v>
      </c>
      <c r="N6" s="15">
        <v>24.8</v>
      </c>
      <c r="O6" s="15">
        <v>37.200000000000003</v>
      </c>
      <c r="P6" s="15">
        <v>17.3</v>
      </c>
      <c r="Q6" s="15">
        <v>22.1</v>
      </c>
      <c r="R6" s="15">
        <v>78.400000000000006</v>
      </c>
      <c r="S6" s="15">
        <v>10.3</v>
      </c>
      <c r="T6" s="15">
        <v>32.6</v>
      </c>
      <c r="U6" s="15">
        <v>42.9</v>
      </c>
      <c r="V6" s="15">
        <v>23.9</v>
      </c>
      <c r="W6" s="15">
        <v>14.2</v>
      </c>
      <c r="X6" s="15">
        <v>8.5</v>
      </c>
      <c r="Y6" s="15">
        <v>4.0999999999999996</v>
      </c>
      <c r="Z6" s="15">
        <v>4.5999999999999996</v>
      </c>
      <c r="AA6" s="15">
        <v>21.3</v>
      </c>
      <c r="AB6" s="15">
        <v>19.8</v>
      </c>
      <c r="AC6" s="15">
        <v>1.8</v>
      </c>
      <c r="AD6" s="58"/>
    </row>
    <row r="7" spans="1:30" x14ac:dyDescent="0.25">
      <c r="A7" s="14" t="str">
        <f>INDEX(Ref!A:A,MATCH('2016'!C7,Ref!B:B,0))</f>
        <v>LAC</v>
      </c>
      <c r="B7" s="31">
        <v>6</v>
      </c>
      <c r="C7" s="31" t="s">
        <v>125</v>
      </c>
      <c r="D7" s="31">
        <v>82</v>
      </c>
      <c r="E7" s="31">
        <v>51</v>
      </c>
      <c r="F7" s="31">
        <v>31</v>
      </c>
      <c r="G7" s="31">
        <v>0.622</v>
      </c>
      <c r="H7" s="31">
        <v>48.2</v>
      </c>
      <c r="I7" s="31">
        <v>108.7</v>
      </c>
      <c r="J7" s="31">
        <v>39.5</v>
      </c>
      <c r="K7" s="31">
        <v>83.2</v>
      </c>
      <c r="L7" s="31">
        <v>47.5</v>
      </c>
      <c r="M7" s="31">
        <v>10.3</v>
      </c>
      <c r="N7" s="31">
        <v>27.4</v>
      </c>
      <c r="O7" s="31">
        <v>37.5</v>
      </c>
      <c r="P7" s="31">
        <v>19.3</v>
      </c>
      <c r="Q7" s="31">
        <v>26</v>
      </c>
      <c r="R7" s="31">
        <v>74.5</v>
      </c>
      <c r="S7" s="31">
        <v>9</v>
      </c>
      <c r="T7" s="31">
        <v>34</v>
      </c>
      <c r="U7" s="31">
        <v>43</v>
      </c>
      <c r="V7" s="31">
        <v>22.5</v>
      </c>
      <c r="W7" s="31">
        <v>13</v>
      </c>
      <c r="X7" s="31">
        <v>7.5</v>
      </c>
      <c r="Y7" s="31">
        <v>4.2</v>
      </c>
      <c r="Z7" s="31">
        <v>3.1</v>
      </c>
      <c r="AA7" s="31">
        <v>19.8</v>
      </c>
      <c r="AB7" s="31">
        <v>22.4</v>
      </c>
      <c r="AC7" s="31">
        <v>4.3</v>
      </c>
      <c r="AD7" s="57"/>
    </row>
    <row r="8" spans="1:30" x14ac:dyDescent="0.25">
      <c r="A8" s="14" t="str">
        <f>INDEX(Ref!A:A,MATCH('2016'!C8,Ref!B:B,0))</f>
        <v>BOS</v>
      </c>
      <c r="B8" s="15">
        <v>7</v>
      </c>
      <c r="C8" s="15" t="s">
        <v>39</v>
      </c>
      <c r="D8" s="15">
        <v>82</v>
      </c>
      <c r="E8" s="15">
        <v>53</v>
      </c>
      <c r="F8" s="15">
        <v>29</v>
      </c>
      <c r="G8" s="15">
        <v>0.64600000000000002</v>
      </c>
      <c r="H8" s="15">
        <v>48.2</v>
      </c>
      <c r="I8" s="15">
        <v>108</v>
      </c>
      <c r="J8" s="15">
        <v>38.6</v>
      </c>
      <c r="K8" s="15">
        <v>85.1</v>
      </c>
      <c r="L8" s="15">
        <v>45.4</v>
      </c>
      <c r="M8" s="15">
        <v>12</v>
      </c>
      <c r="N8" s="15">
        <v>33.4</v>
      </c>
      <c r="O8" s="15">
        <v>35.9</v>
      </c>
      <c r="P8" s="15">
        <v>18.7</v>
      </c>
      <c r="Q8" s="15">
        <v>23.2</v>
      </c>
      <c r="R8" s="15">
        <v>80.7</v>
      </c>
      <c r="S8" s="15">
        <v>9.1</v>
      </c>
      <c r="T8" s="15">
        <v>32.9</v>
      </c>
      <c r="U8" s="15">
        <v>42</v>
      </c>
      <c r="V8" s="15">
        <v>25.2</v>
      </c>
      <c r="W8" s="15">
        <v>13.3</v>
      </c>
      <c r="X8" s="15">
        <v>7.5</v>
      </c>
      <c r="Y8" s="15">
        <v>4.0999999999999996</v>
      </c>
      <c r="Z8" s="15">
        <v>5.2</v>
      </c>
      <c r="AA8" s="15">
        <v>20.6</v>
      </c>
      <c r="AB8" s="15">
        <v>20.3</v>
      </c>
      <c r="AC8" s="15">
        <v>2.6</v>
      </c>
      <c r="AD8" s="58"/>
    </row>
    <row r="9" spans="1:30" x14ac:dyDescent="0.25">
      <c r="A9" s="14" t="str">
        <f>INDEX(Ref!A:A,MATCH('2016'!C9,Ref!B:B,0))</f>
        <v>POR</v>
      </c>
      <c r="B9" s="31">
        <v>8</v>
      </c>
      <c r="C9" s="31" t="s">
        <v>75</v>
      </c>
      <c r="D9" s="31">
        <v>82</v>
      </c>
      <c r="E9" s="31">
        <v>41</v>
      </c>
      <c r="F9" s="31">
        <v>41</v>
      </c>
      <c r="G9" s="31">
        <v>0.5</v>
      </c>
      <c r="H9" s="31">
        <v>48.6</v>
      </c>
      <c r="I9" s="31">
        <v>107.9</v>
      </c>
      <c r="J9" s="31">
        <v>39.5</v>
      </c>
      <c r="K9" s="31">
        <v>86.1</v>
      </c>
      <c r="L9" s="31">
        <v>45.9</v>
      </c>
      <c r="M9" s="31">
        <v>10.4</v>
      </c>
      <c r="N9" s="31">
        <v>27.7</v>
      </c>
      <c r="O9" s="31">
        <v>37.5</v>
      </c>
      <c r="P9" s="31">
        <v>18.5</v>
      </c>
      <c r="Q9" s="31">
        <v>23.7</v>
      </c>
      <c r="R9" s="31">
        <v>78</v>
      </c>
      <c r="S9" s="31">
        <v>10.1</v>
      </c>
      <c r="T9" s="31">
        <v>33.5</v>
      </c>
      <c r="U9" s="31">
        <v>43.7</v>
      </c>
      <c r="V9" s="31">
        <v>21.1</v>
      </c>
      <c r="W9" s="31">
        <v>13.7</v>
      </c>
      <c r="X9" s="31">
        <v>7</v>
      </c>
      <c r="Y9" s="31">
        <v>5</v>
      </c>
      <c r="Z9" s="31">
        <v>5.3</v>
      </c>
      <c r="AA9" s="31">
        <v>21.2</v>
      </c>
      <c r="AB9" s="31">
        <v>19.8</v>
      </c>
      <c r="AC9" s="31">
        <v>-0.5</v>
      </c>
      <c r="AD9" s="57"/>
    </row>
    <row r="10" spans="1:30" x14ac:dyDescent="0.25">
      <c r="A10" s="14" t="str">
        <f>INDEX(Ref!A:A,MATCH('2016'!C10,Ref!B:B,0))</f>
        <v>PHX</v>
      </c>
      <c r="B10" s="15">
        <v>9</v>
      </c>
      <c r="C10" s="15" t="s">
        <v>73</v>
      </c>
      <c r="D10" s="15">
        <v>82</v>
      </c>
      <c r="E10" s="15">
        <v>24</v>
      </c>
      <c r="F10" s="15">
        <v>58</v>
      </c>
      <c r="G10" s="15">
        <v>0.29299999999999998</v>
      </c>
      <c r="H10" s="15">
        <v>48.4</v>
      </c>
      <c r="I10" s="15">
        <v>107.7</v>
      </c>
      <c r="J10" s="15">
        <v>39.9</v>
      </c>
      <c r="K10" s="15">
        <v>88.5</v>
      </c>
      <c r="L10" s="15">
        <v>45</v>
      </c>
      <c r="M10" s="15">
        <v>7.5</v>
      </c>
      <c r="N10" s="15">
        <v>22.6</v>
      </c>
      <c r="O10" s="15">
        <v>33.200000000000003</v>
      </c>
      <c r="P10" s="15">
        <v>20.399999999999999</v>
      </c>
      <c r="Q10" s="15">
        <v>26.3</v>
      </c>
      <c r="R10" s="15">
        <v>77.599999999999994</v>
      </c>
      <c r="S10" s="15">
        <v>11.9</v>
      </c>
      <c r="T10" s="15">
        <v>33.1</v>
      </c>
      <c r="U10" s="15">
        <v>45</v>
      </c>
      <c r="V10" s="15">
        <v>19.600000000000001</v>
      </c>
      <c r="W10" s="15">
        <v>15.4</v>
      </c>
      <c r="X10" s="15">
        <v>8.1999999999999993</v>
      </c>
      <c r="Y10" s="15">
        <v>4.9000000000000004</v>
      </c>
      <c r="Z10" s="15">
        <v>5.3</v>
      </c>
      <c r="AA10" s="15">
        <v>24.8</v>
      </c>
      <c r="AB10" s="15">
        <v>22.2</v>
      </c>
      <c r="AC10" s="15">
        <v>-5.6</v>
      </c>
      <c r="AD10" s="58"/>
    </row>
    <row r="11" spans="1:30" x14ac:dyDescent="0.25">
      <c r="A11" s="14" t="str">
        <f>INDEX(Ref!A:A,MATCH('2016'!C11,Ref!B:B,0))</f>
        <v>TOR</v>
      </c>
      <c r="B11" s="31">
        <v>10</v>
      </c>
      <c r="C11" s="31" t="s">
        <v>80</v>
      </c>
      <c r="D11" s="31">
        <v>82</v>
      </c>
      <c r="E11" s="31">
        <v>51</v>
      </c>
      <c r="F11" s="31">
        <v>31</v>
      </c>
      <c r="G11" s="31">
        <v>0.622</v>
      </c>
      <c r="H11" s="31">
        <v>48.2</v>
      </c>
      <c r="I11" s="31">
        <v>106.9</v>
      </c>
      <c r="J11" s="31">
        <v>39.200000000000003</v>
      </c>
      <c r="K11" s="31">
        <v>84.4</v>
      </c>
      <c r="L11" s="31">
        <v>46.4</v>
      </c>
      <c r="M11" s="31">
        <v>8.8000000000000007</v>
      </c>
      <c r="N11" s="31">
        <v>24.3</v>
      </c>
      <c r="O11" s="31">
        <v>36.299999999999997</v>
      </c>
      <c r="P11" s="31">
        <v>19.7</v>
      </c>
      <c r="Q11" s="31">
        <v>24.7</v>
      </c>
      <c r="R11" s="31">
        <v>79.599999999999994</v>
      </c>
      <c r="S11" s="31">
        <v>10.6</v>
      </c>
      <c r="T11" s="31">
        <v>32.6</v>
      </c>
      <c r="U11" s="31">
        <v>43.3</v>
      </c>
      <c r="V11" s="31">
        <v>18.5</v>
      </c>
      <c r="W11" s="31">
        <v>12.7</v>
      </c>
      <c r="X11" s="31">
        <v>8.3000000000000007</v>
      </c>
      <c r="Y11" s="31">
        <v>4.9000000000000004</v>
      </c>
      <c r="Z11" s="31">
        <v>4.8</v>
      </c>
      <c r="AA11" s="31">
        <v>20.8</v>
      </c>
      <c r="AB11" s="31">
        <v>20.3</v>
      </c>
      <c r="AC11" s="31">
        <v>4.2</v>
      </c>
      <c r="AD11" s="57"/>
    </row>
    <row r="12" spans="1:30" x14ac:dyDescent="0.25">
      <c r="A12" s="14" t="str">
        <f>INDEX(Ref!A:A,MATCH('2016'!C12,Ref!B:B,0))</f>
        <v>OKC</v>
      </c>
      <c r="B12" s="15">
        <v>11</v>
      </c>
      <c r="C12" s="15" t="s">
        <v>68</v>
      </c>
      <c r="D12" s="15">
        <v>82</v>
      </c>
      <c r="E12" s="15">
        <v>47</v>
      </c>
      <c r="F12" s="15">
        <v>35</v>
      </c>
      <c r="G12" s="15">
        <v>0.57299999999999995</v>
      </c>
      <c r="H12" s="15">
        <v>48.3</v>
      </c>
      <c r="I12" s="15">
        <v>106.6</v>
      </c>
      <c r="J12" s="15">
        <v>39.5</v>
      </c>
      <c r="K12" s="15">
        <v>87.4</v>
      </c>
      <c r="L12" s="15">
        <v>45.2</v>
      </c>
      <c r="M12" s="15">
        <v>8.4</v>
      </c>
      <c r="N12" s="15">
        <v>25.8</v>
      </c>
      <c r="O12" s="15">
        <v>32.700000000000003</v>
      </c>
      <c r="P12" s="15">
        <v>19.2</v>
      </c>
      <c r="Q12" s="15">
        <v>25.8</v>
      </c>
      <c r="R12" s="15">
        <v>74.5</v>
      </c>
      <c r="S12" s="15">
        <v>12.2</v>
      </c>
      <c r="T12" s="15">
        <v>34.4</v>
      </c>
      <c r="U12" s="15">
        <v>46.6</v>
      </c>
      <c r="V12" s="15">
        <v>21</v>
      </c>
      <c r="W12" s="15">
        <v>15</v>
      </c>
      <c r="X12" s="15">
        <v>7.9</v>
      </c>
      <c r="Y12" s="15">
        <v>5</v>
      </c>
      <c r="Z12" s="15">
        <v>5.5</v>
      </c>
      <c r="AA12" s="15">
        <v>20.9</v>
      </c>
      <c r="AB12" s="15">
        <v>20.7</v>
      </c>
      <c r="AC12" s="15">
        <v>0.8</v>
      </c>
      <c r="AD12" s="58"/>
    </row>
    <row r="13" spans="1:30" x14ac:dyDescent="0.25">
      <c r="A13" s="14" t="str">
        <f>INDEX(Ref!A:A,MATCH('2016'!C13,Ref!B:B,0))</f>
        <v>BKN</v>
      </c>
      <c r="B13" s="31">
        <v>12</v>
      </c>
      <c r="C13" s="31" t="s">
        <v>38</v>
      </c>
      <c r="D13" s="31">
        <v>82</v>
      </c>
      <c r="E13" s="31">
        <v>20</v>
      </c>
      <c r="F13" s="31">
        <v>62</v>
      </c>
      <c r="G13" s="31">
        <v>0.24399999999999999</v>
      </c>
      <c r="H13" s="31">
        <v>48.2</v>
      </c>
      <c r="I13" s="31">
        <v>105.8</v>
      </c>
      <c r="J13" s="31">
        <v>37.799999999999997</v>
      </c>
      <c r="K13" s="31">
        <v>85.2</v>
      </c>
      <c r="L13" s="31">
        <v>44.4</v>
      </c>
      <c r="M13" s="31">
        <v>10.7</v>
      </c>
      <c r="N13" s="31">
        <v>31.6</v>
      </c>
      <c r="O13" s="31">
        <v>33.799999999999997</v>
      </c>
      <c r="P13" s="31">
        <v>19.399999999999999</v>
      </c>
      <c r="Q13" s="31">
        <v>24.6</v>
      </c>
      <c r="R13" s="31">
        <v>78.8</v>
      </c>
      <c r="S13" s="31">
        <v>8.8000000000000007</v>
      </c>
      <c r="T13" s="31">
        <v>35.1</v>
      </c>
      <c r="U13" s="31">
        <v>43.9</v>
      </c>
      <c r="V13" s="31">
        <v>21.4</v>
      </c>
      <c r="W13" s="31">
        <v>16.5</v>
      </c>
      <c r="X13" s="31">
        <v>7.2</v>
      </c>
      <c r="Y13" s="31">
        <v>4.7</v>
      </c>
      <c r="Z13" s="31">
        <v>5.6</v>
      </c>
      <c r="AA13" s="31">
        <v>21</v>
      </c>
      <c r="AB13" s="31">
        <v>20.399999999999999</v>
      </c>
      <c r="AC13" s="31">
        <v>-6.7</v>
      </c>
      <c r="AD13" s="57"/>
    </row>
    <row r="14" spans="1:30" x14ac:dyDescent="0.25">
      <c r="A14" s="14" t="str">
        <f>INDEX(Ref!A:A,MATCH('2016'!C14,Ref!B:B,0))</f>
        <v>MIN</v>
      </c>
      <c r="B14" s="15">
        <v>13</v>
      </c>
      <c r="C14" s="15" t="s">
        <v>62</v>
      </c>
      <c r="D14" s="15">
        <v>82</v>
      </c>
      <c r="E14" s="15">
        <v>31</v>
      </c>
      <c r="F14" s="15">
        <v>51</v>
      </c>
      <c r="G14" s="15">
        <v>0.378</v>
      </c>
      <c r="H14" s="15">
        <v>48.3</v>
      </c>
      <c r="I14" s="15">
        <v>105.6</v>
      </c>
      <c r="J14" s="15">
        <v>39.5</v>
      </c>
      <c r="K14" s="15">
        <v>84.4</v>
      </c>
      <c r="L14" s="15">
        <v>46.7</v>
      </c>
      <c r="M14" s="15">
        <v>7.3</v>
      </c>
      <c r="N14" s="15">
        <v>21</v>
      </c>
      <c r="O14" s="15">
        <v>34.9</v>
      </c>
      <c r="P14" s="15">
        <v>19.3</v>
      </c>
      <c r="Q14" s="15">
        <v>24.2</v>
      </c>
      <c r="R14" s="15">
        <v>79.900000000000006</v>
      </c>
      <c r="S14" s="15">
        <v>11.4</v>
      </c>
      <c r="T14" s="15">
        <v>31</v>
      </c>
      <c r="U14" s="15">
        <v>42.4</v>
      </c>
      <c r="V14" s="15">
        <v>23.7</v>
      </c>
      <c r="W14" s="15">
        <v>14</v>
      </c>
      <c r="X14" s="15">
        <v>8</v>
      </c>
      <c r="Y14" s="15">
        <v>4.5</v>
      </c>
      <c r="Z14" s="15">
        <v>5</v>
      </c>
      <c r="AA14" s="15">
        <v>20.100000000000001</v>
      </c>
      <c r="AB14" s="15">
        <v>20.5</v>
      </c>
      <c r="AC14" s="15">
        <v>-1.1000000000000001</v>
      </c>
      <c r="AD14" s="58"/>
    </row>
    <row r="15" spans="1:30" x14ac:dyDescent="0.25">
      <c r="A15" s="14" t="str">
        <f>INDEX(Ref!A:A,MATCH('2016'!C15,Ref!B:B,0))</f>
        <v>SAS</v>
      </c>
      <c r="B15" s="31">
        <v>14</v>
      </c>
      <c r="C15" s="31" t="s">
        <v>79</v>
      </c>
      <c r="D15" s="31">
        <v>82</v>
      </c>
      <c r="E15" s="31">
        <v>61</v>
      </c>
      <c r="F15" s="31">
        <v>21</v>
      </c>
      <c r="G15" s="31">
        <v>0.74399999999999999</v>
      </c>
      <c r="H15" s="31">
        <v>48.3</v>
      </c>
      <c r="I15" s="31">
        <v>105.3</v>
      </c>
      <c r="J15" s="31">
        <v>39.299999999999997</v>
      </c>
      <c r="K15" s="31">
        <v>83.7</v>
      </c>
      <c r="L15" s="31">
        <v>46.9</v>
      </c>
      <c r="M15" s="31">
        <v>9.1999999999999993</v>
      </c>
      <c r="N15" s="31">
        <v>23.5</v>
      </c>
      <c r="O15" s="31">
        <v>39.1</v>
      </c>
      <c r="P15" s="31">
        <v>17.600000000000001</v>
      </c>
      <c r="Q15" s="31">
        <v>22</v>
      </c>
      <c r="R15" s="31">
        <v>79.7</v>
      </c>
      <c r="S15" s="31">
        <v>10</v>
      </c>
      <c r="T15" s="31">
        <v>33.9</v>
      </c>
      <c r="U15" s="31">
        <v>43.9</v>
      </c>
      <c r="V15" s="31">
        <v>23.8</v>
      </c>
      <c r="W15" s="31">
        <v>13.4</v>
      </c>
      <c r="X15" s="31">
        <v>8</v>
      </c>
      <c r="Y15" s="31">
        <v>5.9</v>
      </c>
      <c r="Z15" s="31">
        <v>4.0999999999999996</v>
      </c>
      <c r="AA15" s="31">
        <v>18.3</v>
      </c>
      <c r="AB15" s="31">
        <v>19.8</v>
      </c>
      <c r="AC15" s="31">
        <v>7.2</v>
      </c>
      <c r="AD15" s="57"/>
    </row>
    <row r="16" spans="1:30" x14ac:dyDescent="0.25">
      <c r="A16" s="14" t="str">
        <f>INDEX(Ref!A:A,MATCH('2016'!C16,Ref!B:B,0))</f>
        <v>IND</v>
      </c>
      <c r="B16" s="15">
        <v>15</v>
      </c>
      <c r="C16" s="15" t="s">
        <v>54</v>
      </c>
      <c r="D16" s="15">
        <v>82</v>
      </c>
      <c r="E16" s="15">
        <v>42</v>
      </c>
      <c r="F16" s="15">
        <v>40</v>
      </c>
      <c r="G16" s="15">
        <v>0.51200000000000001</v>
      </c>
      <c r="H16" s="15">
        <v>48.4</v>
      </c>
      <c r="I16" s="15">
        <v>105.1</v>
      </c>
      <c r="J16" s="15">
        <v>39.299999999999997</v>
      </c>
      <c r="K16" s="15">
        <v>84.5</v>
      </c>
      <c r="L16" s="15">
        <v>46.5</v>
      </c>
      <c r="M16" s="15">
        <v>8.6</v>
      </c>
      <c r="N16" s="15">
        <v>23</v>
      </c>
      <c r="O16" s="15">
        <v>37.6</v>
      </c>
      <c r="P16" s="15">
        <v>17.899999999999999</v>
      </c>
      <c r="Q16" s="15">
        <v>22.1</v>
      </c>
      <c r="R16" s="15">
        <v>81</v>
      </c>
      <c r="S16" s="15">
        <v>9</v>
      </c>
      <c r="T16" s="15">
        <v>33</v>
      </c>
      <c r="U16" s="15">
        <v>42</v>
      </c>
      <c r="V16" s="15">
        <v>22.5</v>
      </c>
      <c r="W16" s="15">
        <v>13.8</v>
      </c>
      <c r="X16" s="15">
        <v>8.1999999999999993</v>
      </c>
      <c r="Y16" s="15">
        <v>5</v>
      </c>
      <c r="Z16" s="15">
        <v>5</v>
      </c>
      <c r="AA16" s="15">
        <v>19.5</v>
      </c>
      <c r="AB16" s="15">
        <v>19.5</v>
      </c>
      <c r="AC16" s="15">
        <v>-0.2</v>
      </c>
      <c r="AD16" s="58"/>
    </row>
    <row r="17" spans="1:30" x14ac:dyDescent="0.25">
      <c r="A17" s="14" t="str">
        <f>INDEX(Ref!A:A,MATCH('2016'!C17,Ref!B:B,0))</f>
        <v>CHA</v>
      </c>
      <c r="B17" s="31">
        <v>16</v>
      </c>
      <c r="C17" s="31" t="s">
        <v>41</v>
      </c>
      <c r="D17" s="31">
        <v>82</v>
      </c>
      <c r="E17" s="31">
        <v>36</v>
      </c>
      <c r="F17" s="31">
        <v>46</v>
      </c>
      <c r="G17" s="31">
        <v>0.439</v>
      </c>
      <c r="H17" s="31">
        <v>48.4</v>
      </c>
      <c r="I17" s="31">
        <v>104.9</v>
      </c>
      <c r="J17" s="31">
        <v>37.700000000000003</v>
      </c>
      <c r="K17" s="31">
        <v>85.4</v>
      </c>
      <c r="L17" s="31">
        <v>44.2</v>
      </c>
      <c r="M17" s="31">
        <v>10</v>
      </c>
      <c r="N17" s="31">
        <v>28.6</v>
      </c>
      <c r="O17" s="31">
        <v>35.1</v>
      </c>
      <c r="P17" s="31">
        <v>19.399999999999999</v>
      </c>
      <c r="Q17" s="31">
        <v>23.8</v>
      </c>
      <c r="R17" s="31">
        <v>81.5</v>
      </c>
      <c r="S17" s="31">
        <v>8.8000000000000007</v>
      </c>
      <c r="T17" s="31">
        <v>34.799999999999997</v>
      </c>
      <c r="U17" s="31">
        <v>43.6</v>
      </c>
      <c r="V17" s="31">
        <v>23.1</v>
      </c>
      <c r="W17" s="31">
        <v>11.5</v>
      </c>
      <c r="X17" s="31">
        <v>7</v>
      </c>
      <c r="Y17" s="31">
        <v>4.8</v>
      </c>
      <c r="Z17" s="31">
        <v>5.5</v>
      </c>
      <c r="AA17" s="31">
        <v>16.600000000000001</v>
      </c>
      <c r="AB17" s="31">
        <v>19.899999999999999</v>
      </c>
      <c r="AC17" s="31">
        <v>0.2</v>
      </c>
      <c r="AD17" s="57"/>
    </row>
    <row r="18" spans="1:30" x14ac:dyDescent="0.25">
      <c r="A18" s="14" t="str">
        <f>INDEX(Ref!A:A,MATCH('2016'!C18,Ref!B:B,0))</f>
        <v>LAL</v>
      </c>
      <c r="B18" s="15">
        <v>17</v>
      </c>
      <c r="C18" s="15" t="s">
        <v>57</v>
      </c>
      <c r="D18" s="15">
        <v>82</v>
      </c>
      <c r="E18" s="15">
        <v>26</v>
      </c>
      <c r="F18" s="15">
        <v>56</v>
      </c>
      <c r="G18" s="15">
        <v>0.317</v>
      </c>
      <c r="H18" s="15">
        <v>48.1</v>
      </c>
      <c r="I18" s="15">
        <v>104.6</v>
      </c>
      <c r="J18" s="15">
        <v>39.299999999999997</v>
      </c>
      <c r="K18" s="15">
        <v>87.4</v>
      </c>
      <c r="L18" s="15">
        <v>45</v>
      </c>
      <c r="M18" s="15">
        <v>8.9</v>
      </c>
      <c r="N18" s="15">
        <v>25.7</v>
      </c>
      <c r="O18" s="15">
        <v>34.6</v>
      </c>
      <c r="P18" s="15">
        <v>17</v>
      </c>
      <c r="Q18" s="15">
        <v>22.6</v>
      </c>
      <c r="R18" s="15">
        <v>75.400000000000006</v>
      </c>
      <c r="S18" s="15">
        <v>11.4</v>
      </c>
      <c r="T18" s="15">
        <v>32.1</v>
      </c>
      <c r="U18" s="15">
        <v>43.5</v>
      </c>
      <c r="V18" s="15">
        <v>20.9</v>
      </c>
      <c r="W18" s="15">
        <v>15.2</v>
      </c>
      <c r="X18" s="15">
        <v>8.1999999999999993</v>
      </c>
      <c r="Y18" s="15">
        <v>3.9</v>
      </c>
      <c r="Z18" s="15">
        <v>5.4</v>
      </c>
      <c r="AA18" s="15">
        <v>20.7</v>
      </c>
      <c r="AB18" s="15">
        <v>18.5</v>
      </c>
      <c r="AC18" s="15">
        <v>-6.9</v>
      </c>
      <c r="AD18" s="58"/>
    </row>
    <row r="19" spans="1:30" x14ac:dyDescent="0.25">
      <c r="A19" s="14" t="str">
        <f>INDEX(Ref!A:A,MATCH('2016'!C19,Ref!B:B,0))</f>
        <v>NOP</v>
      </c>
      <c r="B19" s="31">
        <v>18</v>
      </c>
      <c r="C19" s="31" t="s">
        <v>64</v>
      </c>
      <c r="D19" s="31">
        <v>82</v>
      </c>
      <c r="E19" s="31">
        <v>34</v>
      </c>
      <c r="F19" s="31">
        <v>48</v>
      </c>
      <c r="G19" s="31">
        <v>0.41499999999999998</v>
      </c>
      <c r="H19" s="31">
        <v>48.5</v>
      </c>
      <c r="I19" s="31">
        <v>104.3</v>
      </c>
      <c r="J19" s="31">
        <v>39.1</v>
      </c>
      <c r="K19" s="31">
        <v>87</v>
      </c>
      <c r="L19" s="31">
        <v>45</v>
      </c>
      <c r="M19" s="31">
        <v>9.4</v>
      </c>
      <c r="N19" s="31">
        <v>26.8</v>
      </c>
      <c r="O19" s="31">
        <v>35</v>
      </c>
      <c r="P19" s="31">
        <v>16.7</v>
      </c>
      <c r="Q19" s="31">
        <v>22.3</v>
      </c>
      <c r="R19" s="31">
        <v>75</v>
      </c>
      <c r="S19" s="31">
        <v>8.6</v>
      </c>
      <c r="T19" s="31">
        <v>35.1</v>
      </c>
      <c r="U19" s="31">
        <v>43.7</v>
      </c>
      <c r="V19" s="31">
        <v>22.8</v>
      </c>
      <c r="W19" s="31">
        <v>12.9</v>
      </c>
      <c r="X19" s="31">
        <v>7.8</v>
      </c>
      <c r="Y19" s="31">
        <v>5.5</v>
      </c>
      <c r="Z19" s="31">
        <v>4.2</v>
      </c>
      <c r="AA19" s="31">
        <v>18.2</v>
      </c>
      <c r="AB19" s="31">
        <v>19.3</v>
      </c>
      <c r="AC19" s="31">
        <v>-2.1</v>
      </c>
      <c r="AD19" s="57"/>
    </row>
    <row r="20" spans="1:30" x14ac:dyDescent="0.25">
      <c r="A20" s="14" t="str">
        <f>INDEX(Ref!A:A,MATCH('2016'!C20,Ref!B:B,0))</f>
        <v>NYK</v>
      </c>
      <c r="B20" s="15">
        <v>18</v>
      </c>
      <c r="C20" s="15" t="s">
        <v>66</v>
      </c>
      <c r="D20" s="15">
        <v>82</v>
      </c>
      <c r="E20" s="15">
        <v>31</v>
      </c>
      <c r="F20" s="15">
        <v>51</v>
      </c>
      <c r="G20" s="15">
        <v>0.378</v>
      </c>
      <c r="H20" s="15">
        <v>48.4</v>
      </c>
      <c r="I20" s="15">
        <v>104.3</v>
      </c>
      <c r="J20" s="15">
        <v>39.6</v>
      </c>
      <c r="K20" s="15">
        <v>88.5</v>
      </c>
      <c r="L20" s="15">
        <v>44.7</v>
      </c>
      <c r="M20" s="15">
        <v>8.6</v>
      </c>
      <c r="N20" s="15">
        <v>24.7</v>
      </c>
      <c r="O20" s="15">
        <v>34.799999999999997</v>
      </c>
      <c r="P20" s="15">
        <v>16.600000000000001</v>
      </c>
      <c r="Q20" s="15">
        <v>21.1</v>
      </c>
      <c r="R20" s="15">
        <v>78.8</v>
      </c>
      <c r="S20" s="15">
        <v>12</v>
      </c>
      <c r="T20" s="15">
        <v>33.200000000000003</v>
      </c>
      <c r="U20" s="15">
        <v>45.2</v>
      </c>
      <c r="V20" s="15">
        <v>21.8</v>
      </c>
      <c r="W20" s="15">
        <v>13.9</v>
      </c>
      <c r="X20" s="15">
        <v>7.1</v>
      </c>
      <c r="Y20" s="15">
        <v>5.5</v>
      </c>
      <c r="Z20" s="15">
        <v>4.5999999999999996</v>
      </c>
      <c r="AA20" s="15">
        <v>20.3</v>
      </c>
      <c r="AB20" s="15">
        <v>18.5</v>
      </c>
      <c r="AC20" s="15">
        <v>-3.7</v>
      </c>
      <c r="AD20" s="58"/>
    </row>
    <row r="21" spans="1:30" x14ac:dyDescent="0.25">
      <c r="A21" s="14" t="str">
        <f>INDEX(Ref!A:A,MATCH('2016'!C21,Ref!B:B,0))</f>
        <v>MIL</v>
      </c>
      <c r="B21" s="31">
        <v>20</v>
      </c>
      <c r="C21" s="31" t="s">
        <v>61</v>
      </c>
      <c r="D21" s="31">
        <v>82</v>
      </c>
      <c r="E21" s="31">
        <v>42</v>
      </c>
      <c r="F21" s="31">
        <v>40</v>
      </c>
      <c r="G21" s="31">
        <v>0.51200000000000001</v>
      </c>
      <c r="H21" s="31">
        <v>48.2</v>
      </c>
      <c r="I21" s="31">
        <v>103.6</v>
      </c>
      <c r="J21" s="31">
        <v>38.799999999999997</v>
      </c>
      <c r="K21" s="31">
        <v>81.900000000000006</v>
      </c>
      <c r="L21" s="31">
        <v>47.4</v>
      </c>
      <c r="M21" s="31">
        <v>8.8000000000000007</v>
      </c>
      <c r="N21" s="31">
        <v>23.7</v>
      </c>
      <c r="O21" s="31">
        <v>37</v>
      </c>
      <c r="P21" s="31">
        <v>17.2</v>
      </c>
      <c r="Q21" s="31">
        <v>22.4</v>
      </c>
      <c r="R21" s="31">
        <v>76.8</v>
      </c>
      <c r="S21" s="31">
        <v>8.8000000000000007</v>
      </c>
      <c r="T21" s="31">
        <v>31.6</v>
      </c>
      <c r="U21" s="31">
        <v>40.4</v>
      </c>
      <c r="V21" s="31">
        <v>24.2</v>
      </c>
      <c r="W21" s="31">
        <v>14</v>
      </c>
      <c r="X21" s="31">
        <v>8.1</v>
      </c>
      <c r="Y21" s="31">
        <v>5.3</v>
      </c>
      <c r="Z21" s="31">
        <v>4.5999999999999996</v>
      </c>
      <c r="AA21" s="31">
        <v>20.2</v>
      </c>
      <c r="AB21" s="31">
        <v>19.3</v>
      </c>
      <c r="AC21" s="31">
        <v>-0.2</v>
      </c>
      <c r="AD21" s="57"/>
    </row>
    <row r="22" spans="1:30" x14ac:dyDescent="0.25">
      <c r="A22" s="14" t="str">
        <f>INDEX(Ref!A:A,MATCH('2016'!C22,Ref!B:B,0))</f>
        <v>MIA</v>
      </c>
      <c r="B22" s="15">
        <v>21</v>
      </c>
      <c r="C22" s="15" t="s">
        <v>60</v>
      </c>
      <c r="D22" s="15">
        <v>82</v>
      </c>
      <c r="E22" s="15">
        <v>41</v>
      </c>
      <c r="F22" s="15">
        <v>41</v>
      </c>
      <c r="G22" s="15">
        <v>0.5</v>
      </c>
      <c r="H22" s="15">
        <v>48.2</v>
      </c>
      <c r="I22" s="15">
        <v>103.2</v>
      </c>
      <c r="J22" s="15">
        <v>39</v>
      </c>
      <c r="K22" s="15">
        <v>85.8</v>
      </c>
      <c r="L22" s="15">
        <v>45.5</v>
      </c>
      <c r="M22" s="15">
        <v>9.9</v>
      </c>
      <c r="N22" s="15">
        <v>27</v>
      </c>
      <c r="O22" s="15">
        <v>36.5</v>
      </c>
      <c r="P22" s="15">
        <v>15.2</v>
      </c>
      <c r="Q22" s="15">
        <v>21.6</v>
      </c>
      <c r="R22" s="15">
        <v>70.599999999999994</v>
      </c>
      <c r="S22" s="15">
        <v>10.6</v>
      </c>
      <c r="T22" s="15">
        <v>33</v>
      </c>
      <c r="U22" s="15">
        <v>43.6</v>
      </c>
      <c r="V22" s="15">
        <v>21.2</v>
      </c>
      <c r="W22" s="15">
        <v>13.4</v>
      </c>
      <c r="X22" s="15">
        <v>7.2</v>
      </c>
      <c r="Y22" s="15">
        <v>5.7</v>
      </c>
      <c r="Z22" s="15">
        <v>4.9000000000000004</v>
      </c>
      <c r="AA22" s="15">
        <v>20.5</v>
      </c>
      <c r="AB22" s="15">
        <v>18.7</v>
      </c>
      <c r="AC22" s="15">
        <v>1.1000000000000001</v>
      </c>
      <c r="AD22" s="58"/>
    </row>
    <row r="23" spans="1:30" x14ac:dyDescent="0.25">
      <c r="A23" s="14" t="str">
        <f>INDEX(Ref!A:A,MATCH('2016'!C23,Ref!B:B,0))</f>
        <v>ATL</v>
      </c>
      <c r="B23" s="31">
        <v>22</v>
      </c>
      <c r="C23" s="31" t="s">
        <v>36</v>
      </c>
      <c r="D23" s="31">
        <v>82</v>
      </c>
      <c r="E23" s="31">
        <v>43</v>
      </c>
      <c r="F23" s="31">
        <v>39</v>
      </c>
      <c r="G23" s="31">
        <v>0.52400000000000002</v>
      </c>
      <c r="H23" s="31">
        <v>48.5</v>
      </c>
      <c r="I23" s="31">
        <v>103.2</v>
      </c>
      <c r="J23" s="31">
        <v>38.1</v>
      </c>
      <c r="K23" s="31">
        <v>84.4</v>
      </c>
      <c r="L23" s="31">
        <v>45.1</v>
      </c>
      <c r="M23" s="31">
        <v>8.9</v>
      </c>
      <c r="N23" s="31">
        <v>26.1</v>
      </c>
      <c r="O23" s="31">
        <v>34.1</v>
      </c>
      <c r="P23" s="31">
        <v>18.100000000000001</v>
      </c>
      <c r="Q23" s="31">
        <v>24.9</v>
      </c>
      <c r="R23" s="31">
        <v>72.8</v>
      </c>
      <c r="S23" s="31">
        <v>10.3</v>
      </c>
      <c r="T23" s="31">
        <v>34.1</v>
      </c>
      <c r="U23" s="31">
        <v>44.3</v>
      </c>
      <c r="V23" s="31">
        <v>23.6</v>
      </c>
      <c r="W23" s="31">
        <v>15.8</v>
      </c>
      <c r="X23" s="31">
        <v>8.1999999999999993</v>
      </c>
      <c r="Y23" s="31">
        <v>4.8</v>
      </c>
      <c r="Z23" s="31">
        <v>5.2</v>
      </c>
      <c r="AA23" s="31">
        <v>18.2</v>
      </c>
      <c r="AB23" s="31">
        <v>21.6</v>
      </c>
      <c r="AC23" s="31">
        <v>-0.9</v>
      </c>
      <c r="AD23" s="57"/>
    </row>
    <row r="24" spans="1:30" x14ac:dyDescent="0.25">
      <c r="A24" s="14" t="str">
        <f>INDEX(Ref!A:A,MATCH('2016'!C24,Ref!B:B,0))</f>
        <v>CHI</v>
      </c>
      <c r="B24" s="15">
        <v>23</v>
      </c>
      <c r="C24" s="15" t="s">
        <v>43</v>
      </c>
      <c r="D24" s="15">
        <v>82</v>
      </c>
      <c r="E24" s="15">
        <v>41</v>
      </c>
      <c r="F24" s="15">
        <v>41</v>
      </c>
      <c r="G24" s="15">
        <v>0.5</v>
      </c>
      <c r="H24" s="15">
        <v>48.2</v>
      </c>
      <c r="I24" s="15">
        <v>102.9</v>
      </c>
      <c r="J24" s="15">
        <v>38.6</v>
      </c>
      <c r="K24" s="15">
        <v>87.1</v>
      </c>
      <c r="L24" s="15">
        <v>44.4</v>
      </c>
      <c r="M24" s="15">
        <v>7.6</v>
      </c>
      <c r="N24" s="15">
        <v>22.3</v>
      </c>
      <c r="O24" s="15">
        <v>34</v>
      </c>
      <c r="P24" s="15">
        <v>18</v>
      </c>
      <c r="Q24" s="15">
        <v>22.5</v>
      </c>
      <c r="R24" s="15">
        <v>79.8</v>
      </c>
      <c r="S24" s="15">
        <v>12.2</v>
      </c>
      <c r="T24" s="15">
        <v>34.1</v>
      </c>
      <c r="U24" s="15">
        <v>46.3</v>
      </c>
      <c r="V24" s="15">
        <v>22.6</v>
      </c>
      <c r="W24" s="15">
        <v>13.6</v>
      </c>
      <c r="X24" s="15">
        <v>7.8</v>
      </c>
      <c r="Y24" s="15">
        <v>4.8</v>
      </c>
      <c r="Z24" s="15">
        <v>4.5999999999999996</v>
      </c>
      <c r="AA24" s="15">
        <v>17.7</v>
      </c>
      <c r="AB24" s="15">
        <v>18.8</v>
      </c>
      <c r="AC24" s="15">
        <v>0.4</v>
      </c>
      <c r="AD24" s="58"/>
    </row>
    <row r="25" spans="1:30" x14ac:dyDescent="0.25">
      <c r="A25" s="14" t="str">
        <f>INDEX(Ref!A:A,MATCH('2016'!C25,Ref!B:B,0))</f>
        <v>SAC</v>
      </c>
      <c r="B25" s="31">
        <v>24</v>
      </c>
      <c r="C25" s="31" t="s">
        <v>77</v>
      </c>
      <c r="D25" s="31">
        <v>82</v>
      </c>
      <c r="E25" s="31">
        <v>32</v>
      </c>
      <c r="F25" s="31">
        <v>50</v>
      </c>
      <c r="G25" s="31">
        <v>0.39</v>
      </c>
      <c r="H25" s="31">
        <v>48.5</v>
      </c>
      <c r="I25" s="31">
        <v>102.8</v>
      </c>
      <c r="J25" s="31">
        <v>37.9</v>
      </c>
      <c r="K25" s="31">
        <v>82.1</v>
      </c>
      <c r="L25" s="31">
        <v>46.1</v>
      </c>
      <c r="M25" s="31">
        <v>9</v>
      </c>
      <c r="N25" s="31">
        <v>23.9</v>
      </c>
      <c r="O25" s="31">
        <v>37.6</v>
      </c>
      <c r="P25" s="31">
        <v>18.100000000000001</v>
      </c>
      <c r="Q25" s="31">
        <v>23.3</v>
      </c>
      <c r="R25" s="31">
        <v>77.5</v>
      </c>
      <c r="S25" s="31">
        <v>8.6999999999999993</v>
      </c>
      <c r="T25" s="31">
        <v>32.299999999999997</v>
      </c>
      <c r="U25" s="31">
        <v>41.1</v>
      </c>
      <c r="V25" s="31">
        <v>22.5</v>
      </c>
      <c r="W25" s="31">
        <v>14.6</v>
      </c>
      <c r="X25" s="31">
        <v>7.6</v>
      </c>
      <c r="Y25" s="31">
        <v>4</v>
      </c>
      <c r="Z25" s="31">
        <v>5.0999999999999996</v>
      </c>
      <c r="AA25" s="31">
        <v>20.3</v>
      </c>
      <c r="AB25" s="31">
        <v>20.100000000000001</v>
      </c>
      <c r="AC25" s="31">
        <v>-3.9</v>
      </c>
      <c r="AD25" s="57"/>
    </row>
    <row r="26" spans="1:30" x14ac:dyDescent="0.25">
      <c r="A26" s="14" t="str">
        <f>INDEX(Ref!A:A,MATCH('2016'!C26,Ref!B:B,0))</f>
        <v>PHI</v>
      </c>
      <c r="B26" s="15">
        <v>25</v>
      </c>
      <c r="C26" s="15" t="s">
        <v>71</v>
      </c>
      <c r="D26" s="15">
        <v>82</v>
      </c>
      <c r="E26" s="15">
        <v>28</v>
      </c>
      <c r="F26" s="15">
        <v>54</v>
      </c>
      <c r="G26" s="15">
        <v>0.34100000000000003</v>
      </c>
      <c r="H26" s="15">
        <v>48.4</v>
      </c>
      <c r="I26" s="15">
        <v>102.4</v>
      </c>
      <c r="J26" s="15">
        <v>37.700000000000003</v>
      </c>
      <c r="K26" s="15">
        <v>85.3</v>
      </c>
      <c r="L26" s="15">
        <v>44.2</v>
      </c>
      <c r="M26" s="15">
        <v>10.1</v>
      </c>
      <c r="N26" s="15">
        <v>29.8</v>
      </c>
      <c r="O26" s="15">
        <v>34</v>
      </c>
      <c r="P26" s="15">
        <v>17</v>
      </c>
      <c r="Q26" s="15">
        <v>22</v>
      </c>
      <c r="R26" s="15">
        <v>77.099999999999994</v>
      </c>
      <c r="S26" s="15">
        <v>9.8000000000000007</v>
      </c>
      <c r="T26" s="15">
        <v>33</v>
      </c>
      <c r="U26" s="15">
        <v>42.8</v>
      </c>
      <c r="V26" s="15">
        <v>23.8</v>
      </c>
      <c r="W26" s="15">
        <v>16.7</v>
      </c>
      <c r="X26" s="15">
        <v>8.4</v>
      </c>
      <c r="Y26" s="15">
        <v>5.0999999999999996</v>
      </c>
      <c r="Z26" s="15">
        <v>5.4</v>
      </c>
      <c r="AA26" s="15">
        <v>21.9</v>
      </c>
      <c r="AB26" s="15">
        <v>19.600000000000001</v>
      </c>
      <c r="AC26" s="15">
        <v>-5.7</v>
      </c>
      <c r="AD26" s="58"/>
    </row>
    <row r="27" spans="1:30" x14ac:dyDescent="0.25">
      <c r="A27" s="14" t="str">
        <f>INDEX(Ref!A:A,MATCH('2016'!C27,Ref!B:B,0))</f>
        <v>DET</v>
      </c>
      <c r="B27" s="31">
        <v>26</v>
      </c>
      <c r="C27" s="31" t="s">
        <v>49</v>
      </c>
      <c r="D27" s="31">
        <v>82</v>
      </c>
      <c r="E27" s="31">
        <v>37</v>
      </c>
      <c r="F27" s="31">
        <v>45</v>
      </c>
      <c r="G27" s="31">
        <v>0.45100000000000001</v>
      </c>
      <c r="H27" s="31">
        <v>48.3</v>
      </c>
      <c r="I27" s="31">
        <v>101.3</v>
      </c>
      <c r="J27" s="31">
        <v>39.9</v>
      </c>
      <c r="K27" s="31">
        <v>88.8</v>
      </c>
      <c r="L27" s="31">
        <v>44.9</v>
      </c>
      <c r="M27" s="31">
        <v>7.7</v>
      </c>
      <c r="N27" s="31">
        <v>23.4</v>
      </c>
      <c r="O27" s="31">
        <v>33</v>
      </c>
      <c r="P27" s="31">
        <v>13.9</v>
      </c>
      <c r="Q27" s="31">
        <v>19.3</v>
      </c>
      <c r="R27" s="31">
        <v>71.900000000000006</v>
      </c>
      <c r="S27" s="31">
        <v>11.1</v>
      </c>
      <c r="T27" s="31">
        <v>34.6</v>
      </c>
      <c r="U27" s="31">
        <v>45.7</v>
      </c>
      <c r="V27" s="31">
        <v>21.1</v>
      </c>
      <c r="W27" s="31">
        <v>11.9</v>
      </c>
      <c r="X27" s="31">
        <v>7</v>
      </c>
      <c r="Y27" s="31">
        <v>3.8</v>
      </c>
      <c r="Z27" s="31">
        <v>4.0999999999999996</v>
      </c>
      <c r="AA27" s="31">
        <v>17.899999999999999</v>
      </c>
      <c r="AB27" s="31">
        <v>17.5</v>
      </c>
      <c r="AC27" s="31">
        <v>-1.1000000000000001</v>
      </c>
      <c r="AD27" s="57"/>
    </row>
    <row r="28" spans="1:30" x14ac:dyDescent="0.25">
      <c r="A28" s="14" t="str">
        <f>INDEX(Ref!A:A,MATCH('2016'!C28,Ref!B:B,0))</f>
        <v>ORL</v>
      </c>
      <c r="B28" s="15">
        <v>27</v>
      </c>
      <c r="C28" s="15" t="s">
        <v>70</v>
      </c>
      <c r="D28" s="15">
        <v>82</v>
      </c>
      <c r="E28" s="15">
        <v>29</v>
      </c>
      <c r="F28" s="15">
        <v>53</v>
      </c>
      <c r="G28" s="15">
        <v>0.35399999999999998</v>
      </c>
      <c r="H28" s="15">
        <v>48.3</v>
      </c>
      <c r="I28" s="15">
        <v>101.1</v>
      </c>
      <c r="J28" s="15">
        <v>38.299999999999997</v>
      </c>
      <c r="K28" s="15">
        <v>87</v>
      </c>
      <c r="L28" s="15">
        <v>44</v>
      </c>
      <c r="M28" s="15">
        <v>8.5</v>
      </c>
      <c r="N28" s="15">
        <v>26.1</v>
      </c>
      <c r="O28" s="15">
        <v>32.799999999999997</v>
      </c>
      <c r="P28" s="15">
        <v>16</v>
      </c>
      <c r="Q28" s="15">
        <v>21.4</v>
      </c>
      <c r="R28" s="15">
        <v>74.7</v>
      </c>
      <c r="S28" s="15">
        <v>9.8000000000000007</v>
      </c>
      <c r="T28" s="15">
        <v>33.299999999999997</v>
      </c>
      <c r="U28" s="15">
        <v>43.2</v>
      </c>
      <c r="V28" s="15">
        <v>22.2</v>
      </c>
      <c r="W28" s="15">
        <v>13.3</v>
      </c>
      <c r="X28" s="15">
        <v>7.1</v>
      </c>
      <c r="Y28" s="15">
        <v>4.8</v>
      </c>
      <c r="Z28" s="15">
        <v>5.0999999999999996</v>
      </c>
      <c r="AA28" s="15">
        <v>19.3</v>
      </c>
      <c r="AB28" s="15">
        <v>18.7</v>
      </c>
      <c r="AC28" s="15">
        <v>-6.6</v>
      </c>
      <c r="AD28" s="58"/>
    </row>
    <row r="29" spans="1:30" x14ac:dyDescent="0.25">
      <c r="A29" s="14" t="str">
        <f>INDEX(Ref!A:A,MATCH('2016'!C29,Ref!B:B,0))</f>
        <v>UTA</v>
      </c>
      <c r="B29" s="31">
        <v>28</v>
      </c>
      <c r="C29" s="31" t="s">
        <v>82</v>
      </c>
      <c r="D29" s="31">
        <v>82</v>
      </c>
      <c r="E29" s="31">
        <v>51</v>
      </c>
      <c r="F29" s="31">
        <v>31</v>
      </c>
      <c r="G29" s="31">
        <v>0.622</v>
      </c>
      <c r="H29" s="31">
        <v>48.2</v>
      </c>
      <c r="I29" s="31">
        <v>100.7</v>
      </c>
      <c r="J29" s="31">
        <v>37</v>
      </c>
      <c r="K29" s="31">
        <v>79.5</v>
      </c>
      <c r="L29" s="31">
        <v>46.6</v>
      </c>
      <c r="M29" s="31">
        <v>9.6</v>
      </c>
      <c r="N29" s="31">
        <v>26</v>
      </c>
      <c r="O29" s="31">
        <v>37.200000000000003</v>
      </c>
      <c r="P29" s="31">
        <v>17.100000000000001</v>
      </c>
      <c r="Q29" s="31">
        <v>22.9</v>
      </c>
      <c r="R29" s="31">
        <v>74.7</v>
      </c>
      <c r="S29" s="31">
        <v>9.4</v>
      </c>
      <c r="T29" s="31">
        <v>33.799999999999997</v>
      </c>
      <c r="U29" s="31">
        <v>43.2</v>
      </c>
      <c r="V29" s="31">
        <v>20.100000000000001</v>
      </c>
      <c r="W29" s="31">
        <v>13.6</v>
      </c>
      <c r="X29" s="31">
        <v>6.7</v>
      </c>
      <c r="Y29" s="31">
        <v>5</v>
      </c>
      <c r="Z29" s="31">
        <v>3.8</v>
      </c>
      <c r="AA29" s="31">
        <v>18.8</v>
      </c>
      <c r="AB29" s="31">
        <v>20.2</v>
      </c>
      <c r="AC29" s="31">
        <v>3.9</v>
      </c>
      <c r="AD29" s="57"/>
    </row>
    <row r="30" spans="1:30" ht="15.75" customHeight="1" x14ac:dyDescent="0.25">
      <c r="A30" s="14" t="str">
        <f>INDEX(Ref!A:A,MATCH('2016'!C30,Ref!B:B,0))</f>
        <v>MEM</v>
      </c>
      <c r="B30" s="15">
        <v>29</v>
      </c>
      <c r="C30" s="15" t="s">
        <v>59</v>
      </c>
      <c r="D30" s="15">
        <v>82</v>
      </c>
      <c r="E30" s="15">
        <v>43</v>
      </c>
      <c r="F30" s="15">
        <v>39</v>
      </c>
      <c r="G30" s="15">
        <v>0.52400000000000002</v>
      </c>
      <c r="H30" s="15">
        <v>48.5</v>
      </c>
      <c r="I30" s="15">
        <v>100.5</v>
      </c>
      <c r="J30" s="15">
        <v>36.4</v>
      </c>
      <c r="K30" s="15">
        <v>83.6</v>
      </c>
      <c r="L30" s="15">
        <v>43.5</v>
      </c>
      <c r="M30" s="15">
        <v>9.4</v>
      </c>
      <c r="N30" s="15">
        <v>26.5</v>
      </c>
      <c r="O30" s="15">
        <v>35.4</v>
      </c>
      <c r="P30" s="15">
        <v>18.3</v>
      </c>
      <c r="Q30" s="15">
        <v>23.4</v>
      </c>
      <c r="R30" s="15">
        <v>78.400000000000006</v>
      </c>
      <c r="S30" s="15">
        <v>10.8</v>
      </c>
      <c r="T30" s="15">
        <v>32</v>
      </c>
      <c r="U30" s="15">
        <v>42.8</v>
      </c>
      <c r="V30" s="15">
        <v>21.3</v>
      </c>
      <c r="W30" s="15">
        <v>12.9</v>
      </c>
      <c r="X30" s="15">
        <v>8</v>
      </c>
      <c r="Y30" s="15">
        <v>4.2</v>
      </c>
      <c r="Z30" s="15">
        <v>5</v>
      </c>
      <c r="AA30" s="15">
        <v>22.4</v>
      </c>
      <c r="AB30" s="15">
        <v>20.8</v>
      </c>
      <c r="AC30" s="15">
        <v>0.5</v>
      </c>
      <c r="AD30" s="59"/>
    </row>
    <row r="31" spans="1:30" x14ac:dyDescent="0.25">
      <c r="A31" s="14" t="str">
        <f>INDEX(Ref!A:A,MATCH('2016'!C31,Ref!B:B,0))</f>
        <v>DAL</v>
      </c>
      <c r="B31" s="20">
        <v>30</v>
      </c>
      <c r="C31" s="20" t="s">
        <v>46</v>
      </c>
      <c r="D31" s="20">
        <v>82</v>
      </c>
      <c r="E31" s="20">
        <v>33</v>
      </c>
      <c r="F31" s="20">
        <v>49</v>
      </c>
      <c r="G31" s="20">
        <v>0.40200000000000002</v>
      </c>
      <c r="H31" s="20">
        <v>48.2</v>
      </c>
      <c r="I31" s="20">
        <v>97.9</v>
      </c>
      <c r="J31" s="20">
        <v>36.200000000000003</v>
      </c>
      <c r="K31" s="20">
        <v>82.3</v>
      </c>
      <c r="L31" s="20">
        <v>44</v>
      </c>
      <c r="M31" s="20">
        <v>10.7</v>
      </c>
      <c r="N31" s="20">
        <v>30.2</v>
      </c>
      <c r="O31" s="20">
        <v>35.5</v>
      </c>
      <c r="P31" s="20">
        <v>14.8</v>
      </c>
      <c r="Q31" s="20">
        <v>18.5</v>
      </c>
      <c r="R31" s="20">
        <v>80.099999999999994</v>
      </c>
      <c r="S31" s="20">
        <v>7.9</v>
      </c>
      <c r="T31" s="20">
        <v>30.7</v>
      </c>
      <c r="U31" s="20">
        <v>38.6</v>
      </c>
      <c r="V31" s="20">
        <v>20.8</v>
      </c>
      <c r="W31" s="20">
        <v>11.9</v>
      </c>
      <c r="X31" s="20">
        <v>7.5</v>
      </c>
      <c r="Y31" s="20">
        <v>3.7</v>
      </c>
      <c r="Z31" s="20">
        <v>3.4</v>
      </c>
      <c r="AA31" s="20">
        <v>19.100000000000001</v>
      </c>
      <c r="AB31" s="20">
        <v>19.399999999999999</v>
      </c>
      <c r="AC31" s="20">
        <v>-2.9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B1" sqref="B1"/>
    </sheetView>
  </sheetViews>
  <sheetFormatPr defaultRowHeight="15" x14ac:dyDescent="0.25"/>
  <cols>
    <col min="3" max="3" width="23.85546875" customWidth="1"/>
  </cols>
  <sheetData>
    <row r="1" spans="1:29" x14ac:dyDescent="0.25">
      <c r="A1" s="62" t="s">
        <v>126</v>
      </c>
      <c r="B1" s="60" t="s">
        <v>269</v>
      </c>
      <c r="C1" s="60" t="s">
        <v>99</v>
      </c>
      <c r="D1" s="60" t="s">
        <v>100</v>
      </c>
      <c r="E1" s="60" t="s">
        <v>101</v>
      </c>
      <c r="F1" s="60" t="s">
        <v>102</v>
      </c>
      <c r="G1" s="60" t="s">
        <v>103</v>
      </c>
      <c r="H1" s="60" t="s">
        <v>9</v>
      </c>
      <c r="I1" s="60" t="s">
        <v>104</v>
      </c>
      <c r="J1" s="60" t="s">
        <v>105</v>
      </c>
      <c r="K1" s="60" t="s">
        <v>106</v>
      </c>
      <c r="L1" s="60" t="s">
        <v>107</v>
      </c>
      <c r="M1" s="60" t="s">
        <v>108</v>
      </c>
      <c r="N1" s="60" t="s">
        <v>109</v>
      </c>
      <c r="O1" s="60" t="s">
        <v>110</v>
      </c>
      <c r="P1" s="60" t="s">
        <v>111</v>
      </c>
      <c r="Q1" s="60" t="s">
        <v>112</v>
      </c>
      <c r="R1" s="60" t="s">
        <v>113</v>
      </c>
      <c r="S1" s="60" t="s">
        <v>114</v>
      </c>
      <c r="T1" s="60" t="s">
        <v>115</v>
      </c>
      <c r="U1" s="60" t="s">
        <v>116</v>
      </c>
      <c r="V1" s="60" t="s">
        <v>117</v>
      </c>
      <c r="W1" s="60" t="s">
        <v>118</v>
      </c>
      <c r="X1" s="60" t="s">
        <v>119</v>
      </c>
      <c r="Y1" s="60" t="s">
        <v>120</v>
      </c>
      <c r="Z1" s="60" t="s">
        <v>121</v>
      </c>
      <c r="AA1" s="60" t="s">
        <v>122</v>
      </c>
      <c r="AB1" s="60" t="s">
        <v>123</v>
      </c>
      <c r="AC1" s="60" t="s">
        <v>124</v>
      </c>
    </row>
    <row r="2" spans="1:29" x14ac:dyDescent="0.25">
      <c r="A2" s="14" t="str">
        <f>INDEX(Ref!A:A,MATCH('2015'!C2,Ref!B:B,0))</f>
        <v>GSW</v>
      </c>
      <c r="B2" s="15">
        <v>1</v>
      </c>
      <c r="C2" s="15" t="s">
        <v>51</v>
      </c>
      <c r="D2" s="15">
        <v>82</v>
      </c>
      <c r="E2" s="15">
        <v>73</v>
      </c>
      <c r="F2" s="15">
        <v>9</v>
      </c>
      <c r="G2" s="15">
        <v>0.89</v>
      </c>
      <c r="H2" s="15">
        <v>48.5</v>
      </c>
      <c r="I2" s="15">
        <v>114.9</v>
      </c>
      <c r="J2" s="15">
        <v>42.5</v>
      </c>
      <c r="K2" s="15">
        <v>87.3</v>
      </c>
      <c r="L2" s="15">
        <v>48.7</v>
      </c>
      <c r="M2" s="15">
        <v>13.1</v>
      </c>
      <c r="N2" s="15">
        <v>31.6</v>
      </c>
      <c r="O2" s="15">
        <v>41.6</v>
      </c>
      <c r="P2" s="15">
        <v>16.7</v>
      </c>
      <c r="Q2" s="15">
        <v>21.8</v>
      </c>
      <c r="R2" s="15">
        <v>76.3</v>
      </c>
      <c r="S2" s="15">
        <v>10</v>
      </c>
      <c r="T2" s="15">
        <v>36.200000000000003</v>
      </c>
      <c r="U2" s="15">
        <v>46.2</v>
      </c>
      <c r="V2" s="15">
        <v>28.9</v>
      </c>
      <c r="W2" s="15">
        <v>15.2</v>
      </c>
      <c r="X2" s="15">
        <v>8.4</v>
      </c>
      <c r="Y2" s="15">
        <v>6.1</v>
      </c>
      <c r="Z2" s="15">
        <v>4.0999999999999996</v>
      </c>
      <c r="AA2" s="15">
        <v>20.7</v>
      </c>
      <c r="AB2" s="15">
        <v>19.8</v>
      </c>
      <c r="AC2" s="15">
        <v>10.8</v>
      </c>
    </row>
    <row r="3" spans="1:29" x14ac:dyDescent="0.25">
      <c r="A3" s="14" t="str">
        <f>INDEX(Ref!A:A,MATCH('2015'!C3,Ref!B:B,0))</f>
        <v>OKC</v>
      </c>
      <c r="B3" s="31">
        <v>2</v>
      </c>
      <c r="C3" s="31" t="s">
        <v>68</v>
      </c>
      <c r="D3" s="31">
        <v>82</v>
      </c>
      <c r="E3" s="31">
        <v>55</v>
      </c>
      <c r="F3" s="31">
        <v>27</v>
      </c>
      <c r="G3" s="31">
        <v>0.67100000000000004</v>
      </c>
      <c r="H3" s="31">
        <v>48.4</v>
      </c>
      <c r="I3" s="31">
        <v>110.2</v>
      </c>
      <c r="J3" s="31">
        <v>41.1</v>
      </c>
      <c r="K3" s="31">
        <v>86.4</v>
      </c>
      <c r="L3" s="31">
        <v>47.6</v>
      </c>
      <c r="M3" s="31">
        <v>8.3000000000000007</v>
      </c>
      <c r="N3" s="31">
        <v>23.7</v>
      </c>
      <c r="O3" s="31">
        <v>34.9</v>
      </c>
      <c r="P3" s="31">
        <v>19.7</v>
      </c>
      <c r="Q3" s="31">
        <v>25.2</v>
      </c>
      <c r="R3" s="31">
        <v>78.2</v>
      </c>
      <c r="S3" s="31">
        <v>13.1</v>
      </c>
      <c r="T3" s="31">
        <v>35.6</v>
      </c>
      <c r="U3" s="31">
        <v>48.6</v>
      </c>
      <c r="V3" s="31">
        <v>23</v>
      </c>
      <c r="W3" s="31">
        <v>15.9</v>
      </c>
      <c r="X3" s="31">
        <v>7.4</v>
      </c>
      <c r="Y3" s="31">
        <v>5.9</v>
      </c>
      <c r="Z3" s="31">
        <v>4.5</v>
      </c>
      <c r="AA3" s="31">
        <v>20.6</v>
      </c>
      <c r="AB3" s="31">
        <v>20.2</v>
      </c>
      <c r="AC3" s="31">
        <v>7.3</v>
      </c>
    </row>
    <row r="4" spans="1:29" x14ac:dyDescent="0.25">
      <c r="A4" s="14" t="str">
        <f>INDEX(Ref!A:A,MATCH('2015'!C4,Ref!B:B,0))</f>
        <v>SAC</v>
      </c>
      <c r="B4" s="15">
        <v>3</v>
      </c>
      <c r="C4" s="15" t="s">
        <v>77</v>
      </c>
      <c r="D4" s="15">
        <v>82</v>
      </c>
      <c r="E4" s="15">
        <v>33</v>
      </c>
      <c r="F4" s="15">
        <v>49</v>
      </c>
      <c r="G4" s="15">
        <v>0.40200000000000002</v>
      </c>
      <c r="H4" s="15">
        <v>48.3</v>
      </c>
      <c r="I4" s="15">
        <v>106.6</v>
      </c>
      <c r="J4" s="15">
        <v>40</v>
      </c>
      <c r="K4" s="15">
        <v>86.4</v>
      </c>
      <c r="L4" s="15">
        <v>46.4</v>
      </c>
      <c r="M4" s="15">
        <v>8</v>
      </c>
      <c r="N4" s="15">
        <v>22.4</v>
      </c>
      <c r="O4" s="15">
        <v>35.9</v>
      </c>
      <c r="P4" s="15">
        <v>18.5</v>
      </c>
      <c r="Q4" s="15">
        <v>25.5</v>
      </c>
      <c r="R4" s="15">
        <v>72.5</v>
      </c>
      <c r="S4" s="15">
        <v>10.6</v>
      </c>
      <c r="T4" s="15">
        <v>33.700000000000003</v>
      </c>
      <c r="U4" s="15">
        <v>44.2</v>
      </c>
      <c r="V4" s="15">
        <v>24.5</v>
      </c>
      <c r="W4" s="15">
        <v>16.2</v>
      </c>
      <c r="X4" s="15">
        <v>8.9</v>
      </c>
      <c r="Y4" s="15">
        <v>4.5</v>
      </c>
      <c r="Z4" s="15">
        <v>5.3</v>
      </c>
      <c r="AA4" s="15">
        <v>20.399999999999999</v>
      </c>
      <c r="AB4" s="15">
        <v>22</v>
      </c>
      <c r="AC4" s="15">
        <v>-2.5</v>
      </c>
    </row>
    <row r="5" spans="1:29" x14ac:dyDescent="0.25">
      <c r="A5" s="14" t="str">
        <f>INDEX(Ref!A:A,MATCH('2015'!C5,Ref!B:B,0))</f>
        <v>HOU</v>
      </c>
      <c r="B5" s="31">
        <v>4</v>
      </c>
      <c r="C5" s="31" t="s">
        <v>52</v>
      </c>
      <c r="D5" s="31">
        <v>82</v>
      </c>
      <c r="E5" s="31">
        <v>41</v>
      </c>
      <c r="F5" s="31">
        <v>41</v>
      </c>
      <c r="G5" s="31">
        <v>0.5</v>
      </c>
      <c r="H5" s="31">
        <v>48.4</v>
      </c>
      <c r="I5" s="31">
        <v>106.5</v>
      </c>
      <c r="J5" s="31">
        <v>37.700000000000003</v>
      </c>
      <c r="K5" s="31">
        <v>83.5</v>
      </c>
      <c r="L5" s="31">
        <v>45.2</v>
      </c>
      <c r="M5" s="31">
        <v>10.7</v>
      </c>
      <c r="N5" s="31">
        <v>30.9</v>
      </c>
      <c r="O5" s="31">
        <v>34.700000000000003</v>
      </c>
      <c r="P5" s="31">
        <v>20.399999999999999</v>
      </c>
      <c r="Q5" s="31">
        <v>29.4</v>
      </c>
      <c r="R5" s="31">
        <v>69.400000000000006</v>
      </c>
      <c r="S5" s="31">
        <v>11.3</v>
      </c>
      <c r="T5" s="31">
        <v>31.7</v>
      </c>
      <c r="U5" s="31">
        <v>43.1</v>
      </c>
      <c r="V5" s="31">
        <v>22.2</v>
      </c>
      <c r="W5" s="31">
        <v>15.9</v>
      </c>
      <c r="X5" s="31">
        <v>10</v>
      </c>
      <c r="Y5" s="31">
        <v>5.2</v>
      </c>
      <c r="Z5" s="31">
        <v>4.9000000000000004</v>
      </c>
      <c r="AA5" s="31">
        <v>21.8</v>
      </c>
      <c r="AB5" s="31">
        <v>22.5</v>
      </c>
      <c r="AC5" s="31">
        <v>0.2</v>
      </c>
    </row>
    <row r="6" spans="1:29" x14ac:dyDescent="0.25">
      <c r="A6" s="14" t="str">
        <f>INDEX(Ref!A:A,MATCH('2015'!C6,Ref!B:B,0))</f>
        <v>BOS</v>
      </c>
      <c r="B6" s="15">
        <v>5</v>
      </c>
      <c r="C6" s="15" t="s">
        <v>39</v>
      </c>
      <c r="D6" s="15">
        <v>82</v>
      </c>
      <c r="E6" s="15">
        <v>48</v>
      </c>
      <c r="F6" s="15">
        <v>34</v>
      </c>
      <c r="G6" s="15">
        <v>0.58499999999999996</v>
      </c>
      <c r="H6" s="15">
        <v>48.2</v>
      </c>
      <c r="I6" s="15">
        <v>105.7</v>
      </c>
      <c r="J6" s="15">
        <v>39.200000000000003</v>
      </c>
      <c r="K6" s="15">
        <v>89.2</v>
      </c>
      <c r="L6" s="15">
        <v>43.9</v>
      </c>
      <c r="M6" s="15">
        <v>8.6999999999999993</v>
      </c>
      <c r="N6" s="15">
        <v>26.1</v>
      </c>
      <c r="O6" s="15">
        <v>33.5</v>
      </c>
      <c r="P6" s="15">
        <v>18.5</v>
      </c>
      <c r="Q6" s="15">
        <v>23.5</v>
      </c>
      <c r="R6" s="15">
        <v>78.8</v>
      </c>
      <c r="S6" s="15">
        <v>11.6</v>
      </c>
      <c r="T6" s="15">
        <v>33.299999999999997</v>
      </c>
      <c r="U6" s="15">
        <v>44.9</v>
      </c>
      <c r="V6" s="15">
        <v>24.2</v>
      </c>
      <c r="W6" s="15">
        <v>13.7</v>
      </c>
      <c r="X6" s="15">
        <v>9.1999999999999993</v>
      </c>
      <c r="Y6" s="15">
        <v>4.2</v>
      </c>
      <c r="Z6" s="15">
        <v>5.5</v>
      </c>
      <c r="AA6" s="15">
        <v>21.9</v>
      </c>
      <c r="AB6" s="15">
        <v>21</v>
      </c>
      <c r="AC6" s="15">
        <v>3.2</v>
      </c>
    </row>
    <row r="7" spans="1:29" x14ac:dyDescent="0.25">
      <c r="A7" s="14" t="str">
        <f>INDEX(Ref!A:A,MATCH('2015'!C7,Ref!B:B,0))</f>
        <v>POR</v>
      </c>
      <c r="B7" s="31">
        <v>6</v>
      </c>
      <c r="C7" s="31" t="s">
        <v>75</v>
      </c>
      <c r="D7" s="31">
        <v>82</v>
      </c>
      <c r="E7" s="31">
        <v>44</v>
      </c>
      <c r="F7" s="31">
        <v>38</v>
      </c>
      <c r="G7" s="31">
        <v>0.53700000000000003</v>
      </c>
      <c r="H7" s="31">
        <v>48.3</v>
      </c>
      <c r="I7" s="31">
        <v>105.1</v>
      </c>
      <c r="J7" s="31">
        <v>38.6</v>
      </c>
      <c r="K7" s="31">
        <v>85.9</v>
      </c>
      <c r="L7" s="31">
        <v>45</v>
      </c>
      <c r="M7" s="31">
        <v>10.5</v>
      </c>
      <c r="N7" s="31">
        <v>28.5</v>
      </c>
      <c r="O7" s="31">
        <v>37</v>
      </c>
      <c r="P7" s="31">
        <v>17.399999999999999</v>
      </c>
      <c r="Q7" s="31">
        <v>23</v>
      </c>
      <c r="R7" s="31">
        <v>75.400000000000006</v>
      </c>
      <c r="S7" s="31">
        <v>11.6</v>
      </c>
      <c r="T7" s="31">
        <v>33.9</v>
      </c>
      <c r="U7" s="31">
        <v>45.5</v>
      </c>
      <c r="V7" s="31">
        <v>21.3</v>
      </c>
      <c r="W7" s="31">
        <v>14.6</v>
      </c>
      <c r="X7" s="31">
        <v>6.9</v>
      </c>
      <c r="Y7" s="31">
        <v>4.5999999999999996</v>
      </c>
      <c r="Z7" s="31">
        <v>5.2</v>
      </c>
      <c r="AA7" s="31">
        <v>21.7</v>
      </c>
      <c r="AB7" s="31">
        <v>19.5</v>
      </c>
      <c r="AC7" s="31">
        <v>0.8</v>
      </c>
    </row>
    <row r="8" spans="1:29" x14ac:dyDescent="0.25">
      <c r="A8" s="14" t="str">
        <f>INDEX(Ref!A:A,MATCH('2015'!C8,Ref!B:B,0))</f>
        <v>LAC</v>
      </c>
      <c r="B8" s="15">
        <v>7</v>
      </c>
      <c r="C8" s="15" t="s">
        <v>125</v>
      </c>
      <c r="D8" s="15">
        <v>82</v>
      </c>
      <c r="E8" s="15">
        <v>53</v>
      </c>
      <c r="F8" s="15">
        <v>29</v>
      </c>
      <c r="G8" s="15">
        <v>0.64600000000000002</v>
      </c>
      <c r="H8" s="15">
        <v>48.4</v>
      </c>
      <c r="I8" s="15">
        <v>104.5</v>
      </c>
      <c r="J8" s="15">
        <v>38.299999999999997</v>
      </c>
      <c r="K8" s="15">
        <v>82.4</v>
      </c>
      <c r="L8" s="15">
        <v>46.5</v>
      </c>
      <c r="M8" s="15">
        <v>9.6999999999999993</v>
      </c>
      <c r="N8" s="15">
        <v>26.7</v>
      </c>
      <c r="O8" s="15">
        <v>36.4</v>
      </c>
      <c r="P8" s="15">
        <v>18.2</v>
      </c>
      <c r="Q8" s="15">
        <v>26.2</v>
      </c>
      <c r="R8" s="15">
        <v>69.2</v>
      </c>
      <c r="S8" s="15">
        <v>8.8000000000000007</v>
      </c>
      <c r="T8" s="15">
        <v>33.299999999999997</v>
      </c>
      <c r="U8" s="15">
        <v>42</v>
      </c>
      <c r="V8" s="15">
        <v>22.8</v>
      </c>
      <c r="W8" s="15">
        <v>13</v>
      </c>
      <c r="X8" s="15">
        <v>8.6</v>
      </c>
      <c r="Y8" s="15">
        <v>5.6</v>
      </c>
      <c r="Z8" s="15">
        <v>3.2</v>
      </c>
      <c r="AA8" s="15">
        <v>21.3</v>
      </c>
      <c r="AB8" s="15">
        <v>22.5</v>
      </c>
      <c r="AC8" s="15">
        <v>4.3</v>
      </c>
    </row>
    <row r="9" spans="1:29" x14ac:dyDescent="0.25">
      <c r="A9" s="14" t="str">
        <f>INDEX(Ref!A:A,MATCH('2015'!C9,Ref!B:B,0))</f>
        <v>CLE</v>
      </c>
      <c r="B9" s="31">
        <v>8</v>
      </c>
      <c r="C9" s="31" t="s">
        <v>44</v>
      </c>
      <c r="D9" s="31">
        <v>82</v>
      </c>
      <c r="E9" s="31">
        <v>57</v>
      </c>
      <c r="F9" s="31">
        <v>25</v>
      </c>
      <c r="G9" s="31">
        <v>0.69499999999999995</v>
      </c>
      <c r="H9" s="31">
        <v>48.4</v>
      </c>
      <c r="I9" s="31">
        <v>104.3</v>
      </c>
      <c r="J9" s="31">
        <v>38.700000000000003</v>
      </c>
      <c r="K9" s="31">
        <v>84</v>
      </c>
      <c r="L9" s="31">
        <v>46</v>
      </c>
      <c r="M9" s="31">
        <v>10.7</v>
      </c>
      <c r="N9" s="31">
        <v>29.6</v>
      </c>
      <c r="O9" s="31">
        <v>36.200000000000003</v>
      </c>
      <c r="P9" s="31">
        <v>16.3</v>
      </c>
      <c r="Q9" s="31">
        <v>21.7</v>
      </c>
      <c r="R9" s="31">
        <v>74.8</v>
      </c>
      <c r="S9" s="31">
        <v>10.6</v>
      </c>
      <c r="T9" s="31">
        <v>33.9</v>
      </c>
      <c r="U9" s="31">
        <v>44.5</v>
      </c>
      <c r="V9" s="31">
        <v>22.7</v>
      </c>
      <c r="W9" s="31">
        <v>13.6</v>
      </c>
      <c r="X9" s="31">
        <v>6.7</v>
      </c>
      <c r="Y9" s="31">
        <v>3.9</v>
      </c>
      <c r="Z9" s="31">
        <v>4.4000000000000004</v>
      </c>
      <c r="AA9" s="31">
        <v>20.3</v>
      </c>
      <c r="AB9" s="31">
        <v>20.6</v>
      </c>
      <c r="AC9" s="31">
        <v>6</v>
      </c>
    </row>
    <row r="10" spans="1:29" x14ac:dyDescent="0.25">
      <c r="A10" s="14" t="str">
        <f>INDEX(Ref!A:A,MATCH('2015'!C10,Ref!B:B,0))</f>
        <v>WAS</v>
      </c>
      <c r="B10" s="15">
        <v>9</v>
      </c>
      <c r="C10" s="15" t="s">
        <v>84</v>
      </c>
      <c r="D10" s="15">
        <v>82</v>
      </c>
      <c r="E10" s="15">
        <v>41</v>
      </c>
      <c r="F10" s="15">
        <v>41</v>
      </c>
      <c r="G10" s="15">
        <v>0.5</v>
      </c>
      <c r="H10" s="15">
        <v>48.2</v>
      </c>
      <c r="I10" s="15">
        <v>104.1</v>
      </c>
      <c r="J10" s="15">
        <v>39.5</v>
      </c>
      <c r="K10" s="15">
        <v>85.8</v>
      </c>
      <c r="L10" s="15">
        <v>46</v>
      </c>
      <c r="M10" s="15">
        <v>8.6</v>
      </c>
      <c r="N10" s="15">
        <v>24.2</v>
      </c>
      <c r="O10" s="15">
        <v>35.799999999999997</v>
      </c>
      <c r="P10" s="15">
        <v>16.5</v>
      </c>
      <c r="Q10" s="15">
        <v>22.5</v>
      </c>
      <c r="R10" s="15">
        <v>73</v>
      </c>
      <c r="S10" s="15">
        <v>9.1</v>
      </c>
      <c r="T10" s="15">
        <v>32.799999999999997</v>
      </c>
      <c r="U10" s="15">
        <v>41.8</v>
      </c>
      <c r="V10" s="15">
        <v>24.5</v>
      </c>
      <c r="W10" s="15">
        <v>14.5</v>
      </c>
      <c r="X10" s="15">
        <v>8.6</v>
      </c>
      <c r="Y10" s="15">
        <v>3.9</v>
      </c>
      <c r="Z10" s="15">
        <v>4.3</v>
      </c>
      <c r="AA10" s="15">
        <v>20.8</v>
      </c>
      <c r="AB10" s="15">
        <v>20.100000000000001</v>
      </c>
      <c r="AC10" s="15">
        <v>-0.5</v>
      </c>
    </row>
    <row r="11" spans="1:29" x14ac:dyDescent="0.25">
      <c r="A11" s="14" t="str">
        <f>INDEX(Ref!A:A,MATCH('2015'!C11,Ref!B:B,0))</f>
        <v>SAS</v>
      </c>
      <c r="B11" s="31">
        <v>10</v>
      </c>
      <c r="C11" s="31" t="s">
        <v>79</v>
      </c>
      <c r="D11" s="31">
        <v>82</v>
      </c>
      <c r="E11" s="31">
        <v>67</v>
      </c>
      <c r="F11" s="31">
        <v>15</v>
      </c>
      <c r="G11" s="31">
        <v>0.81699999999999995</v>
      </c>
      <c r="H11" s="31">
        <v>48.1</v>
      </c>
      <c r="I11" s="31">
        <v>103.5</v>
      </c>
      <c r="J11" s="31">
        <v>40.1</v>
      </c>
      <c r="K11" s="31">
        <v>82.9</v>
      </c>
      <c r="L11" s="31">
        <v>48.4</v>
      </c>
      <c r="M11" s="31">
        <v>7</v>
      </c>
      <c r="N11" s="31">
        <v>18.5</v>
      </c>
      <c r="O11" s="31">
        <v>37.5</v>
      </c>
      <c r="P11" s="31">
        <v>16.399999999999999</v>
      </c>
      <c r="Q11" s="31">
        <v>20.399999999999999</v>
      </c>
      <c r="R11" s="31">
        <v>80.3</v>
      </c>
      <c r="S11" s="31">
        <v>9.4</v>
      </c>
      <c r="T11" s="31">
        <v>34.5</v>
      </c>
      <c r="U11" s="31">
        <v>43.9</v>
      </c>
      <c r="V11" s="31">
        <v>24.5</v>
      </c>
      <c r="W11" s="31">
        <v>13.1</v>
      </c>
      <c r="X11" s="31">
        <v>8.3000000000000007</v>
      </c>
      <c r="Y11" s="31">
        <v>5.9</v>
      </c>
      <c r="Z11" s="31">
        <v>3.9</v>
      </c>
      <c r="AA11" s="31">
        <v>17.5</v>
      </c>
      <c r="AB11" s="31">
        <v>19.5</v>
      </c>
      <c r="AC11" s="31">
        <v>10.6</v>
      </c>
    </row>
    <row r="12" spans="1:29" x14ac:dyDescent="0.25">
      <c r="A12" s="14" t="str">
        <f>INDEX(Ref!A:A,MATCH('2015'!C12,Ref!B:B,0))</f>
        <v>CHA</v>
      </c>
      <c r="B12" s="15">
        <v>11</v>
      </c>
      <c r="C12" s="15" t="s">
        <v>41</v>
      </c>
      <c r="D12" s="15">
        <v>82</v>
      </c>
      <c r="E12" s="15">
        <v>48</v>
      </c>
      <c r="F12" s="15">
        <v>34</v>
      </c>
      <c r="G12" s="15">
        <v>0.58499999999999996</v>
      </c>
      <c r="H12" s="15">
        <v>48.4</v>
      </c>
      <c r="I12" s="15">
        <v>103.4</v>
      </c>
      <c r="J12" s="15">
        <v>37</v>
      </c>
      <c r="K12" s="15">
        <v>84.4</v>
      </c>
      <c r="L12" s="15">
        <v>43.9</v>
      </c>
      <c r="M12" s="15">
        <v>10.6</v>
      </c>
      <c r="N12" s="15">
        <v>29.4</v>
      </c>
      <c r="O12" s="15">
        <v>36.200000000000003</v>
      </c>
      <c r="P12" s="15">
        <v>18.7</v>
      </c>
      <c r="Q12" s="15">
        <v>23.7</v>
      </c>
      <c r="R12" s="15">
        <v>79</v>
      </c>
      <c r="S12" s="15">
        <v>9</v>
      </c>
      <c r="T12" s="15">
        <v>35</v>
      </c>
      <c r="U12" s="15">
        <v>43.9</v>
      </c>
      <c r="V12" s="15">
        <v>21.7</v>
      </c>
      <c r="W12" s="15">
        <v>12.5</v>
      </c>
      <c r="X12" s="15">
        <v>7.3</v>
      </c>
      <c r="Y12" s="15">
        <v>5.3</v>
      </c>
      <c r="Z12" s="15">
        <v>5.5</v>
      </c>
      <c r="AA12" s="15">
        <v>18.100000000000001</v>
      </c>
      <c r="AB12" s="15">
        <v>20.399999999999999</v>
      </c>
      <c r="AC12" s="15">
        <v>2.7</v>
      </c>
    </row>
    <row r="13" spans="1:29" x14ac:dyDescent="0.25">
      <c r="A13" s="14" t="str">
        <f>INDEX(Ref!A:A,MATCH('2015'!C13,Ref!B:B,0))</f>
        <v>ATL</v>
      </c>
      <c r="B13" s="31">
        <v>12</v>
      </c>
      <c r="C13" s="31" t="s">
        <v>36</v>
      </c>
      <c r="D13" s="31">
        <v>82</v>
      </c>
      <c r="E13" s="31">
        <v>48</v>
      </c>
      <c r="F13" s="31">
        <v>34</v>
      </c>
      <c r="G13" s="31">
        <v>0.58499999999999996</v>
      </c>
      <c r="H13" s="31">
        <v>48.4</v>
      </c>
      <c r="I13" s="31">
        <v>102.8</v>
      </c>
      <c r="J13" s="31">
        <v>38.6</v>
      </c>
      <c r="K13" s="31">
        <v>84.4</v>
      </c>
      <c r="L13" s="31">
        <v>45.8</v>
      </c>
      <c r="M13" s="31">
        <v>9.9</v>
      </c>
      <c r="N13" s="31">
        <v>28.4</v>
      </c>
      <c r="O13" s="31">
        <v>35</v>
      </c>
      <c r="P13" s="31">
        <v>15.6</v>
      </c>
      <c r="Q13" s="31">
        <v>20</v>
      </c>
      <c r="R13" s="31">
        <v>78.3</v>
      </c>
      <c r="S13" s="31">
        <v>8.3000000000000007</v>
      </c>
      <c r="T13" s="31">
        <v>33.799999999999997</v>
      </c>
      <c r="U13" s="31">
        <v>42.1</v>
      </c>
      <c r="V13" s="31">
        <v>25.6</v>
      </c>
      <c r="W13" s="31">
        <v>15</v>
      </c>
      <c r="X13" s="31">
        <v>9.1</v>
      </c>
      <c r="Y13" s="31">
        <v>5.9</v>
      </c>
      <c r="Z13" s="31">
        <v>5</v>
      </c>
      <c r="AA13" s="31">
        <v>19.100000000000001</v>
      </c>
      <c r="AB13" s="31">
        <v>18.3</v>
      </c>
      <c r="AC13" s="31">
        <v>3.6</v>
      </c>
    </row>
    <row r="14" spans="1:29" x14ac:dyDescent="0.25">
      <c r="A14" s="14" t="str">
        <f>INDEX(Ref!A:A,MATCH('2015'!C14,Ref!B:B,0))</f>
        <v>NOP</v>
      </c>
      <c r="B14" s="15">
        <v>13</v>
      </c>
      <c r="C14" s="15" t="s">
        <v>64</v>
      </c>
      <c r="D14" s="15">
        <v>82</v>
      </c>
      <c r="E14" s="15">
        <v>30</v>
      </c>
      <c r="F14" s="15">
        <v>52</v>
      </c>
      <c r="G14" s="15">
        <v>0.36599999999999999</v>
      </c>
      <c r="H14" s="15">
        <v>48.2</v>
      </c>
      <c r="I14" s="15">
        <v>102.7</v>
      </c>
      <c r="J14" s="15">
        <v>38.5</v>
      </c>
      <c r="K14" s="15">
        <v>85.9</v>
      </c>
      <c r="L14" s="15">
        <v>44.8</v>
      </c>
      <c r="M14" s="15">
        <v>8.6</v>
      </c>
      <c r="N14" s="15">
        <v>23.8</v>
      </c>
      <c r="O14" s="15">
        <v>36</v>
      </c>
      <c r="P14" s="15">
        <v>17.3</v>
      </c>
      <c r="Q14" s="15">
        <v>22.2</v>
      </c>
      <c r="R14" s="15">
        <v>77.599999999999994</v>
      </c>
      <c r="S14" s="15">
        <v>9.5</v>
      </c>
      <c r="T14" s="15">
        <v>33.1</v>
      </c>
      <c r="U14" s="15">
        <v>42.6</v>
      </c>
      <c r="V14" s="15">
        <v>22.2</v>
      </c>
      <c r="W14" s="15">
        <v>13.4</v>
      </c>
      <c r="X14" s="15">
        <v>7.7</v>
      </c>
      <c r="Y14" s="15">
        <v>4.2</v>
      </c>
      <c r="Z14" s="15">
        <v>5.2</v>
      </c>
      <c r="AA14" s="15">
        <v>20.9</v>
      </c>
      <c r="AB14" s="15">
        <v>19.899999999999999</v>
      </c>
      <c r="AC14" s="15">
        <v>-3.8</v>
      </c>
    </row>
    <row r="15" spans="1:29" x14ac:dyDescent="0.25">
      <c r="A15" s="14" t="str">
        <f>INDEX(Ref!A:A,MATCH('2015'!C15,Ref!B:B,0))</f>
        <v>TOR</v>
      </c>
      <c r="B15" s="31">
        <v>14</v>
      </c>
      <c r="C15" s="31" t="s">
        <v>80</v>
      </c>
      <c r="D15" s="31">
        <v>82</v>
      </c>
      <c r="E15" s="31">
        <v>56</v>
      </c>
      <c r="F15" s="31">
        <v>26</v>
      </c>
      <c r="G15" s="31">
        <v>0.68300000000000005</v>
      </c>
      <c r="H15" s="31">
        <v>48.2</v>
      </c>
      <c r="I15" s="31">
        <v>102.7</v>
      </c>
      <c r="J15" s="31">
        <v>36.700000000000003</v>
      </c>
      <c r="K15" s="31">
        <v>81.3</v>
      </c>
      <c r="L15" s="31">
        <v>45.1</v>
      </c>
      <c r="M15" s="31">
        <v>8.6</v>
      </c>
      <c r="N15" s="31">
        <v>23.3</v>
      </c>
      <c r="O15" s="31">
        <v>37</v>
      </c>
      <c r="P15" s="31">
        <v>20.8</v>
      </c>
      <c r="Q15" s="31">
        <v>26.7</v>
      </c>
      <c r="R15" s="31">
        <v>77.7</v>
      </c>
      <c r="S15" s="31">
        <v>10.199999999999999</v>
      </c>
      <c r="T15" s="31">
        <v>33.200000000000003</v>
      </c>
      <c r="U15" s="31">
        <v>43.4</v>
      </c>
      <c r="V15" s="31">
        <v>18.7</v>
      </c>
      <c r="W15" s="31">
        <v>13.1</v>
      </c>
      <c r="X15" s="31">
        <v>7.8</v>
      </c>
      <c r="Y15" s="31">
        <v>5.5</v>
      </c>
      <c r="Z15" s="31">
        <v>5.4</v>
      </c>
      <c r="AA15" s="31">
        <v>19.600000000000001</v>
      </c>
      <c r="AB15" s="31">
        <v>22</v>
      </c>
      <c r="AC15" s="31">
        <v>4.5</v>
      </c>
    </row>
    <row r="16" spans="1:29" x14ac:dyDescent="0.25">
      <c r="A16" s="14" t="str">
        <f>INDEX(Ref!A:A,MATCH('2015'!C16,Ref!B:B,0))</f>
        <v>MIN</v>
      </c>
      <c r="B16" s="15">
        <v>15</v>
      </c>
      <c r="C16" s="15" t="s">
        <v>62</v>
      </c>
      <c r="D16" s="15">
        <v>82</v>
      </c>
      <c r="E16" s="15">
        <v>29</v>
      </c>
      <c r="F16" s="15">
        <v>53</v>
      </c>
      <c r="G16" s="15">
        <v>0.35399999999999998</v>
      </c>
      <c r="H16" s="15">
        <v>48.5</v>
      </c>
      <c r="I16" s="15">
        <v>102.4</v>
      </c>
      <c r="J16" s="15">
        <v>37.700000000000003</v>
      </c>
      <c r="K16" s="15">
        <v>81.3</v>
      </c>
      <c r="L16" s="15">
        <v>46.4</v>
      </c>
      <c r="M16" s="15">
        <v>5.5</v>
      </c>
      <c r="N16" s="15">
        <v>16.399999999999999</v>
      </c>
      <c r="O16" s="15">
        <v>33.799999999999997</v>
      </c>
      <c r="P16" s="15">
        <v>21.4</v>
      </c>
      <c r="Q16" s="15">
        <v>27</v>
      </c>
      <c r="R16" s="15">
        <v>79.2</v>
      </c>
      <c r="S16" s="15">
        <v>10</v>
      </c>
      <c r="T16" s="15">
        <v>31.5</v>
      </c>
      <c r="U16" s="15">
        <v>41.6</v>
      </c>
      <c r="V16" s="15">
        <v>23.4</v>
      </c>
      <c r="W16" s="15">
        <v>15</v>
      </c>
      <c r="X16" s="15">
        <v>8</v>
      </c>
      <c r="Y16" s="15">
        <v>4.5999999999999996</v>
      </c>
      <c r="Z16" s="15">
        <v>5.2</v>
      </c>
      <c r="AA16" s="15">
        <v>20.7</v>
      </c>
      <c r="AB16" s="15">
        <v>21.6</v>
      </c>
      <c r="AC16" s="15">
        <v>-3.5</v>
      </c>
    </row>
    <row r="17" spans="1:29" x14ac:dyDescent="0.25">
      <c r="A17" s="14" t="str">
        <f>INDEX(Ref!A:A,MATCH('2015'!C17,Ref!B:B,0))</f>
        <v>DAL</v>
      </c>
      <c r="B17" s="31">
        <v>16</v>
      </c>
      <c r="C17" s="31" t="s">
        <v>46</v>
      </c>
      <c r="D17" s="31">
        <v>82</v>
      </c>
      <c r="E17" s="31">
        <v>42</v>
      </c>
      <c r="F17" s="31">
        <v>40</v>
      </c>
      <c r="G17" s="31">
        <v>0.51200000000000001</v>
      </c>
      <c r="H17" s="31">
        <v>48.8</v>
      </c>
      <c r="I17" s="31">
        <v>102.3</v>
      </c>
      <c r="J17" s="31">
        <v>37.4</v>
      </c>
      <c r="K17" s="31">
        <v>84.1</v>
      </c>
      <c r="L17" s="31">
        <v>44.4</v>
      </c>
      <c r="M17" s="31">
        <v>9.8000000000000007</v>
      </c>
      <c r="N17" s="31">
        <v>28.6</v>
      </c>
      <c r="O17" s="31">
        <v>34.4</v>
      </c>
      <c r="P17" s="31">
        <v>17.7</v>
      </c>
      <c r="Q17" s="31">
        <v>22.3</v>
      </c>
      <c r="R17" s="31">
        <v>79.400000000000006</v>
      </c>
      <c r="S17" s="31">
        <v>9.1999999999999993</v>
      </c>
      <c r="T17" s="31">
        <v>33.9</v>
      </c>
      <c r="U17" s="31">
        <v>43.1</v>
      </c>
      <c r="V17" s="31">
        <v>22.1</v>
      </c>
      <c r="W17" s="31">
        <v>12.8</v>
      </c>
      <c r="X17" s="31">
        <v>6.8</v>
      </c>
      <c r="Y17" s="31">
        <v>3.7</v>
      </c>
      <c r="Z17" s="31">
        <v>4.4000000000000004</v>
      </c>
      <c r="AA17" s="31">
        <v>19.5</v>
      </c>
      <c r="AB17" s="31">
        <v>21.4</v>
      </c>
      <c r="AC17" s="31">
        <v>-0.3</v>
      </c>
    </row>
    <row r="18" spans="1:29" x14ac:dyDescent="0.25">
      <c r="A18" s="14" t="str">
        <f>INDEX(Ref!A:A,MATCH('2015'!C18,Ref!B:B,0))</f>
        <v>IND</v>
      </c>
      <c r="B18" s="15">
        <v>17</v>
      </c>
      <c r="C18" s="15" t="s">
        <v>54</v>
      </c>
      <c r="D18" s="15">
        <v>82</v>
      </c>
      <c r="E18" s="15">
        <v>45</v>
      </c>
      <c r="F18" s="15">
        <v>37</v>
      </c>
      <c r="G18" s="15">
        <v>0.54900000000000004</v>
      </c>
      <c r="H18" s="15">
        <v>48.5</v>
      </c>
      <c r="I18" s="15">
        <v>102.2</v>
      </c>
      <c r="J18" s="15">
        <v>38.299999999999997</v>
      </c>
      <c r="K18" s="15">
        <v>85.2</v>
      </c>
      <c r="L18" s="15">
        <v>45</v>
      </c>
      <c r="M18" s="15">
        <v>8.1</v>
      </c>
      <c r="N18" s="15">
        <v>23</v>
      </c>
      <c r="O18" s="15">
        <v>35.1</v>
      </c>
      <c r="P18" s="15">
        <v>17.399999999999999</v>
      </c>
      <c r="Q18" s="15">
        <v>22.8</v>
      </c>
      <c r="R18" s="15">
        <v>76.400000000000006</v>
      </c>
      <c r="S18" s="15">
        <v>10.3</v>
      </c>
      <c r="T18" s="15">
        <v>33.9</v>
      </c>
      <c r="U18" s="15">
        <v>44.2</v>
      </c>
      <c r="V18" s="15">
        <v>21.2</v>
      </c>
      <c r="W18" s="15">
        <v>14.9</v>
      </c>
      <c r="X18" s="15">
        <v>9</v>
      </c>
      <c r="Y18" s="15">
        <v>4.8</v>
      </c>
      <c r="Z18" s="15">
        <v>4.5</v>
      </c>
      <c r="AA18" s="15">
        <v>20</v>
      </c>
      <c r="AB18" s="15">
        <v>20.399999999999999</v>
      </c>
      <c r="AC18" s="15">
        <v>1.7</v>
      </c>
    </row>
    <row r="19" spans="1:29" x14ac:dyDescent="0.25">
      <c r="A19" s="14" t="str">
        <f>INDEX(Ref!A:A,MATCH('2015'!C19,Ref!B:B,0))</f>
        <v>ORL</v>
      </c>
      <c r="B19" s="31">
        <v>18</v>
      </c>
      <c r="C19" s="31" t="s">
        <v>70</v>
      </c>
      <c r="D19" s="31">
        <v>82</v>
      </c>
      <c r="E19" s="31">
        <v>35</v>
      </c>
      <c r="F19" s="31">
        <v>47</v>
      </c>
      <c r="G19" s="31">
        <v>0.42699999999999999</v>
      </c>
      <c r="H19" s="31">
        <v>48.5</v>
      </c>
      <c r="I19" s="31">
        <v>102.1</v>
      </c>
      <c r="J19" s="31">
        <v>39.5</v>
      </c>
      <c r="K19" s="31">
        <v>86.8</v>
      </c>
      <c r="L19" s="31">
        <v>45.5</v>
      </c>
      <c r="M19" s="31">
        <v>7.8</v>
      </c>
      <c r="N19" s="31">
        <v>22.2</v>
      </c>
      <c r="O19" s="31">
        <v>35</v>
      </c>
      <c r="P19" s="31">
        <v>15.2</v>
      </c>
      <c r="Q19" s="31">
        <v>20.100000000000001</v>
      </c>
      <c r="R19" s="31">
        <v>75.7</v>
      </c>
      <c r="S19" s="31">
        <v>10.3</v>
      </c>
      <c r="T19" s="31">
        <v>33</v>
      </c>
      <c r="U19" s="31">
        <v>43.3</v>
      </c>
      <c r="V19" s="31">
        <v>23.6</v>
      </c>
      <c r="W19" s="31">
        <v>14.1</v>
      </c>
      <c r="X19" s="31">
        <v>8.1999999999999993</v>
      </c>
      <c r="Y19" s="31">
        <v>5.0999999999999996</v>
      </c>
      <c r="Z19" s="31">
        <v>5.5</v>
      </c>
      <c r="AA19" s="31">
        <v>20.7</v>
      </c>
      <c r="AB19" s="31">
        <v>18.3</v>
      </c>
      <c r="AC19" s="31">
        <v>-1.6</v>
      </c>
    </row>
    <row r="20" spans="1:29" x14ac:dyDescent="0.25">
      <c r="A20" s="14" t="str">
        <f>INDEX(Ref!A:A,MATCH('2015'!C20,Ref!B:B,0))</f>
        <v>DET</v>
      </c>
      <c r="B20" s="15">
        <v>19</v>
      </c>
      <c r="C20" s="15" t="s">
        <v>49</v>
      </c>
      <c r="D20" s="15">
        <v>82</v>
      </c>
      <c r="E20" s="15">
        <v>44</v>
      </c>
      <c r="F20" s="15">
        <v>38</v>
      </c>
      <c r="G20" s="15">
        <v>0.53700000000000003</v>
      </c>
      <c r="H20" s="15">
        <v>48.5</v>
      </c>
      <c r="I20" s="15">
        <v>102</v>
      </c>
      <c r="J20" s="15">
        <v>37.9</v>
      </c>
      <c r="K20" s="15">
        <v>86.4</v>
      </c>
      <c r="L20" s="15">
        <v>43.9</v>
      </c>
      <c r="M20" s="15">
        <v>9</v>
      </c>
      <c r="N20" s="15">
        <v>26.2</v>
      </c>
      <c r="O20" s="15">
        <v>34.5</v>
      </c>
      <c r="P20" s="15">
        <v>17.100000000000001</v>
      </c>
      <c r="Q20" s="15">
        <v>25.5</v>
      </c>
      <c r="R20" s="15">
        <v>66.8</v>
      </c>
      <c r="S20" s="15">
        <v>12.5</v>
      </c>
      <c r="T20" s="15">
        <v>33.9</v>
      </c>
      <c r="U20" s="15">
        <v>46.3</v>
      </c>
      <c r="V20" s="15">
        <v>19.399999999999999</v>
      </c>
      <c r="W20" s="15">
        <v>13.5</v>
      </c>
      <c r="X20" s="15">
        <v>7</v>
      </c>
      <c r="Y20" s="15">
        <v>3.7</v>
      </c>
      <c r="Z20" s="15">
        <v>4.5</v>
      </c>
      <c r="AA20" s="15">
        <v>19</v>
      </c>
      <c r="AB20" s="15">
        <v>21.6</v>
      </c>
      <c r="AC20" s="15">
        <v>0.6</v>
      </c>
    </row>
    <row r="21" spans="1:29" x14ac:dyDescent="0.25">
      <c r="A21" s="14" t="str">
        <f>INDEX(Ref!A:A,MATCH('2015'!C21,Ref!B:B,0))</f>
        <v>DEN</v>
      </c>
      <c r="B21" s="31">
        <v>20</v>
      </c>
      <c r="C21" s="31" t="s">
        <v>48</v>
      </c>
      <c r="D21" s="31">
        <v>82</v>
      </c>
      <c r="E21" s="31">
        <v>33</v>
      </c>
      <c r="F21" s="31">
        <v>49</v>
      </c>
      <c r="G21" s="31">
        <v>0.40200000000000002</v>
      </c>
      <c r="H21" s="31">
        <v>48.4</v>
      </c>
      <c r="I21" s="31">
        <v>101.9</v>
      </c>
      <c r="J21" s="31">
        <v>37.700000000000003</v>
      </c>
      <c r="K21" s="31">
        <v>85.4</v>
      </c>
      <c r="L21" s="31">
        <v>44.2</v>
      </c>
      <c r="M21" s="31">
        <v>8</v>
      </c>
      <c r="N21" s="31">
        <v>23.7</v>
      </c>
      <c r="O21" s="31">
        <v>33.799999999999997</v>
      </c>
      <c r="P21" s="31">
        <v>18.5</v>
      </c>
      <c r="Q21" s="31">
        <v>24.1</v>
      </c>
      <c r="R21" s="31">
        <v>76.599999999999994</v>
      </c>
      <c r="S21" s="31">
        <v>11.5</v>
      </c>
      <c r="T21" s="31">
        <v>33.1</v>
      </c>
      <c r="U21" s="31">
        <v>44.6</v>
      </c>
      <c r="V21" s="31">
        <v>22.7</v>
      </c>
      <c r="W21" s="31">
        <v>14.7</v>
      </c>
      <c r="X21" s="31">
        <v>7.4</v>
      </c>
      <c r="Y21" s="31">
        <v>4.8</v>
      </c>
      <c r="Z21" s="31">
        <v>6.3</v>
      </c>
      <c r="AA21" s="31">
        <v>21</v>
      </c>
      <c r="AB21" s="31">
        <v>20.9</v>
      </c>
      <c r="AC21" s="31">
        <v>-3.1</v>
      </c>
    </row>
    <row r="22" spans="1:29" x14ac:dyDescent="0.25">
      <c r="A22" s="14" t="str">
        <f>INDEX(Ref!A:A,MATCH('2015'!C22,Ref!B:B,0))</f>
        <v>CHI</v>
      </c>
      <c r="B22" s="15">
        <v>21</v>
      </c>
      <c r="C22" s="15" t="s">
        <v>43</v>
      </c>
      <c r="D22" s="15">
        <v>82</v>
      </c>
      <c r="E22" s="15">
        <v>42</v>
      </c>
      <c r="F22" s="15">
        <v>40</v>
      </c>
      <c r="G22" s="15">
        <v>0.51200000000000001</v>
      </c>
      <c r="H22" s="15">
        <v>48.5</v>
      </c>
      <c r="I22" s="15">
        <v>101.6</v>
      </c>
      <c r="J22" s="15">
        <v>38.6</v>
      </c>
      <c r="K22" s="15">
        <v>87.4</v>
      </c>
      <c r="L22" s="15">
        <v>44.1</v>
      </c>
      <c r="M22" s="15">
        <v>7.9</v>
      </c>
      <c r="N22" s="15">
        <v>21.4</v>
      </c>
      <c r="O22" s="15">
        <v>37.1</v>
      </c>
      <c r="P22" s="15">
        <v>16.5</v>
      </c>
      <c r="Q22" s="15">
        <v>21</v>
      </c>
      <c r="R22" s="15">
        <v>78.7</v>
      </c>
      <c r="S22" s="15">
        <v>11.1</v>
      </c>
      <c r="T22" s="15">
        <v>35.200000000000003</v>
      </c>
      <c r="U22" s="15">
        <v>46.3</v>
      </c>
      <c r="V22" s="15">
        <v>22.8</v>
      </c>
      <c r="W22" s="15">
        <v>13.9</v>
      </c>
      <c r="X22" s="15">
        <v>6</v>
      </c>
      <c r="Y22" s="15">
        <v>5.7</v>
      </c>
      <c r="Z22" s="15">
        <v>5.7</v>
      </c>
      <c r="AA22" s="15">
        <v>18.8</v>
      </c>
      <c r="AB22" s="15">
        <v>18.7</v>
      </c>
      <c r="AC22" s="15">
        <v>-1.5</v>
      </c>
    </row>
    <row r="23" spans="1:29" x14ac:dyDescent="0.25">
      <c r="A23" s="14" t="str">
        <f>INDEX(Ref!A:A,MATCH('2015'!C23,Ref!B:B,0))</f>
        <v>PHX</v>
      </c>
      <c r="B23" s="31">
        <v>22</v>
      </c>
      <c r="C23" s="31" t="s">
        <v>73</v>
      </c>
      <c r="D23" s="31">
        <v>82</v>
      </c>
      <c r="E23" s="31">
        <v>23</v>
      </c>
      <c r="F23" s="31">
        <v>59</v>
      </c>
      <c r="G23" s="31">
        <v>0.28000000000000003</v>
      </c>
      <c r="H23" s="31">
        <v>48.1</v>
      </c>
      <c r="I23" s="31">
        <v>100.9</v>
      </c>
      <c r="J23" s="31">
        <v>37.200000000000003</v>
      </c>
      <c r="K23" s="31">
        <v>85.6</v>
      </c>
      <c r="L23" s="31">
        <v>43.5</v>
      </c>
      <c r="M23" s="31">
        <v>9</v>
      </c>
      <c r="N23" s="31">
        <v>25.8</v>
      </c>
      <c r="O23" s="31">
        <v>34.799999999999997</v>
      </c>
      <c r="P23" s="31">
        <v>17.5</v>
      </c>
      <c r="Q23" s="31">
        <v>23.2</v>
      </c>
      <c r="R23" s="31">
        <v>75.099999999999994</v>
      </c>
      <c r="S23" s="31">
        <v>11.5</v>
      </c>
      <c r="T23" s="31">
        <v>33.299999999999997</v>
      </c>
      <c r="U23" s="31">
        <v>44.8</v>
      </c>
      <c r="V23" s="31">
        <v>20.7</v>
      </c>
      <c r="W23" s="31">
        <v>17.2</v>
      </c>
      <c r="X23" s="31">
        <v>7.7</v>
      </c>
      <c r="Y23" s="31">
        <v>3.8</v>
      </c>
      <c r="Z23" s="31">
        <v>5.5</v>
      </c>
      <c r="AA23" s="31">
        <v>22.7</v>
      </c>
      <c r="AB23" s="31">
        <v>21.6</v>
      </c>
      <c r="AC23" s="31">
        <v>-6.7</v>
      </c>
    </row>
    <row r="24" spans="1:29" x14ac:dyDescent="0.25">
      <c r="A24" s="14" t="str">
        <f>INDEX(Ref!A:A,MATCH('2015'!C24,Ref!B:B,0))</f>
        <v>MIA</v>
      </c>
      <c r="B24" s="15">
        <v>23</v>
      </c>
      <c r="C24" s="15" t="s">
        <v>60</v>
      </c>
      <c r="D24" s="15">
        <v>82</v>
      </c>
      <c r="E24" s="15">
        <v>48</v>
      </c>
      <c r="F24" s="15">
        <v>34</v>
      </c>
      <c r="G24" s="15">
        <v>0.58499999999999996</v>
      </c>
      <c r="H24" s="15">
        <v>48.4</v>
      </c>
      <c r="I24" s="15">
        <v>100</v>
      </c>
      <c r="J24" s="15">
        <v>38.4</v>
      </c>
      <c r="K24" s="15">
        <v>81.7</v>
      </c>
      <c r="L24" s="15">
        <v>47</v>
      </c>
      <c r="M24" s="15">
        <v>6.1</v>
      </c>
      <c r="N24" s="15">
        <v>18</v>
      </c>
      <c r="O24" s="15">
        <v>33.6</v>
      </c>
      <c r="P24" s="15">
        <v>17.100000000000001</v>
      </c>
      <c r="Q24" s="15">
        <v>23</v>
      </c>
      <c r="R24" s="15">
        <v>74.5</v>
      </c>
      <c r="S24" s="15">
        <v>9.8000000000000007</v>
      </c>
      <c r="T24" s="15">
        <v>34.299999999999997</v>
      </c>
      <c r="U24" s="15">
        <v>44.1</v>
      </c>
      <c r="V24" s="15">
        <v>20.8</v>
      </c>
      <c r="W24" s="15">
        <v>14.1</v>
      </c>
      <c r="X24" s="15">
        <v>6.7</v>
      </c>
      <c r="Y24" s="15">
        <v>6.5</v>
      </c>
      <c r="Z24" s="15">
        <v>4.0999999999999996</v>
      </c>
      <c r="AA24" s="15">
        <v>18.3</v>
      </c>
      <c r="AB24" s="15">
        <v>19.600000000000001</v>
      </c>
      <c r="AC24" s="15">
        <v>1.6</v>
      </c>
    </row>
    <row r="25" spans="1:29" x14ac:dyDescent="0.25">
      <c r="A25" s="14" t="str">
        <f>INDEX(Ref!A:A,MATCH('2015'!C25,Ref!B:B,0))</f>
        <v>MEM</v>
      </c>
      <c r="B25" s="31">
        <v>24</v>
      </c>
      <c r="C25" s="31" t="s">
        <v>59</v>
      </c>
      <c r="D25" s="31">
        <v>82</v>
      </c>
      <c r="E25" s="31">
        <v>42</v>
      </c>
      <c r="F25" s="31">
        <v>40</v>
      </c>
      <c r="G25" s="31">
        <v>0.51200000000000001</v>
      </c>
      <c r="H25" s="31">
        <v>48.4</v>
      </c>
      <c r="I25" s="31">
        <v>99.1</v>
      </c>
      <c r="J25" s="31">
        <v>36.799999999999997</v>
      </c>
      <c r="K25" s="31">
        <v>83.6</v>
      </c>
      <c r="L25" s="31">
        <v>44</v>
      </c>
      <c r="M25" s="31">
        <v>6.1</v>
      </c>
      <c r="N25" s="31">
        <v>18.5</v>
      </c>
      <c r="O25" s="31">
        <v>33.1</v>
      </c>
      <c r="P25" s="31">
        <v>19.3</v>
      </c>
      <c r="Q25" s="31">
        <v>24.7</v>
      </c>
      <c r="R25" s="31">
        <v>78.3</v>
      </c>
      <c r="S25" s="31">
        <v>11.2</v>
      </c>
      <c r="T25" s="31">
        <v>30.5</v>
      </c>
      <c r="U25" s="31">
        <v>41.6</v>
      </c>
      <c r="V25" s="31">
        <v>20.7</v>
      </c>
      <c r="W25" s="31">
        <v>13.3</v>
      </c>
      <c r="X25" s="31">
        <v>8.8000000000000007</v>
      </c>
      <c r="Y25" s="31">
        <v>4.3</v>
      </c>
      <c r="Z25" s="31">
        <v>5.7</v>
      </c>
      <c r="AA25" s="31">
        <v>21.7</v>
      </c>
      <c r="AB25" s="31">
        <v>21.1</v>
      </c>
      <c r="AC25" s="31">
        <v>-2.2000000000000002</v>
      </c>
    </row>
    <row r="26" spans="1:29" x14ac:dyDescent="0.25">
      <c r="A26" s="14" t="str">
        <f>INDEX(Ref!A:A,MATCH('2015'!C26,Ref!B:B,0))</f>
        <v>MIL</v>
      </c>
      <c r="B26" s="15">
        <v>25</v>
      </c>
      <c r="C26" s="15" t="s">
        <v>61</v>
      </c>
      <c r="D26" s="15">
        <v>82</v>
      </c>
      <c r="E26" s="15">
        <v>33</v>
      </c>
      <c r="F26" s="15">
        <v>49</v>
      </c>
      <c r="G26" s="15">
        <v>0.40200000000000002</v>
      </c>
      <c r="H26" s="15">
        <v>48.4</v>
      </c>
      <c r="I26" s="15">
        <v>99</v>
      </c>
      <c r="J26" s="15">
        <v>38.4</v>
      </c>
      <c r="K26" s="15">
        <v>82.2</v>
      </c>
      <c r="L26" s="15">
        <v>46.7</v>
      </c>
      <c r="M26" s="15">
        <v>5.4</v>
      </c>
      <c r="N26" s="15">
        <v>15.6</v>
      </c>
      <c r="O26" s="15">
        <v>34.5</v>
      </c>
      <c r="P26" s="15">
        <v>17</v>
      </c>
      <c r="Q26" s="15">
        <v>22.7</v>
      </c>
      <c r="R26" s="15">
        <v>74.8</v>
      </c>
      <c r="S26" s="15">
        <v>10.5</v>
      </c>
      <c r="T26" s="15">
        <v>31.2</v>
      </c>
      <c r="U26" s="15">
        <v>41.7</v>
      </c>
      <c r="V26" s="15">
        <v>23.1</v>
      </c>
      <c r="W26" s="15">
        <v>15.2</v>
      </c>
      <c r="X26" s="15">
        <v>8.1999999999999993</v>
      </c>
      <c r="Y26" s="15">
        <v>5.8</v>
      </c>
      <c r="Z26" s="15">
        <v>5.6</v>
      </c>
      <c r="AA26" s="15">
        <v>20.7</v>
      </c>
      <c r="AB26" s="15">
        <v>19.5</v>
      </c>
      <c r="AC26" s="15">
        <v>-4.2</v>
      </c>
    </row>
    <row r="27" spans="1:29" x14ac:dyDescent="0.25">
      <c r="A27" s="14" t="str">
        <f>INDEX(Ref!A:A,MATCH('2015'!C27,Ref!B:B,0))</f>
        <v>BKN</v>
      </c>
      <c r="B27" s="31">
        <v>26</v>
      </c>
      <c r="C27" s="31" t="s">
        <v>38</v>
      </c>
      <c r="D27" s="31">
        <v>82</v>
      </c>
      <c r="E27" s="31">
        <v>21</v>
      </c>
      <c r="F27" s="31">
        <v>61</v>
      </c>
      <c r="G27" s="31">
        <v>0.25600000000000001</v>
      </c>
      <c r="H27" s="31">
        <v>48.2</v>
      </c>
      <c r="I27" s="31">
        <v>98.6</v>
      </c>
      <c r="J27" s="31">
        <v>38.200000000000003</v>
      </c>
      <c r="K27" s="31">
        <v>84.4</v>
      </c>
      <c r="L27" s="31">
        <v>45.3</v>
      </c>
      <c r="M27" s="31">
        <v>6.5</v>
      </c>
      <c r="N27" s="31">
        <v>18.399999999999999</v>
      </c>
      <c r="O27" s="31">
        <v>35.200000000000003</v>
      </c>
      <c r="P27" s="31">
        <v>15.7</v>
      </c>
      <c r="Q27" s="31">
        <v>20.7</v>
      </c>
      <c r="R27" s="31">
        <v>75.7</v>
      </c>
      <c r="S27" s="31">
        <v>10.5</v>
      </c>
      <c r="T27" s="31">
        <v>31.9</v>
      </c>
      <c r="U27" s="31">
        <v>42.4</v>
      </c>
      <c r="V27" s="31">
        <v>22.3</v>
      </c>
      <c r="W27" s="31">
        <v>14.8</v>
      </c>
      <c r="X27" s="31">
        <v>7.6</v>
      </c>
      <c r="Y27" s="31">
        <v>4</v>
      </c>
      <c r="Z27" s="31">
        <v>5.2</v>
      </c>
      <c r="AA27" s="31">
        <v>18</v>
      </c>
      <c r="AB27" s="31">
        <v>18.399999999999999</v>
      </c>
      <c r="AC27" s="31">
        <v>-7.4</v>
      </c>
    </row>
    <row r="28" spans="1:29" x14ac:dyDescent="0.25">
      <c r="A28" s="14" t="str">
        <f>INDEX(Ref!A:A,MATCH('2015'!C28,Ref!B:B,0))</f>
        <v>NYK</v>
      </c>
      <c r="B28" s="15">
        <v>27</v>
      </c>
      <c r="C28" s="15" t="s">
        <v>66</v>
      </c>
      <c r="D28" s="15">
        <v>82</v>
      </c>
      <c r="E28" s="15">
        <v>32</v>
      </c>
      <c r="F28" s="15">
        <v>50</v>
      </c>
      <c r="G28" s="15">
        <v>0.39</v>
      </c>
      <c r="H28" s="15">
        <v>48.3</v>
      </c>
      <c r="I28" s="15">
        <v>98.4</v>
      </c>
      <c r="J28" s="15">
        <v>36.9</v>
      </c>
      <c r="K28" s="15">
        <v>84</v>
      </c>
      <c r="L28" s="15">
        <v>43.9</v>
      </c>
      <c r="M28" s="15">
        <v>7.4</v>
      </c>
      <c r="N28" s="15">
        <v>21.5</v>
      </c>
      <c r="O28" s="15">
        <v>34.6</v>
      </c>
      <c r="P28" s="15">
        <v>17.2</v>
      </c>
      <c r="Q28" s="15">
        <v>21.4</v>
      </c>
      <c r="R28" s="15">
        <v>80.5</v>
      </c>
      <c r="S28" s="15">
        <v>10.4</v>
      </c>
      <c r="T28" s="15">
        <v>34</v>
      </c>
      <c r="U28" s="15">
        <v>44.4</v>
      </c>
      <c r="V28" s="15">
        <v>20.5</v>
      </c>
      <c r="W28" s="15">
        <v>13.4</v>
      </c>
      <c r="X28" s="15">
        <v>5.7</v>
      </c>
      <c r="Y28" s="15">
        <v>5.7</v>
      </c>
      <c r="Z28" s="15">
        <v>4.2</v>
      </c>
      <c r="AA28" s="15">
        <v>19.7</v>
      </c>
      <c r="AB28" s="15">
        <v>18.5</v>
      </c>
      <c r="AC28" s="15">
        <v>-2.7</v>
      </c>
    </row>
    <row r="29" spans="1:29" x14ac:dyDescent="0.25">
      <c r="A29" s="14" t="str">
        <f>INDEX(Ref!A:A,MATCH('2015'!C29,Ref!B:B,0))</f>
        <v>UTA</v>
      </c>
      <c r="B29" s="31">
        <v>28</v>
      </c>
      <c r="C29" s="31" t="s">
        <v>82</v>
      </c>
      <c r="D29" s="31">
        <v>82</v>
      </c>
      <c r="E29" s="31">
        <v>40</v>
      </c>
      <c r="F29" s="31">
        <v>42</v>
      </c>
      <c r="G29" s="31">
        <v>0.48799999999999999</v>
      </c>
      <c r="H29" s="31">
        <v>48.7</v>
      </c>
      <c r="I29" s="31">
        <v>97.7</v>
      </c>
      <c r="J29" s="31">
        <v>36.1</v>
      </c>
      <c r="K29" s="31">
        <v>80.400000000000006</v>
      </c>
      <c r="L29" s="31">
        <v>44.9</v>
      </c>
      <c r="M29" s="31">
        <v>8.5</v>
      </c>
      <c r="N29" s="31">
        <v>23.9</v>
      </c>
      <c r="O29" s="31">
        <v>35.5</v>
      </c>
      <c r="P29" s="31">
        <v>17.100000000000001</v>
      </c>
      <c r="Q29" s="31">
        <v>23</v>
      </c>
      <c r="R29" s="31">
        <v>74.400000000000006</v>
      </c>
      <c r="S29" s="31">
        <v>10.7</v>
      </c>
      <c r="T29" s="31">
        <v>32.5</v>
      </c>
      <c r="U29" s="31">
        <v>43.2</v>
      </c>
      <c r="V29" s="31">
        <v>19</v>
      </c>
      <c r="W29" s="31">
        <v>14.9</v>
      </c>
      <c r="X29" s="31">
        <v>7.7</v>
      </c>
      <c r="Y29" s="31">
        <v>5.2</v>
      </c>
      <c r="Z29" s="31">
        <v>4.7</v>
      </c>
      <c r="AA29" s="31">
        <v>20.2</v>
      </c>
      <c r="AB29" s="31">
        <v>19.899999999999999</v>
      </c>
      <c r="AC29" s="31">
        <v>1.8</v>
      </c>
    </row>
    <row r="30" spans="1:29" x14ac:dyDescent="0.25">
      <c r="A30" s="14" t="str">
        <f>INDEX(Ref!A:A,MATCH('2015'!C30,Ref!B:B,0))</f>
        <v>PHI</v>
      </c>
      <c r="B30" s="15">
        <v>29</v>
      </c>
      <c r="C30" s="15" t="s">
        <v>71</v>
      </c>
      <c r="D30" s="15">
        <v>82</v>
      </c>
      <c r="E30" s="15">
        <v>10</v>
      </c>
      <c r="F30" s="15">
        <v>72</v>
      </c>
      <c r="G30" s="15">
        <v>0.122</v>
      </c>
      <c r="H30" s="15">
        <v>48.3</v>
      </c>
      <c r="I30" s="15">
        <v>97.4</v>
      </c>
      <c r="J30" s="15">
        <v>36.200000000000003</v>
      </c>
      <c r="K30" s="15">
        <v>84</v>
      </c>
      <c r="L30" s="15">
        <v>43.1</v>
      </c>
      <c r="M30" s="15">
        <v>9.3000000000000007</v>
      </c>
      <c r="N30" s="15">
        <v>27.5</v>
      </c>
      <c r="O30" s="15">
        <v>33.9</v>
      </c>
      <c r="P30" s="15">
        <v>15.7</v>
      </c>
      <c r="Q30" s="15">
        <v>22.6</v>
      </c>
      <c r="R30" s="15">
        <v>69.400000000000006</v>
      </c>
      <c r="S30" s="15">
        <v>9.5</v>
      </c>
      <c r="T30" s="15">
        <v>31.8</v>
      </c>
      <c r="U30" s="15">
        <v>41.2</v>
      </c>
      <c r="V30" s="15">
        <v>21.5</v>
      </c>
      <c r="W30" s="15">
        <v>16.399999999999999</v>
      </c>
      <c r="X30" s="15">
        <v>8.3000000000000007</v>
      </c>
      <c r="Y30" s="15">
        <v>6</v>
      </c>
      <c r="Z30" s="15">
        <v>5.7</v>
      </c>
      <c r="AA30" s="15">
        <v>21.7</v>
      </c>
      <c r="AB30" s="15">
        <v>19.2</v>
      </c>
      <c r="AC30" s="15">
        <v>-10.199999999999999</v>
      </c>
    </row>
    <row r="31" spans="1:29" x14ac:dyDescent="0.25">
      <c r="A31" s="14" t="str">
        <f>INDEX(Ref!A:A,MATCH('2015'!C31,Ref!B:B,0))</f>
        <v>LAL</v>
      </c>
      <c r="B31" s="20">
        <v>30</v>
      </c>
      <c r="C31" s="20" t="s">
        <v>57</v>
      </c>
      <c r="D31" s="20">
        <v>82</v>
      </c>
      <c r="E31" s="20">
        <v>17</v>
      </c>
      <c r="F31" s="20">
        <v>65</v>
      </c>
      <c r="G31" s="20">
        <v>0.20699999999999999</v>
      </c>
      <c r="H31" s="20">
        <v>48.1</v>
      </c>
      <c r="I31" s="20">
        <v>97.3</v>
      </c>
      <c r="J31" s="20">
        <v>35.1</v>
      </c>
      <c r="K31" s="20">
        <v>84.8</v>
      </c>
      <c r="L31" s="20">
        <v>41.4</v>
      </c>
      <c r="M31" s="20">
        <v>7.8</v>
      </c>
      <c r="N31" s="20">
        <v>24.6</v>
      </c>
      <c r="O31" s="20">
        <v>31.7</v>
      </c>
      <c r="P31" s="20">
        <v>19.3</v>
      </c>
      <c r="Q31" s="20">
        <v>24.7</v>
      </c>
      <c r="R31" s="20">
        <v>78.099999999999994</v>
      </c>
      <c r="S31" s="20">
        <v>10.7</v>
      </c>
      <c r="T31" s="20">
        <v>32.299999999999997</v>
      </c>
      <c r="U31" s="20">
        <v>43</v>
      </c>
      <c r="V31" s="20">
        <v>18</v>
      </c>
      <c r="W31" s="20">
        <v>13.7</v>
      </c>
      <c r="X31" s="20">
        <v>7.2</v>
      </c>
      <c r="Y31" s="20">
        <v>4.0999999999999996</v>
      </c>
      <c r="Z31" s="20">
        <v>5.6</v>
      </c>
      <c r="AA31" s="20">
        <v>20.3</v>
      </c>
      <c r="AB31" s="20">
        <v>19.2</v>
      </c>
      <c r="AC31" s="20">
        <v>-9.6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4" workbookViewId="0">
      <selection activeCell="G19" sqref="G19"/>
    </sheetView>
  </sheetViews>
  <sheetFormatPr defaultRowHeight="15" x14ac:dyDescent="0.25"/>
  <cols>
    <col min="2" max="2" width="21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36</v>
      </c>
    </row>
    <row r="3" spans="1:2" x14ac:dyDescent="0.25">
      <c r="A3" t="s">
        <v>37</v>
      </c>
      <c r="B3" t="s">
        <v>38</v>
      </c>
    </row>
    <row r="4" spans="1:2" x14ac:dyDescent="0.25">
      <c r="A4" t="s">
        <v>3</v>
      </c>
      <c r="B4" t="s">
        <v>39</v>
      </c>
    </row>
    <row r="5" spans="1:2" x14ac:dyDescent="0.25">
      <c r="A5" t="s">
        <v>40</v>
      </c>
      <c r="B5" t="s">
        <v>41</v>
      </c>
    </row>
    <row r="6" spans="1:2" x14ac:dyDescent="0.25">
      <c r="A6" t="s">
        <v>42</v>
      </c>
      <c r="B6" t="s">
        <v>43</v>
      </c>
    </row>
    <row r="7" spans="1:2" x14ac:dyDescent="0.25">
      <c r="A7" t="s">
        <v>4</v>
      </c>
      <c r="B7" t="s">
        <v>44</v>
      </c>
    </row>
    <row r="8" spans="1:2" x14ac:dyDescent="0.25">
      <c r="A8" t="s">
        <v>45</v>
      </c>
      <c r="B8" t="s">
        <v>46</v>
      </c>
    </row>
    <row r="9" spans="1:2" x14ac:dyDescent="0.25">
      <c r="A9" t="s">
        <v>47</v>
      </c>
      <c r="B9" t="s">
        <v>48</v>
      </c>
    </row>
    <row r="10" spans="1:2" x14ac:dyDescent="0.25">
      <c r="A10" t="s">
        <v>5</v>
      </c>
      <c r="B10" t="s">
        <v>49</v>
      </c>
    </row>
    <row r="11" spans="1:2" x14ac:dyDescent="0.25">
      <c r="A11" t="s">
        <v>50</v>
      </c>
      <c r="B11" t="s">
        <v>51</v>
      </c>
    </row>
    <row r="12" spans="1:2" x14ac:dyDescent="0.25">
      <c r="A12" t="s">
        <v>6</v>
      </c>
      <c r="B12" t="s">
        <v>52</v>
      </c>
    </row>
    <row r="13" spans="1:2" x14ac:dyDescent="0.25">
      <c r="A13" t="s">
        <v>53</v>
      </c>
      <c r="B13" t="s">
        <v>54</v>
      </c>
    </row>
    <row r="14" spans="1:2" x14ac:dyDescent="0.25">
      <c r="A14" t="s">
        <v>55</v>
      </c>
      <c r="B14" t="s">
        <v>125</v>
      </c>
    </row>
    <row r="15" spans="1:2" x14ac:dyDescent="0.25">
      <c r="A15" t="s">
        <v>56</v>
      </c>
      <c r="B15" t="s">
        <v>57</v>
      </c>
    </row>
    <row r="16" spans="1:2" x14ac:dyDescent="0.25">
      <c r="A16" t="s">
        <v>58</v>
      </c>
      <c r="B16" t="s">
        <v>59</v>
      </c>
    </row>
    <row r="17" spans="1:2" x14ac:dyDescent="0.25">
      <c r="A17" t="s">
        <v>7</v>
      </c>
      <c r="B17" t="s">
        <v>60</v>
      </c>
    </row>
    <row r="18" spans="1:2" x14ac:dyDescent="0.25">
      <c r="A18" t="s">
        <v>8</v>
      </c>
      <c r="B18" t="s">
        <v>61</v>
      </c>
    </row>
    <row r="19" spans="1:2" x14ac:dyDescent="0.25">
      <c r="A19" t="s">
        <v>9</v>
      </c>
      <c r="B19" t="s">
        <v>62</v>
      </c>
    </row>
    <row r="20" spans="1:2" x14ac:dyDescent="0.25">
      <c r="A20" t="s">
        <v>63</v>
      </c>
      <c r="B20" t="s">
        <v>64</v>
      </c>
    </row>
    <row r="21" spans="1:2" x14ac:dyDescent="0.25">
      <c r="A21" t="s">
        <v>65</v>
      </c>
      <c r="B21" t="s">
        <v>66</v>
      </c>
    </row>
    <row r="22" spans="1:2" x14ac:dyDescent="0.25">
      <c r="A22" t="s">
        <v>67</v>
      </c>
      <c r="B22" t="s">
        <v>68</v>
      </c>
    </row>
    <row r="23" spans="1:2" x14ac:dyDescent="0.25">
      <c r="A23" t="s">
        <v>69</v>
      </c>
      <c r="B23" t="s">
        <v>70</v>
      </c>
    </row>
    <row r="24" spans="1:2" x14ac:dyDescent="0.25">
      <c r="A24" t="s">
        <v>10</v>
      </c>
      <c r="B24" t="s">
        <v>71</v>
      </c>
    </row>
    <row r="25" spans="1:2" x14ac:dyDescent="0.25">
      <c r="A25" t="s">
        <v>72</v>
      </c>
      <c r="B25" t="s">
        <v>73</v>
      </c>
    </row>
    <row r="26" spans="1:2" x14ac:dyDescent="0.25">
      <c r="A26" t="s">
        <v>74</v>
      </c>
      <c r="B26" t="s">
        <v>75</v>
      </c>
    </row>
    <row r="27" spans="1:2" x14ac:dyDescent="0.25">
      <c r="A27" t="s">
        <v>76</v>
      </c>
      <c r="B27" t="s">
        <v>77</v>
      </c>
    </row>
    <row r="28" spans="1:2" x14ac:dyDescent="0.25">
      <c r="A28" t="s">
        <v>78</v>
      </c>
      <c r="B28" t="s">
        <v>79</v>
      </c>
    </row>
    <row r="29" spans="1:2" x14ac:dyDescent="0.25">
      <c r="A29" t="s">
        <v>11</v>
      </c>
      <c r="B29" t="s">
        <v>80</v>
      </c>
    </row>
    <row r="30" spans="1:2" x14ac:dyDescent="0.25">
      <c r="A30" t="s">
        <v>81</v>
      </c>
      <c r="B30" t="s">
        <v>82</v>
      </c>
    </row>
    <row r="31" spans="1:2" x14ac:dyDescent="0.25">
      <c r="A31" t="s">
        <v>83</v>
      </c>
      <c r="B31" t="s">
        <v>84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C14" sqref="C14"/>
    </sheetView>
  </sheetViews>
  <sheetFormatPr defaultRowHeight="15" x14ac:dyDescent="0.25"/>
  <cols>
    <col min="3" max="3" width="23.85546875" customWidth="1"/>
  </cols>
  <sheetData>
    <row r="1" spans="1:29" x14ac:dyDescent="0.25">
      <c r="A1" s="62" t="s">
        <v>126</v>
      </c>
      <c r="B1" s="60" t="s">
        <v>269</v>
      </c>
      <c r="C1" s="60" t="s">
        <v>99</v>
      </c>
      <c r="D1" s="60" t="s">
        <v>100</v>
      </c>
      <c r="E1" s="60" t="s">
        <v>101</v>
      </c>
      <c r="F1" s="60" t="s">
        <v>102</v>
      </c>
      <c r="G1" s="60" t="s">
        <v>103</v>
      </c>
      <c r="H1" s="60" t="s">
        <v>9</v>
      </c>
      <c r="I1" s="60" t="s">
        <v>104</v>
      </c>
      <c r="J1" s="60" t="s">
        <v>105</v>
      </c>
      <c r="K1" s="60" t="s">
        <v>106</v>
      </c>
      <c r="L1" s="60" t="s">
        <v>107</v>
      </c>
      <c r="M1" s="60" t="s">
        <v>108</v>
      </c>
      <c r="N1" s="60" t="s">
        <v>109</v>
      </c>
      <c r="O1" s="60" t="s">
        <v>110</v>
      </c>
      <c r="P1" s="60" t="s">
        <v>111</v>
      </c>
      <c r="Q1" s="60" t="s">
        <v>112</v>
      </c>
      <c r="R1" s="60" t="s">
        <v>113</v>
      </c>
      <c r="S1" s="60" t="s">
        <v>114</v>
      </c>
      <c r="T1" s="60" t="s">
        <v>115</v>
      </c>
      <c r="U1" s="60" t="s">
        <v>116</v>
      </c>
      <c r="V1" s="60" t="s">
        <v>117</v>
      </c>
      <c r="W1" s="60" t="s">
        <v>118</v>
      </c>
      <c r="X1" s="60" t="s">
        <v>119</v>
      </c>
      <c r="Y1" s="60" t="s">
        <v>120</v>
      </c>
      <c r="Z1" s="60" t="s">
        <v>121</v>
      </c>
      <c r="AA1" s="60" t="s">
        <v>122</v>
      </c>
      <c r="AB1" s="60" t="s">
        <v>123</v>
      </c>
      <c r="AC1" s="60" t="s">
        <v>124</v>
      </c>
    </row>
    <row r="2" spans="1:29" x14ac:dyDescent="0.25">
      <c r="A2" s="14" t="str">
        <f>INDEX(Ref!A:A,MATCH('2014'!C2,Ref!B:B,0))</f>
        <v>GSW</v>
      </c>
      <c r="B2" s="15">
        <v>1</v>
      </c>
      <c r="C2" s="15" t="s">
        <v>51</v>
      </c>
      <c r="D2" s="15">
        <v>82</v>
      </c>
      <c r="E2" s="15">
        <v>67</v>
      </c>
      <c r="F2" s="15">
        <v>15</v>
      </c>
      <c r="G2" s="15">
        <v>0.81699999999999995</v>
      </c>
      <c r="H2" s="15">
        <v>48.1</v>
      </c>
      <c r="I2" s="15">
        <v>110</v>
      </c>
      <c r="J2" s="15">
        <v>41.6</v>
      </c>
      <c r="K2" s="15">
        <v>87</v>
      </c>
      <c r="L2" s="15">
        <v>47.8</v>
      </c>
      <c r="M2" s="15">
        <v>10.8</v>
      </c>
      <c r="N2" s="15">
        <v>27</v>
      </c>
      <c r="O2" s="15">
        <v>39.799999999999997</v>
      </c>
      <c r="P2" s="15">
        <v>16</v>
      </c>
      <c r="Q2" s="15">
        <v>20.8</v>
      </c>
      <c r="R2" s="15">
        <v>76.8</v>
      </c>
      <c r="S2" s="15">
        <v>10.4</v>
      </c>
      <c r="T2" s="15">
        <v>34.299999999999997</v>
      </c>
      <c r="U2" s="15">
        <v>44.7</v>
      </c>
      <c r="V2" s="15">
        <v>27.4</v>
      </c>
      <c r="W2" s="15">
        <v>14.5</v>
      </c>
      <c r="X2" s="15">
        <v>9.3000000000000007</v>
      </c>
      <c r="Y2" s="15">
        <v>6</v>
      </c>
      <c r="Z2" s="15">
        <v>3.6</v>
      </c>
      <c r="AA2" s="15">
        <v>19.899999999999999</v>
      </c>
      <c r="AB2" s="15">
        <v>18.8</v>
      </c>
      <c r="AC2" s="15">
        <v>10.1</v>
      </c>
    </row>
    <row r="3" spans="1:29" x14ac:dyDescent="0.25">
      <c r="A3" s="14" t="str">
        <f>INDEX(Ref!A:A,MATCH('2014'!C3,Ref!B:B,0))</f>
        <v>LAC</v>
      </c>
      <c r="B3" s="31">
        <v>2</v>
      </c>
      <c r="C3" s="31" t="s">
        <v>125</v>
      </c>
      <c r="D3" s="31">
        <v>82</v>
      </c>
      <c r="E3" s="31">
        <v>56</v>
      </c>
      <c r="F3" s="31">
        <v>26</v>
      </c>
      <c r="G3" s="31">
        <v>0.68300000000000005</v>
      </c>
      <c r="H3" s="31">
        <v>48.1</v>
      </c>
      <c r="I3" s="31">
        <v>106.7</v>
      </c>
      <c r="J3" s="31">
        <v>39.4</v>
      </c>
      <c r="K3" s="31">
        <v>83.3</v>
      </c>
      <c r="L3" s="31">
        <v>47.3</v>
      </c>
      <c r="M3" s="31">
        <v>10.1</v>
      </c>
      <c r="N3" s="31">
        <v>26.9</v>
      </c>
      <c r="O3" s="31">
        <v>37.6</v>
      </c>
      <c r="P3" s="31">
        <v>17.899999999999999</v>
      </c>
      <c r="Q3" s="31">
        <v>25.2</v>
      </c>
      <c r="R3" s="31">
        <v>71</v>
      </c>
      <c r="S3" s="31">
        <v>9.6</v>
      </c>
      <c r="T3" s="31">
        <v>33.1</v>
      </c>
      <c r="U3" s="31">
        <v>42.6</v>
      </c>
      <c r="V3" s="31">
        <v>24.8</v>
      </c>
      <c r="W3" s="31">
        <v>12.3</v>
      </c>
      <c r="X3" s="31">
        <v>7.8</v>
      </c>
      <c r="Y3" s="31">
        <v>5</v>
      </c>
      <c r="Z3" s="31">
        <v>3</v>
      </c>
      <c r="AA3" s="31">
        <v>21.3</v>
      </c>
      <c r="AB3" s="31">
        <v>21.5</v>
      </c>
      <c r="AC3" s="31">
        <v>6.6</v>
      </c>
    </row>
    <row r="4" spans="1:29" x14ac:dyDescent="0.25">
      <c r="A4" s="14" t="str">
        <f>INDEX(Ref!A:A,MATCH('2014'!C4,Ref!B:B,0))</f>
        <v>DAL</v>
      </c>
      <c r="B4" s="15">
        <v>3</v>
      </c>
      <c r="C4" s="15" t="s">
        <v>46</v>
      </c>
      <c r="D4" s="15">
        <v>82</v>
      </c>
      <c r="E4" s="15">
        <v>50</v>
      </c>
      <c r="F4" s="15">
        <v>32</v>
      </c>
      <c r="G4" s="15">
        <v>0.61</v>
      </c>
      <c r="H4" s="15">
        <v>48.5</v>
      </c>
      <c r="I4" s="15">
        <v>105.2</v>
      </c>
      <c r="J4" s="15">
        <v>39.700000000000003</v>
      </c>
      <c r="K4" s="15">
        <v>85.8</v>
      </c>
      <c r="L4" s="15">
        <v>46.3</v>
      </c>
      <c r="M4" s="15">
        <v>8.9</v>
      </c>
      <c r="N4" s="15">
        <v>25.4</v>
      </c>
      <c r="O4" s="15">
        <v>35.200000000000003</v>
      </c>
      <c r="P4" s="15">
        <v>16.899999999999999</v>
      </c>
      <c r="Q4" s="15">
        <v>22.5</v>
      </c>
      <c r="R4" s="15">
        <v>75.2</v>
      </c>
      <c r="S4" s="15">
        <v>10.5</v>
      </c>
      <c r="T4" s="15">
        <v>31.8</v>
      </c>
      <c r="U4" s="15">
        <v>42.3</v>
      </c>
      <c r="V4" s="15">
        <v>22.5</v>
      </c>
      <c r="W4" s="15">
        <v>13</v>
      </c>
      <c r="X4" s="15">
        <v>8.1</v>
      </c>
      <c r="Y4" s="15">
        <v>4.5</v>
      </c>
      <c r="Z4" s="15">
        <v>3.8</v>
      </c>
      <c r="AA4" s="15">
        <v>20</v>
      </c>
      <c r="AB4" s="15">
        <v>22.1</v>
      </c>
      <c r="AC4" s="15">
        <v>2.9</v>
      </c>
    </row>
    <row r="5" spans="1:29" x14ac:dyDescent="0.25">
      <c r="A5" s="14" t="str">
        <f>INDEX(Ref!A:A,MATCH('2014'!C5,Ref!B:B,0))</f>
        <v>TOR</v>
      </c>
      <c r="B5" s="31">
        <v>4</v>
      </c>
      <c r="C5" s="31" t="s">
        <v>80</v>
      </c>
      <c r="D5" s="31">
        <v>82</v>
      </c>
      <c r="E5" s="31">
        <v>49</v>
      </c>
      <c r="F5" s="31">
        <v>33</v>
      </c>
      <c r="G5" s="31">
        <v>0.59799999999999998</v>
      </c>
      <c r="H5" s="31">
        <v>48.4</v>
      </c>
      <c r="I5" s="31">
        <v>104</v>
      </c>
      <c r="J5" s="31">
        <v>37.9</v>
      </c>
      <c r="K5" s="31">
        <v>83.3</v>
      </c>
      <c r="L5" s="31">
        <v>45.5</v>
      </c>
      <c r="M5" s="31">
        <v>8.9</v>
      </c>
      <c r="N5" s="31">
        <v>25.1</v>
      </c>
      <c r="O5" s="31">
        <v>35.200000000000003</v>
      </c>
      <c r="P5" s="31">
        <v>19.3</v>
      </c>
      <c r="Q5" s="31">
        <v>24.6</v>
      </c>
      <c r="R5" s="31">
        <v>78.7</v>
      </c>
      <c r="S5" s="31">
        <v>10.7</v>
      </c>
      <c r="T5" s="31">
        <v>30.8</v>
      </c>
      <c r="U5" s="31">
        <v>41.5</v>
      </c>
      <c r="V5" s="31">
        <v>20.7</v>
      </c>
      <c r="W5" s="31">
        <v>12.9</v>
      </c>
      <c r="X5" s="31">
        <v>7.5</v>
      </c>
      <c r="Y5" s="31">
        <v>4.4000000000000004</v>
      </c>
      <c r="Z5" s="31">
        <v>5</v>
      </c>
      <c r="AA5" s="31">
        <v>20.9</v>
      </c>
      <c r="AB5" s="31">
        <v>20.3</v>
      </c>
      <c r="AC5" s="31">
        <v>3.1</v>
      </c>
    </row>
    <row r="6" spans="1:29" x14ac:dyDescent="0.25">
      <c r="A6" s="14" t="str">
        <f>INDEX(Ref!A:A,MATCH('2014'!C6,Ref!B:B,0))</f>
        <v>OKC</v>
      </c>
      <c r="B6" s="15">
        <v>5</v>
      </c>
      <c r="C6" s="15" t="s">
        <v>68</v>
      </c>
      <c r="D6" s="15">
        <v>82</v>
      </c>
      <c r="E6" s="15">
        <v>45</v>
      </c>
      <c r="F6" s="15">
        <v>37</v>
      </c>
      <c r="G6" s="15">
        <v>0.54900000000000004</v>
      </c>
      <c r="H6" s="15">
        <v>48.4</v>
      </c>
      <c r="I6" s="15">
        <v>104</v>
      </c>
      <c r="J6" s="15">
        <v>38.799999999999997</v>
      </c>
      <c r="K6" s="15">
        <v>86.8</v>
      </c>
      <c r="L6" s="15">
        <v>44.7</v>
      </c>
      <c r="M6" s="15">
        <v>7.7</v>
      </c>
      <c r="N6" s="15">
        <v>22.7</v>
      </c>
      <c r="O6" s="15">
        <v>33.9</v>
      </c>
      <c r="P6" s="15">
        <v>18.600000000000001</v>
      </c>
      <c r="Q6" s="15">
        <v>24.6</v>
      </c>
      <c r="R6" s="15">
        <v>75.400000000000006</v>
      </c>
      <c r="S6" s="15">
        <v>12.8</v>
      </c>
      <c r="T6" s="15">
        <v>34.700000000000003</v>
      </c>
      <c r="U6" s="15">
        <v>47.5</v>
      </c>
      <c r="V6" s="15">
        <v>20.5</v>
      </c>
      <c r="W6" s="15">
        <v>14.7</v>
      </c>
      <c r="X6" s="15">
        <v>7.3</v>
      </c>
      <c r="Y6" s="15">
        <v>5.5</v>
      </c>
      <c r="Z6" s="15">
        <v>4.5999999999999996</v>
      </c>
      <c r="AA6" s="15">
        <v>22.3</v>
      </c>
      <c r="AB6" s="15">
        <v>20.399999999999999</v>
      </c>
      <c r="AC6" s="15">
        <v>2.2000000000000002</v>
      </c>
    </row>
    <row r="7" spans="1:29" x14ac:dyDescent="0.25">
      <c r="A7" s="14" t="str">
        <f>INDEX(Ref!A:A,MATCH('2014'!C7,Ref!B:B,0))</f>
        <v>HOU</v>
      </c>
      <c r="B7" s="31">
        <v>6</v>
      </c>
      <c r="C7" s="31" t="s">
        <v>52</v>
      </c>
      <c r="D7" s="31">
        <v>82</v>
      </c>
      <c r="E7" s="31">
        <v>56</v>
      </c>
      <c r="F7" s="31">
        <v>26</v>
      </c>
      <c r="G7" s="31">
        <v>0.68300000000000005</v>
      </c>
      <c r="H7" s="31">
        <v>48.3</v>
      </c>
      <c r="I7" s="31">
        <v>103.9</v>
      </c>
      <c r="J7" s="31">
        <v>37</v>
      </c>
      <c r="K7" s="31">
        <v>83.3</v>
      </c>
      <c r="L7" s="31">
        <v>44.4</v>
      </c>
      <c r="M7" s="31">
        <v>11.4</v>
      </c>
      <c r="N7" s="31">
        <v>32.700000000000003</v>
      </c>
      <c r="O7" s="31">
        <v>34.799999999999997</v>
      </c>
      <c r="P7" s="31">
        <v>18.600000000000001</v>
      </c>
      <c r="Q7" s="31">
        <v>26</v>
      </c>
      <c r="R7" s="31">
        <v>71.5</v>
      </c>
      <c r="S7" s="31">
        <v>11.7</v>
      </c>
      <c r="T7" s="31">
        <v>32</v>
      </c>
      <c r="U7" s="31">
        <v>43.7</v>
      </c>
      <c r="V7" s="31">
        <v>22.2</v>
      </c>
      <c r="W7" s="31">
        <v>16.7</v>
      </c>
      <c r="X7" s="31">
        <v>9.5</v>
      </c>
      <c r="Y7" s="31">
        <v>5</v>
      </c>
      <c r="Z7" s="31">
        <v>5.3</v>
      </c>
      <c r="AA7" s="31">
        <v>22</v>
      </c>
      <c r="AB7" s="31">
        <v>21.1</v>
      </c>
      <c r="AC7" s="31">
        <v>3.4</v>
      </c>
    </row>
    <row r="8" spans="1:29" x14ac:dyDescent="0.25">
      <c r="A8" s="14" t="str">
        <f>INDEX(Ref!A:A,MATCH('2014'!C8,Ref!B:B,0))</f>
        <v>SAS</v>
      </c>
      <c r="B8" s="15">
        <v>7</v>
      </c>
      <c r="C8" s="15" t="s">
        <v>79</v>
      </c>
      <c r="D8" s="15">
        <v>82</v>
      </c>
      <c r="E8" s="15">
        <v>55</v>
      </c>
      <c r="F8" s="15">
        <v>27</v>
      </c>
      <c r="G8" s="15">
        <v>0.67100000000000004</v>
      </c>
      <c r="H8" s="15">
        <v>48.7</v>
      </c>
      <c r="I8" s="15">
        <v>103.2</v>
      </c>
      <c r="J8" s="15">
        <v>39.1</v>
      </c>
      <c r="K8" s="15">
        <v>83.6</v>
      </c>
      <c r="L8" s="15">
        <v>46.8</v>
      </c>
      <c r="M8" s="15">
        <v>8.3000000000000007</v>
      </c>
      <c r="N8" s="15">
        <v>22.5</v>
      </c>
      <c r="O8" s="15">
        <v>36.700000000000003</v>
      </c>
      <c r="P8" s="15">
        <v>16.7</v>
      </c>
      <c r="Q8" s="15">
        <v>21.4</v>
      </c>
      <c r="R8" s="15">
        <v>78</v>
      </c>
      <c r="S8" s="15">
        <v>9.8000000000000007</v>
      </c>
      <c r="T8" s="15">
        <v>33.799999999999997</v>
      </c>
      <c r="U8" s="15">
        <v>43.6</v>
      </c>
      <c r="V8" s="15">
        <v>24.4</v>
      </c>
      <c r="W8" s="15">
        <v>14</v>
      </c>
      <c r="X8" s="15">
        <v>8</v>
      </c>
      <c r="Y8" s="15">
        <v>5.4</v>
      </c>
      <c r="Z8" s="15">
        <v>4.4000000000000004</v>
      </c>
      <c r="AA8" s="15">
        <v>19.100000000000001</v>
      </c>
      <c r="AB8" s="15">
        <v>19.7</v>
      </c>
      <c r="AC8" s="15">
        <v>6.2</v>
      </c>
    </row>
    <row r="9" spans="1:29" x14ac:dyDescent="0.25">
      <c r="A9" s="14" t="str">
        <f>INDEX(Ref!A:A,MATCH('2014'!C9,Ref!B:B,0))</f>
        <v>CLE</v>
      </c>
      <c r="B9" s="31">
        <v>8</v>
      </c>
      <c r="C9" s="31" t="s">
        <v>44</v>
      </c>
      <c r="D9" s="31">
        <v>82</v>
      </c>
      <c r="E9" s="31">
        <v>53</v>
      </c>
      <c r="F9" s="31">
        <v>29</v>
      </c>
      <c r="G9" s="31">
        <v>0.64600000000000002</v>
      </c>
      <c r="H9" s="31">
        <v>48.2</v>
      </c>
      <c r="I9" s="31">
        <v>103.1</v>
      </c>
      <c r="J9" s="31">
        <v>37.700000000000003</v>
      </c>
      <c r="K9" s="31">
        <v>82.2</v>
      </c>
      <c r="L9" s="31">
        <v>45.8</v>
      </c>
      <c r="M9" s="31">
        <v>10.1</v>
      </c>
      <c r="N9" s="31">
        <v>27.5</v>
      </c>
      <c r="O9" s="31">
        <v>36.700000000000003</v>
      </c>
      <c r="P9" s="31">
        <v>17.7</v>
      </c>
      <c r="Q9" s="31">
        <v>23.6</v>
      </c>
      <c r="R9" s="31">
        <v>75.099999999999994</v>
      </c>
      <c r="S9" s="31">
        <v>11.1</v>
      </c>
      <c r="T9" s="31">
        <v>31.9</v>
      </c>
      <c r="U9" s="31">
        <v>43</v>
      </c>
      <c r="V9" s="31">
        <v>22.1</v>
      </c>
      <c r="W9" s="31">
        <v>14.3</v>
      </c>
      <c r="X9" s="31">
        <v>7.4</v>
      </c>
      <c r="Y9" s="31">
        <v>4.0999999999999996</v>
      </c>
      <c r="Z9" s="31">
        <v>4.5</v>
      </c>
      <c r="AA9" s="31">
        <v>18.399999999999999</v>
      </c>
      <c r="AB9" s="31">
        <v>20.5</v>
      </c>
      <c r="AC9" s="31">
        <v>4.5</v>
      </c>
    </row>
    <row r="10" spans="1:29" x14ac:dyDescent="0.25">
      <c r="A10" s="14" t="str">
        <f>INDEX(Ref!A:A,MATCH('2014'!C10,Ref!B:B,0))</f>
        <v>POR</v>
      </c>
      <c r="B10" s="15">
        <v>9</v>
      </c>
      <c r="C10" s="15" t="s">
        <v>75</v>
      </c>
      <c r="D10" s="15">
        <v>82</v>
      </c>
      <c r="E10" s="15">
        <v>51</v>
      </c>
      <c r="F10" s="15">
        <v>31</v>
      </c>
      <c r="G10" s="15">
        <v>0.622</v>
      </c>
      <c r="H10" s="15">
        <v>48.4</v>
      </c>
      <c r="I10" s="15">
        <v>102.8</v>
      </c>
      <c r="J10" s="15">
        <v>38.700000000000003</v>
      </c>
      <c r="K10" s="15">
        <v>86</v>
      </c>
      <c r="L10" s="15">
        <v>45</v>
      </c>
      <c r="M10" s="15">
        <v>9.8000000000000007</v>
      </c>
      <c r="N10" s="15">
        <v>27.2</v>
      </c>
      <c r="O10" s="15">
        <v>36.200000000000003</v>
      </c>
      <c r="P10" s="15">
        <v>15.5</v>
      </c>
      <c r="Q10" s="15">
        <v>19.399999999999999</v>
      </c>
      <c r="R10" s="15">
        <v>80.099999999999994</v>
      </c>
      <c r="S10" s="15">
        <v>10.7</v>
      </c>
      <c r="T10" s="15">
        <v>35.1</v>
      </c>
      <c r="U10" s="15">
        <v>45.9</v>
      </c>
      <c r="V10" s="15">
        <v>21.9</v>
      </c>
      <c r="W10" s="15">
        <v>13.6</v>
      </c>
      <c r="X10" s="15">
        <v>6.4</v>
      </c>
      <c r="Y10" s="15">
        <v>4.5</v>
      </c>
      <c r="Z10" s="15">
        <v>3.6</v>
      </c>
      <c r="AA10" s="15">
        <v>18.2</v>
      </c>
      <c r="AB10" s="15">
        <v>18.7</v>
      </c>
      <c r="AC10" s="15">
        <v>4.2</v>
      </c>
    </row>
    <row r="11" spans="1:29" x14ac:dyDescent="0.25">
      <c r="A11" s="14" t="str">
        <f>INDEX(Ref!A:A,MATCH('2014'!C11,Ref!B:B,0))</f>
        <v>ATL</v>
      </c>
      <c r="B11" s="31">
        <v>10</v>
      </c>
      <c r="C11" s="31" t="s">
        <v>36</v>
      </c>
      <c r="D11" s="31">
        <v>82</v>
      </c>
      <c r="E11" s="31">
        <v>60</v>
      </c>
      <c r="F11" s="31">
        <v>22</v>
      </c>
      <c r="G11" s="31">
        <v>0.73199999999999998</v>
      </c>
      <c r="H11" s="31">
        <v>48.1</v>
      </c>
      <c r="I11" s="31">
        <v>102.5</v>
      </c>
      <c r="J11" s="31">
        <v>38.1</v>
      </c>
      <c r="K11" s="31">
        <v>81.7</v>
      </c>
      <c r="L11" s="31">
        <v>46.6</v>
      </c>
      <c r="M11" s="31">
        <v>10</v>
      </c>
      <c r="N11" s="31">
        <v>26.2</v>
      </c>
      <c r="O11" s="31">
        <v>38</v>
      </c>
      <c r="P11" s="31">
        <v>16.5</v>
      </c>
      <c r="Q11" s="31">
        <v>21.2</v>
      </c>
      <c r="R11" s="31">
        <v>77.8</v>
      </c>
      <c r="S11" s="31">
        <v>8.6999999999999993</v>
      </c>
      <c r="T11" s="31">
        <v>31.8</v>
      </c>
      <c r="U11" s="31">
        <v>40.6</v>
      </c>
      <c r="V11" s="31">
        <v>25.7</v>
      </c>
      <c r="W11" s="31">
        <v>14.2</v>
      </c>
      <c r="X11" s="31">
        <v>9.1</v>
      </c>
      <c r="Y11" s="31">
        <v>4.5999999999999996</v>
      </c>
      <c r="Z11" s="31">
        <v>4.9000000000000004</v>
      </c>
      <c r="AA11" s="31">
        <v>17.8</v>
      </c>
      <c r="AB11" s="31">
        <v>19.600000000000001</v>
      </c>
      <c r="AC11" s="31">
        <v>5.4</v>
      </c>
    </row>
    <row r="12" spans="1:29" x14ac:dyDescent="0.25">
      <c r="A12" s="14" t="str">
        <f>INDEX(Ref!A:A,MATCH('2014'!C12,Ref!B:B,0))</f>
        <v>PHX</v>
      </c>
      <c r="B12" s="15">
        <v>11</v>
      </c>
      <c r="C12" s="15" t="s">
        <v>73</v>
      </c>
      <c r="D12" s="15">
        <v>82</v>
      </c>
      <c r="E12" s="15">
        <v>39</v>
      </c>
      <c r="F12" s="15">
        <v>43</v>
      </c>
      <c r="G12" s="15">
        <v>0.47599999999999998</v>
      </c>
      <c r="H12" s="15">
        <v>48.5</v>
      </c>
      <c r="I12" s="15">
        <v>102.4</v>
      </c>
      <c r="J12" s="15">
        <v>38.799999999999997</v>
      </c>
      <c r="K12" s="15">
        <v>85.8</v>
      </c>
      <c r="L12" s="15">
        <v>45.2</v>
      </c>
      <c r="M12" s="15">
        <v>8.5</v>
      </c>
      <c r="N12" s="15">
        <v>25</v>
      </c>
      <c r="O12" s="15">
        <v>34.1</v>
      </c>
      <c r="P12" s="15">
        <v>16.399999999999999</v>
      </c>
      <c r="Q12" s="15">
        <v>21.5</v>
      </c>
      <c r="R12" s="15">
        <v>76</v>
      </c>
      <c r="S12" s="15">
        <v>10.9</v>
      </c>
      <c r="T12" s="15">
        <v>32.200000000000003</v>
      </c>
      <c r="U12" s="15">
        <v>43.2</v>
      </c>
      <c r="V12" s="15">
        <v>20.2</v>
      </c>
      <c r="W12" s="15">
        <v>15.1</v>
      </c>
      <c r="X12" s="15">
        <v>8.5</v>
      </c>
      <c r="Y12" s="15">
        <v>4.7</v>
      </c>
      <c r="Z12" s="15">
        <v>4.0999999999999996</v>
      </c>
      <c r="AA12" s="15">
        <v>21.3</v>
      </c>
      <c r="AB12" s="15">
        <v>20.3</v>
      </c>
      <c r="AC12" s="15">
        <v>-0.9</v>
      </c>
    </row>
    <row r="13" spans="1:29" x14ac:dyDescent="0.25">
      <c r="A13" s="14" t="str">
        <f>INDEX(Ref!A:A,MATCH('2014'!C13,Ref!B:B,0))</f>
        <v>DEN</v>
      </c>
      <c r="B13" s="31">
        <v>12</v>
      </c>
      <c r="C13" s="31" t="s">
        <v>48</v>
      </c>
      <c r="D13" s="31">
        <v>82</v>
      </c>
      <c r="E13" s="31">
        <v>30</v>
      </c>
      <c r="F13" s="31">
        <v>52</v>
      </c>
      <c r="G13" s="31">
        <v>0.36599999999999999</v>
      </c>
      <c r="H13" s="31">
        <v>48.5</v>
      </c>
      <c r="I13" s="31">
        <v>101.5</v>
      </c>
      <c r="J13" s="31">
        <v>37.799999999999997</v>
      </c>
      <c r="K13" s="31">
        <v>87.3</v>
      </c>
      <c r="L13" s="31">
        <v>43.3</v>
      </c>
      <c r="M13" s="31">
        <v>8</v>
      </c>
      <c r="N13" s="31">
        <v>24.8</v>
      </c>
      <c r="O13" s="31">
        <v>32.5</v>
      </c>
      <c r="P13" s="31">
        <v>17.8</v>
      </c>
      <c r="Q13" s="31">
        <v>24.3</v>
      </c>
      <c r="R13" s="31">
        <v>73.400000000000006</v>
      </c>
      <c r="S13" s="31">
        <v>12.3</v>
      </c>
      <c r="T13" s="31">
        <v>32.4</v>
      </c>
      <c r="U13" s="31">
        <v>44.7</v>
      </c>
      <c r="V13" s="31">
        <v>21.8</v>
      </c>
      <c r="W13" s="31">
        <v>14.2</v>
      </c>
      <c r="X13" s="31">
        <v>7.8</v>
      </c>
      <c r="Y13" s="31">
        <v>4.5</v>
      </c>
      <c r="Z13" s="31">
        <v>6.1</v>
      </c>
      <c r="AA13" s="31">
        <v>23</v>
      </c>
      <c r="AB13" s="31">
        <v>20.7</v>
      </c>
      <c r="AC13" s="31">
        <v>-3.5</v>
      </c>
    </row>
    <row r="14" spans="1:29" x14ac:dyDescent="0.25">
      <c r="A14" s="14" t="str">
        <f>INDEX(Ref!A:A,MATCH('2014'!C14,Ref!B:B,0))</f>
        <v>BOS</v>
      </c>
      <c r="B14" s="15">
        <v>13</v>
      </c>
      <c r="C14" s="15" t="s">
        <v>39</v>
      </c>
      <c r="D14" s="15">
        <v>82</v>
      </c>
      <c r="E14" s="15">
        <v>40</v>
      </c>
      <c r="F14" s="15">
        <v>42</v>
      </c>
      <c r="G14" s="15">
        <v>0.48799999999999999</v>
      </c>
      <c r="H14" s="15">
        <v>48.5</v>
      </c>
      <c r="I14" s="15">
        <v>101.4</v>
      </c>
      <c r="J14" s="15">
        <v>38.9</v>
      </c>
      <c r="K14" s="15">
        <v>87.9</v>
      </c>
      <c r="L14" s="15">
        <v>44.3</v>
      </c>
      <c r="M14" s="15">
        <v>8</v>
      </c>
      <c r="N14" s="15">
        <v>24.6</v>
      </c>
      <c r="O14" s="15">
        <v>32.700000000000003</v>
      </c>
      <c r="P14" s="15">
        <v>15.4</v>
      </c>
      <c r="Q14" s="15">
        <v>20.5</v>
      </c>
      <c r="R14" s="15">
        <v>75.400000000000006</v>
      </c>
      <c r="S14" s="15">
        <v>11.1</v>
      </c>
      <c r="T14" s="15">
        <v>32.700000000000003</v>
      </c>
      <c r="U14" s="15">
        <v>43.8</v>
      </c>
      <c r="V14" s="15">
        <v>24.5</v>
      </c>
      <c r="W14" s="15">
        <v>13.8</v>
      </c>
      <c r="X14" s="15">
        <v>8.1999999999999993</v>
      </c>
      <c r="Y14" s="15">
        <v>3.6</v>
      </c>
      <c r="Z14" s="15">
        <v>5.3</v>
      </c>
      <c r="AA14" s="15">
        <v>21.2</v>
      </c>
      <c r="AB14" s="15">
        <v>18.8</v>
      </c>
      <c r="AC14" s="15">
        <v>0.2</v>
      </c>
    </row>
    <row r="15" spans="1:29" x14ac:dyDescent="0.25">
      <c r="A15" s="14" t="str">
        <f>INDEX(Ref!A:A,MATCH('2014'!C15,Ref!B:B,0))</f>
        <v>SAC</v>
      </c>
      <c r="B15" s="31">
        <v>14</v>
      </c>
      <c r="C15" s="31" t="s">
        <v>77</v>
      </c>
      <c r="D15" s="31">
        <v>82</v>
      </c>
      <c r="E15" s="31">
        <v>29</v>
      </c>
      <c r="F15" s="31">
        <v>53</v>
      </c>
      <c r="G15" s="31">
        <v>0.35399999999999998</v>
      </c>
      <c r="H15" s="31">
        <v>48.4</v>
      </c>
      <c r="I15" s="31">
        <v>101.3</v>
      </c>
      <c r="J15" s="31">
        <v>36.700000000000003</v>
      </c>
      <c r="K15" s="31">
        <v>80.7</v>
      </c>
      <c r="L15" s="31">
        <v>45.5</v>
      </c>
      <c r="M15" s="31">
        <v>5.6</v>
      </c>
      <c r="N15" s="31">
        <v>16.5</v>
      </c>
      <c r="O15" s="31">
        <v>34.1</v>
      </c>
      <c r="P15" s="31">
        <v>22.3</v>
      </c>
      <c r="Q15" s="31">
        <v>29.3</v>
      </c>
      <c r="R15" s="31">
        <v>76.2</v>
      </c>
      <c r="S15" s="31">
        <v>10.9</v>
      </c>
      <c r="T15" s="31">
        <v>33.299999999999997</v>
      </c>
      <c r="U15" s="31">
        <v>44.2</v>
      </c>
      <c r="V15" s="31">
        <v>20.3</v>
      </c>
      <c r="W15" s="31">
        <v>16.3</v>
      </c>
      <c r="X15" s="31">
        <v>6.7</v>
      </c>
      <c r="Y15" s="31">
        <v>4</v>
      </c>
      <c r="Z15" s="31">
        <v>6.2</v>
      </c>
      <c r="AA15" s="31">
        <v>20.7</v>
      </c>
      <c r="AB15" s="31">
        <v>23.9</v>
      </c>
      <c r="AC15" s="31">
        <v>-3.7</v>
      </c>
    </row>
    <row r="16" spans="1:29" x14ac:dyDescent="0.25">
      <c r="A16" s="14" t="str">
        <f>INDEX(Ref!A:A,MATCH('2014'!C16,Ref!B:B,0))</f>
        <v>CHI</v>
      </c>
      <c r="B16" s="15">
        <v>15</v>
      </c>
      <c r="C16" s="15" t="s">
        <v>43</v>
      </c>
      <c r="D16" s="15">
        <v>82</v>
      </c>
      <c r="E16" s="15">
        <v>50</v>
      </c>
      <c r="F16" s="15">
        <v>32</v>
      </c>
      <c r="G16" s="15">
        <v>0.61</v>
      </c>
      <c r="H16" s="15">
        <v>48.5</v>
      </c>
      <c r="I16" s="15">
        <v>100.8</v>
      </c>
      <c r="J16" s="15">
        <v>36.6</v>
      </c>
      <c r="K16" s="15">
        <v>82.9</v>
      </c>
      <c r="L16" s="15">
        <v>44.2</v>
      </c>
      <c r="M16" s="15">
        <v>7.9</v>
      </c>
      <c r="N16" s="15">
        <v>22.3</v>
      </c>
      <c r="O16" s="15">
        <v>35.299999999999997</v>
      </c>
      <c r="P16" s="15">
        <v>19.7</v>
      </c>
      <c r="Q16" s="15">
        <v>25.2</v>
      </c>
      <c r="R16" s="15">
        <v>78.3</v>
      </c>
      <c r="S16" s="15">
        <v>11.7</v>
      </c>
      <c r="T16" s="15">
        <v>34</v>
      </c>
      <c r="U16" s="15">
        <v>45.7</v>
      </c>
      <c r="V16" s="15">
        <v>21.7</v>
      </c>
      <c r="W16" s="15">
        <v>14</v>
      </c>
      <c r="X16" s="15">
        <v>6.3</v>
      </c>
      <c r="Y16" s="15">
        <v>5.8</v>
      </c>
      <c r="Z16" s="15">
        <v>5.4</v>
      </c>
      <c r="AA16" s="15">
        <v>18.2</v>
      </c>
      <c r="AB16" s="15">
        <v>21.2</v>
      </c>
      <c r="AC16" s="15">
        <v>3</v>
      </c>
    </row>
    <row r="17" spans="1:29" x14ac:dyDescent="0.25">
      <c r="A17" s="14" t="str">
        <f>INDEX(Ref!A:A,MATCH('2014'!C17,Ref!B:B,0))</f>
        <v>NOP</v>
      </c>
      <c r="B17" s="31">
        <v>16</v>
      </c>
      <c r="C17" s="31" t="s">
        <v>64</v>
      </c>
      <c r="D17" s="31">
        <v>82</v>
      </c>
      <c r="E17" s="31">
        <v>45</v>
      </c>
      <c r="F17" s="31">
        <v>37</v>
      </c>
      <c r="G17" s="31">
        <v>0.54900000000000004</v>
      </c>
      <c r="H17" s="31">
        <v>48.2</v>
      </c>
      <c r="I17" s="31">
        <v>99.4</v>
      </c>
      <c r="J17" s="31">
        <v>37.9</v>
      </c>
      <c r="K17" s="31">
        <v>82.9</v>
      </c>
      <c r="L17" s="31">
        <v>45.7</v>
      </c>
      <c r="M17" s="31">
        <v>7.1</v>
      </c>
      <c r="N17" s="31">
        <v>19.3</v>
      </c>
      <c r="O17" s="31">
        <v>37</v>
      </c>
      <c r="P17" s="31">
        <v>16.399999999999999</v>
      </c>
      <c r="Q17" s="31">
        <v>21.8</v>
      </c>
      <c r="R17" s="31">
        <v>75.099999999999994</v>
      </c>
      <c r="S17" s="31">
        <v>11.5</v>
      </c>
      <c r="T17" s="31">
        <v>32</v>
      </c>
      <c r="U17" s="31">
        <v>43.5</v>
      </c>
      <c r="V17" s="31">
        <v>22</v>
      </c>
      <c r="W17" s="31">
        <v>13.3</v>
      </c>
      <c r="X17" s="31">
        <v>6.7</v>
      </c>
      <c r="Y17" s="31">
        <v>6.2</v>
      </c>
      <c r="Z17" s="31">
        <v>5.8</v>
      </c>
      <c r="AA17" s="31">
        <v>18.7</v>
      </c>
      <c r="AB17" s="31">
        <v>18.7</v>
      </c>
      <c r="AC17" s="31">
        <v>0.8</v>
      </c>
    </row>
    <row r="18" spans="1:29" x14ac:dyDescent="0.25">
      <c r="A18" s="14" t="str">
        <f>INDEX(Ref!A:A,MATCH('2014'!C18,Ref!B:B,0))</f>
        <v>WAS</v>
      </c>
      <c r="B18" s="15">
        <v>17</v>
      </c>
      <c r="C18" s="15" t="s">
        <v>84</v>
      </c>
      <c r="D18" s="15">
        <v>82</v>
      </c>
      <c r="E18" s="15">
        <v>46</v>
      </c>
      <c r="F18" s="15">
        <v>36</v>
      </c>
      <c r="G18" s="15">
        <v>0.56100000000000005</v>
      </c>
      <c r="H18" s="15">
        <v>48.7</v>
      </c>
      <c r="I18" s="15">
        <v>98.5</v>
      </c>
      <c r="J18" s="15">
        <v>38.299999999999997</v>
      </c>
      <c r="K18" s="15">
        <v>82.8</v>
      </c>
      <c r="L18" s="15">
        <v>46.2</v>
      </c>
      <c r="M18" s="15">
        <v>6.1</v>
      </c>
      <c r="N18" s="15">
        <v>16.8</v>
      </c>
      <c r="O18" s="15">
        <v>36</v>
      </c>
      <c r="P18" s="15">
        <v>15.9</v>
      </c>
      <c r="Q18" s="15">
        <v>21.4</v>
      </c>
      <c r="R18" s="15">
        <v>74.2</v>
      </c>
      <c r="S18" s="15">
        <v>10.5</v>
      </c>
      <c r="T18" s="15">
        <v>34.200000000000003</v>
      </c>
      <c r="U18" s="15">
        <v>44.7</v>
      </c>
      <c r="V18" s="15">
        <v>24</v>
      </c>
      <c r="W18" s="15">
        <v>15</v>
      </c>
      <c r="X18" s="15">
        <v>7.3</v>
      </c>
      <c r="Y18" s="15">
        <v>4.5999999999999996</v>
      </c>
      <c r="Z18" s="15">
        <v>4.3</v>
      </c>
      <c r="AA18" s="15">
        <v>20.8</v>
      </c>
      <c r="AB18" s="15">
        <v>19.600000000000001</v>
      </c>
      <c r="AC18" s="15">
        <v>0.7</v>
      </c>
    </row>
    <row r="19" spans="1:29" x14ac:dyDescent="0.25">
      <c r="A19" s="14" t="str">
        <f>INDEX(Ref!A:A,MATCH('2014'!C19,Ref!B:B,0))</f>
        <v>DET</v>
      </c>
      <c r="B19" s="31">
        <v>18</v>
      </c>
      <c r="C19" s="31" t="s">
        <v>49</v>
      </c>
      <c r="D19" s="31">
        <v>82</v>
      </c>
      <c r="E19" s="31">
        <v>32</v>
      </c>
      <c r="F19" s="31">
        <v>50</v>
      </c>
      <c r="G19" s="31">
        <v>0.39</v>
      </c>
      <c r="H19" s="31">
        <v>48.4</v>
      </c>
      <c r="I19" s="31">
        <v>98.5</v>
      </c>
      <c r="J19" s="31">
        <v>37.1</v>
      </c>
      <c r="K19" s="31">
        <v>85.8</v>
      </c>
      <c r="L19" s="31">
        <v>43.2</v>
      </c>
      <c r="M19" s="31">
        <v>8.6</v>
      </c>
      <c r="N19" s="31">
        <v>24.9</v>
      </c>
      <c r="O19" s="31">
        <v>34.4</v>
      </c>
      <c r="P19" s="31">
        <v>15.8</v>
      </c>
      <c r="Q19" s="31">
        <v>22.4</v>
      </c>
      <c r="R19" s="31">
        <v>70.3</v>
      </c>
      <c r="S19" s="31">
        <v>12.8</v>
      </c>
      <c r="T19" s="31">
        <v>32.1</v>
      </c>
      <c r="U19" s="31">
        <v>44.9</v>
      </c>
      <c r="V19" s="31">
        <v>21.6</v>
      </c>
      <c r="W19" s="31">
        <v>13.4</v>
      </c>
      <c r="X19" s="31">
        <v>7.6</v>
      </c>
      <c r="Y19" s="31">
        <v>4.7</v>
      </c>
      <c r="Z19" s="31">
        <v>4.8</v>
      </c>
      <c r="AA19" s="31">
        <v>19</v>
      </c>
      <c r="AB19" s="31">
        <v>19.3</v>
      </c>
      <c r="AC19" s="31">
        <v>-1</v>
      </c>
    </row>
    <row r="20" spans="1:29" x14ac:dyDescent="0.25">
      <c r="A20" s="14" t="str">
        <f>INDEX(Ref!A:A,MATCH('2014'!C20,Ref!B:B,0))</f>
        <v>LAL</v>
      </c>
      <c r="B20" s="15">
        <v>19</v>
      </c>
      <c r="C20" s="15" t="s">
        <v>57</v>
      </c>
      <c r="D20" s="15">
        <v>82</v>
      </c>
      <c r="E20" s="15">
        <v>21</v>
      </c>
      <c r="F20" s="15">
        <v>61</v>
      </c>
      <c r="G20" s="15">
        <v>0.25600000000000001</v>
      </c>
      <c r="H20" s="15">
        <v>48.6</v>
      </c>
      <c r="I20" s="15">
        <v>98.5</v>
      </c>
      <c r="J20" s="15">
        <v>37.200000000000003</v>
      </c>
      <c r="K20" s="15">
        <v>85.6</v>
      </c>
      <c r="L20" s="15">
        <v>43.5</v>
      </c>
      <c r="M20" s="15">
        <v>6.5</v>
      </c>
      <c r="N20" s="15">
        <v>18.899999999999999</v>
      </c>
      <c r="O20" s="15">
        <v>34.4</v>
      </c>
      <c r="P20" s="15">
        <v>17.5</v>
      </c>
      <c r="Q20" s="15">
        <v>23.6</v>
      </c>
      <c r="R20" s="15">
        <v>74.099999999999994</v>
      </c>
      <c r="S20" s="15">
        <v>11.6</v>
      </c>
      <c r="T20" s="15">
        <v>32.299999999999997</v>
      </c>
      <c r="U20" s="15">
        <v>43.9</v>
      </c>
      <c r="V20" s="15">
        <v>20.9</v>
      </c>
      <c r="W20" s="15">
        <v>13.2</v>
      </c>
      <c r="X20" s="15">
        <v>7</v>
      </c>
      <c r="Y20" s="15">
        <v>4.5</v>
      </c>
      <c r="Z20" s="15">
        <v>4.8</v>
      </c>
      <c r="AA20" s="15">
        <v>21.2</v>
      </c>
      <c r="AB20" s="15">
        <v>19.399999999999999</v>
      </c>
      <c r="AC20" s="15">
        <v>-6.8</v>
      </c>
    </row>
    <row r="21" spans="1:29" x14ac:dyDescent="0.25">
      <c r="A21" s="14" t="str">
        <f>INDEX(Ref!A:A,MATCH('2014'!C21,Ref!B:B,0))</f>
        <v>MEM</v>
      </c>
      <c r="B21" s="31">
        <v>20</v>
      </c>
      <c r="C21" s="31" t="s">
        <v>59</v>
      </c>
      <c r="D21" s="31">
        <v>82</v>
      </c>
      <c r="E21" s="31">
        <v>55</v>
      </c>
      <c r="F21" s="31">
        <v>27</v>
      </c>
      <c r="G21" s="31">
        <v>0.67100000000000004</v>
      </c>
      <c r="H21" s="31">
        <v>48.5</v>
      </c>
      <c r="I21" s="31">
        <v>98.3</v>
      </c>
      <c r="J21" s="31">
        <v>37.799999999999997</v>
      </c>
      <c r="K21" s="31">
        <v>82.5</v>
      </c>
      <c r="L21" s="31">
        <v>45.8</v>
      </c>
      <c r="M21" s="31">
        <v>5.2</v>
      </c>
      <c r="N21" s="31">
        <v>15.2</v>
      </c>
      <c r="O21" s="31">
        <v>33.9</v>
      </c>
      <c r="P21" s="31">
        <v>17.600000000000001</v>
      </c>
      <c r="Q21" s="31">
        <v>22.8</v>
      </c>
      <c r="R21" s="31">
        <v>77.3</v>
      </c>
      <c r="S21" s="31">
        <v>10.4</v>
      </c>
      <c r="T21" s="31">
        <v>32.1</v>
      </c>
      <c r="U21" s="31">
        <v>42.6</v>
      </c>
      <c r="V21" s="31">
        <v>21.7</v>
      </c>
      <c r="W21" s="31">
        <v>13.3</v>
      </c>
      <c r="X21" s="31">
        <v>8.5</v>
      </c>
      <c r="Y21" s="31">
        <v>4.2</v>
      </c>
      <c r="Z21" s="31">
        <v>5.2</v>
      </c>
      <c r="AA21" s="31">
        <v>19.100000000000001</v>
      </c>
      <c r="AB21" s="31">
        <v>20.3</v>
      </c>
      <c r="AC21" s="31">
        <v>3.2</v>
      </c>
    </row>
    <row r="22" spans="1:29" x14ac:dyDescent="0.25">
      <c r="A22" s="14" t="str">
        <f>INDEX(Ref!A:A,MATCH('2014'!C22,Ref!B:B,0))</f>
        <v>BKN</v>
      </c>
      <c r="B22" s="15">
        <v>21</v>
      </c>
      <c r="C22" s="15" t="s">
        <v>38</v>
      </c>
      <c r="D22" s="15">
        <v>82</v>
      </c>
      <c r="E22" s="15">
        <v>38</v>
      </c>
      <c r="F22" s="15">
        <v>44</v>
      </c>
      <c r="G22" s="15">
        <v>0.46300000000000002</v>
      </c>
      <c r="H22" s="15">
        <v>48.6</v>
      </c>
      <c r="I22" s="15">
        <v>98</v>
      </c>
      <c r="J22" s="15">
        <v>37.4</v>
      </c>
      <c r="K22" s="15">
        <v>83</v>
      </c>
      <c r="L22" s="15">
        <v>45.1</v>
      </c>
      <c r="M22" s="15">
        <v>6.6</v>
      </c>
      <c r="N22" s="15">
        <v>19.899999999999999</v>
      </c>
      <c r="O22" s="15">
        <v>33.1</v>
      </c>
      <c r="P22" s="15">
        <v>16.600000000000001</v>
      </c>
      <c r="Q22" s="15">
        <v>22.2</v>
      </c>
      <c r="R22" s="15">
        <v>74.8</v>
      </c>
      <c r="S22" s="15">
        <v>10.3</v>
      </c>
      <c r="T22" s="15">
        <v>32</v>
      </c>
      <c r="U22" s="15">
        <v>42.4</v>
      </c>
      <c r="V22" s="15">
        <v>20.9</v>
      </c>
      <c r="W22" s="15">
        <v>13.8</v>
      </c>
      <c r="X22" s="15">
        <v>7</v>
      </c>
      <c r="Y22" s="15">
        <v>4.0999999999999996</v>
      </c>
      <c r="Z22" s="15">
        <v>4.5</v>
      </c>
      <c r="AA22" s="15">
        <v>19.3</v>
      </c>
      <c r="AB22" s="15">
        <v>20</v>
      </c>
      <c r="AC22" s="15">
        <v>-2.9</v>
      </c>
    </row>
    <row r="23" spans="1:29" x14ac:dyDescent="0.25">
      <c r="A23" s="14" t="str">
        <f>INDEX(Ref!A:A,MATCH('2014'!C23,Ref!B:B,0))</f>
        <v>MIL</v>
      </c>
      <c r="B23" s="31">
        <v>22</v>
      </c>
      <c r="C23" s="31" t="s">
        <v>61</v>
      </c>
      <c r="D23" s="31">
        <v>82</v>
      </c>
      <c r="E23" s="31">
        <v>41</v>
      </c>
      <c r="F23" s="31">
        <v>41</v>
      </c>
      <c r="G23" s="31">
        <v>0.5</v>
      </c>
      <c r="H23" s="31">
        <v>48.6</v>
      </c>
      <c r="I23" s="31">
        <v>97.8</v>
      </c>
      <c r="J23" s="31">
        <v>37.6</v>
      </c>
      <c r="K23" s="31">
        <v>82</v>
      </c>
      <c r="L23" s="31">
        <v>45.9</v>
      </c>
      <c r="M23" s="31">
        <v>6.6</v>
      </c>
      <c r="N23" s="31">
        <v>18.3</v>
      </c>
      <c r="O23" s="31">
        <v>36.299999999999997</v>
      </c>
      <c r="P23" s="31">
        <v>16</v>
      </c>
      <c r="Q23" s="31">
        <v>21.1</v>
      </c>
      <c r="R23" s="31">
        <v>75.7</v>
      </c>
      <c r="S23" s="31">
        <v>10.7</v>
      </c>
      <c r="T23" s="31">
        <v>31.4</v>
      </c>
      <c r="U23" s="31">
        <v>42.1</v>
      </c>
      <c r="V23" s="31">
        <v>23.6</v>
      </c>
      <c r="W23" s="31">
        <v>16.7</v>
      </c>
      <c r="X23" s="31">
        <v>9.6</v>
      </c>
      <c r="Y23" s="31">
        <v>4.9000000000000004</v>
      </c>
      <c r="Z23" s="31">
        <v>4.8</v>
      </c>
      <c r="AA23" s="31">
        <v>22.1</v>
      </c>
      <c r="AB23" s="31">
        <v>20.100000000000001</v>
      </c>
      <c r="AC23" s="31">
        <v>0.4</v>
      </c>
    </row>
    <row r="24" spans="1:29" x14ac:dyDescent="0.25">
      <c r="A24" s="14" t="str">
        <f>INDEX(Ref!A:A,MATCH('2014'!C24,Ref!B:B,0))</f>
        <v>MIN</v>
      </c>
      <c r="B24" s="15">
        <v>23</v>
      </c>
      <c r="C24" s="15" t="s">
        <v>62</v>
      </c>
      <c r="D24" s="15">
        <v>82</v>
      </c>
      <c r="E24" s="15">
        <v>16</v>
      </c>
      <c r="F24" s="15">
        <v>66</v>
      </c>
      <c r="G24" s="15">
        <v>0.19500000000000001</v>
      </c>
      <c r="H24" s="15">
        <v>48.3</v>
      </c>
      <c r="I24" s="15">
        <v>97.8</v>
      </c>
      <c r="J24" s="15">
        <v>36.4</v>
      </c>
      <c r="K24" s="15">
        <v>83.2</v>
      </c>
      <c r="L24" s="15">
        <v>43.8</v>
      </c>
      <c r="M24" s="15">
        <v>5</v>
      </c>
      <c r="N24" s="15">
        <v>14.9</v>
      </c>
      <c r="O24" s="15">
        <v>33.200000000000003</v>
      </c>
      <c r="P24" s="15">
        <v>20</v>
      </c>
      <c r="Q24" s="15">
        <v>25.7</v>
      </c>
      <c r="R24" s="15">
        <v>77.599999999999994</v>
      </c>
      <c r="S24" s="15">
        <v>11.6</v>
      </c>
      <c r="T24" s="15">
        <v>29.3</v>
      </c>
      <c r="U24" s="15">
        <v>40.9</v>
      </c>
      <c r="V24" s="15">
        <v>21.6</v>
      </c>
      <c r="W24" s="15">
        <v>15</v>
      </c>
      <c r="X24" s="15">
        <v>8.1</v>
      </c>
      <c r="Y24" s="15">
        <v>4</v>
      </c>
      <c r="Z24" s="15">
        <v>5.5</v>
      </c>
      <c r="AA24" s="15">
        <v>19.2</v>
      </c>
      <c r="AB24" s="15">
        <v>21.4</v>
      </c>
      <c r="AC24" s="15">
        <v>-8.8000000000000007</v>
      </c>
    </row>
    <row r="25" spans="1:29" x14ac:dyDescent="0.25">
      <c r="A25" s="14" t="str">
        <f>INDEX(Ref!A:A,MATCH('2014'!C25,Ref!B:B,0))</f>
        <v>IND</v>
      </c>
      <c r="B25" s="31">
        <v>24</v>
      </c>
      <c r="C25" s="31" t="s">
        <v>54</v>
      </c>
      <c r="D25" s="31">
        <v>82</v>
      </c>
      <c r="E25" s="31">
        <v>38</v>
      </c>
      <c r="F25" s="31">
        <v>44</v>
      </c>
      <c r="G25" s="31">
        <v>0.46300000000000002</v>
      </c>
      <c r="H25" s="31">
        <v>48.4</v>
      </c>
      <c r="I25" s="31">
        <v>97.3</v>
      </c>
      <c r="J25" s="31">
        <v>36.6</v>
      </c>
      <c r="K25" s="31">
        <v>83.2</v>
      </c>
      <c r="L25" s="31">
        <v>43.9</v>
      </c>
      <c r="M25" s="31">
        <v>7.5</v>
      </c>
      <c r="N25" s="31">
        <v>21.2</v>
      </c>
      <c r="O25" s="31">
        <v>35.200000000000003</v>
      </c>
      <c r="P25" s="31">
        <v>16.7</v>
      </c>
      <c r="Q25" s="31">
        <v>22.2</v>
      </c>
      <c r="R25" s="31">
        <v>75.599999999999994</v>
      </c>
      <c r="S25" s="31">
        <v>10.4</v>
      </c>
      <c r="T25" s="31">
        <v>34.4</v>
      </c>
      <c r="U25" s="31">
        <v>44.9</v>
      </c>
      <c r="V25" s="31">
        <v>21.4</v>
      </c>
      <c r="W25" s="31">
        <v>14</v>
      </c>
      <c r="X25" s="31">
        <v>6.2</v>
      </c>
      <c r="Y25" s="31">
        <v>4.5999999999999996</v>
      </c>
      <c r="Z25" s="31">
        <v>4.7</v>
      </c>
      <c r="AA25" s="31">
        <v>21.2</v>
      </c>
      <c r="AB25" s="31">
        <v>21.4</v>
      </c>
      <c r="AC25" s="31">
        <v>0.3</v>
      </c>
    </row>
    <row r="26" spans="1:29" x14ac:dyDescent="0.25">
      <c r="A26" s="14" t="str">
        <f>INDEX(Ref!A:A,MATCH('2014'!C26,Ref!B:B,0))</f>
        <v>ORL</v>
      </c>
      <c r="B26" s="15">
        <v>25</v>
      </c>
      <c r="C26" s="15" t="s">
        <v>70</v>
      </c>
      <c r="D26" s="15">
        <v>82</v>
      </c>
      <c r="E26" s="15">
        <v>25</v>
      </c>
      <c r="F26" s="15">
        <v>57</v>
      </c>
      <c r="G26" s="15">
        <v>0.30499999999999999</v>
      </c>
      <c r="H26" s="15">
        <v>48.2</v>
      </c>
      <c r="I26" s="15">
        <v>95.7</v>
      </c>
      <c r="J26" s="15">
        <v>37.5</v>
      </c>
      <c r="K26" s="15">
        <v>82.8</v>
      </c>
      <c r="L26" s="15">
        <v>45.3</v>
      </c>
      <c r="M26" s="15">
        <v>6.8</v>
      </c>
      <c r="N26" s="15">
        <v>19.5</v>
      </c>
      <c r="O26" s="15">
        <v>34.700000000000003</v>
      </c>
      <c r="P26" s="15">
        <v>13.9</v>
      </c>
      <c r="Q26" s="15">
        <v>19.100000000000001</v>
      </c>
      <c r="R26" s="15">
        <v>72.900000000000006</v>
      </c>
      <c r="S26" s="15">
        <v>10</v>
      </c>
      <c r="T26" s="15">
        <v>31.8</v>
      </c>
      <c r="U26" s="15">
        <v>41.8</v>
      </c>
      <c r="V26" s="15">
        <v>20.6</v>
      </c>
      <c r="W26" s="15">
        <v>14.9</v>
      </c>
      <c r="X26" s="15">
        <v>7.9</v>
      </c>
      <c r="Y26" s="15">
        <v>3.8</v>
      </c>
      <c r="Z26" s="15">
        <v>5.4</v>
      </c>
      <c r="AA26" s="15">
        <v>20.9</v>
      </c>
      <c r="AB26" s="15">
        <v>17.899999999999999</v>
      </c>
      <c r="AC26" s="15">
        <v>-5.7</v>
      </c>
    </row>
    <row r="27" spans="1:29" x14ac:dyDescent="0.25">
      <c r="A27" s="14" t="str">
        <f>INDEX(Ref!A:A,MATCH('2014'!C27,Ref!B:B,0))</f>
        <v>UTA</v>
      </c>
      <c r="B27" s="31">
        <v>26</v>
      </c>
      <c r="C27" s="31" t="s">
        <v>82</v>
      </c>
      <c r="D27" s="31">
        <v>82</v>
      </c>
      <c r="E27" s="31">
        <v>38</v>
      </c>
      <c r="F27" s="31">
        <v>44</v>
      </c>
      <c r="G27" s="31">
        <v>0.46300000000000002</v>
      </c>
      <c r="H27" s="31">
        <v>48.1</v>
      </c>
      <c r="I27" s="31">
        <v>95.1</v>
      </c>
      <c r="J27" s="31">
        <v>35.4</v>
      </c>
      <c r="K27" s="31">
        <v>79.2</v>
      </c>
      <c r="L27" s="31">
        <v>44.7</v>
      </c>
      <c r="M27" s="31">
        <v>7.4</v>
      </c>
      <c r="N27" s="31">
        <v>21.7</v>
      </c>
      <c r="O27" s="31">
        <v>34.299999999999997</v>
      </c>
      <c r="P27" s="31">
        <v>17</v>
      </c>
      <c r="Q27" s="31">
        <v>23.5</v>
      </c>
      <c r="R27" s="31">
        <v>72.099999999999994</v>
      </c>
      <c r="S27" s="31">
        <v>12</v>
      </c>
      <c r="T27" s="31">
        <v>31.9</v>
      </c>
      <c r="U27" s="31">
        <v>44</v>
      </c>
      <c r="V27" s="31">
        <v>19.899999999999999</v>
      </c>
      <c r="W27" s="31">
        <v>15.3</v>
      </c>
      <c r="X27" s="31">
        <v>7.6</v>
      </c>
      <c r="Y27" s="31">
        <v>6</v>
      </c>
      <c r="Z27" s="31">
        <v>4.7</v>
      </c>
      <c r="AA27" s="31">
        <v>19.3</v>
      </c>
      <c r="AB27" s="31">
        <v>19.600000000000001</v>
      </c>
      <c r="AC27" s="31">
        <v>0.2</v>
      </c>
    </row>
    <row r="28" spans="1:29" x14ac:dyDescent="0.25">
      <c r="A28" s="14" t="str">
        <f>INDEX(Ref!A:A,MATCH('2014'!C28,Ref!B:B,0))</f>
        <v>MIA</v>
      </c>
      <c r="B28" s="15">
        <v>27</v>
      </c>
      <c r="C28" s="15" t="s">
        <v>60</v>
      </c>
      <c r="D28" s="15">
        <v>82</v>
      </c>
      <c r="E28" s="15">
        <v>37</v>
      </c>
      <c r="F28" s="15">
        <v>45</v>
      </c>
      <c r="G28" s="15">
        <v>0.45100000000000001</v>
      </c>
      <c r="H28" s="15">
        <v>48.1</v>
      </c>
      <c r="I28" s="15">
        <v>94.7</v>
      </c>
      <c r="J28" s="15">
        <v>35.200000000000003</v>
      </c>
      <c r="K28" s="15">
        <v>77.2</v>
      </c>
      <c r="L28" s="15">
        <v>45.6</v>
      </c>
      <c r="M28" s="15">
        <v>6.8</v>
      </c>
      <c r="N28" s="15">
        <v>20.2</v>
      </c>
      <c r="O28" s="15">
        <v>33.5</v>
      </c>
      <c r="P28" s="15">
        <v>17.5</v>
      </c>
      <c r="Q28" s="15">
        <v>23.7</v>
      </c>
      <c r="R28" s="15">
        <v>74.099999999999994</v>
      </c>
      <c r="S28" s="15">
        <v>9.1</v>
      </c>
      <c r="T28" s="15">
        <v>30</v>
      </c>
      <c r="U28" s="15">
        <v>39.1</v>
      </c>
      <c r="V28" s="15">
        <v>19.8</v>
      </c>
      <c r="W28" s="15">
        <v>14.8</v>
      </c>
      <c r="X28" s="15">
        <v>7.8</v>
      </c>
      <c r="Y28" s="15">
        <v>4.5</v>
      </c>
      <c r="Z28" s="15">
        <v>4.4000000000000004</v>
      </c>
      <c r="AA28" s="15">
        <v>20</v>
      </c>
      <c r="AB28" s="15">
        <v>20.9</v>
      </c>
      <c r="AC28" s="15">
        <v>-2.6</v>
      </c>
    </row>
    <row r="29" spans="1:29" x14ac:dyDescent="0.25">
      <c r="A29" s="14" t="str">
        <f>INDEX(Ref!A:A,MATCH('2014'!C29,Ref!B:B,0))</f>
        <v>CHA</v>
      </c>
      <c r="B29" s="31">
        <v>28</v>
      </c>
      <c r="C29" s="31" t="s">
        <v>41</v>
      </c>
      <c r="D29" s="31">
        <v>82</v>
      </c>
      <c r="E29" s="31">
        <v>33</v>
      </c>
      <c r="F29" s="31">
        <v>49</v>
      </c>
      <c r="G29" s="31">
        <v>0.40200000000000002</v>
      </c>
      <c r="H29" s="31">
        <v>48.5</v>
      </c>
      <c r="I29" s="31">
        <v>94.2</v>
      </c>
      <c r="J29" s="31">
        <v>35.5</v>
      </c>
      <c r="K29" s="31">
        <v>84.5</v>
      </c>
      <c r="L29" s="31">
        <v>42</v>
      </c>
      <c r="M29" s="31">
        <v>6.1</v>
      </c>
      <c r="N29" s="31">
        <v>19.100000000000001</v>
      </c>
      <c r="O29" s="31">
        <v>31.8</v>
      </c>
      <c r="P29" s="31">
        <v>17</v>
      </c>
      <c r="Q29" s="31">
        <v>22.8</v>
      </c>
      <c r="R29" s="31">
        <v>74.8</v>
      </c>
      <c r="S29" s="31">
        <v>10</v>
      </c>
      <c r="T29" s="31">
        <v>34.1</v>
      </c>
      <c r="U29" s="31">
        <v>44.1</v>
      </c>
      <c r="V29" s="31">
        <v>20.2</v>
      </c>
      <c r="W29" s="31">
        <v>11.9</v>
      </c>
      <c r="X29" s="31">
        <v>6.1</v>
      </c>
      <c r="Y29" s="31">
        <v>5.5</v>
      </c>
      <c r="Z29" s="31">
        <v>5.4</v>
      </c>
      <c r="AA29" s="31">
        <v>18.2</v>
      </c>
      <c r="AB29" s="31">
        <v>20.8</v>
      </c>
      <c r="AC29" s="31">
        <v>-3.2</v>
      </c>
    </row>
    <row r="30" spans="1:29" x14ac:dyDescent="0.25">
      <c r="A30" s="14" t="str">
        <f>INDEX(Ref!A:A,MATCH('2014'!C30,Ref!B:B,0))</f>
        <v>PHI</v>
      </c>
      <c r="B30" s="15">
        <v>29</v>
      </c>
      <c r="C30" s="15" t="s">
        <v>71</v>
      </c>
      <c r="D30" s="15">
        <v>82</v>
      </c>
      <c r="E30" s="15">
        <v>18</v>
      </c>
      <c r="F30" s="15">
        <v>64</v>
      </c>
      <c r="G30" s="15">
        <v>0.22</v>
      </c>
      <c r="H30" s="15">
        <v>48.3</v>
      </c>
      <c r="I30" s="15">
        <v>92</v>
      </c>
      <c r="J30" s="15">
        <v>33.700000000000003</v>
      </c>
      <c r="K30" s="15">
        <v>82.6</v>
      </c>
      <c r="L30" s="15">
        <v>40.799999999999997</v>
      </c>
      <c r="M30" s="15">
        <v>8.4</v>
      </c>
      <c r="N30" s="15">
        <v>26.3</v>
      </c>
      <c r="O30" s="15">
        <v>32</v>
      </c>
      <c r="P30" s="15">
        <v>16.100000000000001</v>
      </c>
      <c r="Q30" s="15">
        <v>23.8</v>
      </c>
      <c r="R30" s="15">
        <v>67.599999999999994</v>
      </c>
      <c r="S30" s="15">
        <v>11.9</v>
      </c>
      <c r="T30" s="15">
        <v>30.9</v>
      </c>
      <c r="U30" s="15">
        <v>42.9</v>
      </c>
      <c r="V30" s="15">
        <v>20.5</v>
      </c>
      <c r="W30" s="15">
        <v>17.7</v>
      </c>
      <c r="X30" s="15">
        <v>9.6</v>
      </c>
      <c r="Y30" s="15">
        <v>5.9</v>
      </c>
      <c r="Z30" s="15">
        <v>5.5</v>
      </c>
      <c r="AA30" s="15">
        <v>21.7</v>
      </c>
      <c r="AB30" s="15">
        <v>20.2</v>
      </c>
      <c r="AC30" s="15">
        <v>-9</v>
      </c>
    </row>
    <row r="31" spans="1:29" x14ac:dyDescent="0.25">
      <c r="A31" s="14" t="str">
        <f>INDEX(Ref!A:A,MATCH('2014'!C31,Ref!B:B,0))</f>
        <v>NYK</v>
      </c>
      <c r="B31" s="20">
        <v>30</v>
      </c>
      <c r="C31" s="20" t="s">
        <v>66</v>
      </c>
      <c r="D31" s="20">
        <v>82</v>
      </c>
      <c r="E31" s="20">
        <v>17</v>
      </c>
      <c r="F31" s="20">
        <v>65</v>
      </c>
      <c r="G31" s="20">
        <v>0.20699999999999999</v>
      </c>
      <c r="H31" s="20">
        <v>48.4</v>
      </c>
      <c r="I31" s="20">
        <v>91.9</v>
      </c>
      <c r="J31" s="20">
        <v>35.1</v>
      </c>
      <c r="K31" s="20">
        <v>82</v>
      </c>
      <c r="L31" s="20">
        <v>42.8</v>
      </c>
      <c r="M31" s="20">
        <v>6.8</v>
      </c>
      <c r="N31" s="20">
        <v>19.7</v>
      </c>
      <c r="O31" s="20">
        <v>34.700000000000003</v>
      </c>
      <c r="P31" s="20">
        <v>14.8</v>
      </c>
      <c r="Q31" s="20">
        <v>19.2</v>
      </c>
      <c r="R31" s="20">
        <v>76.900000000000006</v>
      </c>
      <c r="S31" s="20">
        <v>10.6</v>
      </c>
      <c r="T31" s="20">
        <v>29.8</v>
      </c>
      <c r="U31" s="20">
        <v>40.4</v>
      </c>
      <c r="V31" s="20">
        <v>21.3</v>
      </c>
      <c r="W31" s="20">
        <v>14.7</v>
      </c>
      <c r="X31" s="20">
        <v>7</v>
      </c>
      <c r="Y31" s="20">
        <v>4.7</v>
      </c>
      <c r="Z31" s="20">
        <v>4.3</v>
      </c>
      <c r="AA31" s="20">
        <v>21.6</v>
      </c>
      <c r="AB31" s="20">
        <v>19.100000000000001</v>
      </c>
      <c r="AC31" s="20">
        <v>-9.3000000000000007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588"/>
  <sheetViews>
    <sheetView topLeftCell="A552" zoomScale="70" zoomScaleNormal="70" workbookViewId="0">
      <selection activeCell="E567" sqref="E567"/>
    </sheetView>
  </sheetViews>
  <sheetFormatPr defaultRowHeight="15" x14ac:dyDescent="0.25"/>
  <cols>
    <col min="1" max="1" width="14.28515625" customWidth="1"/>
    <col min="2" max="2" width="10.5703125" customWidth="1"/>
    <col min="3" max="3" width="11" customWidth="1"/>
    <col min="4" max="4" width="10.7109375" customWidth="1"/>
    <col min="5" max="5" width="15.5703125" customWidth="1"/>
    <col min="6" max="6" width="13.85546875" customWidth="1"/>
    <col min="7" max="8" width="24.42578125" customWidth="1"/>
    <col min="9" max="9" width="9.5703125" customWidth="1"/>
    <col min="10" max="10" width="21.85546875" customWidth="1"/>
    <col min="11" max="11" width="22.28515625" customWidth="1"/>
    <col min="12" max="12" width="20.7109375" customWidth="1"/>
    <col min="13" max="14" width="13.85546875" customWidth="1"/>
    <col min="15" max="16" width="17.28515625" customWidth="1"/>
  </cols>
  <sheetData>
    <row r="1" spans="1:16" x14ac:dyDescent="0.25">
      <c r="A1" s="40" t="s">
        <v>357</v>
      </c>
      <c r="B1" s="40" t="s">
        <v>358</v>
      </c>
      <c r="C1" s="44" t="s">
        <v>359</v>
      </c>
      <c r="D1" s="44" t="s">
        <v>360</v>
      </c>
      <c r="E1" s="44" t="s">
        <v>361</v>
      </c>
      <c r="F1" s="44" t="s">
        <v>362</v>
      </c>
      <c r="G1" s="44" t="s">
        <v>363</v>
      </c>
      <c r="H1" s="44" t="s">
        <v>364</v>
      </c>
      <c r="I1" s="44" t="s">
        <v>365</v>
      </c>
      <c r="J1" s="44" t="s">
        <v>366</v>
      </c>
      <c r="K1" s="44" t="s">
        <v>367</v>
      </c>
      <c r="L1" s="44" t="s">
        <v>368</v>
      </c>
      <c r="M1" s="44" t="s">
        <v>369</v>
      </c>
      <c r="N1" s="44" t="s">
        <v>370</v>
      </c>
      <c r="O1" s="54" t="s">
        <v>371</v>
      </c>
      <c r="P1" s="54" t="s">
        <v>372</v>
      </c>
    </row>
    <row r="2" spans="1:16" x14ac:dyDescent="0.25">
      <c r="A2" s="35" t="s">
        <v>373</v>
      </c>
      <c r="B2" s="20" t="s">
        <v>374</v>
      </c>
      <c r="C2" s="20" t="s">
        <v>375</v>
      </c>
      <c r="D2" s="34" t="s">
        <v>376</v>
      </c>
      <c r="E2" s="20"/>
      <c r="F2" s="34">
        <v>43029</v>
      </c>
      <c r="G2" s="20">
        <v>7.3999999999999996E-2</v>
      </c>
      <c r="H2" s="20">
        <v>0.92600000000000005</v>
      </c>
      <c r="I2" s="20">
        <v>2.2204460492503101E-16</v>
      </c>
      <c r="J2" s="20"/>
      <c r="K2" s="20"/>
      <c r="L2" s="20"/>
      <c r="M2" s="20"/>
      <c r="N2" s="20"/>
      <c r="O2" s="55"/>
      <c r="P2" s="55"/>
    </row>
    <row r="3" spans="1:16" x14ac:dyDescent="0.25">
      <c r="A3" s="16" t="s">
        <v>373</v>
      </c>
      <c r="B3" s="18" t="s">
        <v>377</v>
      </c>
      <c r="C3" s="18" t="s">
        <v>378</v>
      </c>
      <c r="D3" s="19" t="s">
        <v>376</v>
      </c>
      <c r="E3" s="18"/>
      <c r="F3" s="19">
        <v>43029</v>
      </c>
      <c r="G3" s="18">
        <v>0.11799999999999999</v>
      </c>
      <c r="H3" s="18">
        <v>0.88200000000000001</v>
      </c>
      <c r="I3" s="18">
        <v>1</v>
      </c>
      <c r="J3" s="18"/>
      <c r="K3" s="18"/>
      <c r="L3" s="18"/>
      <c r="M3" s="18"/>
      <c r="N3" s="18"/>
      <c r="O3" s="56"/>
      <c r="P3" s="56"/>
    </row>
    <row r="4" spans="1:16" x14ac:dyDescent="0.25">
      <c r="A4" s="35" t="s">
        <v>373</v>
      </c>
      <c r="B4" s="20" t="s">
        <v>379</v>
      </c>
      <c r="C4" s="20" t="s">
        <v>380</v>
      </c>
      <c r="D4" s="34" t="s">
        <v>376</v>
      </c>
      <c r="E4" s="20"/>
      <c r="F4" s="34">
        <v>43029</v>
      </c>
      <c r="G4" s="20">
        <v>6.4000000000000001E-2</v>
      </c>
      <c r="H4" s="20">
        <v>0.93600000000000005</v>
      </c>
      <c r="I4" s="20">
        <v>2.2204460492503101E-16</v>
      </c>
      <c r="J4" s="20"/>
      <c r="K4" s="20"/>
      <c r="L4" s="20"/>
      <c r="M4" s="20"/>
      <c r="N4" s="20"/>
      <c r="O4" s="55"/>
      <c r="P4" s="55"/>
    </row>
    <row r="5" spans="1:16" x14ac:dyDescent="0.25">
      <c r="A5" s="16" t="s">
        <v>373</v>
      </c>
      <c r="B5" s="18" t="s">
        <v>381</v>
      </c>
      <c r="C5" s="18" t="s">
        <v>382</v>
      </c>
      <c r="D5" s="19" t="s">
        <v>376</v>
      </c>
      <c r="E5" s="18"/>
      <c r="F5" s="19">
        <v>43029</v>
      </c>
      <c r="G5" s="18">
        <v>0.104</v>
      </c>
      <c r="H5" s="18">
        <v>0.89600000000000002</v>
      </c>
      <c r="I5" s="18">
        <v>2.2204460492503101E-16</v>
      </c>
      <c r="J5" s="18"/>
      <c r="K5" s="18"/>
      <c r="L5" s="18"/>
      <c r="M5" s="18"/>
      <c r="N5" s="18"/>
      <c r="O5" s="56"/>
      <c r="P5" s="56"/>
    </row>
    <row r="6" spans="1:16" x14ac:dyDescent="0.25">
      <c r="A6" s="35" t="s">
        <v>373</v>
      </c>
      <c r="B6" s="20" t="s">
        <v>383</v>
      </c>
      <c r="C6" s="20" t="s">
        <v>384</v>
      </c>
      <c r="D6" s="34" t="s">
        <v>376</v>
      </c>
      <c r="E6" s="20"/>
      <c r="F6" s="34">
        <v>43029</v>
      </c>
      <c r="G6" s="20">
        <v>0.39</v>
      </c>
      <c r="H6" s="20">
        <v>0.61</v>
      </c>
      <c r="I6" s="20">
        <v>1</v>
      </c>
      <c r="J6" s="20"/>
      <c r="K6" s="20"/>
      <c r="L6" s="20"/>
      <c r="M6" s="20"/>
      <c r="N6" s="20"/>
      <c r="O6" s="55"/>
      <c r="P6" s="55"/>
    </row>
    <row r="7" spans="1:16" x14ac:dyDescent="0.25">
      <c r="A7" s="16" t="s">
        <v>373</v>
      </c>
      <c r="B7" s="18" t="s">
        <v>385</v>
      </c>
      <c r="C7" s="18" t="s">
        <v>386</v>
      </c>
      <c r="D7" s="19" t="s">
        <v>376</v>
      </c>
      <c r="E7" s="18"/>
      <c r="F7" s="19">
        <v>43029</v>
      </c>
      <c r="G7" s="18">
        <v>0.11600000000000001</v>
      </c>
      <c r="H7" s="18">
        <v>0.88400000000000001</v>
      </c>
      <c r="I7" s="18">
        <v>1</v>
      </c>
      <c r="J7" s="18"/>
      <c r="K7" s="18"/>
      <c r="L7" s="18"/>
      <c r="M7" s="18"/>
      <c r="N7" s="18"/>
      <c r="O7" s="56"/>
      <c r="P7" s="56"/>
    </row>
    <row r="8" spans="1:16" x14ac:dyDescent="0.25">
      <c r="A8" s="35" t="s">
        <v>373</v>
      </c>
      <c r="B8" s="20" t="s">
        <v>387</v>
      </c>
      <c r="C8" s="20" t="s">
        <v>388</v>
      </c>
      <c r="D8" s="34" t="s">
        <v>376</v>
      </c>
      <c r="E8" s="20"/>
      <c r="F8" s="34">
        <v>43029</v>
      </c>
      <c r="G8" s="20">
        <v>0.184</v>
      </c>
      <c r="H8" s="20">
        <v>0.81599999999999995</v>
      </c>
      <c r="I8" s="20">
        <v>2.2204460492503101E-16</v>
      </c>
      <c r="J8" s="20"/>
      <c r="K8" s="20"/>
      <c r="L8" s="20"/>
      <c r="M8" s="20"/>
      <c r="N8" s="20"/>
      <c r="O8" s="55"/>
      <c r="P8" s="55"/>
    </row>
    <row r="9" spans="1:16" x14ac:dyDescent="0.25">
      <c r="A9" s="16" t="s">
        <v>373</v>
      </c>
      <c r="B9" s="18" t="s">
        <v>389</v>
      </c>
      <c r="C9" s="18" t="s">
        <v>390</v>
      </c>
      <c r="D9" s="19" t="s">
        <v>376</v>
      </c>
      <c r="E9" s="18"/>
      <c r="F9" s="19">
        <v>43029</v>
      </c>
      <c r="G9" s="18">
        <v>7.3999999999999996E-2</v>
      </c>
      <c r="H9" s="18">
        <v>0.92600000000000005</v>
      </c>
      <c r="I9" s="18">
        <v>2.2204460492503101E-16</v>
      </c>
      <c r="J9" s="18"/>
      <c r="K9" s="18"/>
      <c r="L9" s="18"/>
      <c r="M9" s="18"/>
      <c r="N9" s="18"/>
      <c r="O9" s="56"/>
      <c r="P9" s="56"/>
    </row>
    <row r="10" spans="1:16" x14ac:dyDescent="0.25">
      <c r="A10" s="35" t="s">
        <v>373</v>
      </c>
      <c r="B10" s="20" t="s">
        <v>374</v>
      </c>
      <c r="C10" s="20" t="s">
        <v>375</v>
      </c>
      <c r="D10" s="34" t="s">
        <v>376</v>
      </c>
      <c r="E10" s="20"/>
      <c r="F10" s="34">
        <v>43029</v>
      </c>
      <c r="G10" s="20">
        <v>0.06</v>
      </c>
      <c r="H10" s="20">
        <v>0.94</v>
      </c>
      <c r="I10" s="20">
        <v>0.98114714210784404</v>
      </c>
      <c r="J10" s="20"/>
      <c r="K10" s="20"/>
      <c r="L10" s="20"/>
      <c r="M10" s="20"/>
      <c r="N10" s="20"/>
      <c r="O10" s="55"/>
      <c r="P10" s="55"/>
    </row>
    <row r="11" spans="1:16" x14ac:dyDescent="0.25">
      <c r="A11" s="16" t="s">
        <v>373</v>
      </c>
      <c r="B11" s="18" t="s">
        <v>377</v>
      </c>
      <c r="C11" s="18" t="s">
        <v>378</v>
      </c>
      <c r="D11" s="19" t="s">
        <v>376</v>
      </c>
      <c r="E11" s="18"/>
      <c r="F11" s="19">
        <v>43029</v>
      </c>
      <c r="G11" s="18">
        <v>0.122</v>
      </c>
      <c r="H11" s="18">
        <v>0.878</v>
      </c>
      <c r="I11" s="18">
        <v>0.999999942918676</v>
      </c>
      <c r="J11" s="18"/>
      <c r="K11" s="18"/>
      <c r="L11" s="18"/>
      <c r="M11" s="18"/>
      <c r="N11" s="18"/>
      <c r="O11" s="56"/>
      <c r="P11" s="56"/>
    </row>
    <row r="12" spans="1:16" x14ac:dyDescent="0.25">
      <c r="A12" s="35" t="s">
        <v>373</v>
      </c>
      <c r="B12" s="20" t="s">
        <v>379</v>
      </c>
      <c r="C12" s="20" t="s">
        <v>380</v>
      </c>
      <c r="D12" s="34" t="s">
        <v>376</v>
      </c>
      <c r="E12" s="20"/>
      <c r="F12" s="34">
        <v>43029</v>
      </c>
      <c r="G12" s="20">
        <v>4.2000000000000003E-2</v>
      </c>
      <c r="H12" s="20">
        <v>0.95799999999999996</v>
      </c>
      <c r="I12" s="20">
        <v>2.08528088677157E-7</v>
      </c>
      <c r="J12" s="20"/>
      <c r="K12" s="20"/>
      <c r="L12" s="20"/>
      <c r="M12" s="20"/>
      <c r="N12" s="20"/>
      <c r="O12" s="55"/>
      <c r="P12" s="55"/>
    </row>
    <row r="13" spans="1:16" x14ac:dyDescent="0.25">
      <c r="A13" s="16" t="s">
        <v>373</v>
      </c>
      <c r="B13" s="18" t="s">
        <v>381</v>
      </c>
      <c r="C13" s="18" t="s">
        <v>382</v>
      </c>
      <c r="D13" s="19" t="s">
        <v>376</v>
      </c>
      <c r="E13" s="18"/>
      <c r="F13" s="19">
        <v>43029</v>
      </c>
      <c r="G13" s="18">
        <v>6.6000000000000003E-2</v>
      </c>
      <c r="H13" s="18">
        <v>0.93400000000000005</v>
      </c>
      <c r="I13" s="18">
        <v>0.10902758463454799</v>
      </c>
      <c r="J13" s="18"/>
      <c r="K13" s="18"/>
      <c r="L13" s="18"/>
      <c r="M13" s="18"/>
      <c r="N13" s="18"/>
      <c r="O13" s="56"/>
      <c r="P13" s="56"/>
    </row>
    <row r="14" spans="1:16" x14ac:dyDescent="0.25">
      <c r="A14" s="35" t="s">
        <v>373</v>
      </c>
      <c r="B14" s="20" t="s">
        <v>383</v>
      </c>
      <c r="C14" s="20" t="s">
        <v>384</v>
      </c>
      <c r="D14" s="34" t="s">
        <v>376</v>
      </c>
      <c r="E14" s="20"/>
      <c r="F14" s="34">
        <v>43029</v>
      </c>
      <c r="G14" s="20">
        <v>0.38800000000000001</v>
      </c>
      <c r="H14" s="20">
        <v>0.61199999999999999</v>
      </c>
      <c r="I14" s="20">
        <v>0.79538379074743304</v>
      </c>
      <c r="J14" s="20"/>
      <c r="K14" s="20"/>
      <c r="L14" s="20"/>
      <c r="M14" s="20"/>
      <c r="N14" s="20"/>
      <c r="O14" s="55"/>
      <c r="P14" s="55"/>
    </row>
    <row r="15" spans="1:16" x14ac:dyDescent="0.25">
      <c r="A15" s="16" t="s">
        <v>373</v>
      </c>
      <c r="B15" s="18" t="s">
        <v>385</v>
      </c>
      <c r="C15" s="18" t="s">
        <v>386</v>
      </c>
      <c r="D15" s="19" t="s">
        <v>376</v>
      </c>
      <c r="E15" s="18"/>
      <c r="F15" s="19">
        <v>43029</v>
      </c>
      <c r="G15" s="18">
        <v>0.19600000000000001</v>
      </c>
      <c r="H15" s="18">
        <v>0.80400000000000005</v>
      </c>
      <c r="I15" s="18">
        <v>3.7968536041938401E-2</v>
      </c>
      <c r="J15" s="18"/>
      <c r="K15" s="18"/>
      <c r="L15" s="18"/>
      <c r="M15" s="18"/>
      <c r="N15" s="18"/>
      <c r="O15" s="56"/>
      <c r="P15" s="56"/>
    </row>
    <row r="16" spans="1:16" x14ac:dyDescent="0.25">
      <c r="A16" s="35" t="s">
        <v>373</v>
      </c>
      <c r="B16" s="20" t="s">
        <v>387</v>
      </c>
      <c r="C16" s="20" t="s">
        <v>388</v>
      </c>
      <c r="D16" s="34" t="s">
        <v>376</v>
      </c>
      <c r="E16" s="20"/>
      <c r="F16" s="34">
        <v>43029</v>
      </c>
      <c r="G16" s="20">
        <v>0.25</v>
      </c>
      <c r="H16" s="20">
        <v>0.75</v>
      </c>
      <c r="I16" s="20">
        <v>6.8894247408360698E-2</v>
      </c>
      <c r="J16" s="20"/>
      <c r="K16" s="20"/>
      <c r="L16" s="20"/>
      <c r="M16" s="20"/>
      <c r="N16" s="20"/>
      <c r="O16" s="55"/>
      <c r="P16" s="55"/>
    </row>
    <row r="17" spans="1:16" x14ac:dyDescent="0.25">
      <c r="A17" s="16" t="s">
        <v>373</v>
      </c>
      <c r="B17" s="18" t="s">
        <v>389</v>
      </c>
      <c r="C17" s="18" t="s">
        <v>390</v>
      </c>
      <c r="D17" s="19" t="s">
        <v>376</v>
      </c>
      <c r="E17" s="18"/>
      <c r="F17" s="19">
        <v>43029</v>
      </c>
      <c r="G17" s="18">
        <v>2.4E-2</v>
      </c>
      <c r="H17" s="18">
        <v>0.97599999999999998</v>
      </c>
      <c r="I17" s="18">
        <v>0.92379118042365505</v>
      </c>
      <c r="J17" s="18"/>
      <c r="K17" s="18"/>
      <c r="L17" s="18"/>
      <c r="M17" s="18"/>
      <c r="N17" s="18"/>
      <c r="O17" s="56"/>
      <c r="P17" s="56"/>
    </row>
    <row r="18" spans="1:16" x14ac:dyDescent="0.25">
      <c r="A18" s="35" t="s">
        <v>373</v>
      </c>
      <c r="B18" s="20" t="s">
        <v>388</v>
      </c>
      <c r="C18" s="20" t="s">
        <v>391</v>
      </c>
      <c r="D18" s="34" t="s">
        <v>392</v>
      </c>
      <c r="E18" s="20"/>
      <c r="F18" s="34">
        <v>43033</v>
      </c>
      <c r="G18" s="20">
        <v>0.11</v>
      </c>
      <c r="H18" s="20">
        <v>0.89</v>
      </c>
      <c r="I18" s="20">
        <v>0.67088063727203495</v>
      </c>
      <c r="J18" s="20"/>
      <c r="K18" s="20"/>
      <c r="L18" s="20"/>
      <c r="M18" s="20"/>
      <c r="N18" s="20"/>
      <c r="O18" s="55"/>
      <c r="P18" s="55"/>
    </row>
    <row r="19" spans="1:16" x14ac:dyDescent="0.25">
      <c r="A19" s="16" t="s">
        <v>373</v>
      </c>
      <c r="B19" s="18" t="s">
        <v>382</v>
      </c>
      <c r="C19" s="18" t="s">
        <v>374</v>
      </c>
      <c r="D19" s="19" t="s">
        <v>392</v>
      </c>
      <c r="E19" s="18"/>
      <c r="F19" s="19">
        <v>43033</v>
      </c>
      <c r="G19" s="18">
        <v>0.45600000000000002</v>
      </c>
      <c r="H19" s="18">
        <v>0.54400000000000004</v>
      </c>
      <c r="I19" s="18">
        <v>0.39079795188242999</v>
      </c>
      <c r="J19" s="18"/>
      <c r="K19" s="18"/>
      <c r="L19" s="18"/>
      <c r="M19" s="18"/>
      <c r="N19" s="18"/>
      <c r="O19" s="56"/>
      <c r="P19" s="56"/>
    </row>
    <row r="20" spans="1:16" x14ac:dyDescent="0.25">
      <c r="A20" s="35" t="s">
        <v>373</v>
      </c>
      <c r="B20" s="20" t="s">
        <v>378</v>
      </c>
      <c r="C20" s="20" t="s">
        <v>381</v>
      </c>
      <c r="D20" s="34" t="s">
        <v>392</v>
      </c>
      <c r="E20" s="20"/>
      <c r="F20" s="34">
        <v>43033</v>
      </c>
      <c r="G20" s="20">
        <v>0.42599999999999999</v>
      </c>
      <c r="H20" s="20">
        <v>0.57399999999999995</v>
      </c>
      <c r="I20" s="20">
        <v>0.209329275634378</v>
      </c>
      <c r="J20" s="20"/>
      <c r="K20" s="20"/>
      <c r="L20" s="20"/>
      <c r="M20" s="20"/>
      <c r="N20" s="20"/>
      <c r="O20" s="55"/>
      <c r="P20" s="55"/>
    </row>
    <row r="21" spans="1:16" x14ac:dyDescent="0.25">
      <c r="A21" s="16" t="s">
        <v>373</v>
      </c>
      <c r="B21" s="18" t="s">
        <v>393</v>
      </c>
      <c r="C21" s="18" t="s">
        <v>394</v>
      </c>
      <c r="D21" s="19" t="s">
        <v>392</v>
      </c>
      <c r="E21" s="18"/>
      <c r="F21" s="19">
        <v>43033</v>
      </c>
      <c r="G21" s="18">
        <v>0.56999999999999995</v>
      </c>
      <c r="H21" s="18">
        <v>0.43</v>
      </c>
      <c r="I21" s="18">
        <v>0.71184133764218904</v>
      </c>
      <c r="J21" s="18"/>
      <c r="K21" s="18"/>
      <c r="L21" s="18"/>
      <c r="M21" s="18"/>
      <c r="N21" s="18"/>
      <c r="O21" s="56"/>
      <c r="P21" s="56"/>
    </row>
    <row r="22" spans="1:16" x14ac:dyDescent="0.25">
      <c r="A22" s="35" t="s">
        <v>373</v>
      </c>
      <c r="B22" s="20" t="s">
        <v>383</v>
      </c>
      <c r="C22" s="20" t="s">
        <v>380</v>
      </c>
      <c r="D22" s="34" t="s">
        <v>392</v>
      </c>
      <c r="E22" s="20"/>
      <c r="F22" s="34">
        <v>43033</v>
      </c>
      <c r="G22" s="20">
        <v>0.46800000000000003</v>
      </c>
      <c r="H22" s="20">
        <v>0.53200000000000003</v>
      </c>
      <c r="I22" s="20">
        <v>0.81166961496877499</v>
      </c>
      <c r="J22" s="20"/>
      <c r="K22" s="20"/>
      <c r="L22" s="20"/>
      <c r="M22" s="20"/>
      <c r="N22" s="20"/>
      <c r="O22" s="55"/>
      <c r="P22" s="55"/>
    </row>
    <row r="23" spans="1:16" x14ac:dyDescent="0.25">
      <c r="A23" s="16" t="s">
        <v>373</v>
      </c>
      <c r="B23" s="18" t="s">
        <v>395</v>
      </c>
      <c r="C23" s="18" t="s">
        <v>384</v>
      </c>
      <c r="D23" s="19" t="s">
        <v>396</v>
      </c>
      <c r="E23" s="18"/>
      <c r="F23" s="19">
        <v>43033</v>
      </c>
      <c r="G23" s="18">
        <v>0.23599999999999999</v>
      </c>
      <c r="H23" s="18">
        <v>0.76400000000000001</v>
      </c>
      <c r="I23" s="18">
        <v>0.679144952562445</v>
      </c>
      <c r="J23" s="18"/>
      <c r="K23" s="18"/>
      <c r="L23" s="18"/>
      <c r="M23" s="18"/>
      <c r="N23" s="18"/>
      <c r="O23" s="56"/>
      <c r="P23" s="56"/>
    </row>
    <row r="24" spans="1:16" x14ac:dyDescent="0.25">
      <c r="A24" s="35" t="s">
        <v>373</v>
      </c>
      <c r="B24" s="20" t="s">
        <v>397</v>
      </c>
      <c r="C24" s="20" t="s">
        <v>386</v>
      </c>
      <c r="D24" s="34" t="s">
        <v>396</v>
      </c>
      <c r="E24" s="20"/>
      <c r="F24" s="34">
        <v>43033</v>
      </c>
      <c r="G24" s="20">
        <v>0.64400000000000002</v>
      </c>
      <c r="H24" s="20">
        <v>0.35599999999999998</v>
      </c>
      <c r="I24" s="20">
        <v>0.71006978323686898</v>
      </c>
      <c r="J24" s="20"/>
      <c r="K24" s="20"/>
      <c r="L24" s="20"/>
      <c r="M24" s="20"/>
      <c r="N24" s="20"/>
      <c r="O24" s="55"/>
      <c r="P24" s="55"/>
    </row>
    <row r="25" spans="1:16" x14ac:dyDescent="0.25">
      <c r="A25" s="16" t="s">
        <v>373</v>
      </c>
      <c r="B25" s="18" t="s">
        <v>390</v>
      </c>
      <c r="C25" s="18" t="s">
        <v>385</v>
      </c>
      <c r="D25" s="19" t="s">
        <v>396</v>
      </c>
      <c r="E25" s="18"/>
      <c r="F25" s="19">
        <v>43033</v>
      </c>
      <c r="G25" s="18">
        <v>0.36</v>
      </c>
      <c r="H25" s="18">
        <v>0.64</v>
      </c>
      <c r="I25" s="18">
        <v>0.642685404445558</v>
      </c>
      <c r="J25" s="18"/>
      <c r="K25" s="18"/>
      <c r="L25" s="18"/>
      <c r="M25" s="18"/>
      <c r="N25" s="18"/>
      <c r="O25" s="56"/>
      <c r="P25" s="56"/>
    </row>
    <row r="26" spans="1:16" x14ac:dyDescent="0.25">
      <c r="A26" s="35" t="s">
        <v>373</v>
      </c>
      <c r="B26" s="20" t="s">
        <v>382</v>
      </c>
      <c r="C26" s="20" t="s">
        <v>391</v>
      </c>
      <c r="D26" s="34" t="s">
        <v>398</v>
      </c>
      <c r="E26" s="20"/>
      <c r="F26" s="34">
        <v>43034</v>
      </c>
      <c r="G26" s="20">
        <v>0.73399999999999999</v>
      </c>
      <c r="H26" s="20">
        <v>0.26600000000000001</v>
      </c>
      <c r="I26" s="20">
        <v>0.46650176036191199</v>
      </c>
      <c r="J26" s="20"/>
      <c r="K26" s="20"/>
      <c r="L26" s="20"/>
      <c r="M26" s="20"/>
      <c r="N26" s="20"/>
      <c r="O26" s="55"/>
      <c r="P26" s="55"/>
    </row>
    <row r="27" spans="1:16" x14ac:dyDescent="0.25">
      <c r="A27" s="16" t="s">
        <v>373</v>
      </c>
      <c r="B27" s="18" t="s">
        <v>383</v>
      </c>
      <c r="C27" s="18" t="s">
        <v>399</v>
      </c>
      <c r="D27" s="19" t="s">
        <v>398</v>
      </c>
      <c r="E27" s="18"/>
      <c r="F27" s="19">
        <v>43034</v>
      </c>
      <c r="G27" s="18">
        <v>0.54200000000000004</v>
      </c>
      <c r="H27" s="18">
        <v>0.45800000000000002</v>
      </c>
      <c r="I27" s="18">
        <v>0.287602619569513</v>
      </c>
      <c r="J27" s="18"/>
      <c r="K27" s="18"/>
      <c r="L27" s="18"/>
      <c r="M27" s="18"/>
      <c r="N27" s="18"/>
      <c r="O27" s="56"/>
      <c r="P27" s="56"/>
    </row>
    <row r="28" spans="1:16" x14ac:dyDescent="0.25">
      <c r="A28" s="35" t="s">
        <v>373</v>
      </c>
      <c r="B28" s="20" t="s">
        <v>400</v>
      </c>
      <c r="C28" s="20" t="s">
        <v>401</v>
      </c>
      <c r="D28" s="34" t="s">
        <v>398</v>
      </c>
      <c r="E28" s="20"/>
      <c r="F28" s="34">
        <v>43034</v>
      </c>
      <c r="G28" s="20">
        <v>0.80200000000000005</v>
      </c>
      <c r="H28" s="20">
        <v>0.19800000000000001</v>
      </c>
      <c r="I28" s="20">
        <v>8.0722438116952705E-2</v>
      </c>
      <c r="J28" s="20"/>
      <c r="K28" s="20"/>
      <c r="L28" s="20"/>
      <c r="M28" s="20"/>
      <c r="N28" s="20"/>
      <c r="O28" s="55"/>
      <c r="P28" s="55"/>
    </row>
    <row r="29" spans="1:16" x14ac:dyDescent="0.25">
      <c r="A29" s="16" t="s">
        <v>373</v>
      </c>
      <c r="B29" s="18" t="s">
        <v>393</v>
      </c>
      <c r="C29" s="18" t="s">
        <v>377</v>
      </c>
      <c r="D29" s="19" t="s">
        <v>398</v>
      </c>
      <c r="E29" s="18"/>
      <c r="F29" s="19">
        <v>43034</v>
      </c>
      <c r="G29" s="18">
        <v>0.41599999999999998</v>
      </c>
      <c r="H29" s="18">
        <v>0.58399999999999996</v>
      </c>
      <c r="I29" s="18">
        <v>0.15085945883069601</v>
      </c>
      <c r="J29" s="18"/>
      <c r="K29" s="18"/>
      <c r="L29" s="18"/>
      <c r="M29" s="18"/>
      <c r="N29" s="18"/>
      <c r="O29" s="56"/>
      <c r="P29" s="56"/>
    </row>
    <row r="30" spans="1:16" x14ac:dyDescent="0.25">
      <c r="A30" s="35" t="s">
        <v>373</v>
      </c>
      <c r="B30" s="20" t="s">
        <v>402</v>
      </c>
      <c r="C30" s="20" t="s">
        <v>403</v>
      </c>
      <c r="D30" s="34" t="s">
        <v>404</v>
      </c>
      <c r="E30" s="20"/>
      <c r="F30" s="34">
        <v>43036</v>
      </c>
      <c r="G30" s="20">
        <v>0.46600000000000003</v>
      </c>
      <c r="H30" s="20">
        <v>0.53400000000000003</v>
      </c>
      <c r="I30" s="20">
        <v>0.45368542835584702</v>
      </c>
      <c r="J30" s="20"/>
      <c r="K30" s="20"/>
      <c r="L30" s="20"/>
      <c r="M30" s="20"/>
      <c r="N30" s="20"/>
      <c r="O30" s="55"/>
      <c r="P30" s="55"/>
    </row>
    <row r="31" spans="1:16" x14ac:dyDescent="0.25">
      <c r="A31" s="16" t="s">
        <v>373</v>
      </c>
      <c r="B31" s="18" t="s">
        <v>397</v>
      </c>
      <c r="C31" s="18" t="s">
        <v>380</v>
      </c>
      <c r="D31" s="19" t="s">
        <v>404</v>
      </c>
      <c r="E31" s="18"/>
      <c r="F31" s="19">
        <v>43036</v>
      </c>
      <c r="G31" s="18">
        <v>0.68400000000000005</v>
      </c>
      <c r="H31" s="18">
        <v>0.316</v>
      </c>
      <c r="I31" s="18">
        <v>0.70611400896779897</v>
      </c>
      <c r="J31" s="18"/>
      <c r="K31" s="18"/>
      <c r="L31" s="18"/>
      <c r="M31" s="18"/>
      <c r="N31" s="18"/>
      <c r="O31" s="56"/>
      <c r="P31" s="56"/>
    </row>
    <row r="32" spans="1:16" x14ac:dyDescent="0.25">
      <c r="A32" s="35" t="s">
        <v>373</v>
      </c>
      <c r="B32" s="20" t="s">
        <v>405</v>
      </c>
      <c r="C32" s="20" t="s">
        <v>384</v>
      </c>
      <c r="D32" s="34" t="s">
        <v>404</v>
      </c>
      <c r="E32" s="20"/>
      <c r="F32" s="34">
        <v>43036</v>
      </c>
      <c r="G32" s="20">
        <v>0.69199999999999995</v>
      </c>
      <c r="H32" s="20">
        <v>0.308</v>
      </c>
      <c r="I32" s="20">
        <v>0.67693466244387501</v>
      </c>
      <c r="J32" s="20"/>
      <c r="K32" s="20"/>
      <c r="L32" s="20"/>
      <c r="M32" s="20"/>
      <c r="N32" s="20"/>
      <c r="O32" s="55"/>
      <c r="P32" s="55"/>
    </row>
    <row r="33" spans="1:16" x14ac:dyDescent="0.25">
      <c r="A33" s="16" t="s">
        <v>373</v>
      </c>
      <c r="B33" s="18" t="s">
        <v>374</v>
      </c>
      <c r="C33" s="18" t="s">
        <v>381</v>
      </c>
      <c r="D33" s="19" t="s">
        <v>404</v>
      </c>
      <c r="E33" s="18"/>
      <c r="F33" s="19">
        <v>43036</v>
      </c>
      <c r="G33" s="18">
        <v>0.70199999999999996</v>
      </c>
      <c r="H33" s="18">
        <v>0.29799999999999999</v>
      </c>
      <c r="I33" s="18">
        <v>0.35782641795367798</v>
      </c>
      <c r="J33" s="18"/>
      <c r="K33" s="18"/>
      <c r="L33" s="18"/>
      <c r="M33" s="18"/>
      <c r="N33" s="18"/>
      <c r="O33" s="56"/>
      <c r="P33" s="56"/>
    </row>
    <row r="34" spans="1:16" x14ac:dyDescent="0.25">
      <c r="A34" s="35" t="s">
        <v>373</v>
      </c>
      <c r="B34" s="20" t="s">
        <v>389</v>
      </c>
      <c r="C34" s="20" t="s">
        <v>385</v>
      </c>
      <c r="D34" s="34" t="s">
        <v>404</v>
      </c>
      <c r="E34" s="20"/>
      <c r="F34" s="34">
        <v>43036</v>
      </c>
      <c r="G34" s="20">
        <v>0.128</v>
      </c>
      <c r="H34" s="20">
        <v>0.872</v>
      </c>
      <c r="I34" s="20">
        <v>0.94704485179369602</v>
      </c>
      <c r="J34" s="20"/>
      <c r="K34" s="20"/>
      <c r="L34" s="20"/>
      <c r="M34" s="20"/>
      <c r="N34" s="20"/>
      <c r="O34" s="55"/>
      <c r="P34" s="55"/>
    </row>
    <row r="35" spans="1:16" x14ac:dyDescent="0.25">
      <c r="A35" s="16" t="s">
        <v>373</v>
      </c>
      <c r="B35" s="18" t="s">
        <v>406</v>
      </c>
      <c r="C35" s="18" t="s">
        <v>390</v>
      </c>
      <c r="D35" s="19" t="s">
        <v>404</v>
      </c>
      <c r="E35" s="18"/>
      <c r="F35" s="19">
        <v>43036</v>
      </c>
      <c r="G35" s="18">
        <v>7.8E-2</v>
      </c>
      <c r="H35" s="18">
        <v>0.92200000000000004</v>
      </c>
      <c r="I35" s="18">
        <v>0.95811339261617501</v>
      </c>
      <c r="J35" s="18"/>
      <c r="K35" s="18"/>
      <c r="L35" s="18"/>
      <c r="M35" s="18"/>
      <c r="N35" s="18"/>
      <c r="O35" s="56"/>
      <c r="P35" s="56"/>
    </row>
    <row r="36" spans="1:16" x14ac:dyDescent="0.25">
      <c r="A36" s="35" t="s">
        <v>373</v>
      </c>
      <c r="B36" s="20" t="s">
        <v>382</v>
      </c>
      <c r="C36" s="20" t="s">
        <v>378</v>
      </c>
      <c r="D36" s="34" t="s">
        <v>404</v>
      </c>
      <c r="E36" s="20"/>
      <c r="F36" s="34">
        <v>43036</v>
      </c>
      <c r="G36" s="20">
        <v>0.70399999999999996</v>
      </c>
      <c r="H36" s="20">
        <v>0.29599999999999999</v>
      </c>
      <c r="I36" s="20">
        <v>0.45183010601913898</v>
      </c>
      <c r="J36" s="20"/>
      <c r="K36" s="20"/>
      <c r="L36" s="20"/>
      <c r="M36" s="20"/>
      <c r="N36" s="20"/>
      <c r="O36" s="55"/>
      <c r="P36" s="55"/>
    </row>
    <row r="37" spans="1:16" x14ac:dyDescent="0.25">
      <c r="A37" s="16" t="s">
        <v>373</v>
      </c>
      <c r="B37" s="18" t="s">
        <v>394</v>
      </c>
      <c r="C37" s="18" t="s">
        <v>407</v>
      </c>
      <c r="D37" s="19" t="s">
        <v>404</v>
      </c>
      <c r="E37" s="18"/>
      <c r="F37" s="19">
        <v>43036</v>
      </c>
      <c r="G37" s="18">
        <v>0.626</v>
      </c>
      <c r="H37" s="18">
        <v>0.374</v>
      </c>
      <c r="I37" s="18">
        <v>0.41163701913939799</v>
      </c>
      <c r="J37" s="18"/>
      <c r="K37" s="18"/>
      <c r="L37" s="18"/>
      <c r="M37" s="18"/>
      <c r="N37" s="18"/>
      <c r="O37" s="56"/>
      <c r="P37" s="56"/>
    </row>
    <row r="38" spans="1:16" x14ac:dyDescent="0.25">
      <c r="A38" s="35" t="s">
        <v>373</v>
      </c>
      <c r="B38" s="20" t="s">
        <v>402</v>
      </c>
      <c r="C38" s="20" t="s">
        <v>403</v>
      </c>
      <c r="D38" s="34" t="s">
        <v>404</v>
      </c>
      <c r="E38" s="20"/>
      <c r="F38" s="34">
        <v>43036</v>
      </c>
      <c r="G38" s="20">
        <v>0.46600000000000003</v>
      </c>
      <c r="H38" s="20">
        <v>0.53400000000000003</v>
      </c>
      <c r="I38" s="20">
        <v>0.45368542835584702</v>
      </c>
      <c r="J38" s="20"/>
      <c r="K38" s="20"/>
      <c r="L38" s="20"/>
      <c r="M38" s="20"/>
      <c r="N38" s="20"/>
      <c r="O38" s="55"/>
      <c r="P38" s="55"/>
    </row>
    <row r="39" spans="1:16" x14ac:dyDescent="0.25">
      <c r="A39" s="16" t="s">
        <v>373</v>
      </c>
      <c r="B39" s="18" t="s">
        <v>397</v>
      </c>
      <c r="C39" s="18" t="s">
        <v>380</v>
      </c>
      <c r="D39" s="19" t="s">
        <v>404</v>
      </c>
      <c r="E39" s="18"/>
      <c r="F39" s="19">
        <v>43036</v>
      </c>
      <c r="G39" s="18">
        <v>0.68400000000000005</v>
      </c>
      <c r="H39" s="18">
        <v>0.316</v>
      </c>
      <c r="I39" s="18">
        <v>0.70611400896779897</v>
      </c>
      <c r="J39" s="18"/>
      <c r="K39" s="18"/>
      <c r="L39" s="18"/>
      <c r="M39" s="18"/>
      <c r="N39" s="18"/>
      <c r="O39" s="56"/>
      <c r="P39" s="56"/>
    </row>
    <row r="40" spans="1:16" x14ac:dyDescent="0.25">
      <c r="A40" s="35" t="s">
        <v>373</v>
      </c>
      <c r="B40" s="20" t="s">
        <v>405</v>
      </c>
      <c r="C40" s="20" t="s">
        <v>384</v>
      </c>
      <c r="D40" s="34" t="s">
        <v>404</v>
      </c>
      <c r="E40" s="20"/>
      <c r="F40" s="34">
        <v>43036</v>
      </c>
      <c r="G40" s="20">
        <v>0.69199999999999995</v>
      </c>
      <c r="H40" s="20">
        <v>0.308</v>
      </c>
      <c r="I40" s="20">
        <v>0.67693466244387501</v>
      </c>
      <c r="J40" s="20"/>
      <c r="K40" s="20"/>
      <c r="L40" s="20"/>
      <c r="M40" s="20"/>
      <c r="N40" s="20"/>
      <c r="O40" s="55"/>
      <c r="P40" s="55"/>
    </row>
    <row r="41" spans="1:16" x14ac:dyDescent="0.25">
      <c r="A41" s="16" t="s">
        <v>373</v>
      </c>
      <c r="B41" s="18" t="s">
        <v>374</v>
      </c>
      <c r="C41" s="18" t="s">
        <v>381</v>
      </c>
      <c r="D41" s="19" t="s">
        <v>404</v>
      </c>
      <c r="E41" s="18"/>
      <c r="F41" s="19">
        <v>43036</v>
      </c>
      <c r="G41" s="18">
        <v>0.70199999999999996</v>
      </c>
      <c r="H41" s="18">
        <v>0.29799999999999999</v>
      </c>
      <c r="I41" s="18">
        <v>0.35782641795367798</v>
      </c>
      <c r="J41" s="18"/>
      <c r="K41" s="18"/>
      <c r="L41" s="18"/>
      <c r="M41" s="18"/>
      <c r="N41" s="18"/>
      <c r="O41" s="56"/>
      <c r="P41" s="56"/>
    </row>
    <row r="42" spans="1:16" x14ac:dyDescent="0.25">
      <c r="A42" s="35" t="s">
        <v>373</v>
      </c>
      <c r="B42" s="20" t="s">
        <v>389</v>
      </c>
      <c r="C42" s="20" t="s">
        <v>385</v>
      </c>
      <c r="D42" s="34" t="s">
        <v>404</v>
      </c>
      <c r="E42" s="20"/>
      <c r="F42" s="34">
        <v>43036</v>
      </c>
      <c r="G42" s="20">
        <v>0.128</v>
      </c>
      <c r="H42" s="20">
        <v>0.872</v>
      </c>
      <c r="I42" s="20">
        <v>0.94704485179369602</v>
      </c>
      <c r="J42" s="20"/>
      <c r="K42" s="20"/>
      <c r="L42" s="20"/>
      <c r="M42" s="20"/>
      <c r="N42" s="20"/>
      <c r="O42" s="55"/>
      <c r="P42" s="55"/>
    </row>
    <row r="43" spans="1:16" x14ac:dyDescent="0.25">
      <c r="A43" s="16" t="s">
        <v>373</v>
      </c>
      <c r="B43" s="18" t="s">
        <v>406</v>
      </c>
      <c r="C43" s="18" t="s">
        <v>390</v>
      </c>
      <c r="D43" s="19" t="s">
        <v>404</v>
      </c>
      <c r="E43" s="18"/>
      <c r="F43" s="19">
        <v>43036</v>
      </c>
      <c r="G43" s="18">
        <v>7.8E-2</v>
      </c>
      <c r="H43" s="18">
        <v>0.92200000000000004</v>
      </c>
      <c r="I43" s="18">
        <v>0.95811339261617501</v>
      </c>
      <c r="J43" s="18"/>
      <c r="K43" s="18"/>
      <c r="L43" s="18"/>
      <c r="M43" s="18"/>
      <c r="N43" s="18"/>
      <c r="O43" s="56"/>
      <c r="P43" s="56"/>
    </row>
    <row r="44" spans="1:16" x14ac:dyDescent="0.25">
      <c r="A44" s="35" t="s">
        <v>373</v>
      </c>
      <c r="B44" s="20" t="s">
        <v>382</v>
      </c>
      <c r="C44" s="20" t="s">
        <v>378</v>
      </c>
      <c r="D44" s="34" t="s">
        <v>404</v>
      </c>
      <c r="E44" s="20"/>
      <c r="F44" s="34">
        <v>43036</v>
      </c>
      <c r="G44" s="20">
        <v>0.70399999999999996</v>
      </c>
      <c r="H44" s="20">
        <v>0.29599999999999999</v>
      </c>
      <c r="I44" s="20">
        <v>0.45183010601913898</v>
      </c>
      <c r="J44" s="20"/>
      <c r="K44" s="20"/>
      <c r="L44" s="20"/>
      <c r="M44" s="20"/>
      <c r="N44" s="20"/>
      <c r="O44" s="55"/>
      <c r="P44" s="55"/>
    </row>
    <row r="45" spans="1:16" x14ac:dyDescent="0.25">
      <c r="A45" s="16" t="s">
        <v>373</v>
      </c>
      <c r="B45" s="18" t="s">
        <v>394</v>
      </c>
      <c r="C45" s="18" t="s">
        <v>407</v>
      </c>
      <c r="D45" s="19" t="s">
        <v>404</v>
      </c>
      <c r="E45" s="18"/>
      <c r="F45" s="19">
        <v>43036</v>
      </c>
      <c r="G45" s="18">
        <v>0.626</v>
      </c>
      <c r="H45" s="18">
        <v>0.374</v>
      </c>
      <c r="I45" s="18">
        <v>0.41163701913939799</v>
      </c>
      <c r="J45" s="18"/>
      <c r="K45" s="18"/>
      <c r="L45" s="18"/>
      <c r="M45" s="18"/>
      <c r="N45" s="18"/>
      <c r="O45" s="56"/>
      <c r="P45" s="56"/>
    </row>
    <row r="46" spans="1:16" x14ac:dyDescent="0.25">
      <c r="A46" s="35" t="s">
        <v>373</v>
      </c>
      <c r="B46" s="20" t="s">
        <v>402</v>
      </c>
      <c r="C46" s="20" t="s">
        <v>403</v>
      </c>
      <c r="D46" s="34" t="s">
        <v>404</v>
      </c>
      <c r="E46" s="20"/>
      <c r="F46" s="34">
        <v>43036</v>
      </c>
      <c r="G46" s="20">
        <v>0.65</v>
      </c>
      <c r="H46" s="20">
        <v>0.35</v>
      </c>
      <c r="I46" s="20">
        <v>2.2204460492503101E-16</v>
      </c>
      <c r="J46" s="20"/>
      <c r="K46" s="20"/>
      <c r="L46" s="20"/>
      <c r="M46" s="20"/>
      <c r="N46" s="20"/>
      <c r="O46" s="55"/>
      <c r="P46" s="55"/>
    </row>
    <row r="47" spans="1:16" x14ac:dyDescent="0.25">
      <c r="A47" s="16" t="s">
        <v>373</v>
      </c>
      <c r="B47" s="18" t="s">
        <v>397</v>
      </c>
      <c r="C47" s="18" t="s">
        <v>380</v>
      </c>
      <c r="D47" s="19" t="s">
        <v>404</v>
      </c>
      <c r="E47" s="18"/>
      <c r="F47" s="19">
        <v>43036</v>
      </c>
      <c r="G47" s="18">
        <v>0.63</v>
      </c>
      <c r="H47" s="18">
        <v>0.37</v>
      </c>
      <c r="I47" s="18">
        <v>2.2204460492503101E-16</v>
      </c>
      <c r="J47" s="18"/>
      <c r="K47" s="18"/>
      <c r="L47" s="18"/>
      <c r="M47" s="18"/>
      <c r="N47" s="18"/>
      <c r="O47" s="56"/>
      <c r="P47" s="56"/>
    </row>
    <row r="48" spans="1:16" x14ac:dyDescent="0.25">
      <c r="A48" s="35" t="s">
        <v>373</v>
      </c>
      <c r="B48" s="20" t="s">
        <v>405</v>
      </c>
      <c r="C48" s="20" t="s">
        <v>384</v>
      </c>
      <c r="D48" s="34" t="s">
        <v>404</v>
      </c>
      <c r="E48" s="20"/>
      <c r="F48" s="34">
        <v>43036</v>
      </c>
      <c r="G48" s="20">
        <v>0.7</v>
      </c>
      <c r="H48" s="20">
        <v>0.3</v>
      </c>
      <c r="I48" s="20">
        <v>1</v>
      </c>
      <c r="J48" s="20"/>
      <c r="K48" s="20"/>
      <c r="L48" s="20"/>
      <c r="M48" s="20"/>
      <c r="N48" s="20"/>
      <c r="O48" s="55"/>
      <c r="P48" s="55"/>
    </row>
    <row r="49" spans="1:16" x14ac:dyDescent="0.25">
      <c r="A49" s="16" t="s">
        <v>373</v>
      </c>
      <c r="B49" s="18" t="s">
        <v>374</v>
      </c>
      <c r="C49" s="18" t="s">
        <v>381</v>
      </c>
      <c r="D49" s="19" t="s">
        <v>404</v>
      </c>
      <c r="E49" s="18"/>
      <c r="F49" s="19">
        <v>43036</v>
      </c>
      <c r="G49" s="18">
        <v>0.52200000000000002</v>
      </c>
      <c r="H49" s="18">
        <v>0.47799999999999998</v>
      </c>
      <c r="I49" s="18">
        <v>2.2204460492503101E-16</v>
      </c>
      <c r="J49" s="18"/>
      <c r="K49" s="18"/>
      <c r="L49" s="18"/>
      <c r="M49" s="18"/>
      <c r="N49" s="18"/>
      <c r="O49" s="56"/>
      <c r="P49" s="56"/>
    </row>
    <row r="50" spans="1:16" x14ac:dyDescent="0.25">
      <c r="A50" s="35" t="s">
        <v>373</v>
      </c>
      <c r="B50" s="20" t="s">
        <v>389</v>
      </c>
      <c r="C50" s="20" t="s">
        <v>385</v>
      </c>
      <c r="D50" s="34" t="s">
        <v>404</v>
      </c>
      <c r="E50" s="20"/>
      <c r="F50" s="34">
        <v>43036</v>
      </c>
      <c r="G50" s="20">
        <v>0.16800000000000001</v>
      </c>
      <c r="H50" s="20">
        <v>0.83199999999999996</v>
      </c>
      <c r="I50" s="20">
        <v>1</v>
      </c>
      <c r="J50" s="20"/>
      <c r="K50" s="20"/>
      <c r="L50" s="20"/>
      <c r="M50" s="20"/>
      <c r="N50" s="20"/>
      <c r="O50" s="55"/>
      <c r="P50" s="55"/>
    </row>
    <row r="51" spans="1:16" x14ac:dyDescent="0.25">
      <c r="A51" s="16" t="s">
        <v>373</v>
      </c>
      <c r="B51" s="18" t="s">
        <v>406</v>
      </c>
      <c r="C51" s="18" t="s">
        <v>390</v>
      </c>
      <c r="D51" s="19" t="s">
        <v>404</v>
      </c>
      <c r="E51" s="18"/>
      <c r="F51" s="19">
        <v>43036</v>
      </c>
      <c r="G51" s="18">
        <v>0.1</v>
      </c>
      <c r="H51" s="18">
        <v>0.9</v>
      </c>
      <c r="I51" s="18">
        <v>1</v>
      </c>
      <c r="J51" s="18"/>
      <c r="K51" s="18"/>
      <c r="L51" s="18"/>
      <c r="M51" s="18"/>
      <c r="N51" s="18"/>
      <c r="O51" s="56"/>
      <c r="P51" s="56"/>
    </row>
    <row r="52" spans="1:16" x14ac:dyDescent="0.25">
      <c r="A52" s="35" t="s">
        <v>373</v>
      </c>
      <c r="B52" s="20" t="s">
        <v>382</v>
      </c>
      <c r="C52" s="20" t="s">
        <v>378</v>
      </c>
      <c r="D52" s="34" t="s">
        <v>404</v>
      </c>
      <c r="E52" s="20"/>
      <c r="F52" s="34">
        <v>43036</v>
      </c>
      <c r="G52" s="20">
        <v>0.55000000000000004</v>
      </c>
      <c r="H52" s="20">
        <v>0.45</v>
      </c>
      <c r="I52" s="20">
        <v>2.2204460492503101E-16</v>
      </c>
      <c r="J52" s="20"/>
      <c r="K52" s="20"/>
      <c r="L52" s="20"/>
      <c r="M52" s="20"/>
      <c r="N52" s="20"/>
      <c r="O52" s="55"/>
      <c r="P52" s="55"/>
    </row>
    <row r="53" spans="1:16" x14ac:dyDescent="0.25">
      <c r="A53" s="16" t="s">
        <v>373</v>
      </c>
      <c r="B53" s="18" t="s">
        <v>394</v>
      </c>
      <c r="C53" s="18" t="s">
        <v>407</v>
      </c>
      <c r="D53" s="19" t="s">
        <v>404</v>
      </c>
      <c r="E53" s="18"/>
      <c r="F53" s="19">
        <v>43036</v>
      </c>
      <c r="G53" s="18">
        <v>0.502</v>
      </c>
      <c r="H53" s="18">
        <v>0.498</v>
      </c>
      <c r="I53" s="18">
        <v>1</v>
      </c>
      <c r="J53" s="18"/>
      <c r="K53" s="18"/>
      <c r="L53" s="18"/>
      <c r="M53" s="18"/>
      <c r="N53" s="18"/>
      <c r="O53" s="56"/>
      <c r="P53" s="56"/>
    </row>
    <row r="54" spans="1:16" x14ac:dyDescent="0.25">
      <c r="A54" s="35" t="s">
        <v>373</v>
      </c>
      <c r="B54" s="20" t="s">
        <v>386</v>
      </c>
      <c r="C54" s="20" t="s">
        <v>395</v>
      </c>
      <c r="D54" s="34" t="s">
        <v>408</v>
      </c>
      <c r="E54" s="20"/>
      <c r="F54" s="34">
        <v>43037</v>
      </c>
      <c r="G54" s="20">
        <v>0.67</v>
      </c>
      <c r="H54" s="20">
        <v>0.33</v>
      </c>
      <c r="I54" s="20">
        <v>2.2204460492503101E-16</v>
      </c>
      <c r="J54" s="20"/>
      <c r="K54" s="20"/>
      <c r="L54" s="20"/>
      <c r="M54" s="20"/>
      <c r="N54" s="20"/>
      <c r="O54" s="55"/>
      <c r="P54" s="55"/>
    </row>
    <row r="55" spans="1:16" x14ac:dyDescent="0.25">
      <c r="A55" s="16" t="s">
        <v>373</v>
      </c>
      <c r="B55" s="18" t="s">
        <v>383</v>
      </c>
      <c r="C55" s="18" t="s">
        <v>379</v>
      </c>
      <c r="D55" s="19" t="s">
        <v>408</v>
      </c>
      <c r="E55" s="18"/>
      <c r="F55" s="19">
        <v>43037</v>
      </c>
      <c r="G55" s="18">
        <v>0.70599999999999996</v>
      </c>
      <c r="H55" s="18">
        <v>0.29399999999999998</v>
      </c>
      <c r="I55" s="18">
        <v>1</v>
      </c>
      <c r="J55" s="18"/>
      <c r="K55" s="18"/>
      <c r="L55" s="18"/>
      <c r="M55" s="18"/>
      <c r="N55" s="18"/>
      <c r="O55" s="56"/>
      <c r="P55" s="56"/>
    </row>
    <row r="56" spans="1:16" x14ac:dyDescent="0.25">
      <c r="A56" s="35" t="s">
        <v>373</v>
      </c>
      <c r="B56" s="20" t="s">
        <v>399</v>
      </c>
      <c r="C56" s="20" t="s">
        <v>391</v>
      </c>
      <c r="D56" s="34" t="s">
        <v>408</v>
      </c>
      <c r="E56" s="20"/>
      <c r="F56" s="34">
        <v>43037</v>
      </c>
      <c r="G56" s="20">
        <v>0.76800000000000002</v>
      </c>
      <c r="H56" s="20">
        <v>0.23200000000000001</v>
      </c>
      <c r="I56" s="20">
        <v>2.2204460492503101E-16</v>
      </c>
      <c r="J56" s="20"/>
      <c r="K56" s="20"/>
      <c r="L56" s="20"/>
      <c r="M56" s="20"/>
      <c r="N56" s="20"/>
      <c r="O56" s="55"/>
      <c r="P56" s="55"/>
    </row>
    <row r="57" spans="1:16" x14ac:dyDescent="0.25">
      <c r="A57" s="16" t="s">
        <v>373</v>
      </c>
      <c r="B57" s="18" t="s">
        <v>388</v>
      </c>
      <c r="C57" s="18" t="s">
        <v>400</v>
      </c>
      <c r="D57" s="19" t="s">
        <v>408</v>
      </c>
      <c r="E57" s="18"/>
      <c r="F57" s="19">
        <v>43037</v>
      </c>
      <c r="G57" s="18">
        <v>0.29599999999999999</v>
      </c>
      <c r="H57" s="18">
        <v>0.70399999999999996</v>
      </c>
      <c r="I57" s="18">
        <v>1</v>
      </c>
      <c r="J57" s="18"/>
      <c r="K57" s="18"/>
      <c r="L57" s="18"/>
      <c r="M57" s="18"/>
      <c r="N57" s="18"/>
      <c r="O57" s="56"/>
      <c r="P57" s="56"/>
    </row>
    <row r="58" spans="1:16" x14ac:dyDescent="0.25">
      <c r="A58" s="35" t="s">
        <v>373</v>
      </c>
      <c r="B58" s="20" t="s">
        <v>401</v>
      </c>
      <c r="C58" s="20" t="s">
        <v>402</v>
      </c>
      <c r="D58" s="34" t="s">
        <v>408</v>
      </c>
      <c r="E58" s="20"/>
      <c r="F58" s="34">
        <v>43037</v>
      </c>
      <c r="G58" s="20">
        <v>0.26200000000000001</v>
      </c>
      <c r="H58" s="20">
        <v>0.73799999999999999</v>
      </c>
      <c r="I58" s="20">
        <v>2.2204460492503101E-16</v>
      </c>
      <c r="J58" s="20"/>
      <c r="K58" s="20"/>
      <c r="L58" s="20"/>
      <c r="M58" s="20"/>
      <c r="N58" s="20"/>
      <c r="O58" s="55"/>
      <c r="P58" s="55"/>
    </row>
    <row r="59" spans="1:16" x14ac:dyDescent="0.25">
      <c r="A59" s="16" t="s">
        <v>373</v>
      </c>
      <c r="B59" s="18" t="s">
        <v>388</v>
      </c>
      <c r="C59" s="18" t="s">
        <v>401</v>
      </c>
      <c r="D59" s="19" t="s">
        <v>409</v>
      </c>
      <c r="E59" s="18"/>
      <c r="F59" s="19">
        <v>43038</v>
      </c>
      <c r="G59" s="18">
        <v>0.40400000000000003</v>
      </c>
      <c r="H59" s="18">
        <v>0.59599999999999997</v>
      </c>
      <c r="I59" s="18">
        <v>1</v>
      </c>
      <c r="J59" s="18"/>
      <c r="K59" s="18"/>
      <c r="L59" s="18"/>
      <c r="M59" s="18"/>
      <c r="N59" s="18"/>
      <c r="O59" s="56"/>
      <c r="P59" s="56"/>
    </row>
    <row r="60" spans="1:16" x14ac:dyDescent="0.25">
      <c r="A60" s="35" t="s">
        <v>373</v>
      </c>
      <c r="B60" s="20" t="s">
        <v>410</v>
      </c>
      <c r="C60" s="20" t="s">
        <v>380</v>
      </c>
      <c r="D60" s="34" t="s">
        <v>409</v>
      </c>
      <c r="E60" s="20"/>
      <c r="F60" s="34">
        <v>43038</v>
      </c>
      <c r="G60" s="20">
        <v>0.47</v>
      </c>
      <c r="H60" s="20">
        <v>0.53</v>
      </c>
      <c r="I60" s="20">
        <v>1</v>
      </c>
      <c r="J60" s="20"/>
      <c r="K60" s="20"/>
      <c r="L60" s="20"/>
      <c r="M60" s="20"/>
      <c r="N60" s="20"/>
      <c r="O60" s="55"/>
      <c r="P60" s="55"/>
    </row>
    <row r="61" spans="1:16" x14ac:dyDescent="0.25">
      <c r="A61" s="16" t="s">
        <v>373</v>
      </c>
      <c r="B61" s="18" t="s">
        <v>391</v>
      </c>
      <c r="C61" s="18" t="s">
        <v>378</v>
      </c>
      <c r="D61" s="19" t="s">
        <v>409</v>
      </c>
      <c r="E61" s="18"/>
      <c r="F61" s="19">
        <v>43038</v>
      </c>
      <c r="G61" s="18">
        <v>0.37</v>
      </c>
      <c r="H61" s="18">
        <v>0.63</v>
      </c>
      <c r="I61" s="18">
        <v>1</v>
      </c>
      <c r="J61" s="18"/>
      <c r="K61" s="18"/>
      <c r="L61" s="18"/>
      <c r="M61" s="18"/>
      <c r="N61" s="18"/>
      <c r="O61" s="56"/>
      <c r="P61" s="56"/>
    </row>
    <row r="62" spans="1:16" x14ac:dyDescent="0.25">
      <c r="A62" s="35" t="s">
        <v>373</v>
      </c>
      <c r="B62" s="20" t="s">
        <v>399</v>
      </c>
      <c r="C62" s="20" t="s">
        <v>403</v>
      </c>
      <c r="D62" s="34" t="s">
        <v>409</v>
      </c>
      <c r="E62" s="20"/>
      <c r="F62" s="34">
        <v>43038</v>
      </c>
      <c r="G62" s="20">
        <v>0.58199999999999996</v>
      </c>
      <c r="H62" s="20">
        <v>0.41799999999999998</v>
      </c>
      <c r="I62" s="20">
        <v>2.2204460492503101E-16</v>
      </c>
      <c r="J62" s="20"/>
      <c r="K62" s="20"/>
      <c r="L62" s="20"/>
      <c r="M62" s="20"/>
      <c r="N62" s="20"/>
      <c r="O62" s="55"/>
      <c r="P62" s="55"/>
    </row>
    <row r="63" spans="1:16" x14ac:dyDescent="0.25">
      <c r="A63" s="16" t="s">
        <v>373</v>
      </c>
      <c r="B63" s="18" t="s">
        <v>381</v>
      </c>
      <c r="C63" s="18" t="s">
        <v>407</v>
      </c>
      <c r="D63" s="19" t="s">
        <v>409</v>
      </c>
      <c r="E63" s="18"/>
      <c r="F63" s="19">
        <v>43038</v>
      </c>
      <c r="G63" s="18">
        <v>0.17199999999999999</v>
      </c>
      <c r="H63" s="18">
        <v>0.82799999999999996</v>
      </c>
      <c r="I63" s="18">
        <v>1</v>
      </c>
      <c r="J63" s="18"/>
      <c r="K63" s="18"/>
      <c r="L63" s="18"/>
      <c r="M63" s="18"/>
      <c r="N63" s="18"/>
      <c r="O63" s="56"/>
      <c r="P63" s="56"/>
    </row>
    <row r="64" spans="1:16" x14ac:dyDescent="0.25">
      <c r="A64" s="35" t="s">
        <v>373</v>
      </c>
      <c r="B64" s="20" t="s">
        <v>375</v>
      </c>
      <c r="C64" s="20" t="s">
        <v>385</v>
      </c>
      <c r="D64" s="34" t="s">
        <v>409</v>
      </c>
      <c r="E64" s="20"/>
      <c r="F64" s="34">
        <v>43038</v>
      </c>
      <c r="G64" s="20">
        <v>0.36</v>
      </c>
      <c r="H64" s="20">
        <v>0.64</v>
      </c>
      <c r="I64" s="20">
        <v>1</v>
      </c>
      <c r="J64" s="20"/>
      <c r="K64" s="20"/>
      <c r="L64" s="20"/>
      <c r="M64" s="20"/>
      <c r="N64" s="20"/>
      <c r="O64" s="55"/>
      <c r="P64" s="55"/>
    </row>
    <row r="65" spans="1:16" x14ac:dyDescent="0.25">
      <c r="A65" s="16" t="s">
        <v>373</v>
      </c>
      <c r="B65" s="18" t="s">
        <v>387</v>
      </c>
      <c r="C65" s="18" t="s">
        <v>379</v>
      </c>
      <c r="D65" s="19" t="s">
        <v>411</v>
      </c>
      <c r="E65" s="18"/>
      <c r="F65" s="19">
        <v>43038</v>
      </c>
      <c r="G65" s="18">
        <v>0.14199999999999999</v>
      </c>
      <c r="H65" s="18">
        <v>0.85799999999999998</v>
      </c>
      <c r="I65" s="18">
        <v>0.99999999987671795</v>
      </c>
      <c r="J65" s="18"/>
      <c r="K65" s="18"/>
      <c r="L65" s="18"/>
      <c r="M65" s="18"/>
      <c r="N65" s="18"/>
      <c r="O65" s="56"/>
      <c r="P65" s="56"/>
    </row>
    <row r="66" spans="1:16" x14ac:dyDescent="0.25">
      <c r="A66" s="35" t="s">
        <v>373</v>
      </c>
      <c r="B66" s="20" t="s">
        <v>389</v>
      </c>
      <c r="C66" s="20" t="s">
        <v>400</v>
      </c>
      <c r="D66" s="34" t="s">
        <v>411</v>
      </c>
      <c r="E66" s="20"/>
      <c r="F66" s="34">
        <v>43038</v>
      </c>
      <c r="G66" s="20">
        <v>0.29399999999999998</v>
      </c>
      <c r="H66" s="20">
        <v>0.70599999999999996</v>
      </c>
      <c r="I66" s="20">
        <v>0.99986653398352299</v>
      </c>
      <c r="J66" s="20"/>
      <c r="K66" s="20"/>
      <c r="L66" s="20"/>
      <c r="M66" s="20"/>
      <c r="N66" s="20"/>
      <c r="O66" s="55"/>
      <c r="P66" s="55"/>
    </row>
    <row r="67" spans="1:16" x14ac:dyDescent="0.25">
      <c r="A67" s="16" t="s">
        <v>373</v>
      </c>
      <c r="B67" s="18" t="s">
        <v>406</v>
      </c>
      <c r="C67" s="18" t="s">
        <v>394</v>
      </c>
      <c r="D67" s="19" t="s">
        <v>411</v>
      </c>
      <c r="E67" s="18"/>
      <c r="F67" s="19">
        <v>43038</v>
      </c>
      <c r="G67" s="18">
        <v>0.746</v>
      </c>
      <c r="H67" s="18">
        <v>0.254</v>
      </c>
      <c r="I67" s="18">
        <v>0.99999998303587101</v>
      </c>
      <c r="J67" s="18"/>
      <c r="K67" s="18"/>
      <c r="L67" s="18"/>
      <c r="M67" s="18"/>
      <c r="N67" s="18"/>
      <c r="O67" s="56"/>
      <c r="P67" s="56"/>
    </row>
    <row r="68" spans="1:16" x14ac:dyDescent="0.25">
      <c r="A68" s="35" t="s">
        <v>373</v>
      </c>
      <c r="B68" s="20" t="s">
        <v>395</v>
      </c>
      <c r="C68" s="20" t="s">
        <v>374</v>
      </c>
      <c r="D68" s="34" t="s">
        <v>412</v>
      </c>
      <c r="E68" s="20"/>
      <c r="F68" s="34">
        <v>43039</v>
      </c>
      <c r="G68" s="20">
        <v>0.16800000000000001</v>
      </c>
      <c r="H68" s="20">
        <v>0.83199999999999996</v>
      </c>
      <c r="I68" s="20">
        <v>0.43398146480389899</v>
      </c>
      <c r="J68" s="20"/>
      <c r="K68" s="20"/>
      <c r="L68" s="20" t="s">
        <v>359</v>
      </c>
      <c r="M68" s="20"/>
      <c r="N68" s="20"/>
      <c r="O68" s="55"/>
      <c r="P68" s="55"/>
    </row>
    <row r="69" spans="1:16" x14ac:dyDescent="0.25">
      <c r="A69" s="16" t="s">
        <v>373</v>
      </c>
      <c r="B69" s="18" t="s">
        <v>382</v>
      </c>
      <c r="C69" s="18" t="s">
        <v>401</v>
      </c>
      <c r="D69" s="19" t="s">
        <v>412</v>
      </c>
      <c r="E69" s="18"/>
      <c r="F69" s="19">
        <v>43039</v>
      </c>
      <c r="G69" s="18">
        <v>0.57199999999999995</v>
      </c>
      <c r="H69" s="18">
        <v>0.42799999999999999</v>
      </c>
      <c r="I69" s="18">
        <v>0.99998719452578699</v>
      </c>
      <c r="J69" s="18"/>
      <c r="K69" s="18"/>
      <c r="L69" s="18" t="s">
        <v>359</v>
      </c>
      <c r="M69" s="18"/>
      <c r="N69" s="18"/>
      <c r="O69" s="56"/>
      <c r="P69" s="56"/>
    </row>
    <row r="70" spans="1:16" x14ac:dyDescent="0.25">
      <c r="A70" s="35" t="s">
        <v>373</v>
      </c>
      <c r="B70" s="20" t="s">
        <v>410</v>
      </c>
      <c r="C70" s="20" t="s">
        <v>403</v>
      </c>
      <c r="D70" s="34" t="s">
        <v>412</v>
      </c>
      <c r="E70" s="20"/>
      <c r="F70" s="34">
        <v>43039</v>
      </c>
      <c r="G70" s="20">
        <v>0.68400000000000005</v>
      </c>
      <c r="H70" s="20">
        <v>0.316</v>
      </c>
      <c r="I70" s="20">
        <v>0.99268260252878804</v>
      </c>
      <c r="J70" s="20"/>
      <c r="K70" s="20"/>
      <c r="L70" s="20" t="s">
        <v>358</v>
      </c>
      <c r="M70" s="20"/>
      <c r="N70" s="20"/>
      <c r="O70" s="55"/>
      <c r="P70" s="55"/>
    </row>
    <row r="71" spans="1:16" x14ac:dyDescent="0.25">
      <c r="A71" s="16" t="s">
        <v>373</v>
      </c>
      <c r="B71" s="18" t="s">
        <v>385</v>
      </c>
      <c r="C71" s="18" t="s">
        <v>407</v>
      </c>
      <c r="D71" s="19" t="s">
        <v>412</v>
      </c>
      <c r="E71" s="18"/>
      <c r="F71" s="19">
        <v>43039</v>
      </c>
      <c r="G71" s="18">
        <v>0.504</v>
      </c>
      <c r="H71" s="18">
        <v>0.496</v>
      </c>
      <c r="I71" s="18">
        <v>0.79182107094258003</v>
      </c>
      <c r="J71" s="18"/>
      <c r="K71" s="18"/>
      <c r="L71" s="18" t="s">
        <v>359</v>
      </c>
      <c r="M71" s="18"/>
      <c r="N71" s="18"/>
      <c r="O71" s="56"/>
      <c r="P71" s="56"/>
    </row>
    <row r="72" spans="1:16" x14ac:dyDescent="0.25">
      <c r="A72" s="35" t="s">
        <v>373</v>
      </c>
      <c r="B72" s="20" t="s">
        <v>395</v>
      </c>
      <c r="C72" s="20" t="s">
        <v>374</v>
      </c>
      <c r="D72" s="34" t="s">
        <v>412</v>
      </c>
      <c r="E72" s="20"/>
      <c r="F72" s="34">
        <v>43040</v>
      </c>
      <c r="G72" s="20">
        <v>0.182</v>
      </c>
      <c r="H72" s="20">
        <v>0.81799999999999995</v>
      </c>
      <c r="I72" s="20">
        <v>0.43398146480389899</v>
      </c>
      <c r="J72" s="20"/>
      <c r="K72" s="20"/>
      <c r="L72" s="20" t="s">
        <v>359</v>
      </c>
      <c r="M72" s="20"/>
      <c r="N72" s="20"/>
      <c r="O72" s="55"/>
      <c r="P72" s="55"/>
    </row>
    <row r="73" spans="1:16" x14ac:dyDescent="0.25">
      <c r="A73" s="16" t="s">
        <v>373</v>
      </c>
      <c r="B73" s="18" t="s">
        <v>382</v>
      </c>
      <c r="C73" s="18" t="s">
        <v>401</v>
      </c>
      <c r="D73" s="19" t="s">
        <v>412</v>
      </c>
      <c r="E73" s="18"/>
      <c r="F73" s="19">
        <v>43040</v>
      </c>
      <c r="G73" s="18">
        <v>0.49</v>
      </c>
      <c r="H73" s="18">
        <v>0.51</v>
      </c>
      <c r="I73" s="18">
        <v>0.99998719452578699</v>
      </c>
      <c r="J73" s="18"/>
      <c r="K73" s="18"/>
      <c r="L73" s="18" t="s">
        <v>359</v>
      </c>
      <c r="M73" s="18"/>
      <c r="N73" s="18"/>
      <c r="O73" s="56"/>
      <c r="P73" s="56"/>
    </row>
    <row r="74" spans="1:16" x14ac:dyDescent="0.25">
      <c r="A74" s="35" t="s">
        <v>373</v>
      </c>
      <c r="B74" s="20" t="s">
        <v>410</v>
      </c>
      <c r="C74" s="20" t="s">
        <v>403</v>
      </c>
      <c r="D74" s="34" t="s">
        <v>412</v>
      </c>
      <c r="E74" s="20"/>
      <c r="F74" s="34">
        <v>43040</v>
      </c>
      <c r="G74" s="20">
        <v>0.622</v>
      </c>
      <c r="H74" s="20">
        <v>0.378</v>
      </c>
      <c r="I74" s="20">
        <v>0.99268260252878804</v>
      </c>
      <c r="J74" s="20"/>
      <c r="K74" s="20"/>
      <c r="L74" s="20" t="s">
        <v>358</v>
      </c>
      <c r="M74" s="20"/>
      <c r="N74" s="20"/>
      <c r="O74" s="55"/>
      <c r="P74" s="55"/>
    </row>
    <row r="75" spans="1:16" x14ac:dyDescent="0.25">
      <c r="A75" s="16" t="s">
        <v>373</v>
      </c>
      <c r="B75" s="18" t="s">
        <v>385</v>
      </c>
      <c r="C75" s="18" t="s">
        <v>407</v>
      </c>
      <c r="D75" s="19" t="s">
        <v>412</v>
      </c>
      <c r="E75" s="18"/>
      <c r="F75" s="19">
        <v>43040</v>
      </c>
      <c r="G75" s="18">
        <v>0.51200000000000001</v>
      </c>
      <c r="H75" s="18">
        <v>0.48799999999999999</v>
      </c>
      <c r="I75" s="18">
        <v>0.79182107094258003</v>
      </c>
      <c r="J75" s="18"/>
      <c r="K75" s="18"/>
      <c r="L75" s="18" t="s">
        <v>359</v>
      </c>
      <c r="M75" s="18"/>
      <c r="N75" s="18"/>
      <c r="O75" s="56"/>
      <c r="P75" s="56"/>
    </row>
    <row r="76" spans="1:16" x14ac:dyDescent="0.25">
      <c r="A76" s="35" t="s">
        <v>373</v>
      </c>
      <c r="B76" s="20" t="s">
        <v>389</v>
      </c>
      <c r="C76" s="20" t="s">
        <v>393</v>
      </c>
      <c r="D76" s="34" t="s">
        <v>412</v>
      </c>
      <c r="E76" s="20"/>
      <c r="F76" s="34">
        <v>43040</v>
      </c>
      <c r="G76" s="20">
        <v>0.24199999999999999</v>
      </c>
      <c r="H76" s="20">
        <v>0.75800000000000001</v>
      </c>
      <c r="I76" s="20">
        <v>1.02299854725815E-4</v>
      </c>
      <c r="J76" s="20"/>
      <c r="K76" s="20"/>
      <c r="L76" s="20" t="s">
        <v>359</v>
      </c>
      <c r="M76" s="20"/>
      <c r="N76" s="20"/>
      <c r="O76" s="55"/>
      <c r="P76" s="55"/>
    </row>
    <row r="77" spans="1:16" x14ac:dyDescent="0.25">
      <c r="A77" s="16" t="s">
        <v>373</v>
      </c>
      <c r="B77" s="18" t="s">
        <v>379</v>
      </c>
      <c r="C77" s="18" t="s">
        <v>402</v>
      </c>
      <c r="D77" s="19" t="s">
        <v>412</v>
      </c>
      <c r="E77" s="18"/>
      <c r="F77" s="19">
        <v>43040</v>
      </c>
      <c r="G77" s="18">
        <v>0.78800000000000003</v>
      </c>
      <c r="H77" s="18">
        <v>0.21199999999999999</v>
      </c>
      <c r="I77" s="18">
        <v>4.53043756486884E-6</v>
      </c>
      <c r="J77" s="18"/>
      <c r="K77" s="18"/>
      <c r="L77" s="18" t="s">
        <v>358</v>
      </c>
      <c r="M77" s="18"/>
      <c r="N77" s="18"/>
      <c r="O77" s="56"/>
      <c r="P77" s="56"/>
    </row>
    <row r="78" spans="1:16" x14ac:dyDescent="0.25">
      <c r="A78" s="35" t="s">
        <v>373</v>
      </c>
      <c r="B78" s="20" t="s">
        <v>384</v>
      </c>
      <c r="C78" s="20" t="s">
        <v>380</v>
      </c>
      <c r="D78" s="34" t="s">
        <v>412</v>
      </c>
      <c r="E78" s="20"/>
      <c r="F78" s="34">
        <v>43040</v>
      </c>
      <c r="G78" s="20">
        <v>0.32400000000000001</v>
      </c>
      <c r="H78" s="20">
        <v>0.67600000000000005</v>
      </c>
      <c r="I78" s="20">
        <v>0.99999996971157001</v>
      </c>
      <c r="J78" s="20"/>
      <c r="K78" s="20"/>
      <c r="L78" s="20" t="s">
        <v>358</v>
      </c>
      <c r="M78" s="20"/>
      <c r="N78" s="20"/>
      <c r="O78" s="55"/>
      <c r="P78" s="55"/>
    </row>
    <row r="79" spans="1:16" x14ac:dyDescent="0.25">
      <c r="A79" s="16" t="s">
        <v>373</v>
      </c>
      <c r="B79" s="18" t="s">
        <v>375</v>
      </c>
      <c r="C79" s="18" t="s">
        <v>388</v>
      </c>
      <c r="D79" s="19" t="s">
        <v>412</v>
      </c>
      <c r="E79" s="18"/>
      <c r="F79" s="19">
        <v>43040</v>
      </c>
      <c r="G79" s="18">
        <v>0.74</v>
      </c>
      <c r="H79" s="18">
        <v>0.26</v>
      </c>
      <c r="I79" s="18">
        <v>2.05992321724005E-13</v>
      </c>
      <c r="J79" s="18"/>
      <c r="K79" s="18"/>
      <c r="L79" s="18" t="s">
        <v>358</v>
      </c>
      <c r="M79" s="18"/>
      <c r="N79" s="18"/>
      <c r="O79" s="56"/>
      <c r="P79" s="56"/>
    </row>
    <row r="80" spans="1:16" x14ac:dyDescent="0.25">
      <c r="A80" s="35" t="s">
        <v>373</v>
      </c>
      <c r="B80" s="20" t="s">
        <v>377</v>
      </c>
      <c r="C80" s="20" t="s">
        <v>383</v>
      </c>
      <c r="D80" s="34" t="s">
        <v>413</v>
      </c>
      <c r="E80" s="20"/>
      <c r="F80" s="34">
        <v>43041</v>
      </c>
      <c r="G80" s="20">
        <v>0.64600000000000002</v>
      </c>
      <c r="H80" s="20">
        <v>0.35399999999999998</v>
      </c>
      <c r="I80" s="20">
        <v>0.99861948345094897</v>
      </c>
      <c r="J80" s="20"/>
      <c r="K80" s="20"/>
      <c r="L80" s="20" t="s">
        <v>358</v>
      </c>
      <c r="M80" s="20"/>
      <c r="N80" s="20"/>
      <c r="O80" s="55"/>
      <c r="P80" s="55"/>
    </row>
    <row r="81" spans="1:16" x14ac:dyDescent="0.25">
      <c r="A81" s="16" t="s">
        <v>373</v>
      </c>
      <c r="B81" s="18" t="s">
        <v>394</v>
      </c>
      <c r="C81" s="18" t="s">
        <v>385</v>
      </c>
      <c r="D81" s="19" t="s">
        <v>413</v>
      </c>
      <c r="E81" s="18"/>
      <c r="F81" s="19">
        <v>43041</v>
      </c>
      <c r="G81" s="18">
        <v>0.442</v>
      </c>
      <c r="H81" s="18">
        <v>0.55800000000000005</v>
      </c>
      <c r="I81" s="18">
        <v>0.98536199312643702</v>
      </c>
      <c r="J81" s="18"/>
      <c r="K81" s="18"/>
      <c r="L81" s="18" t="s">
        <v>359</v>
      </c>
      <c r="M81" s="18"/>
      <c r="N81" s="18"/>
      <c r="O81" s="56"/>
      <c r="P81" s="56"/>
    </row>
    <row r="82" spans="1:16" x14ac:dyDescent="0.25">
      <c r="A82" s="35" t="s">
        <v>373</v>
      </c>
      <c r="B82" s="20" t="s">
        <v>384</v>
      </c>
      <c r="C82" s="20" t="s">
        <v>399</v>
      </c>
      <c r="D82" s="34" t="s">
        <v>414</v>
      </c>
      <c r="E82" s="20"/>
      <c r="F82" s="34">
        <v>43042</v>
      </c>
      <c r="G82" s="20">
        <v>0.1</v>
      </c>
      <c r="H82" s="20">
        <v>0.9</v>
      </c>
      <c r="I82" s="20">
        <v>0.99093146864173598</v>
      </c>
      <c r="J82" s="20"/>
      <c r="K82" s="20"/>
      <c r="L82" s="20" t="s">
        <v>359</v>
      </c>
      <c r="M82" s="20"/>
      <c r="N82" s="20"/>
      <c r="O82" s="55"/>
      <c r="P82" s="55"/>
    </row>
    <row r="83" spans="1:16" x14ac:dyDescent="0.25">
      <c r="A83" s="16" t="s">
        <v>373</v>
      </c>
      <c r="B83" s="18" t="s">
        <v>386</v>
      </c>
      <c r="C83" s="18" t="s">
        <v>406</v>
      </c>
      <c r="D83" s="19" t="s">
        <v>414</v>
      </c>
      <c r="E83" s="18"/>
      <c r="F83" s="19">
        <v>43042</v>
      </c>
      <c r="G83" s="18">
        <v>0.41599999999999998</v>
      </c>
      <c r="H83" s="18">
        <v>0.58399999999999996</v>
      </c>
      <c r="I83" s="18">
        <v>0.56527195679000497</v>
      </c>
      <c r="J83" s="18"/>
      <c r="K83" s="18"/>
      <c r="L83" s="18" t="s">
        <v>358</v>
      </c>
      <c r="M83" s="18"/>
      <c r="N83" s="18"/>
      <c r="O83" s="56"/>
      <c r="P83" s="56"/>
    </row>
    <row r="84" spans="1:16" x14ac:dyDescent="0.25">
      <c r="A84" s="35" t="s">
        <v>373</v>
      </c>
      <c r="B84" s="20" t="s">
        <v>402</v>
      </c>
      <c r="C84" s="20" t="s">
        <v>393</v>
      </c>
      <c r="D84" s="34" t="s">
        <v>414</v>
      </c>
      <c r="E84" s="20"/>
      <c r="F84" s="34">
        <v>43042</v>
      </c>
      <c r="G84" s="20">
        <v>0.17599999999999999</v>
      </c>
      <c r="H84" s="20">
        <v>0.82399999999999995</v>
      </c>
      <c r="I84" s="20">
        <v>0.99971795086512005</v>
      </c>
      <c r="J84" s="20"/>
      <c r="K84" s="20"/>
      <c r="L84" s="20" t="s">
        <v>359</v>
      </c>
      <c r="M84" s="20"/>
      <c r="N84" s="20"/>
      <c r="O84" s="55"/>
      <c r="P84" s="55"/>
    </row>
    <row r="85" spans="1:16" x14ac:dyDescent="0.25">
      <c r="A85" s="16" t="s">
        <v>373</v>
      </c>
      <c r="B85" s="18" t="s">
        <v>382</v>
      </c>
      <c r="C85" s="18" t="s">
        <v>395</v>
      </c>
      <c r="D85" s="19" t="s">
        <v>414</v>
      </c>
      <c r="E85" s="18"/>
      <c r="F85" s="19">
        <v>43042</v>
      </c>
      <c r="G85" s="18">
        <v>0.85</v>
      </c>
      <c r="H85" s="18">
        <v>0.15</v>
      </c>
      <c r="I85" s="18">
        <v>2.8357087646994901E-3</v>
      </c>
      <c r="J85" s="18"/>
      <c r="K85" s="18"/>
      <c r="L85" s="18" t="s">
        <v>358</v>
      </c>
      <c r="M85" s="18"/>
      <c r="N85" s="18"/>
      <c r="O85" s="56"/>
      <c r="P85" s="56"/>
    </row>
    <row r="86" spans="1:16" x14ac:dyDescent="0.25">
      <c r="A86" s="35" t="s">
        <v>373</v>
      </c>
      <c r="B86" s="20" t="s">
        <v>391</v>
      </c>
      <c r="C86" s="20" t="s">
        <v>383</v>
      </c>
      <c r="D86" s="34" t="s">
        <v>414</v>
      </c>
      <c r="E86" s="20"/>
      <c r="F86" s="34">
        <v>43042</v>
      </c>
      <c r="G86" s="20">
        <v>0.62</v>
      </c>
      <c r="H86" s="20">
        <v>0.38</v>
      </c>
      <c r="I86" s="20">
        <v>0.967151720563865</v>
      </c>
      <c r="J86" s="20"/>
      <c r="K86" s="20"/>
      <c r="L86" s="20" t="s">
        <v>358</v>
      </c>
      <c r="M86" s="20"/>
      <c r="N86" s="20"/>
      <c r="O86" s="55"/>
      <c r="P86" s="55"/>
    </row>
    <row r="87" spans="1:16" x14ac:dyDescent="0.25">
      <c r="A87" s="16" t="s">
        <v>373</v>
      </c>
      <c r="B87" s="18" t="s">
        <v>403</v>
      </c>
      <c r="C87" s="18" t="s">
        <v>381</v>
      </c>
      <c r="D87" s="19" t="s">
        <v>414</v>
      </c>
      <c r="E87" s="18"/>
      <c r="F87" s="19">
        <v>43042</v>
      </c>
      <c r="G87" s="18">
        <v>0.85599999999999998</v>
      </c>
      <c r="H87" s="18">
        <v>0.14399999999999999</v>
      </c>
      <c r="I87" s="18">
        <v>0.13434764743105099</v>
      </c>
      <c r="J87" s="18"/>
      <c r="K87" s="18"/>
      <c r="L87" s="18" t="s">
        <v>358</v>
      </c>
      <c r="M87" s="18"/>
      <c r="N87" s="18"/>
      <c r="O87" s="56"/>
      <c r="P87" s="56"/>
    </row>
    <row r="88" spans="1:16" x14ac:dyDescent="0.25">
      <c r="A88" s="35" t="s">
        <v>373</v>
      </c>
      <c r="B88" s="20" t="s">
        <v>375</v>
      </c>
      <c r="C88" s="20" t="s">
        <v>407</v>
      </c>
      <c r="D88" s="34" t="s">
        <v>414</v>
      </c>
      <c r="E88" s="20"/>
      <c r="F88" s="34">
        <v>43042</v>
      </c>
      <c r="G88" s="20">
        <v>0.372</v>
      </c>
      <c r="H88" s="20">
        <v>0.628</v>
      </c>
      <c r="I88" s="20">
        <v>0.46122769944105102</v>
      </c>
      <c r="J88" s="20"/>
      <c r="K88" s="20"/>
      <c r="L88" s="20" t="s">
        <v>359</v>
      </c>
      <c r="M88" s="20"/>
      <c r="N88" s="20"/>
      <c r="O88" s="55"/>
      <c r="P88" s="55"/>
    </row>
    <row r="89" spans="1:16" x14ac:dyDescent="0.25">
      <c r="A89" s="16" t="s">
        <v>373</v>
      </c>
      <c r="B89" s="18" t="s">
        <v>397</v>
      </c>
      <c r="C89" s="18" t="s">
        <v>405</v>
      </c>
      <c r="D89" s="19" t="s">
        <v>414</v>
      </c>
      <c r="E89" s="18"/>
      <c r="F89" s="19">
        <v>43042</v>
      </c>
      <c r="G89" s="18">
        <v>0.64</v>
      </c>
      <c r="H89" s="18">
        <v>0.36</v>
      </c>
      <c r="I89" s="18">
        <v>4.09723723239901E-5</v>
      </c>
      <c r="J89" s="18"/>
      <c r="K89" s="18"/>
      <c r="L89" s="18" t="s">
        <v>358</v>
      </c>
      <c r="M89" s="18"/>
      <c r="N89" s="18"/>
      <c r="O89" s="56"/>
      <c r="P89" s="56"/>
    </row>
    <row r="90" spans="1:16" x14ac:dyDescent="0.25">
      <c r="A90" s="35" t="s">
        <v>373</v>
      </c>
      <c r="B90" s="20" t="s">
        <v>379</v>
      </c>
      <c r="C90" s="20" t="s">
        <v>374</v>
      </c>
      <c r="D90" s="34" t="s">
        <v>414</v>
      </c>
      <c r="E90" s="20"/>
      <c r="F90" s="34">
        <v>43042</v>
      </c>
      <c r="G90" s="20">
        <v>0.77400000000000002</v>
      </c>
      <c r="H90" s="20">
        <v>0.22600000000000001</v>
      </c>
      <c r="I90" s="20">
        <v>0.76066898560557095</v>
      </c>
      <c r="J90" s="20"/>
      <c r="K90" s="20"/>
      <c r="L90" s="20" t="s">
        <v>359</v>
      </c>
      <c r="M90" s="20"/>
      <c r="N90" s="20"/>
      <c r="O90" s="55"/>
      <c r="P90" s="55"/>
    </row>
    <row r="91" spans="1:16" x14ac:dyDescent="0.25">
      <c r="A91" s="16" t="s">
        <v>373</v>
      </c>
      <c r="B91" s="18" t="s">
        <v>389</v>
      </c>
      <c r="C91" s="18" t="s">
        <v>401</v>
      </c>
      <c r="D91" s="19" t="s">
        <v>414</v>
      </c>
      <c r="E91" s="18"/>
      <c r="F91" s="19">
        <v>43042</v>
      </c>
      <c r="G91" s="18">
        <v>0.52800000000000002</v>
      </c>
      <c r="H91" s="18">
        <v>0.47199999999999998</v>
      </c>
      <c r="I91" s="18">
        <v>0.16527959476564999</v>
      </c>
      <c r="J91" s="18"/>
      <c r="K91" s="18"/>
      <c r="L91" s="18" t="s">
        <v>358</v>
      </c>
      <c r="M91" s="18"/>
      <c r="N91" s="18"/>
      <c r="O91" s="56"/>
      <c r="P91" s="56"/>
    </row>
    <row r="92" spans="1:16" x14ac:dyDescent="0.25">
      <c r="A92" s="35" t="s">
        <v>373</v>
      </c>
      <c r="B92" s="20" t="s">
        <v>380</v>
      </c>
      <c r="C92" s="20" t="s">
        <v>388</v>
      </c>
      <c r="D92" s="34" t="s">
        <v>414</v>
      </c>
      <c r="E92" s="20"/>
      <c r="F92" s="34">
        <v>43042</v>
      </c>
      <c r="G92" s="20">
        <v>0.24199999999999999</v>
      </c>
      <c r="H92" s="20">
        <v>0.75800000000000001</v>
      </c>
      <c r="I92" s="20">
        <v>0.44084223784881799</v>
      </c>
      <c r="J92" s="20"/>
      <c r="K92" s="20"/>
      <c r="L92" s="20" t="s">
        <v>359</v>
      </c>
      <c r="M92" s="20"/>
      <c r="N92" s="20"/>
      <c r="O92" s="55"/>
      <c r="P92" s="55"/>
    </row>
    <row r="93" spans="1:16" x14ac:dyDescent="0.25">
      <c r="A93" s="16" t="s">
        <v>373</v>
      </c>
      <c r="B93" s="18" t="s">
        <v>400</v>
      </c>
      <c r="C93" s="18" t="s">
        <v>394</v>
      </c>
      <c r="D93" s="19" t="s">
        <v>414</v>
      </c>
      <c r="E93" s="18"/>
      <c r="F93" s="19">
        <v>43042</v>
      </c>
      <c r="G93" s="18">
        <v>0.27400000000000002</v>
      </c>
      <c r="H93" s="18">
        <v>0.72599999999999998</v>
      </c>
      <c r="I93" s="18">
        <v>0.98137870439035302</v>
      </c>
      <c r="J93" s="18"/>
      <c r="K93" s="18"/>
      <c r="L93" s="18" t="s">
        <v>358</v>
      </c>
      <c r="M93" s="18"/>
      <c r="N93" s="18"/>
      <c r="O93" s="56"/>
      <c r="P93" s="56"/>
    </row>
    <row r="94" spans="1:16" x14ac:dyDescent="0.25">
      <c r="A94" s="35" t="s">
        <v>373</v>
      </c>
      <c r="B94" s="20" t="s">
        <v>378</v>
      </c>
      <c r="C94" s="20" t="s">
        <v>390</v>
      </c>
      <c r="D94" s="34" t="s">
        <v>415</v>
      </c>
      <c r="E94" s="20"/>
      <c r="F94" s="34">
        <v>43043</v>
      </c>
      <c r="G94" s="20">
        <v>0.21666666666666701</v>
      </c>
      <c r="H94" s="20">
        <v>0.78333333333333299</v>
      </c>
      <c r="I94" s="20">
        <v>0.88921953227885198</v>
      </c>
      <c r="J94" s="20"/>
      <c r="K94" s="20"/>
      <c r="L94" s="20" t="s">
        <v>359</v>
      </c>
      <c r="M94" s="20">
        <v>0.73484616560862503</v>
      </c>
      <c r="N94" s="20"/>
      <c r="O94" s="55"/>
      <c r="P94" s="55"/>
    </row>
    <row r="95" spans="1:16" x14ac:dyDescent="0.25">
      <c r="A95" s="16" t="s">
        <v>373</v>
      </c>
      <c r="B95" s="18" t="s">
        <v>387</v>
      </c>
      <c r="C95" s="18" t="s">
        <v>406</v>
      </c>
      <c r="D95" s="19" t="s">
        <v>415</v>
      </c>
      <c r="E95" s="18"/>
      <c r="F95" s="19">
        <v>43043</v>
      </c>
      <c r="G95" s="18">
        <v>0.20499999999999999</v>
      </c>
      <c r="H95" s="18">
        <v>0.79500000000000004</v>
      </c>
      <c r="I95" s="18">
        <v>0.99999424956461502</v>
      </c>
      <c r="J95" s="18"/>
      <c r="K95" s="18"/>
      <c r="L95" s="18" t="s">
        <v>359</v>
      </c>
      <c r="M95" s="18">
        <v>0.99334050555146902</v>
      </c>
      <c r="N95" s="18"/>
      <c r="O95" s="56"/>
      <c r="P95" s="56"/>
    </row>
    <row r="96" spans="1:16" x14ac:dyDescent="0.25">
      <c r="A96" s="35" t="s">
        <v>373</v>
      </c>
      <c r="B96" s="20" t="s">
        <v>403</v>
      </c>
      <c r="C96" s="20" t="s">
        <v>384</v>
      </c>
      <c r="D96" s="34" t="s">
        <v>415</v>
      </c>
      <c r="E96" s="20"/>
      <c r="F96" s="34">
        <v>43043</v>
      </c>
      <c r="G96" s="20">
        <v>0.84833333333333305</v>
      </c>
      <c r="H96" s="20">
        <v>0.151666666666667</v>
      </c>
      <c r="I96" s="20">
        <v>0.43185018252490298</v>
      </c>
      <c r="J96" s="20"/>
      <c r="K96" s="20"/>
      <c r="L96" s="20" t="s">
        <v>358</v>
      </c>
      <c r="M96" s="20">
        <v>1.8560414387320701E-2</v>
      </c>
      <c r="N96" s="20"/>
      <c r="O96" s="55"/>
      <c r="P96" s="55"/>
    </row>
    <row r="97" spans="1:16" x14ac:dyDescent="0.25">
      <c r="A97" s="16" t="s">
        <v>373</v>
      </c>
      <c r="B97" s="18" t="s">
        <v>377</v>
      </c>
      <c r="C97" s="18" t="s">
        <v>388</v>
      </c>
      <c r="D97" s="19" t="s">
        <v>415</v>
      </c>
      <c r="E97" s="18"/>
      <c r="F97" s="19">
        <v>43043</v>
      </c>
      <c r="G97" s="18">
        <v>0.75333333333333297</v>
      </c>
      <c r="H97" s="18">
        <v>0.24666666666666701</v>
      </c>
      <c r="I97" s="18">
        <v>0.74708796417444001</v>
      </c>
      <c r="J97" s="18"/>
      <c r="K97" s="18"/>
      <c r="L97" s="18" t="s">
        <v>358</v>
      </c>
      <c r="M97" s="18">
        <v>0.144464904581594</v>
      </c>
      <c r="N97" s="18"/>
      <c r="O97" s="56"/>
      <c r="P97" s="56"/>
    </row>
    <row r="98" spans="1:16" x14ac:dyDescent="0.25">
      <c r="A98" s="35" t="s">
        <v>373</v>
      </c>
      <c r="B98" s="20" t="s">
        <v>378</v>
      </c>
      <c r="C98" s="20" t="s">
        <v>390</v>
      </c>
      <c r="D98" s="34" t="s">
        <v>415</v>
      </c>
      <c r="E98" s="20"/>
      <c r="F98" s="34">
        <v>43043</v>
      </c>
      <c r="G98" s="20">
        <v>0.228333333333333</v>
      </c>
      <c r="H98" s="20">
        <v>0.77166666666666694</v>
      </c>
      <c r="I98" s="20">
        <v>0.88921953227885198</v>
      </c>
      <c r="J98" s="20" t="s">
        <v>416</v>
      </c>
      <c r="K98" s="20" t="s">
        <v>417</v>
      </c>
      <c r="L98" s="20" t="s">
        <v>359</v>
      </c>
      <c r="M98" s="20">
        <v>0.57364929317771296</v>
      </c>
      <c r="N98" s="20"/>
      <c r="O98" s="55"/>
      <c r="P98" s="55"/>
    </row>
    <row r="99" spans="1:16" x14ac:dyDescent="0.25">
      <c r="A99" s="16" t="s">
        <v>373</v>
      </c>
      <c r="B99" s="18" t="s">
        <v>387</v>
      </c>
      <c r="C99" s="18" t="s">
        <v>406</v>
      </c>
      <c r="D99" s="19" t="s">
        <v>415</v>
      </c>
      <c r="E99" s="18"/>
      <c r="F99" s="19">
        <v>43043</v>
      </c>
      <c r="G99" s="18">
        <v>0.21833333333333299</v>
      </c>
      <c r="H99" s="18">
        <v>0.78166666666666695</v>
      </c>
      <c r="I99" s="18">
        <v>0.99999424956461502</v>
      </c>
      <c r="J99" s="18" t="s">
        <v>418</v>
      </c>
      <c r="K99" s="18" t="s">
        <v>419</v>
      </c>
      <c r="L99" s="18" t="s">
        <v>359</v>
      </c>
      <c r="M99" s="18">
        <v>0.99466616352931103</v>
      </c>
      <c r="N99" s="18"/>
      <c r="O99" s="56"/>
      <c r="P99" s="56"/>
    </row>
    <row r="100" spans="1:16" x14ac:dyDescent="0.25">
      <c r="A100" s="35" t="s">
        <v>373</v>
      </c>
      <c r="B100" s="20" t="s">
        <v>403</v>
      </c>
      <c r="C100" s="20" t="s">
        <v>384</v>
      </c>
      <c r="D100" s="20" t="s">
        <v>415</v>
      </c>
      <c r="E100" s="20"/>
      <c r="F100" s="34">
        <v>43043</v>
      </c>
      <c r="G100" s="20">
        <v>0.82</v>
      </c>
      <c r="H100" s="20">
        <v>0.18</v>
      </c>
      <c r="I100" s="20">
        <v>0.43185018252490298</v>
      </c>
      <c r="J100" s="20" t="s">
        <v>420</v>
      </c>
      <c r="K100" s="20" t="s">
        <v>421</v>
      </c>
      <c r="L100" s="20" t="s">
        <v>358</v>
      </c>
      <c r="M100" s="20">
        <v>7.4676334910158803E-3</v>
      </c>
      <c r="N100" s="20"/>
      <c r="O100" s="55"/>
      <c r="P100" s="55"/>
    </row>
    <row r="101" spans="1:16" x14ac:dyDescent="0.25">
      <c r="A101" s="16" t="s">
        <v>373</v>
      </c>
      <c r="B101" s="18" t="s">
        <v>377</v>
      </c>
      <c r="C101" s="18" t="s">
        <v>388</v>
      </c>
      <c r="D101" s="18" t="s">
        <v>415</v>
      </c>
      <c r="E101" s="18"/>
      <c r="F101" s="19">
        <v>43043</v>
      </c>
      <c r="G101" s="18">
        <v>0.75333333333333297</v>
      </c>
      <c r="H101" s="18">
        <v>0.24666666666666701</v>
      </c>
      <c r="I101" s="18">
        <v>0.74708796417444001</v>
      </c>
      <c r="J101" s="18" t="s">
        <v>422</v>
      </c>
      <c r="K101" s="18" t="s">
        <v>423</v>
      </c>
      <c r="L101" s="18" t="s">
        <v>358</v>
      </c>
      <c r="M101" s="18">
        <v>4.1593965411627701E-2</v>
      </c>
      <c r="N101" s="18"/>
      <c r="O101" s="56"/>
      <c r="P101" s="56"/>
    </row>
    <row r="102" spans="1:16" x14ac:dyDescent="0.25">
      <c r="A102" s="35" t="s">
        <v>373</v>
      </c>
      <c r="B102" s="20" t="s">
        <v>378</v>
      </c>
      <c r="C102" s="20" t="s">
        <v>390</v>
      </c>
      <c r="D102" s="20" t="s">
        <v>415</v>
      </c>
      <c r="E102" s="20" t="s">
        <v>424</v>
      </c>
      <c r="F102" s="34">
        <v>43043</v>
      </c>
      <c r="G102" s="20">
        <v>0.228333333333333</v>
      </c>
      <c r="H102" s="20">
        <v>0.77166666666666694</v>
      </c>
      <c r="I102" s="20">
        <v>0.88921953227885198</v>
      </c>
      <c r="J102" s="20" t="s">
        <v>425</v>
      </c>
      <c r="K102" s="20" t="s">
        <v>426</v>
      </c>
      <c r="L102" s="20" t="s">
        <v>359</v>
      </c>
      <c r="M102" s="20">
        <v>0.57364929317771296</v>
      </c>
      <c r="N102" s="20"/>
      <c r="O102" s="55" t="s">
        <v>359</v>
      </c>
      <c r="P102" s="55"/>
    </row>
    <row r="103" spans="1:16" x14ac:dyDescent="0.25">
      <c r="A103" s="16" t="s">
        <v>373</v>
      </c>
      <c r="B103" s="18" t="s">
        <v>387</v>
      </c>
      <c r="C103" s="18" t="s">
        <v>406</v>
      </c>
      <c r="D103" s="18" t="s">
        <v>415</v>
      </c>
      <c r="E103" s="18" t="s">
        <v>427</v>
      </c>
      <c r="F103" s="19">
        <v>43043</v>
      </c>
      <c r="G103" s="18">
        <v>0.21833333333333299</v>
      </c>
      <c r="H103" s="18">
        <v>0.78166666666666695</v>
      </c>
      <c r="I103" s="18">
        <v>0.99999424956461502</v>
      </c>
      <c r="J103" s="18" t="s">
        <v>418</v>
      </c>
      <c r="K103" s="18" t="s">
        <v>419</v>
      </c>
      <c r="L103" s="18" t="s">
        <v>359</v>
      </c>
      <c r="M103" s="18">
        <v>0.99466616352931103</v>
      </c>
      <c r="N103" s="18"/>
      <c r="O103" s="56" t="s">
        <v>359</v>
      </c>
      <c r="P103" s="56"/>
    </row>
    <row r="104" spans="1:16" x14ac:dyDescent="0.25">
      <c r="A104" s="35" t="s">
        <v>373</v>
      </c>
      <c r="B104" s="20" t="s">
        <v>403</v>
      </c>
      <c r="C104" s="20" t="s">
        <v>384</v>
      </c>
      <c r="D104" s="20" t="s">
        <v>415</v>
      </c>
      <c r="E104" s="20" t="s">
        <v>428</v>
      </c>
      <c r="F104" s="34">
        <v>43043</v>
      </c>
      <c r="G104" s="20">
        <v>0.82</v>
      </c>
      <c r="H104" s="20">
        <v>0.18</v>
      </c>
      <c r="I104" s="20">
        <v>0.43185018252490298</v>
      </c>
      <c r="J104" s="20" t="s">
        <v>420</v>
      </c>
      <c r="K104" s="20" t="s">
        <v>421</v>
      </c>
      <c r="L104" s="20" t="s">
        <v>358</v>
      </c>
      <c r="M104" s="20">
        <v>7.4676334910158803E-3</v>
      </c>
      <c r="N104" s="20"/>
      <c r="O104" s="55" t="s">
        <v>358</v>
      </c>
      <c r="P104" s="55"/>
    </row>
    <row r="105" spans="1:16" x14ac:dyDescent="0.25">
      <c r="A105" s="16" t="s">
        <v>373</v>
      </c>
      <c r="B105" s="18" t="s">
        <v>377</v>
      </c>
      <c r="C105" s="18" t="s">
        <v>388</v>
      </c>
      <c r="D105" s="18" t="s">
        <v>415</v>
      </c>
      <c r="E105" s="18" t="s">
        <v>429</v>
      </c>
      <c r="F105" s="19">
        <v>43043</v>
      </c>
      <c r="G105" s="18">
        <v>0.75333333333333297</v>
      </c>
      <c r="H105" s="18">
        <v>0.24666666666666701</v>
      </c>
      <c r="I105" s="18">
        <v>0.74708796417444001</v>
      </c>
      <c r="J105" s="18" t="s">
        <v>422</v>
      </c>
      <c r="K105" s="18" t="s">
        <v>423</v>
      </c>
      <c r="L105" s="18" t="s">
        <v>358</v>
      </c>
      <c r="M105" s="18">
        <v>4.1593965411627701E-2</v>
      </c>
      <c r="N105" s="18"/>
      <c r="O105" s="56" t="s">
        <v>358</v>
      </c>
      <c r="P105" s="56"/>
    </row>
    <row r="106" spans="1:16" x14ac:dyDescent="0.25">
      <c r="A106" t="s">
        <v>373</v>
      </c>
      <c r="B106" t="s">
        <v>379</v>
      </c>
      <c r="C106" t="s">
        <v>401</v>
      </c>
      <c r="D106" t="s">
        <v>430</v>
      </c>
      <c r="E106" t="s">
        <v>431</v>
      </c>
      <c r="F106" s="63">
        <v>43044</v>
      </c>
      <c r="G106">
        <v>0.42</v>
      </c>
      <c r="H106">
        <v>0.57999999999999996</v>
      </c>
      <c r="I106">
        <v>0.27241745662114802</v>
      </c>
      <c r="J106" t="s">
        <v>432</v>
      </c>
      <c r="K106" t="s">
        <v>433</v>
      </c>
      <c r="L106" t="s">
        <v>359</v>
      </c>
      <c r="M106">
        <v>0.16062596574586999</v>
      </c>
      <c r="O106" t="s">
        <v>434</v>
      </c>
    </row>
    <row r="107" spans="1:16" x14ac:dyDescent="0.25">
      <c r="A107" t="s">
        <v>373</v>
      </c>
      <c r="B107" t="s">
        <v>395</v>
      </c>
      <c r="C107" t="s">
        <v>402</v>
      </c>
      <c r="D107" t="s">
        <v>430</v>
      </c>
      <c r="E107" t="s">
        <v>435</v>
      </c>
      <c r="F107" s="63">
        <v>43044</v>
      </c>
      <c r="G107">
        <v>0.16500000000000001</v>
      </c>
      <c r="H107">
        <v>0.83499999999999996</v>
      </c>
      <c r="I107">
        <v>0.63730022679119103</v>
      </c>
      <c r="J107" t="s">
        <v>436</v>
      </c>
      <c r="K107" t="s">
        <v>437</v>
      </c>
      <c r="L107" t="s">
        <v>359</v>
      </c>
      <c r="M107">
        <v>0.89238665806113604</v>
      </c>
      <c r="O107" t="s">
        <v>359</v>
      </c>
    </row>
    <row r="108" spans="1:16" x14ac:dyDescent="0.25">
      <c r="A108" t="s">
        <v>373</v>
      </c>
      <c r="B108" t="s">
        <v>380</v>
      </c>
      <c r="C108" t="s">
        <v>390</v>
      </c>
      <c r="D108" t="s">
        <v>430</v>
      </c>
      <c r="E108" t="s">
        <v>438</v>
      </c>
      <c r="F108" s="63">
        <v>43044</v>
      </c>
      <c r="G108">
        <v>0.20166666666666699</v>
      </c>
      <c r="H108">
        <v>0.79833333333333301</v>
      </c>
      <c r="I108">
        <v>0.795970331710945</v>
      </c>
      <c r="J108" t="s">
        <v>439</v>
      </c>
      <c r="K108" t="s">
        <v>440</v>
      </c>
      <c r="L108" t="s">
        <v>359</v>
      </c>
      <c r="M108">
        <v>0.92492792424368098</v>
      </c>
      <c r="O108" t="s">
        <v>359</v>
      </c>
    </row>
    <row r="109" spans="1:16" x14ac:dyDescent="0.25">
      <c r="A109" t="s">
        <v>373</v>
      </c>
      <c r="B109" t="s">
        <v>397</v>
      </c>
      <c r="C109" t="s">
        <v>399</v>
      </c>
      <c r="D109" t="s">
        <v>430</v>
      </c>
      <c r="E109" t="s">
        <v>441</v>
      </c>
      <c r="F109" s="63">
        <v>43044</v>
      </c>
      <c r="G109">
        <v>0.64500000000000002</v>
      </c>
      <c r="H109">
        <v>0.35499999999999998</v>
      </c>
      <c r="I109">
        <v>0.252134854783922</v>
      </c>
      <c r="J109" t="s">
        <v>442</v>
      </c>
      <c r="K109" t="s">
        <v>443</v>
      </c>
      <c r="L109" t="s">
        <v>358</v>
      </c>
      <c r="M109">
        <v>0.29980921602834498</v>
      </c>
      <c r="O109" t="s">
        <v>358</v>
      </c>
    </row>
    <row r="110" spans="1:16" x14ac:dyDescent="0.25">
      <c r="A110" t="s">
        <v>373</v>
      </c>
      <c r="B110" t="s">
        <v>393</v>
      </c>
      <c r="C110" t="s">
        <v>375</v>
      </c>
      <c r="D110" t="s">
        <v>430</v>
      </c>
      <c r="E110" t="s">
        <v>444</v>
      </c>
      <c r="F110" s="63">
        <v>43044</v>
      </c>
      <c r="G110">
        <v>0.27</v>
      </c>
      <c r="H110">
        <v>0.73</v>
      </c>
      <c r="I110">
        <v>0.93862420682644399</v>
      </c>
      <c r="J110" t="s">
        <v>445</v>
      </c>
      <c r="K110" t="s">
        <v>446</v>
      </c>
      <c r="L110" t="s">
        <v>359</v>
      </c>
      <c r="M110">
        <v>0.68571738278036998</v>
      </c>
      <c r="O110" t="s">
        <v>359</v>
      </c>
    </row>
    <row r="111" spans="1:16" x14ac:dyDescent="0.25">
      <c r="A111" t="s">
        <v>373</v>
      </c>
      <c r="B111" t="s">
        <v>389</v>
      </c>
      <c r="C111" t="s">
        <v>383</v>
      </c>
      <c r="D111" t="s">
        <v>430</v>
      </c>
      <c r="E111" t="s">
        <v>447</v>
      </c>
      <c r="F111" s="63">
        <v>43044</v>
      </c>
      <c r="G111">
        <v>0.14333333333333301</v>
      </c>
      <c r="H111">
        <v>0.85666666666666702</v>
      </c>
      <c r="I111">
        <v>0.99942719781789802</v>
      </c>
      <c r="J111" t="s">
        <v>448</v>
      </c>
      <c r="K111" t="s">
        <v>449</v>
      </c>
      <c r="L111" t="s">
        <v>359</v>
      </c>
      <c r="M111">
        <v>0.99999837116277901</v>
      </c>
      <c r="O111" t="s">
        <v>359</v>
      </c>
    </row>
    <row r="112" spans="1:16" x14ac:dyDescent="0.25">
      <c r="A112" t="s">
        <v>373</v>
      </c>
      <c r="B112" t="s">
        <v>407</v>
      </c>
      <c r="C112" t="s">
        <v>382</v>
      </c>
      <c r="D112" t="s">
        <v>430</v>
      </c>
      <c r="E112" t="s">
        <v>450</v>
      </c>
      <c r="F112" s="63">
        <v>43044</v>
      </c>
      <c r="G112">
        <v>0.22666666666666699</v>
      </c>
      <c r="H112">
        <v>0.77333333333333298</v>
      </c>
      <c r="I112">
        <v>0.999585157822658</v>
      </c>
      <c r="J112" t="s">
        <v>451</v>
      </c>
      <c r="K112" t="s">
        <v>452</v>
      </c>
      <c r="L112" t="s">
        <v>359</v>
      </c>
      <c r="M112">
        <v>0.98402398438624605</v>
      </c>
      <c r="O112" t="s">
        <v>359</v>
      </c>
    </row>
    <row r="113" spans="1:15" x14ac:dyDescent="0.25">
      <c r="A113" t="s">
        <v>373</v>
      </c>
      <c r="B113" t="s">
        <v>391</v>
      </c>
      <c r="C113" t="s">
        <v>410</v>
      </c>
      <c r="D113" t="s">
        <v>430</v>
      </c>
      <c r="E113" t="s">
        <v>453</v>
      </c>
      <c r="F113" s="63">
        <v>43044</v>
      </c>
      <c r="G113">
        <v>0.29166666666666702</v>
      </c>
      <c r="H113">
        <v>0.70833333333333304</v>
      </c>
      <c r="I113">
        <v>0.28096574487821901</v>
      </c>
      <c r="J113" t="s">
        <v>454</v>
      </c>
      <c r="K113" t="s">
        <v>455</v>
      </c>
      <c r="L113" t="s">
        <v>359</v>
      </c>
      <c r="M113">
        <v>0.43646018379746099</v>
      </c>
      <c r="O113" t="s">
        <v>434</v>
      </c>
    </row>
    <row r="114" spans="1:15" x14ac:dyDescent="0.25">
      <c r="A114" t="s">
        <v>373</v>
      </c>
      <c r="B114" t="s">
        <v>405</v>
      </c>
      <c r="C114" t="s">
        <v>385</v>
      </c>
      <c r="D114" t="s">
        <v>430</v>
      </c>
      <c r="E114" t="s">
        <v>456</v>
      </c>
      <c r="F114" s="63">
        <v>43044</v>
      </c>
      <c r="G114">
        <v>0.358333333333333</v>
      </c>
      <c r="H114">
        <v>0.64166666666666705</v>
      </c>
      <c r="I114">
        <v>0.90936474479205098</v>
      </c>
      <c r="J114" t="s">
        <v>457</v>
      </c>
      <c r="K114" t="s">
        <v>458</v>
      </c>
      <c r="L114" t="s">
        <v>359</v>
      </c>
      <c r="M114">
        <v>0.37693425763736899</v>
      </c>
      <c r="O114" t="s">
        <v>434</v>
      </c>
    </row>
    <row r="115" spans="1:15" x14ac:dyDescent="0.25">
      <c r="A115" t="s">
        <v>373</v>
      </c>
      <c r="B115" t="s">
        <v>378</v>
      </c>
      <c r="C115" t="s">
        <v>394</v>
      </c>
      <c r="D115" t="s">
        <v>430</v>
      </c>
      <c r="E115" t="s">
        <v>459</v>
      </c>
      <c r="F115" s="63">
        <v>43044</v>
      </c>
      <c r="G115">
        <v>0.60333333333333306</v>
      </c>
      <c r="H115">
        <v>0.396666666666667</v>
      </c>
      <c r="I115">
        <v>0.97843596217203499</v>
      </c>
      <c r="J115" t="s">
        <v>460</v>
      </c>
      <c r="K115" t="s">
        <v>461</v>
      </c>
      <c r="L115" t="s">
        <v>358</v>
      </c>
      <c r="M115">
        <v>2.7778763482577601E-2</v>
      </c>
      <c r="O115" t="s">
        <v>358</v>
      </c>
    </row>
    <row r="116" spans="1:15" x14ac:dyDescent="0.25">
      <c r="A116" t="s">
        <v>373</v>
      </c>
      <c r="B116" t="s">
        <v>395</v>
      </c>
      <c r="C116" t="s">
        <v>393</v>
      </c>
      <c r="D116" t="s">
        <v>462</v>
      </c>
      <c r="E116" t="s">
        <v>463</v>
      </c>
      <c r="F116" s="63">
        <v>43050</v>
      </c>
      <c r="G116">
        <v>0.21666666666666701</v>
      </c>
      <c r="H116">
        <v>0.78333333333333299</v>
      </c>
      <c r="I116">
        <v>0.68756402091894298</v>
      </c>
      <c r="J116" t="s">
        <v>464</v>
      </c>
      <c r="K116" t="s">
        <v>465</v>
      </c>
      <c r="L116" t="s">
        <v>359</v>
      </c>
      <c r="M116">
        <v>0.52044298007256196</v>
      </c>
      <c r="O116" t="s">
        <v>359</v>
      </c>
    </row>
    <row r="117" spans="1:15" x14ac:dyDescent="0.25">
      <c r="A117" t="s">
        <v>373</v>
      </c>
      <c r="B117" t="s">
        <v>390</v>
      </c>
      <c r="C117" t="s">
        <v>403</v>
      </c>
      <c r="D117" t="s">
        <v>462</v>
      </c>
      <c r="E117" t="s">
        <v>466</v>
      </c>
      <c r="F117" s="63">
        <v>43050</v>
      </c>
      <c r="G117">
        <v>0.39833333333333298</v>
      </c>
      <c r="H117">
        <v>0.60166666666666702</v>
      </c>
      <c r="I117">
        <v>0.19624184604095099</v>
      </c>
      <c r="J117" t="s">
        <v>467</v>
      </c>
      <c r="K117" t="s">
        <v>468</v>
      </c>
      <c r="L117" t="s">
        <v>358</v>
      </c>
      <c r="M117">
        <v>0.77068526304303697</v>
      </c>
      <c r="O117" t="s">
        <v>359</v>
      </c>
    </row>
    <row r="118" spans="1:15" x14ac:dyDescent="0.25">
      <c r="A118" t="s">
        <v>373</v>
      </c>
      <c r="B118" t="s">
        <v>387</v>
      </c>
      <c r="C118" t="s">
        <v>401</v>
      </c>
      <c r="D118" t="s">
        <v>462</v>
      </c>
      <c r="E118" t="s">
        <v>469</v>
      </c>
      <c r="F118" s="63">
        <v>43050</v>
      </c>
      <c r="G118">
        <v>0.1</v>
      </c>
      <c r="H118">
        <v>0.9</v>
      </c>
      <c r="I118">
        <v>0.986133011637496</v>
      </c>
      <c r="J118" t="s">
        <v>470</v>
      </c>
      <c r="K118" t="s">
        <v>471</v>
      </c>
      <c r="L118" t="s">
        <v>359</v>
      </c>
      <c r="M118">
        <v>0.841241440731609</v>
      </c>
      <c r="O118" t="s">
        <v>359</v>
      </c>
    </row>
    <row r="119" spans="1:15" x14ac:dyDescent="0.25">
      <c r="A119" t="s">
        <v>373</v>
      </c>
      <c r="B119" t="s">
        <v>384</v>
      </c>
      <c r="C119" t="s">
        <v>383</v>
      </c>
      <c r="D119" t="s">
        <v>462</v>
      </c>
      <c r="E119" t="s">
        <v>472</v>
      </c>
      <c r="F119" s="63">
        <v>43050</v>
      </c>
      <c r="G119">
        <v>0.23833333333333301</v>
      </c>
      <c r="H119">
        <v>0.76166666666666705</v>
      </c>
      <c r="I119">
        <v>0.96199958695888099</v>
      </c>
      <c r="J119" t="s">
        <v>473</v>
      </c>
      <c r="K119" t="s">
        <v>474</v>
      </c>
      <c r="L119" t="s">
        <v>359</v>
      </c>
      <c r="M119">
        <v>0.46911829012935902</v>
      </c>
      <c r="O119" t="s">
        <v>434</v>
      </c>
    </row>
    <row r="120" spans="1:15" x14ac:dyDescent="0.25">
      <c r="A120" t="s">
        <v>373</v>
      </c>
      <c r="B120" t="s">
        <v>394</v>
      </c>
      <c r="C120" t="s">
        <v>386</v>
      </c>
      <c r="D120" t="s">
        <v>462</v>
      </c>
      <c r="E120" t="s">
        <v>475</v>
      </c>
      <c r="F120" s="63">
        <v>43050</v>
      </c>
      <c r="G120">
        <v>0.48499999999999999</v>
      </c>
      <c r="H120">
        <v>0.51500000000000001</v>
      </c>
      <c r="I120">
        <v>0.107790032459411</v>
      </c>
      <c r="J120" t="s">
        <v>476</v>
      </c>
      <c r="K120" t="s">
        <v>477</v>
      </c>
      <c r="L120" t="s">
        <v>358</v>
      </c>
      <c r="M120">
        <v>0.62707252534701297</v>
      </c>
      <c r="O120" t="s">
        <v>434</v>
      </c>
    </row>
    <row r="121" spans="1:15" x14ac:dyDescent="0.25">
      <c r="A121" t="s">
        <v>373</v>
      </c>
      <c r="B121" t="s">
        <v>374</v>
      </c>
      <c r="C121" t="s">
        <v>377</v>
      </c>
      <c r="D121" t="s">
        <v>462</v>
      </c>
      <c r="E121" t="s">
        <v>478</v>
      </c>
      <c r="F121" s="63">
        <v>43050</v>
      </c>
      <c r="G121">
        <v>0.38166666666666699</v>
      </c>
      <c r="H121">
        <v>0.61833333333333296</v>
      </c>
      <c r="I121">
        <v>0.449698389563992</v>
      </c>
      <c r="J121" t="s">
        <v>479</v>
      </c>
      <c r="K121" t="s">
        <v>480</v>
      </c>
      <c r="L121" t="s">
        <v>359</v>
      </c>
      <c r="M121">
        <v>0.30996839461297399</v>
      </c>
      <c r="O121" t="s">
        <v>434</v>
      </c>
    </row>
    <row r="122" spans="1:15" x14ac:dyDescent="0.25">
      <c r="A122" t="s">
        <v>373</v>
      </c>
      <c r="B122" t="s">
        <v>400</v>
      </c>
      <c r="C122" t="s">
        <v>407</v>
      </c>
      <c r="D122" t="s">
        <v>462</v>
      </c>
      <c r="E122" t="s">
        <v>481</v>
      </c>
      <c r="F122" s="63">
        <v>43050</v>
      </c>
      <c r="G122">
        <v>0.38333333333333303</v>
      </c>
      <c r="H122">
        <v>0.61666666666666703</v>
      </c>
      <c r="I122">
        <v>0.75729444470915996</v>
      </c>
      <c r="J122" t="s">
        <v>482</v>
      </c>
      <c r="K122" t="s">
        <v>483</v>
      </c>
      <c r="L122" t="s">
        <v>359</v>
      </c>
      <c r="M122">
        <v>0.43355788714490301</v>
      </c>
      <c r="O122" t="s">
        <v>434</v>
      </c>
    </row>
    <row r="123" spans="1:15" x14ac:dyDescent="0.25">
      <c r="A123" t="s">
        <v>373</v>
      </c>
      <c r="B123" t="s">
        <v>399</v>
      </c>
      <c r="C123" t="s">
        <v>388</v>
      </c>
      <c r="D123" t="s">
        <v>462</v>
      </c>
      <c r="E123" t="s">
        <v>484</v>
      </c>
      <c r="F123" s="63">
        <v>43050</v>
      </c>
      <c r="G123">
        <v>0.49333333333333301</v>
      </c>
      <c r="H123">
        <v>0.50666666666666704</v>
      </c>
      <c r="I123">
        <v>2.3104248270182499E-2</v>
      </c>
      <c r="J123" t="s">
        <v>485</v>
      </c>
      <c r="K123" t="s">
        <v>486</v>
      </c>
      <c r="L123" t="s">
        <v>358</v>
      </c>
      <c r="M123">
        <v>0.28922373596933199</v>
      </c>
      <c r="O123" t="s">
        <v>434</v>
      </c>
    </row>
    <row r="124" spans="1:15" x14ac:dyDescent="0.25">
      <c r="A124" t="s">
        <v>373</v>
      </c>
      <c r="B124" t="s">
        <v>375</v>
      </c>
      <c r="C124" t="s">
        <v>397</v>
      </c>
      <c r="D124" t="s">
        <v>487</v>
      </c>
      <c r="E124" t="s">
        <v>488</v>
      </c>
      <c r="F124" s="63">
        <v>43051</v>
      </c>
      <c r="G124">
        <v>0.25333333333333302</v>
      </c>
      <c r="H124">
        <v>0.74666666666666703</v>
      </c>
      <c r="I124">
        <v>0.971336854049204</v>
      </c>
      <c r="J124" t="s">
        <v>489</v>
      </c>
      <c r="K124" t="s">
        <v>490</v>
      </c>
      <c r="L124" t="s">
        <v>359</v>
      </c>
      <c r="M124">
        <v>0.25407176795583603</v>
      </c>
      <c r="O124" t="s">
        <v>434</v>
      </c>
    </row>
    <row r="125" spans="1:15" x14ac:dyDescent="0.25">
      <c r="A125" t="s">
        <v>373</v>
      </c>
      <c r="B125" t="s">
        <v>380</v>
      </c>
      <c r="C125" t="s">
        <v>406</v>
      </c>
      <c r="D125" t="s">
        <v>487</v>
      </c>
      <c r="E125" t="s">
        <v>491</v>
      </c>
      <c r="F125" s="63">
        <v>43051</v>
      </c>
      <c r="G125">
        <v>0.16500000000000001</v>
      </c>
      <c r="H125">
        <v>0.83499999999999996</v>
      </c>
      <c r="I125">
        <v>0.834891373816949</v>
      </c>
      <c r="J125" t="s">
        <v>492</v>
      </c>
      <c r="K125" t="s">
        <v>493</v>
      </c>
      <c r="L125" t="s">
        <v>359</v>
      </c>
      <c r="M125">
        <v>0.32038109481670701</v>
      </c>
      <c r="O125" t="s">
        <v>434</v>
      </c>
    </row>
    <row r="126" spans="1:15" x14ac:dyDescent="0.25">
      <c r="A126" t="s">
        <v>373</v>
      </c>
      <c r="B126" t="s">
        <v>381</v>
      </c>
      <c r="C126" t="s">
        <v>405</v>
      </c>
      <c r="D126" t="s">
        <v>487</v>
      </c>
      <c r="E126" t="s">
        <v>494</v>
      </c>
      <c r="F126" s="63">
        <v>43051</v>
      </c>
      <c r="G126">
        <v>0.151666666666667</v>
      </c>
      <c r="H126">
        <v>0.84833333333333305</v>
      </c>
      <c r="I126">
        <v>0.49955377732231399</v>
      </c>
      <c r="J126" t="s">
        <v>495</v>
      </c>
      <c r="K126" t="s">
        <v>496</v>
      </c>
      <c r="L126" t="s">
        <v>359</v>
      </c>
      <c r="M126">
        <v>0.28609642314789702</v>
      </c>
      <c r="O126" t="s">
        <v>434</v>
      </c>
    </row>
    <row r="127" spans="1:15" x14ac:dyDescent="0.25">
      <c r="A127" t="s">
        <v>373</v>
      </c>
      <c r="B127" t="s">
        <v>397</v>
      </c>
      <c r="C127" t="s">
        <v>400</v>
      </c>
      <c r="D127" t="s">
        <v>497</v>
      </c>
      <c r="E127" t="s">
        <v>498</v>
      </c>
      <c r="F127" s="63">
        <v>43053</v>
      </c>
      <c r="G127">
        <v>0.84166666666666701</v>
      </c>
      <c r="H127">
        <v>0.15833333333333299</v>
      </c>
      <c r="I127">
        <v>1.1322921913276399E-3</v>
      </c>
      <c r="J127" t="s">
        <v>499</v>
      </c>
      <c r="K127" t="s">
        <v>500</v>
      </c>
      <c r="L127" t="s">
        <v>358</v>
      </c>
      <c r="M127">
        <v>0.202612561122582</v>
      </c>
      <c r="O127" t="s">
        <v>358</v>
      </c>
    </row>
    <row r="128" spans="1:15" x14ac:dyDescent="0.25">
      <c r="A128" t="s">
        <v>373</v>
      </c>
      <c r="B128" t="s">
        <v>375</v>
      </c>
      <c r="C128" t="s">
        <v>382</v>
      </c>
      <c r="D128" t="s">
        <v>497</v>
      </c>
      <c r="E128" t="s">
        <v>501</v>
      </c>
      <c r="F128" s="63">
        <v>43053</v>
      </c>
      <c r="G128">
        <v>0.28166666666666701</v>
      </c>
      <c r="H128">
        <v>0.71833333333333305</v>
      </c>
      <c r="I128">
        <v>0.43713649283732697</v>
      </c>
      <c r="J128" t="s">
        <v>502</v>
      </c>
      <c r="K128" t="s">
        <v>503</v>
      </c>
      <c r="L128" t="s">
        <v>359</v>
      </c>
      <c r="M128">
        <v>0.53507072106439002</v>
      </c>
      <c r="O128" t="s">
        <v>359</v>
      </c>
    </row>
    <row r="129" spans="1:15" x14ac:dyDescent="0.25">
      <c r="A129" t="s">
        <v>373</v>
      </c>
      <c r="B129" t="s">
        <v>387</v>
      </c>
      <c r="C129" t="s">
        <v>395</v>
      </c>
      <c r="D129" t="s">
        <v>504</v>
      </c>
      <c r="E129" t="s">
        <v>505</v>
      </c>
      <c r="F129" s="63">
        <v>43055</v>
      </c>
      <c r="G129">
        <v>0.52833333333333299</v>
      </c>
      <c r="H129">
        <v>0.47166666666666701</v>
      </c>
      <c r="I129">
        <v>0.88375684271942401</v>
      </c>
      <c r="J129" t="s">
        <v>506</v>
      </c>
      <c r="K129" t="s">
        <v>507</v>
      </c>
      <c r="L129" t="s">
        <v>359</v>
      </c>
      <c r="M129">
        <v>0.50831092170066705</v>
      </c>
      <c r="O129" t="s">
        <v>434</v>
      </c>
    </row>
    <row r="130" spans="1:15" x14ac:dyDescent="0.25">
      <c r="A130" t="s">
        <v>373</v>
      </c>
      <c r="B130" t="s">
        <v>407</v>
      </c>
      <c r="C130" t="s">
        <v>401</v>
      </c>
      <c r="D130" t="s">
        <v>504</v>
      </c>
      <c r="E130" t="s">
        <v>508</v>
      </c>
      <c r="F130" s="63">
        <v>43055</v>
      </c>
      <c r="G130">
        <v>0.12166666666666701</v>
      </c>
      <c r="H130">
        <v>0.87833333333333297</v>
      </c>
      <c r="I130">
        <v>0.99247455876653601</v>
      </c>
      <c r="J130" t="s">
        <v>509</v>
      </c>
      <c r="K130" t="s">
        <v>510</v>
      </c>
      <c r="L130" t="s">
        <v>359</v>
      </c>
      <c r="M130">
        <v>0.89114464173212604</v>
      </c>
      <c r="O130" t="s">
        <v>359</v>
      </c>
    </row>
    <row r="131" spans="1:15" x14ac:dyDescent="0.25">
      <c r="A131" t="s">
        <v>373</v>
      </c>
      <c r="B131" t="s">
        <v>384</v>
      </c>
      <c r="C131" t="s">
        <v>405</v>
      </c>
      <c r="D131" t="s">
        <v>504</v>
      </c>
      <c r="E131" t="s">
        <v>511</v>
      </c>
      <c r="F131" s="63">
        <v>43055</v>
      </c>
      <c r="G131">
        <v>0.241666666666667</v>
      </c>
      <c r="H131">
        <v>0.75833333333333297</v>
      </c>
      <c r="I131">
        <v>0.56427916918985299</v>
      </c>
      <c r="J131" t="s">
        <v>512</v>
      </c>
      <c r="K131" t="s">
        <v>513</v>
      </c>
      <c r="L131" t="s">
        <v>359</v>
      </c>
      <c r="M131">
        <v>0.64949756796237801</v>
      </c>
      <c r="O131" t="s">
        <v>359</v>
      </c>
    </row>
    <row r="132" spans="1:15" x14ac:dyDescent="0.25">
      <c r="A132" t="s">
        <v>373</v>
      </c>
      <c r="B132" t="s">
        <v>402</v>
      </c>
      <c r="C132" t="s">
        <v>391</v>
      </c>
      <c r="D132" t="s">
        <v>504</v>
      </c>
      <c r="E132" t="s">
        <v>514</v>
      </c>
      <c r="F132" s="63">
        <v>43055</v>
      </c>
      <c r="G132">
        <v>0.55000000000000004</v>
      </c>
      <c r="H132">
        <v>0.45</v>
      </c>
      <c r="I132">
        <v>0.93977936068078904</v>
      </c>
      <c r="J132" t="s">
        <v>515</v>
      </c>
      <c r="K132" t="s">
        <v>516</v>
      </c>
      <c r="L132" t="s">
        <v>358</v>
      </c>
      <c r="M132">
        <v>0.36047129017304802</v>
      </c>
      <c r="O132" t="s">
        <v>358</v>
      </c>
    </row>
    <row r="133" spans="1:15" x14ac:dyDescent="0.25">
      <c r="A133" t="s">
        <v>373</v>
      </c>
      <c r="B133" t="s">
        <v>379</v>
      </c>
      <c r="C133" t="s">
        <v>378</v>
      </c>
      <c r="D133" t="s">
        <v>504</v>
      </c>
      <c r="E133" t="s">
        <v>517</v>
      </c>
      <c r="F133" s="63">
        <v>43055</v>
      </c>
      <c r="G133">
        <v>0.31333333333333302</v>
      </c>
      <c r="H133">
        <v>0.68666666666666698</v>
      </c>
      <c r="I133">
        <v>0.995964325095688</v>
      </c>
      <c r="J133" t="s">
        <v>518</v>
      </c>
      <c r="K133" t="s">
        <v>519</v>
      </c>
      <c r="L133" t="s">
        <v>359</v>
      </c>
      <c r="M133">
        <v>0.93783602267949295</v>
      </c>
      <c r="O133" t="s">
        <v>359</v>
      </c>
    </row>
    <row r="134" spans="1:15" x14ac:dyDescent="0.25">
      <c r="A134" t="s">
        <v>373</v>
      </c>
      <c r="B134" t="s">
        <v>383</v>
      </c>
      <c r="C134" t="s">
        <v>410</v>
      </c>
      <c r="D134" t="s">
        <v>504</v>
      </c>
      <c r="E134" t="s">
        <v>520</v>
      </c>
      <c r="F134" s="63">
        <v>43055</v>
      </c>
      <c r="G134">
        <v>0.48</v>
      </c>
      <c r="H134">
        <v>0.52</v>
      </c>
      <c r="I134">
        <v>0.27492334768251198</v>
      </c>
      <c r="J134" t="s">
        <v>521</v>
      </c>
      <c r="K134" t="s">
        <v>522</v>
      </c>
      <c r="L134" t="s">
        <v>358</v>
      </c>
      <c r="M134">
        <v>0.412996200790825</v>
      </c>
      <c r="O134" t="s">
        <v>434</v>
      </c>
    </row>
    <row r="135" spans="1:15" x14ac:dyDescent="0.25">
      <c r="A135" t="s">
        <v>373</v>
      </c>
      <c r="B135" t="s">
        <v>399</v>
      </c>
      <c r="C135" t="s">
        <v>385</v>
      </c>
      <c r="D135" t="s">
        <v>504</v>
      </c>
      <c r="E135" t="s">
        <v>523</v>
      </c>
      <c r="F135" s="63">
        <v>43055</v>
      </c>
      <c r="G135">
        <v>0.38</v>
      </c>
      <c r="H135">
        <v>0.62</v>
      </c>
      <c r="I135">
        <v>0.11653175504202599</v>
      </c>
      <c r="J135" t="s">
        <v>524</v>
      </c>
      <c r="K135" t="s">
        <v>525</v>
      </c>
      <c r="L135" t="s">
        <v>359</v>
      </c>
      <c r="M135">
        <v>0.70021564433519901</v>
      </c>
      <c r="O135" t="s">
        <v>359</v>
      </c>
    </row>
    <row r="136" spans="1:15" x14ac:dyDescent="0.25">
      <c r="A136" t="s">
        <v>373</v>
      </c>
      <c r="B136" t="s">
        <v>374</v>
      </c>
      <c r="C136" t="s">
        <v>394</v>
      </c>
      <c r="D136" t="s">
        <v>504</v>
      </c>
      <c r="E136" t="s">
        <v>526</v>
      </c>
      <c r="F136" s="63">
        <v>43055</v>
      </c>
      <c r="G136">
        <v>0.538333333333333</v>
      </c>
      <c r="H136">
        <v>0.461666666666667</v>
      </c>
      <c r="I136">
        <v>0.94049581053269105</v>
      </c>
      <c r="J136" t="s">
        <v>527</v>
      </c>
      <c r="K136" t="s">
        <v>528</v>
      </c>
      <c r="L136" t="s">
        <v>358</v>
      </c>
      <c r="M136">
        <v>0.36944020123840499</v>
      </c>
      <c r="O136" t="s">
        <v>358</v>
      </c>
    </row>
    <row r="137" spans="1:15" x14ac:dyDescent="0.25">
      <c r="A137" t="s">
        <v>373</v>
      </c>
      <c r="B137" t="s">
        <v>377</v>
      </c>
      <c r="C137" t="s">
        <v>397</v>
      </c>
      <c r="D137" t="s">
        <v>529</v>
      </c>
      <c r="E137" t="s">
        <v>530</v>
      </c>
      <c r="F137" s="63">
        <v>43055</v>
      </c>
      <c r="G137">
        <v>0.37333333333333302</v>
      </c>
      <c r="H137">
        <v>0.62666666666666704</v>
      </c>
      <c r="I137">
        <v>0.64509334576250499</v>
      </c>
      <c r="J137" t="s">
        <v>531</v>
      </c>
      <c r="K137" t="s">
        <v>532</v>
      </c>
      <c r="L137" t="s">
        <v>358</v>
      </c>
      <c r="M137">
        <v>0.12698621307988101</v>
      </c>
      <c r="O137" t="s">
        <v>434</v>
      </c>
    </row>
    <row r="138" spans="1:15" x14ac:dyDescent="0.25">
      <c r="A138" t="s">
        <v>373</v>
      </c>
      <c r="B138" t="s">
        <v>382</v>
      </c>
      <c r="C138" t="s">
        <v>389</v>
      </c>
      <c r="D138" t="s">
        <v>529</v>
      </c>
      <c r="E138" t="s">
        <v>533</v>
      </c>
      <c r="F138" s="63">
        <v>43055</v>
      </c>
      <c r="G138">
        <v>0.85166666666666702</v>
      </c>
      <c r="H138">
        <v>0.14833333333333301</v>
      </c>
      <c r="I138">
        <v>1.72569581778441E-2</v>
      </c>
      <c r="J138" t="s">
        <v>534</v>
      </c>
      <c r="K138" t="s">
        <v>535</v>
      </c>
      <c r="L138" t="s">
        <v>358</v>
      </c>
      <c r="M138">
        <v>0.50783192666402699</v>
      </c>
      <c r="O138" t="s">
        <v>434</v>
      </c>
    </row>
    <row r="139" spans="1:15" x14ac:dyDescent="0.25">
      <c r="A139" t="s">
        <v>373</v>
      </c>
      <c r="B139" t="s">
        <v>406</v>
      </c>
      <c r="C139" t="s">
        <v>379</v>
      </c>
      <c r="D139" t="s">
        <v>536</v>
      </c>
      <c r="E139" t="s">
        <v>537</v>
      </c>
      <c r="F139" s="63">
        <v>43056</v>
      </c>
      <c r="G139">
        <v>0.56333333333333302</v>
      </c>
      <c r="H139">
        <v>0.43666666666666698</v>
      </c>
      <c r="I139">
        <v>0.20607952049744299</v>
      </c>
      <c r="J139" t="s">
        <v>538</v>
      </c>
      <c r="K139" t="s">
        <v>539</v>
      </c>
      <c r="L139" t="s">
        <v>358</v>
      </c>
      <c r="M139">
        <v>0.18825440850949299</v>
      </c>
      <c r="O139" t="s">
        <v>434</v>
      </c>
    </row>
    <row r="140" spans="1:15" x14ac:dyDescent="0.25">
      <c r="A140" t="s">
        <v>373</v>
      </c>
      <c r="B140" t="s">
        <v>380</v>
      </c>
      <c r="C140" t="s">
        <v>393</v>
      </c>
      <c r="D140" t="s">
        <v>536</v>
      </c>
      <c r="E140" t="s">
        <v>540</v>
      </c>
      <c r="F140" s="63">
        <v>43056</v>
      </c>
      <c r="G140">
        <v>7.0000000000000007E-2</v>
      </c>
      <c r="H140">
        <v>0.93</v>
      </c>
      <c r="I140">
        <v>0.30152167266976498</v>
      </c>
      <c r="J140" t="s">
        <v>541</v>
      </c>
      <c r="K140" t="s">
        <v>542</v>
      </c>
      <c r="L140" t="s">
        <v>359</v>
      </c>
      <c r="M140">
        <v>0.29401808079924202</v>
      </c>
      <c r="O140" t="s">
        <v>434</v>
      </c>
    </row>
    <row r="141" spans="1:15" x14ac:dyDescent="0.25">
      <c r="A141" t="s">
        <v>373</v>
      </c>
      <c r="B141" t="s">
        <v>401</v>
      </c>
      <c r="C141" t="s">
        <v>375</v>
      </c>
      <c r="D141" t="s">
        <v>536</v>
      </c>
      <c r="E141" t="s">
        <v>543</v>
      </c>
      <c r="F141" s="63">
        <v>43056</v>
      </c>
      <c r="G141">
        <v>0.32666666666666699</v>
      </c>
      <c r="H141">
        <v>0.67333333333333301</v>
      </c>
      <c r="I141">
        <v>0.89876601305695303</v>
      </c>
      <c r="J141" t="s">
        <v>544</v>
      </c>
      <c r="K141" t="s">
        <v>545</v>
      </c>
      <c r="L141" t="s">
        <v>359</v>
      </c>
      <c r="M141">
        <v>0.96854589919894296</v>
      </c>
      <c r="O141" t="s">
        <v>359</v>
      </c>
    </row>
    <row r="142" spans="1:15" x14ac:dyDescent="0.25">
      <c r="A142" t="s">
        <v>373</v>
      </c>
      <c r="B142" t="s">
        <v>407</v>
      </c>
      <c r="C142" t="s">
        <v>400</v>
      </c>
      <c r="D142" t="s">
        <v>536</v>
      </c>
      <c r="E142" t="s">
        <v>546</v>
      </c>
      <c r="F142" s="63">
        <v>43056</v>
      </c>
      <c r="G142">
        <v>0.36</v>
      </c>
      <c r="H142">
        <v>0.64</v>
      </c>
      <c r="I142">
        <v>8.5718046484233104E-2</v>
      </c>
      <c r="J142" t="s">
        <v>547</v>
      </c>
      <c r="K142" t="s">
        <v>548</v>
      </c>
      <c r="L142" t="s">
        <v>359</v>
      </c>
      <c r="M142">
        <v>0.15431197894416199</v>
      </c>
      <c r="O142" t="s">
        <v>434</v>
      </c>
    </row>
    <row r="143" spans="1:15" x14ac:dyDescent="0.25">
      <c r="A143" t="s">
        <v>373</v>
      </c>
      <c r="B143" t="s">
        <v>405</v>
      </c>
      <c r="C143" t="s">
        <v>383</v>
      </c>
      <c r="D143" t="s">
        <v>536</v>
      </c>
      <c r="E143" t="s">
        <v>549</v>
      </c>
      <c r="F143" s="63">
        <v>43056</v>
      </c>
      <c r="G143">
        <v>0.21666666666666701</v>
      </c>
      <c r="H143">
        <v>0.78333333333333299</v>
      </c>
      <c r="I143">
        <v>0.95730227228679299</v>
      </c>
      <c r="J143" t="s">
        <v>550</v>
      </c>
      <c r="K143" t="s">
        <v>551</v>
      </c>
      <c r="L143" t="s">
        <v>359</v>
      </c>
      <c r="M143">
        <v>0.97634682873782397</v>
      </c>
      <c r="O143" t="s">
        <v>359</v>
      </c>
    </row>
    <row r="144" spans="1:15" x14ac:dyDescent="0.25">
      <c r="A144" t="s">
        <v>373</v>
      </c>
      <c r="B144" t="s">
        <v>410</v>
      </c>
      <c r="C144" t="s">
        <v>381</v>
      </c>
      <c r="D144" t="s">
        <v>536</v>
      </c>
      <c r="E144" t="s">
        <v>552</v>
      </c>
      <c r="F144" s="63">
        <v>43056</v>
      </c>
      <c r="G144">
        <v>0.89833333333333298</v>
      </c>
      <c r="H144">
        <v>0.101666666666667</v>
      </c>
      <c r="I144">
        <v>1.38101013356544E-2</v>
      </c>
      <c r="J144" t="s">
        <v>553</v>
      </c>
      <c r="K144" t="s">
        <v>554</v>
      </c>
      <c r="L144" t="s">
        <v>358</v>
      </c>
      <c r="M144">
        <v>0.53295591575231804</v>
      </c>
      <c r="O144" t="s">
        <v>434</v>
      </c>
    </row>
    <row r="145" spans="1:15" x14ac:dyDescent="0.25">
      <c r="A145" t="s">
        <v>373</v>
      </c>
      <c r="B145" t="s">
        <v>403</v>
      </c>
      <c r="C145" t="s">
        <v>388</v>
      </c>
      <c r="D145" t="s">
        <v>536</v>
      </c>
      <c r="E145" t="s">
        <v>555</v>
      </c>
      <c r="F145" s="63">
        <v>43056</v>
      </c>
      <c r="G145">
        <v>0.29166666666666702</v>
      </c>
      <c r="H145">
        <v>0.70833333333333304</v>
      </c>
      <c r="I145">
        <v>0.68220509759157599</v>
      </c>
      <c r="J145" t="s">
        <v>556</v>
      </c>
      <c r="K145" t="s">
        <v>557</v>
      </c>
      <c r="L145" t="s">
        <v>359</v>
      </c>
      <c r="M145">
        <v>0.75158959935901204</v>
      </c>
      <c r="O145" t="s">
        <v>359</v>
      </c>
    </row>
    <row r="146" spans="1:15" x14ac:dyDescent="0.25">
      <c r="A146" t="s">
        <v>373</v>
      </c>
      <c r="B146" t="s">
        <v>389</v>
      </c>
      <c r="C146" t="s">
        <v>394</v>
      </c>
      <c r="D146" t="s">
        <v>536</v>
      </c>
      <c r="E146" t="s">
        <v>558</v>
      </c>
      <c r="F146" s="63">
        <v>43056</v>
      </c>
      <c r="G146">
        <v>9.5000000000000001E-2</v>
      </c>
      <c r="H146">
        <v>0.90500000000000003</v>
      </c>
      <c r="I146">
        <v>0.99582219745843803</v>
      </c>
      <c r="J146" t="s">
        <v>559</v>
      </c>
      <c r="K146" t="s">
        <v>560</v>
      </c>
      <c r="L146" t="s">
        <v>359</v>
      </c>
      <c r="M146">
        <v>0.82233815968530599</v>
      </c>
      <c r="O146" t="s">
        <v>359</v>
      </c>
    </row>
    <row r="147" spans="1:15" x14ac:dyDescent="0.25">
      <c r="A147" t="s">
        <v>373</v>
      </c>
      <c r="B147" t="s">
        <v>385</v>
      </c>
      <c r="C147" t="s">
        <v>400</v>
      </c>
      <c r="D147" t="s">
        <v>561</v>
      </c>
      <c r="E147" t="s">
        <v>562</v>
      </c>
      <c r="F147" s="63">
        <v>43063</v>
      </c>
      <c r="G147">
        <v>0.82333333333333303</v>
      </c>
      <c r="H147">
        <v>0.176666666666667</v>
      </c>
      <c r="I147">
        <v>0.17910293861276699</v>
      </c>
      <c r="J147" t="s">
        <v>563</v>
      </c>
      <c r="K147" t="s">
        <v>564</v>
      </c>
      <c r="L147" t="s">
        <v>358</v>
      </c>
      <c r="M147">
        <v>0.135162545130111</v>
      </c>
      <c r="O147" t="s">
        <v>358</v>
      </c>
    </row>
    <row r="148" spans="1:15" x14ac:dyDescent="0.25">
      <c r="A148" t="s">
        <v>373</v>
      </c>
      <c r="B148" t="s">
        <v>401</v>
      </c>
      <c r="C148" t="s">
        <v>395</v>
      </c>
      <c r="D148" t="s">
        <v>561</v>
      </c>
      <c r="E148" t="s">
        <v>565</v>
      </c>
      <c r="F148" s="63">
        <v>43067</v>
      </c>
      <c r="G148">
        <v>0.82833333333333303</v>
      </c>
      <c r="H148">
        <v>0.17166666666666699</v>
      </c>
      <c r="I148">
        <v>0.10689034624207</v>
      </c>
      <c r="J148" t="s">
        <v>566</v>
      </c>
      <c r="K148" t="s">
        <v>567</v>
      </c>
      <c r="L148" t="s">
        <v>358</v>
      </c>
      <c r="M148">
        <v>0.89008355752469304</v>
      </c>
      <c r="O148" t="s">
        <v>434</v>
      </c>
    </row>
    <row r="149" spans="1:15" x14ac:dyDescent="0.25">
      <c r="A149" t="s">
        <v>373</v>
      </c>
      <c r="B149" t="s">
        <v>391</v>
      </c>
      <c r="C149" t="s">
        <v>402</v>
      </c>
      <c r="D149" t="s">
        <v>561</v>
      </c>
      <c r="E149" t="s">
        <v>568</v>
      </c>
      <c r="F149" s="63">
        <v>43067</v>
      </c>
      <c r="G149">
        <v>0.28166666666666701</v>
      </c>
      <c r="H149">
        <v>0.71833333333333305</v>
      </c>
      <c r="I149">
        <v>0.34067501188566701</v>
      </c>
      <c r="J149" t="s">
        <v>569</v>
      </c>
      <c r="K149" t="s">
        <v>570</v>
      </c>
      <c r="L149" t="s">
        <v>359</v>
      </c>
      <c r="M149">
        <v>0.66613716896465702</v>
      </c>
      <c r="O149" t="s">
        <v>359</v>
      </c>
    </row>
    <row r="150" spans="1:15" x14ac:dyDescent="0.25">
      <c r="A150" t="s">
        <v>373</v>
      </c>
      <c r="B150" t="s">
        <v>406</v>
      </c>
      <c r="C150" t="s">
        <v>405</v>
      </c>
      <c r="D150" t="s">
        <v>561</v>
      </c>
      <c r="E150" t="s">
        <v>571</v>
      </c>
      <c r="F150" s="63">
        <v>43067</v>
      </c>
      <c r="G150">
        <v>0.62333333333333296</v>
      </c>
      <c r="H150">
        <v>0.37666666666666698</v>
      </c>
      <c r="I150">
        <v>9.3656933291952807E-2</v>
      </c>
      <c r="J150" t="s">
        <v>572</v>
      </c>
      <c r="K150" t="s">
        <v>573</v>
      </c>
      <c r="L150" t="s">
        <v>359</v>
      </c>
      <c r="M150">
        <v>0.39169633296371498</v>
      </c>
      <c r="O150" t="s">
        <v>358</v>
      </c>
    </row>
    <row r="151" spans="1:15" x14ac:dyDescent="0.25">
      <c r="A151" t="s">
        <v>373</v>
      </c>
      <c r="B151" t="s">
        <v>375</v>
      </c>
      <c r="C151" t="s">
        <v>379</v>
      </c>
      <c r="D151" t="s">
        <v>561</v>
      </c>
      <c r="E151" t="s">
        <v>574</v>
      </c>
      <c r="F151" s="63">
        <v>43067</v>
      </c>
      <c r="G151">
        <v>0.49</v>
      </c>
      <c r="H151">
        <v>0.51</v>
      </c>
      <c r="I151">
        <v>0.49622373282693</v>
      </c>
      <c r="J151" t="s">
        <v>575</v>
      </c>
      <c r="K151" t="s">
        <v>576</v>
      </c>
      <c r="L151" t="s">
        <v>358</v>
      </c>
      <c r="M151">
        <v>0.132327063688297</v>
      </c>
      <c r="O151" t="s">
        <v>434</v>
      </c>
    </row>
    <row r="152" spans="1:15" x14ac:dyDescent="0.25">
      <c r="A152" t="s">
        <v>373</v>
      </c>
      <c r="B152" t="s">
        <v>378</v>
      </c>
      <c r="C152" t="s">
        <v>388</v>
      </c>
      <c r="D152" t="s">
        <v>561</v>
      </c>
      <c r="E152" t="s">
        <v>577</v>
      </c>
      <c r="F152" s="63">
        <v>43067</v>
      </c>
      <c r="G152">
        <v>0.215</v>
      </c>
      <c r="H152">
        <v>0.78500000000000003</v>
      </c>
      <c r="I152">
        <v>0.83865750356782798</v>
      </c>
      <c r="J152" t="s">
        <v>578</v>
      </c>
      <c r="K152" t="s">
        <v>579</v>
      </c>
      <c r="L152" t="s">
        <v>359</v>
      </c>
      <c r="M152">
        <v>7.4008892626709802E-2</v>
      </c>
      <c r="O152" t="s">
        <v>434</v>
      </c>
    </row>
    <row r="153" spans="1:15" x14ac:dyDescent="0.25">
      <c r="A153" t="s">
        <v>373</v>
      </c>
      <c r="B153" t="s">
        <v>384</v>
      </c>
      <c r="C153" t="s">
        <v>377</v>
      </c>
      <c r="D153" t="s">
        <v>561</v>
      </c>
      <c r="E153" t="s">
        <v>580</v>
      </c>
      <c r="F153" s="63">
        <v>43067</v>
      </c>
      <c r="G153">
        <v>0.25666666666666699</v>
      </c>
      <c r="H153">
        <v>0.74333333333333296</v>
      </c>
      <c r="I153">
        <v>0.99372511049420198</v>
      </c>
      <c r="J153" t="s">
        <v>581</v>
      </c>
      <c r="K153" t="s">
        <v>582</v>
      </c>
      <c r="L153" t="s">
        <v>359</v>
      </c>
      <c r="M153">
        <v>0.89894585551294004</v>
      </c>
      <c r="O153" t="s">
        <v>359</v>
      </c>
    </row>
    <row r="154" spans="1:15" x14ac:dyDescent="0.25">
      <c r="A154" t="s">
        <v>373</v>
      </c>
      <c r="B154" t="s">
        <v>380</v>
      </c>
      <c r="C154" t="s">
        <v>402</v>
      </c>
      <c r="D154" t="s">
        <v>583</v>
      </c>
      <c r="E154" t="s">
        <v>584</v>
      </c>
      <c r="F154" s="63">
        <v>43067</v>
      </c>
      <c r="G154">
        <v>0.18666666666666701</v>
      </c>
      <c r="H154">
        <v>0.81333333333333302</v>
      </c>
      <c r="I154">
        <v>0.561979544828757</v>
      </c>
      <c r="J154" t="s">
        <v>585</v>
      </c>
      <c r="K154" t="s">
        <v>586</v>
      </c>
      <c r="L154" t="s">
        <v>359</v>
      </c>
      <c r="M154">
        <v>0.62669597355850104</v>
      </c>
      <c r="O154" t="s">
        <v>359</v>
      </c>
    </row>
    <row r="155" spans="1:15" x14ac:dyDescent="0.25">
      <c r="A155" t="s">
        <v>373</v>
      </c>
      <c r="B155" t="s">
        <v>389</v>
      </c>
      <c r="C155" t="s">
        <v>384</v>
      </c>
      <c r="D155" t="s">
        <v>583</v>
      </c>
      <c r="E155" t="s">
        <v>587</v>
      </c>
      <c r="F155" s="63">
        <v>43067</v>
      </c>
      <c r="G155">
        <v>0.76</v>
      </c>
      <c r="H155">
        <v>0.24</v>
      </c>
      <c r="I155">
        <v>0.34427045057847599</v>
      </c>
      <c r="J155" t="s">
        <v>588</v>
      </c>
      <c r="K155" t="s">
        <v>589</v>
      </c>
      <c r="L155" t="s">
        <v>358</v>
      </c>
      <c r="M155">
        <v>0.71804661733726505</v>
      </c>
      <c r="O155" t="s">
        <v>434</v>
      </c>
    </row>
    <row r="156" spans="1:15" x14ac:dyDescent="0.25">
      <c r="A156" t="s">
        <v>373</v>
      </c>
      <c r="B156" t="s">
        <v>388</v>
      </c>
      <c r="C156" t="s">
        <v>407</v>
      </c>
      <c r="D156" t="s">
        <v>583</v>
      </c>
      <c r="E156" t="s">
        <v>590</v>
      </c>
      <c r="F156" s="63">
        <v>43067</v>
      </c>
      <c r="G156">
        <v>0.57166666666666699</v>
      </c>
      <c r="H156">
        <v>0.42833333333333301</v>
      </c>
      <c r="I156">
        <v>0.181234817161505</v>
      </c>
      <c r="J156" t="s">
        <v>591</v>
      </c>
      <c r="K156" t="s">
        <v>592</v>
      </c>
      <c r="L156" t="s">
        <v>358</v>
      </c>
      <c r="M156">
        <v>0.51267644495136999</v>
      </c>
      <c r="O156" t="s">
        <v>434</v>
      </c>
    </row>
    <row r="157" spans="1:15" x14ac:dyDescent="0.25">
      <c r="A157" t="s">
        <v>373</v>
      </c>
      <c r="B157" t="s">
        <v>386</v>
      </c>
      <c r="C157" t="s">
        <v>387</v>
      </c>
      <c r="D157" t="s">
        <v>583</v>
      </c>
      <c r="E157" t="s">
        <v>593</v>
      </c>
      <c r="F157" s="63">
        <v>43067</v>
      </c>
      <c r="G157">
        <v>0.91</v>
      </c>
      <c r="H157">
        <v>0.09</v>
      </c>
      <c r="I157">
        <v>3.5011506320789701E-3</v>
      </c>
      <c r="J157" t="s">
        <v>594</v>
      </c>
      <c r="K157" t="s">
        <v>595</v>
      </c>
      <c r="L157" t="s">
        <v>358</v>
      </c>
      <c r="M157">
        <v>0.28006770529820701</v>
      </c>
      <c r="O157" t="s">
        <v>358</v>
      </c>
    </row>
    <row r="158" spans="1:15" x14ac:dyDescent="0.25">
      <c r="A158" t="s">
        <v>373</v>
      </c>
      <c r="B158" t="s">
        <v>402</v>
      </c>
      <c r="C158" t="s">
        <v>395</v>
      </c>
      <c r="D158" t="s">
        <v>596</v>
      </c>
      <c r="E158" t="s">
        <v>597</v>
      </c>
      <c r="F158" s="63">
        <v>43070</v>
      </c>
      <c r="G158">
        <v>0.92666666666666697</v>
      </c>
      <c r="H158">
        <v>7.3333333333333306E-2</v>
      </c>
      <c r="I158">
        <v>0.50861243751013696</v>
      </c>
      <c r="J158" t="s">
        <v>598</v>
      </c>
      <c r="K158" t="s">
        <v>599</v>
      </c>
      <c r="L158" t="s">
        <v>358</v>
      </c>
      <c r="M158">
        <v>0.59610790966451899</v>
      </c>
      <c r="O158" t="s">
        <v>434</v>
      </c>
    </row>
    <row r="159" spans="1:15" x14ac:dyDescent="0.25">
      <c r="A159" t="s">
        <v>373</v>
      </c>
      <c r="B159" t="s">
        <v>374</v>
      </c>
      <c r="C159" t="s">
        <v>397</v>
      </c>
      <c r="D159" t="s">
        <v>596</v>
      </c>
      <c r="E159" t="s">
        <v>600</v>
      </c>
      <c r="F159" s="63">
        <v>43070</v>
      </c>
      <c r="G159">
        <v>0.20833333333333301</v>
      </c>
      <c r="H159">
        <v>0.79166666666666696</v>
      </c>
      <c r="I159">
        <v>0.95778963107381199</v>
      </c>
      <c r="J159" t="s">
        <v>601</v>
      </c>
      <c r="K159" t="s">
        <v>602</v>
      </c>
      <c r="L159" t="s">
        <v>359</v>
      </c>
      <c r="M159">
        <v>0.84439125476664001</v>
      </c>
      <c r="O159" t="s">
        <v>359</v>
      </c>
    </row>
    <row r="160" spans="1:15" x14ac:dyDescent="0.25">
      <c r="A160" t="s">
        <v>373</v>
      </c>
      <c r="B160" t="s">
        <v>386</v>
      </c>
      <c r="C160" t="s">
        <v>385</v>
      </c>
      <c r="D160" t="s">
        <v>596</v>
      </c>
      <c r="E160" t="s">
        <v>603</v>
      </c>
      <c r="F160" s="63">
        <v>43070</v>
      </c>
      <c r="G160">
        <v>0.25</v>
      </c>
      <c r="H160">
        <v>0.75</v>
      </c>
      <c r="I160">
        <v>0.230166980369746</v>
      </c>
      <c r="J160" t="s">
        <v>604</v>
      </c>
      <c r="K160" t="s">
        <v>605</v>
      </c>
      <c r="L160" t="s">
        <v>359</v>
      </c>
      <c r="M160">
        <v>0.58637998407647196</v>
      </c>
      <c r="O160" t="s">
        <v>359</v>
      </c>
    </row>
    <row r="161" spans="1:15" x14ac:dyDescent="0.25">
      <c r="A161" t="s">
        <v>373</v>
      </c>
      <c r="B161" t="s">
        <v>407</v>
      </c>
      <c r="C161" t="s">
        <v>390</v>
      </c>
      <c r="D161" t="s">
        <v>596</v>
      </c>
      <c r="E161" t="s">
        <v>606</v>
      </c>
      <c r="F161" s="63">
        <v>43070</v>
      </c>
      <c r="G161">
        <v>0.16500000000000001</v>
      </c>
      <c r="H161">
        <v>0.83499999999999996</v>
      </c>
      <c r="I161">
        <v>0.44230146372130402</v>
      </c>
      <c r="J161" t="s">
        <v>607</v>
      </c>
      <c r="K161" t="s">
        <v>608</v>
      </c>
      <c r="L161" t="s">
        <v>358</v>
      </c>
      <c r="M161">
        <v>0.914566581698391</v>
      </c>
      <c r="O161" t="s">
        <v>359</v>
      </c>
    </row>
    <row r="162" spans="1:15" x14ac:dyDescent="0.25">
      <c r="A162" t="s">
        <v>373</v>
      </c>
      <c r="B162" t="s">
        <v>406</v>
      </c>
      <c r="C162" t="s">
        <v>393</v>
      </c>
      <c r="D162" t="s">
        <v>609</v>
      </c>
      <c r="E162" t="s">
        <v>610</v>
      </c>
      <c r="F162" s="63">
        <v>43070</v>
      </c>
      <c r="G162">
        <v>0.26333333333333298</v>
      </c>
      <c r="H162">
        <v>0.73666666666666702</v>
      </c>
      <c r="I162">
        <v>0.23794451339435899</v>
      </c>
      <c r="J162" t="s">
        <v>611</v>
      </c>
      <c r="K162" t="s">
        <v>612</v>
      </c>
      <c r="L162" t="s">
        <v>358</v>
      </c>
      <c r="M162">
        <v>0.71342448142754999</v>
      </c>
      <c r="O162" t="s">
        <v>359</v>
      </c>
    </row>
    <row r="163" spans="1:15" x14ac:dyDescent="0.25">
      <c r="A163" t="s">
        <v>373</v>
      </c>
      <c r="B163" t="s">
        <v>377</v>
      </c>
      <c r="C163" t="s">
        <v>399</v>
      </c>
      <c r="D163" t="s">
        <v>609</v>
      </c>
      <c r="E163" t="s">
        <v>613</v>
      </c>
      <c r="F163" s="63">
        <v>43070</v>
      </c>
      <c r="G163">
        <v>0.91166666666666696</v>
      </c>
      <c r="H163">
        <v>8.8333333333333305E-2</v>
      </c>
      <c r="I163">
        <v>6.9178725300536897E-2</v>
      </c>
      <c r="J163" t="s">
        <v>614</v>
      </c>
      <c r="K163" t="s">
        <v>615</v>
      </c>
      <c r="L163" t="s">
        <v>358</v>
      </c>
      <c r="M163">
        <v>5.1248406874553801E-2</v>
      </c>
      <c r="O163" t="s">
        <v>358</v>
      </c>
    </row>
    <row r="164" spans="1:15" x14ac:dyDescent="0.25">
      <c r="A164" t="s">
        <v>373</v>
      </c>
      <c r="B164" t="s">
        <v>391</v>
      </c>
      <c r="C164" t="s">
        <v>380</v>
      </c>
      <c r="D164" t="s">
        <v>609</v>
      </c>
      <c r="E164" t="s">
        <v>616</v>
      </c>
      <c r="F164" s="63">
        <v>43070</v>
      </c>
      <c r="G164">
        <v>0.20166666666666699</v>
      </c>
      <c r="H164">
        <v>0.79833333333333301</v>
      </c>
      <c r="I164">
        <v>0.62615838594244599</v>
      </c>
      <c r="J164" t="s">
        <v>617</v>
      </c>
      <c r="K164" t="s">
        <v>618</v>
      </c>
      <c r="L164" t="s">
        <v>359</v>
      </c>
      <c r="M164">
        <v>0.61385961242183895</v>
      </c>
      <c r="O164" t="s">
        <v>359</v>
      </c>
    </row>
    <row r="165" spans="1:15" x14ac:dyDescent="0.25">
      <c r="A165" t="s">
        <v>373</v>
      </c>
      <c r="B165" t="s">
        <v>410</v>
      </c>
      <c r="C165" t="s">
        <v>405</v>
      </c>
      <c r="D165" t="s">
        <v>609</v>
      </c>
      <c r="E165" t="s">
        <v>619</v>
      </c>
      <c r="F165" s="63">
        <v>43070</v>
      </c>
      <c r="G165">
        <v>0.75166666666666704</v>
      </c>
      <c r="H165">
        <v>0.24833333333333299</v>
      </c>
      <c r="I165">
        <v>0.13155345710038099</v>
      </c>
      <c r="J165" t="s">
        <v>620</v>
      </c>
      <c r="K165" t="s">
        <v>621</v>
      </c>
      <c r="L165" t="s">
        <v>358</v>
      </c>
      <c r="M165">
        <v>0.88576095117158904</v>
      </c>
      <c r="O165" t="s">
        <v>434</v>
      </c>
    </row>
    <row r="166" spans="1:15" x14ac:dyDescent="0.25">
      <c r="A166" t="s">
        <v>373</v>
      </c>
      <c r="B166" t="s">
        <v>383</v>
      </c>
      <c r="C166" t="s">
        <v>378</v>
      </c>
      <c r="D166" t="s">
        <v>609</v>
      </c>
      <c r="E166" t="s">
        <v>622</v>
      </c>
      <c r="F166" s="63">
        <v>43070</v>
      </c>
      <c r="G166">
        <v>0.82166666666666699</v>
      </c>
      <c r="H166">
        <v>0.17833333333333301</v>
      </c>
      <c r="I166">
        <v>0.24314389397634401</v>
      </c>
      <c r="J166" t="s">
        <v>623</v>
      </c>
      <c r="K166" t="s">
        <v>624</v>
      </c>
      <c r="L166" t="s">
        <v>358</v>
      </c>
      <c r="M166">
        <v>0.52275733160261895</v>
      </c>
      <c r="O166" t="s">
        <v>434</v>
      </c>
    </row>
    <row r="167" spans="1:15" x14ac:dyDescent="0.25">
      <c r="A167" t="s">
        <v>373</v>
      </c>
      <c r="B167" t="s">
        <v>403</v>
      </c>
      <c r="C167" t="s">
        <v>407</v>
      </c>
      <c r="D167" t="s">
        <v>609</v>
      </c>
      <c r="E167" t="s">
        <v>625</v>
      </c>
      <c r="F167" s="63">
        <v>43070</v>
      </c>
      <c r="G167">
        <v>0.44833333333333297</v>
      </c>
      <c r="H167">
        <v>0.55166666666666697</v>
      </c>
      <c r="I167">
        <v>0.66405572147128999</v>
      </c>
      <c r="J167" t="s">
        <v>626</v>
      </c>
      <c r="K167" t="s">
        <v>627</v>
      </c>
      <c r="L167" t="s">
        <v>359</v>
      </c>
      <c r="M167">
        <v>0.10623252737627201</v>
      </c>
      <c r="O167" t="s">
        <v>434</v>
      </c>
    </row>
    <row r="168" spans="1:15" x14ac:dyDescent="0.25">
      <c r="A168" t="s">
        <v>373</v>
      </c>
      <c r="B168" t="s">
        <v>406</v>
      </c>
      <c r="C168" t="s">
        <v>374</v>
      </c>
      <c r="D168" t="s">
        <v>628</v>
      </c>
      <c r="E168" t="s">
        <v>629</v>
      </c>
      <c r="F168" s="63">
        <v>43071</v>
      </c>
      <c r="G168">
        <v>0.27333333333333298</v>
      </c>
      <c r="H168">
        <v>0.72666666666666702</v>
      </c>
      <c r="I168">
        <v>0.473218176214173</v>
      </c>
      <c r="J168" t="s">
        <v>630</v>
      </c>
      <c r="K168" t="s">
        <v>631</v>
      </c>
      <c r="L168" t="s">
        <v>359</v>
      </c>
      <c r="M168">
        <v>0.88014738839621198</v>
      </c>
      <c r="O168" t="s">
        <v>359</v>
      </c>
    </row>
    <row r="169" spans="1:15" x14ac:dyDescent="0.25">
      <c r="A169" t="s">
        <v>373</v>
      </c>
      <c r="B169" t="s">
        <v>378</v>
      </c>
      <c r="C169" t="s">
        <v>402</v>
      </c>
      <c r="D169" t="s">
        <v>628</v>
      </c>
      <c r="E169" t="s">
        <v>632</v>
      </c>
      <c r="F169" s="63">
        <v>43071</v>
      </c>
      <c r="G169">
        <v>0.23166666666666699</v>
      </c>
      <c r="H169">
        <v>0.76833333333333298</v>
      </c>
      <c r="I169">
        <v>0.49359865052572599</v>
      </c>
      <c r="J169" t="s">
        <v>633</v>
      </c>
      <c r="K169" t="s">
        <v>634</v>
      </c>
      <c r="L169" t="s">
        <v>359</v>
      </c>
      <c r="M169">
        <v>0.76469038542767398</v>
      </c>
      <c r="O169" t="s">
        <v>359</v>
      </c>
    </row>
    <row r="170" spans="1:15" x14ac:dyDescent="0.25">
      <c r="A170" t="s">
        <v>373</v>
      </c>
      <c r="B170" t="s">
        <v>394</v>
      </c>
      <c r="C170" t="s">
        <v>388</v>
      </c>
      <c r="D170" t="s">
        <v>628</v>
      </c>
      <c r="E170" t="s">
        <v>635</v>
      </c>
      <c r="F170" s="63">
        <v>43071</v>
      </c>
      <c r="G170">
        <v>0.27333333333333298</v>
      </c>
      <c r="H170">
        <v>0.72666666666666702</v>
      </c>
      <c r="I170">
        <v>0.63072775593590902</v>
      </c>
      <c r="J170" t="s">
        <v>636</v>
      </c>
      <c r="K170" t="s">
        <v>637</v>
      </c>
      <c r="L170" t="s">
        <v>359</v>
      </c>
      <c r="M170">
        <v>0.35392735484145299</v>
      </c>
      <c r="O170" t="s">
        <v>434</v>
      </c>
    </row>
    <row r="171" spans="1:15" x14ac:dyDescent="0.25">
      <c r="A171" t="s">
        <v>373</v>
      </c>
      <c r="B171" t="s">
        <v>403</v>
      </c>
      <c r="C171" t="s">
        <v>385</v>
      </c>
      <c r="D171" t="s">
        <v>628</v>
      </c>
      <c r="E171" t="s">
        <v>638</v>
      </c>
      <c r="F171" s="63">
        <v>43071</v>
      </c>
      <c r="G171">
        <v>0.17833333333333301</v>
      </c>
      <c r="H171">
        <v>0.82166666666666699</v>
      </c>
      <c r="I171">
        <v>0.97308373589015296</v>
      </c>
      <c r="J171" t="s">
        <v>639</v>
      </c>
      <c r="K171" t="s">
        <v>640</v>
      </c>
      <c r="L171" t="s">
        <v>359</v>
      </c>
      <c r="M171">
        <v>0.99104592424906002</v>
      </c>
      <c r="O171" t="s">
        <v>359</v>
      </c>
    </row>
    <row r="172" spans="1:15" x14ac:dyDescent="0.25">
      <c r="A172" t="s">
        <v>373</v>
      </c>
      <c r="B172" t="s">
        <v>377</v>
      </c>
      <c r="C172" t="s">
        <v>380</v>
      </c>
      <c r="D172" t="s">
        <v>641</v>
      </c>
      <c r="E172" t="s">
        <v>642</v>
      </c>
      <c r="F172" s="63">
        <v>43072</v>
      </c>
      <c r="G172">
        <v>0.90500000000000003</v>
      </c>
      <c r="H172">
        <v>9.5000000000000001E-2</v>
      </c>
      <c r="I172">
        <v>6.6827395208489598E-2</v>
      </c>
      <c r="J172" t="s">
        <v>643</v>
      </c>
      <c r="K172" t="s">
        <v>644</v>
      </c>
      <c r="L172" t="s">
        <v>358</v>
      </c>
      <c r="M172">
        <v>0.53911985717910305</v>
      </c>
      <c r="O172" t="s">
        <v>434</v>
      </c>
    </row>
    <row r="173" spans="1:15" x14ac:dyDescent="0.25">
      <c r="A173" t="s">
        <v>373</v>
      </c>
      <c r="B173" t="s">
        <v>383</v>
      </c>
      <c r="C173" t="s">
        <v>405</v>
      </c>
      <c r="D173" t="s">
        <v>641</v>
      </c>
      <c r="E173" t="s">
        <v>645</v>
      </c>
      <c r="F173" s="63">
        <v>43072</v>
      </c>
      <c r="G173">
        <v>0.69499999999999995</v>
      </c>
      <c r="H173">
        <v>0.30499999999999999</v>
      </c>
      <c r="I173">
        <v>0.27186876606504301</v>
      </c>
      <c r="J173" t="s">
        <v>646</v>
      </c>
      <c r="K173" t="s">
        <v>647</v>
      </c>
      <c r="L173" t="s">
        <v>358</v>
      </c>
      <c r="M173">
        <v>0.90313691606203395</v>
      </c>
      <c r="O173" t="s">
        <v>434</v>
      </c>
    </row>
    <row r="174" spans="1:15" x14ac:dyDescent="0.25">
      <c r="A174" t="s">
        <v>373</v>
      </c>
      <c r="B174" t="s">
        <v>382</v>
      </c>
      <c r="C174" t="s">
        <v>394</v>
      </c>
      <c r="D174" t="s">
        <v>641</v>
      </c>
      <c r="E174" t="s">
        <v>648</v>
      </c>
      <c r="F174" s="63">
        <v>43072</v>
      </c>
      <c r="G174">
        <v>0.90833333333333299</v>
      </c>
      <c r="H174">
        <v>9.1666666666666702E-2</v>
      </c>
      <c r="I174">
        <v>0.47865711669509098</v>
      </c>
      <c r="J174" t="s">
        <v>649</v>
      </c>
      <c r="K174" t="s">
        <v>650</v>
      </c>
      <c r="L174" t="s">
        <v>358</v>
      </c>
      <c r="M174">
        <v>0.129588171100018</v>
      </c>
      <c r="O174" t="s">
        <v>358</v>
      </c>
    </row>
    <row r="175" spans="1:15" x14ac:dyDescent="0.25">
      <c r="A175" t="s">
        <v>373</v>
      </c>
      <c r="B175" t="s">
        <v>377</v>
      </c>
      <c r="C175" t="s">
        <v>380</v>
      </c>
      <c r="D175" t="s">
        <v>641</v>
      </c>
      <c r="E175" t="s">
        <v>642</v>
      </c>
      <c r="F175" s="63">
        <v>43078</v>
      </c>
      <c r="G175">
        <v>0.88333333333333297</v>
      </c>
      <c r="H175">
        <v>0.116666666666667</v>
      </c>
      <c r="I175">
        <v>6.6827395208448506E-2</v>
      </c>
      <c r="J175" t="s">
        <v>651</v>
      </c>
      <c r="K175" t="s">
        <v>652</v>
      </c>
      <c r="L175" t="s">
        <v>358</v>
      </c>
      <c r="M175">
        <v>0.35959301893193601</v>
      </c>
      <c r="O175" t="s">
        <v>358</v>
      </c>
    </row>
    <row r="176" spans="1:15" x14ac:dyDescent="0.25">
      <c r="A176" t="s">
        <v>373</v>
      </c>
      <c r="B176" t="s">
        <v>383</v>
      </c>
      <c r="C176" t="s">
        <v>405</v>
      </c>
      <c r="D176" t="s">
        <v>641</v>
      </c>
      <c r="E176" t="s">
        <v>645</v>
      </c>
      <c r="F176" s="63">
        <v>43078</v>
      </c>
      <c r="G176">
        <v>0.68666666666666698</v>
      </c>
      <c r="H176">
        <v>0.31333333333333302</v>
      </c>
      <c r="I176">
        <v>0.271868766064919</v>
      </c>
      <c r="J176" t="s">
        <v>653</v>
      </c>
      <c r="K176" t="s">
        <v>654</v>
      </c>
      <c r="L176" t="s">
        <v>358</v>
      </c>
      <c r="M176">
        <v>0.93422845735142201</v>
      </c>
      <c r="O176" t="s">
        <v>434</v>
      </c>
    </row>
    <row r="177" spans="1:15" x14ac:dyDescent="0.25">
      <c r="A177" t="s">
        <v>373</v>
      </c>
      <c r="B177" t="s">
        <v>382</v>
      </c>
      <c r="C177" t="s">
        <v>394</v>
      </c>
      <c r="D177" t="s">
        <v>641</v>
      </c>
      <c r="E177" t="s">
        <v>648</v>
      </c>
      <c r="F177" s="63">
        <v>43078</v>
      </c>
      <c r="G177">
        <v>0.90666666666666695</v>
      </c>
      <c r="H177">
        <v>9.3333333333333296E-2</v>
      </c>
      <c r="I177">
        <v>0.478657116695409</v>
      </c>
      <c r="J177" t="s">
        <v>655</v>
      </c>
      <c r="K177" t="s">
        <v>656</v>
      </c>
      <c r="L177" t="s">
        <v>358</v>
      </c>
      <c r="M177">
        <v>0.113843341080727</v>
      </c>
      <c r="O177" t="s">
        <v>358</v>
      </c>
    </row>
    <row r="178" spans="1:15" x14ac:dyDescent="0.25">
      <c r="A178" t="s">
        <v>373</v>
      </c>
      <c r="B178" t="s">
        <v>399</v>
      </c>
      <c r="C178" t="s">
        <v>395</v>
      </c>
      <c r="D178" t="s">
        <v>657</v>
      </c>
      <c r="E178" t="s">
        <v>658</v>
      </c>
      <c r="F178" s="63">
        <v>43078</v>
      </c>
      <c r="G178">
        <v>0.68500000000000005</v>
      </c>
      <c r="H178">
        <v>0.315</v>
      </c>
      <c r="I178">
        <v>0.134491832161617</v>
      </c>
      <c r="J178" t="s">
        <v>659</v>
      </c>
      <c r="K178" t="s">
        <v>660</v>
      </c>
      <c r="L178" t="s">
        <v>358</v>
      </c>
      <c r="M178">
        <v>0.147938482433808</v>
      </c>
      <c r="O178" t="s">
        <v>358</v>
      </c>
    </row>
    <row r="179" spans="1:15" x14ac:dyDescent="0.25">
      <c r="A179" t="s">
        <v>373</v>
      </c>
      <c r="B179" t="s">
        <v>401</v>
      </c>
      <c r="C179" t="s">
        <v>384</v>
      </c>
      <c r="D179" t="s">
        <v>657</v>
      </c>
      <c r="E179" t="s">
        <v>661</v>
      </c>
      <c r="F179" s="63">
        <v>43078</v>
      </c>
      <c r="G179">
        <v>0.93</v>
      </c>
      <c r="H179">
        <v>7.0000000000000007E-2</v>
      </c>
      <c r="I179">
        <v>0.22972374278493801</v>
      </c>
      <c r="J179" t="s">
        <v>662</v>
      </c>
      <c r="K179" t="s">
        <v>663</v>
      </c>
      <c r="L179" t="s">
        <v>358</v>
      </c>
      <c r="M179">
        <v>9.8236898309580295E-2</v>
      </c>
      <c r="O179" t="s">
        <v>358</v>
      </c>
    </row>
    <row r="180" spans="1:15" x14ac:dyDescent="0.25">
      <c r="A180" t="s">
        <v>373</v>
      </c>
      <c r="B180" t="s">
        <v>407</v>
      </c>
      <c r="C180" t="s">
        <v>386</v>
      </c>
      <c r="D180" t="s">
        <v>657</v>
      </c>
      <c r="E180" t="s">
        <v>664</v>
      </c>
      <c r="F180" s="63">
        <v>43078</v>
      </c>
      <c r="G180">
        <v>0.19</v>
      </c>
      <c r="H180">
        <v>0.81</v>
      </c>
      <c r="I180">
        <v>0.98815103779407698</v>
      </c>
      <c r="J180" t="s">
        <v>665</v>
      </c>
      <c r="K180" t="s">
        <v>666</v>
      </c>
      <c r="L180" t="s">
        <v>359</v>
      </c>
      <c r="M180">
        <v>0.94953606466459495</v>
      </c>
      <c r="O180" t="s">
        <v>359</v>
      </c>
    </row>
    <row r="181" spans="1:15" x14ac:dyDescent="0.25">
      <c r="A181" t="s">
        <v>373</v>
      </c>
      <c r="B181" t="s">
        <v>405</v>
      </c>
      <c r="C181" t="s">
        <v>378</v>
      </c>
      <c r="D181" t="s">
        <v>657</v>
      </c>
      <c r="E181" t="s">
        <v>667</v>
      </c>
      <c r="F181" s="63">
        <v>43078</v>
      </c>
      <c r="G181">
        <v>0.52666666666666695</v>
      </c>
      <c r="H181">
        <v>0.473333333333333</v>
      </c>
      <c r="I181">
        <v>9.0302212899406903E-2</v>
      </c>
      <c r="J181" t="s">
        <v>668</v>
      </c>
      <c r="K181" t="s">
        <v>669</v>
      </c>
      <c r="L181" t="s">
        <v>358</v>
      </c>
      <c r="M181">
        <v>0.46007093157388002</v>
      </c>
      <c r="O181" t="s">
        <v>434</v>
      </c>
    </row>
    <row r="182" spans="1:15" x14ac:dyDescent="0.25">
      <c r="A182" t="s">
        <v>373</v>
      </c>
      <c r="B182" t="s">
        <v>382</v>
      </c>
      <c r="C182" t="s">
        <v>385</v>
      </c>
      <c r="D182" t="s">
        <v>657</v>
      </c>
      <c r="E182" t="s">
        <v>670</v>
      </c>
      <c r="F182" s="63">
        <v>43078</v>
      </c>
      <c r="G182">
        <v>0.93833333333333302</v>
      </c>
      <c r="H182">
        <v>6.1666666666666703E-2</v>
      </c>
      <c r="I182">
        <v>0.28250451703853202</v>
      </c>
      <c r="J182" t="s">
        <v>671</v>
      </c>
      <c r="K182" t="s">
        <v>672</v>
      </c>
      <c r="L182" t="s">
        <v>358</v>
      </c>
      <c r="M182">
        <v>0.13039356358559401</v>
      </c>
      <c r="O182" t="s">
        <v>358</v>
      </c>
    </row>
    <row r="183" spans="1:15" x14ac:dyDescent="0.25">
      <c r="A183" t="s">
        <v>373</v>
      </c>
      <c r="B183" t="s">
        <v>385</v>
      </c>
      <c r="C183" t="s">
        <v>377</v>
      </c>
      <c r="D183" t="s">
        <v>673</v>
      </c>
      <c r="E183" t="s">
        <v>674</v>
      </c>
      <c r="F183" s="63">
        <v>43080</v>
      </c>
      <c r="G183">
        <v>0.21666666666666701</v>
      </c>
      <c r="H183">
        <v>0.78333333333333299</v>
      </c>
      <c r="I183">
        <v>1</v>
      </c>
      <c r="J183" t="s">
        <v>675</v>
      </c>
      <c r="K183" t="s">
        <v>676</v>
      </c>
      <c r="L183" t="s">
        <v>359</v>
      </c>
      <c r="M183">
        <v>0.66662132269035101</v>
      </c>
      <c r="O183" t="s">
        <v>359</v>
      </c>
    </row>
    <row r="184" spans="1:15" x14ac:dyDescent="0.25">
      <c r="A184" t="s">
        <v>373</v>
      </c>
      <c r="B184" t="s">
        <v>375</v>
      </c>
      <c r="C184" t="s">
        <v>390</v>
      </c>
      <c r="D184" t="s">
        <v>673</v>
      </c>
      <c r="E184" t="s">
        <v>677</v>
      </c>
      <c r="F184" s="63">
        <v>43080</v>
      </c>
      <c r="G184">
        <v>0.88333333333333297</v>
      </c>
      <c r="H184">
        <v>0.116666666666667</v>
      </c>
      <c r="I184">
        <v>0.99999999993921695</v>
      </c>
      <c r="J184" t="s">
        <v>678</v>
      </c>
      <c r="K184" t="s">
        <v>679</v>
      </c>
      <c r="L184" t="s">
        <v>358</v>
      </c>
      <c r="M184">
        <v>0.32990066538739199</v>
      </c>
      <c r="O184" t="s">
        <v>358</v>
      </c>
    </row>
    <row r="185" spans="1:15" x14ac:dyDescent="0.25">
      <c r="A185" t="s">
        <v>373</v>
      </c>
      <c r="B185" t="s">
        <v>395</v>
      </c>
      <c r="C185" t="s">
        <v>402</v>
      </c>
      <c r="D185" t="s">
        <v>680</v>
      </c>
      <c r="E185" t="s">
        <v>681</v>
      </c>
      <c r="F185" s="63">
        <v>43081</v>
      </c>
      <c r="G185">
        <v>0.118333333333333</v>
      </c>
      <c r="H185">
        <v>0.88166666666666704</v>
      </c>
      <c r="I185">
        <v>0.99999990721533305</v>
      </c>
      <c r="J185" t="s">
        <v>682</v>
      </c>
      <c r="K185" t="s">
        <v>683</v>
      </c>
      <c r="L185" t="s">
        <v>359</v>
      </c>
      <c r="M185">
        <v>0.69524924721634596</v>
      </c>
      <c r="O185" t="s">
        <v>359</v>
      </c>
    </row>
    <row r="186" spans="1:15" x14ac:dyDescent="0.25">
      <c r="A186" t="s">
        <v>373</v>
      </c>
      <c r="B186" t="s">
        <v>388</v>
      </c>
      <c r="C186" t="s">
        <v>406</v>
      </c>
      <c r="D186" t="s">
        <v>680</v>
      </c>
      <c r="E186" t="s">
        <v>684</v>
      </c>
      <c r="F186" s="63">
        <v>43081</v>
      </c>
      <c r="G186">
        <v>0.25833333333333303</v>
      </c>
      <c r="H186">
        <v>0.74166666666666703</v>
      </c>
      <c r="I186">
        <v>0.99999063638251096</v>
      </c>
      <c r="J186" t="s">
        <v>685</v>
      </c>
      <c r="K186" t="s">
        <v>686</v>
      </c>
      <c r="L186" t="s">
        <v>359</v>
      </c>
      <c r="M186">
        <v>0.97251283728805504</v>
      </c>
      <c r="O186" t="s">
        <v>359</v>
      </c>
    </row>
    <row r="187" spans="1:15" x14ac:dyDescent="0.25">
      <c r="A187" t="s">
        <v>373</v>
      </c>
      <c r="B187" t="s">
        <v>394</v>
      </c>
      <c r="C187" t="s">
        <v>401</v>
      </c>
      <c r="D187" t="s">
        <v>680</v>
      </c>
      <c r="E187" t="s">
        <v>687</v>
      </c>
      <c r="F187" s="63">
        <v>43081</v>
      </c>
      <c r="G187">
        <v>0.101666666666667</v>
      </c>
      <c r="H187">
        <v>0.89833333333333298</v>
      </c>
      <c r="I187">
        <v>0.92368387766308702</v>
      </c>
      <c r="J187" t="s">
        <v>688</v>
      </c>
      <c r="K187" t="s">
        <v>689</v>
      </c>
      <c r="L187" t="s">
        <v>359</v>
      </c>
      <c r="M187">
        <v>0.936233689049915</v>
      </c>
      <c r="O187" t="s">
        <v>359</v>
      </c>
    </row>
    <row r="188" spans="1:15" x14ac:dyDescent="0.25">
      <c r="A188" t="s">
        <v>373</v>
      </c>
      <c r="B188" t="s">
        <v>393</v>
      </c>
      <c r="C188" t="s">
        <v>400</v>
      </c>
      <c r="D188" t="s">
        <v>680</v>
      </c>
      <c r="E188" t="s">
        <v>690</v>
      </c>
      <c r="F188" s="63">
        <v>43081</v>
      </c>
      <c r="G188">
        <v>0.581666666666667</v>
      </c>
      <c r="H188">
        <v>0.418333333333333</v>
      </c>
      <c r="I188">
        <v>0.30276069097485703</v>
      </c>
      <c r="J188" t="s">
        <v>691</v>
      </c>
      <c r="K188" t="s">
        <v>692</v>
      </c>
      <c r="L188" t="s">
        <v>358</v>
      </c>
      <c r="M188">
        <v>0.33991827924248702</v>
      </c>
      <c r="O188" t="s">
        <v>434</v>
      </c>
    </row>
    <row r="189" spans="1:15" x14ac:dyDescent="0.25">
      <c r="A189" t="s">
        <v>373</v>
      </c>
      <c r="B189" t="s">
        <v>383</v>
      </c>
      <c r="C189" t="s">
        <v>381</v>
      </c>
      <c r="D189" t="s">
        <v>680</v>
      </c>
      <c r="E189" t="s">
        <v>693</v>
      </c>
      <c r="F189" s="63">
        <v>43081</v>
      </c>
      <c r="G189">
        <v>0.85333333333333306</v>
      </c>
      <c r="H189">
        <v>0.146666666666667</v>
      </c>
      <c r="I189">
        <v>1.2193111637674401E-6</v>
      </c>
      <c r="J189" t="s">
        <v>694</v>
      </c>
      <c r="K189" t="s">
        <v>695</v>
      </c>
      <c r="L189" t="s">
        <v>358</v>
      </c>
      <c r="M189">
        <v>0.48324170860458998</v>
      </c>
      <c r="O189" t="s">
        <v>358</v>
      </c>
    </row>
    <row r="190" spans="1:15" x14ac:dyDescent="0.25">
      <c r="A190" t="s">
        <v>373</v>
      </c>
      <c r="B190" t="s">
        <v>374</v>
      </c>
      <c r="C190" t="s">
        <v>410</v>
      </c>
      <c r="D190" t="s">
        <v>680</v>
      </c>
      <c r="E190" t="s">
        <v>696</v>
      </c>
      <c r="F190" s="63">
        <v>43081</v>
      </c>
      <c r="G190">
        <v>0.176666666666667</v>
      </c>
      <c r="H190">
        <v>0.82333333333333303</v>
      </c>
      <c r="I190">
        <v>0.999999987394116</v>
      </c>
      <c r="J190" t="s">
        <v>697</v>
      </c>
      <c r="K190" t="s">
        <v>698</v>
      </c>
      <c r="L190" t="s">
        <v>359</v>
      </c>
      <c r="M190">
        <v>0.79193453757671906</v>
      </c>
      <c r="O190" t="s">
        <v>359</v>
      </c>
    </row>
    <row r="191" spans="1:15" x14ac:dyDescent="0.25">
      <c r="A191" t="s">
        <v>373</v>
      </c>
      <c r="B191" t="s">
        <v>389</v>
      </c>
      <c r="C191" t="s">
        <v>387</v>
      </c>
      <c r="D191" t="s">
        <v>680</v>
      </c>
      <c r="E191" t="s">
        <v>699</v>
      </c>
      <c r="F191" s="63">
        <v>43081</v>
      </c>
      <c r="G191">
        <v>0.39333333333333298</v>
      </c>
      <c r="H191">
        <v>0.60666666666666702</v>
      </c>
      <c r="I191">
        <v>8.4096171908902909E-3</v>
      </c>
      <c r="J191" t="s">
        <v>700</v>
      </c>
      <c r="K191" t="s">
        <v>701</v>
      </c>
      <c r="L191" t="s">
        <v>359</v>
      </c>
      <c r="M191">
        <v>0.79693657389116801</v>
      </c>
      <c r="O191" t="s">
        <v>359</v>
      </c>
    </row>
    <row r="192" spans="1:15" x14ac:dyDescent="0.25">
      <c r="A192" t="s">
        <v>373</v>
      </c>
      <c r="B192" t="s">
        <v>395</v>
      </c>
      <c r="C192" t="s">
        <v>402</v>
      </c>
      <c r="D192" t="s">
        <v>680</v>
      </c>
      <c r="E192" t="s">
        <v>681</v>
      </c>
      <c r="F192" s="63">
        <v>43085</v>
      </c>
      <c r="G192">
        <v>0.15</v>
      </c>
      <c r="H192">
        <v>0.85</v>
      </c>
      <c r="I192">
        <v>0.99999990721533305</v>
      </c>
      <c r="J192" t="s">
        <v>702</v>
      </c>
      <c r="K192" t="s">
        <v>703</v>
      </c>
      <c r="L192" t="s">
        <v>359</v>
      </c>
      <c r="M192">
        <v>0.67553381030150095</v>
      </c>
      <c r="O192" t="s">
        <v>359</v>
      </c>
    </row>
    <row r="193" spans="1:15" x14ac:dyDescent="0.25">
      <c r="A193" t="s">
        <v>373</v>
      </c>
      <c r="B193" t="s">
        <v>388</v>
      </c>
      <c r="C193" t="s">
        <v>406</v>
      </c>
      <c r="D193" t="s">
        <v>680</v>
      </c>
      <c r="E193" t="s">
        <v>684</v>
      </c>
      <c r="F193" s="63">
        <v>43085</v>
      </c>
      <c r="G193">
        <v>0.241666666666667</v>
      </c>
      <c r="H193">
        <v>0.75833333333333297</v>
      </c>
      <c r="I193">
        <v>0.99999063638251096</v>
      </c>
      <c r="J193" t="s">
        <v>704</v>
      </c>
      <c r="K193" t="s">
        <v>705</v>
      </c>
      <c r="L193" t="s">
        <v>359</v>
      </c>
      <c r="M193">
        <v>0.96860568263836599</v>
      </c>
      <c r="O193" t="s">
        <v>359</v>
      </c>
    </row>
    <row r="194" spans="1:15" x14ac:dyDescent="0.25">
      <c r="A194" t="s">
        <v>373</v>
      </c>
      <c r="B194" t="s">
        <v>394</v>
      </c>
      <c r="C194" t="s">
        <v>401</v>
      </c>
      <c r="D194" t="s">
        <v>680</v>
      </c>
      <c r="E194" t="s">
        <v>687</v>
      </c>
      <c r="F194" s="63">
        <v>43085</v>
      </c>
      <c r="G194">
        <v>9.5000000000000001E-2</v>
      </c>
      <c r="H194">
        <v>0.90500000000000003</v>
      </c>
      <c r="I194">
        <v>0.92368387766308702</v>
      </c>
      <c r="J194" t="s">
        <v>706</v>
      </c>
      <c r="K194" t="s">
        <v>707</v>
      </c>
      <c r="L194" t="s">
        <v>359</v>
      </c>
      <c r="M194">
        <v>0.94867963743666905</v>
      </c>
      <c r="O194" t="s">
        <v>359</v>
      </c>
    </row>
    <row r="195" spans="1:15" x14ac:dyDescent="0.25">
      <c r="A195" t="s">
        <v>373</v>
      </c>
      <c r="B195" t="s">
        <v>393</v>
      </c>
      <c r="C195" t="s">
        <v>400</v>
      </c>
      <c r="D195" t="s">
        <v>680</v>
      </c>
      <c r="E195" t="s">
        <v>690</v>
      </c>
      <c r="F195" s="63">
        <v>43085</v>
      </c>
      <c r="G195">
        <v>0.57999999999999996</v>
      </c>
      <c r="H195">
        <v>0.42</v>
      </c>
      <c r="I195">
        <v>0.30276069097485703</v>
      </c>
      <c r="J195" t="s">
        <v>708</v>
      </c>
      <c r="K195" t="s">
        <v>709</v>
      </c>
      <c r="L195" t="s">
        <v>358</v>
      </c>
      <c r="M195">
        <v>0.30274730741183498</v>
      </c>
      <c r="O195" t="s">
        <v>434</v>
      </c>
    </row>
    <row r="196" spans="1:15" x14ac:dyDescent="0.25">
      <c r="A196" t="s">
        <v>373</v>
      </c>
      <c r="B196" t="s">
        <v>383</v>
      </c>
      <c r="C196" t="s">
        <v>381</v>
      </c>
      <c r="D196" t="s">
        <v>680</v>
      </c>
      <c r="E196" t="s">
        <v>693</v>
      </c>
      <c r="F196" s="63">
        <v>43085</v>
      </c>
      <c r="G196">
        <v>0.84166666666666701</v>
      </c>
      <c r="H196">
        <v>0.15833333333333299</v>
      </c>
      <c r="I196">
        <v>1.2193111637674401E-6</v>
      </c>
      <c r="J196" t="s">
        <v>710</v>
      </c>
      <c r="K196" t="s">
        <v>711</v>
      </c>
      <c r="L196" t="s">
        <v>358</v>
      </c>
      <c r="M196">
        <v>0.56669716988178498</v>
      </c>
      <c r="O196" t="s">
        <v>434</v>
      </c>
    </row>
    <row r="197" spans="1:15" x14ac:dyDescent="0.25">
      <c r="A197" t="s">
        <v>373</v>
      </c>
      <c r="B197" t="s">
        <v>374</v>
      </c>
      <c r="C197" t="s">
        <v>410</v>
      </c>
      <c r="D197" t="s">
        <v>680</v>
      </c>
      <c r="E197" t="s">
        <v>696</v>
      </c>
      <c r="F197" s="63">
        <v>43085</v>
      </c>
      <c r="G197">
        <v>0.16500000000000001</v>
      </c>
      <c r="H197">
        <v>0.83499999999999996</v>
      </c>
      <c r="I197">
        <v>0.999999987394116</v>
      </c>
      <c r="J197" t="s">
        <v>712</v>
      </c>
      <c r="K197" t="s">
        <v>713</v>
      </c>
      <c r="L197" t="s">
        <v>359</v>
      </c>
      <c r="M197">
        <v>0.74613419748447996</v>
      </c>
      <c r="O197" t="s">
        <v>359</v>
      </c>
    </row>
    <row r="198" spans="1:15" x14ac:dyDescent="0.25">
      <c r="A198" t="s">
        <v>373</v>
      </c>
      <c r="B198" t="s">
        <v>389</v>
      </c>
      <c r="C198" t="s">
        <v>387</v>
      </c>
      <c r="D198" t="s">
        <v>680</v>
      </c>
      <c r="E198" t="s">
        <v>699</v>
      </c>
      <c r="F198" s="63">
        <v>43085</v>
      </c>
      <c r="G198">
        <v>0.40333333333333299</v>
      </c>
      <c r="H198">
        <v>0.59666666666666701</v>
      </c>
      <c r="I198">
        <v>8.4096171908902909E-3</v>
      </c>
      <c r="J198" t="s">
        <v>714</v>
      </c>
      <c r="K198" t="s">
        <v>715</v>
      </c>
      <c r="L198" t="s">
        <v>359</v>
      </c>
      <c r="M198">
        <v>0.77941306904452801</v>
      </c>
      <c r="O198" t="s">
        <v>434</v>
      </c>
    </row>
    <row r="199" spans="1:15" x14ac:dyDescent="0.25">
      <c r="A199" t="s">
        <v>373</v>
      </c>
      <c r="B199" t="s">
        <v>390</v>
      </c>
      <c r="C199" t="s">
        <v>399</v>
      </c>
      <c r="D199" t="s">
        <v>716</v>
      </c>
      <c r="E199" t="s">
        <v>717</v>
      </c>
      <c r="F199" s="63">
        <v>43085</v>
      </c>
      <c r="G199">
        <v>0.28000000000000003</v>
      </c>
      <c r="H199">
        <v>0.72</v>
      </c>
      <c r="I199">
        <v>2.0031389070404799E-10</v>
      </c>
      <c r="J199" t="s">
        <v>718</v>
      </c>
      <c r="K199" t="s">
        <v>719</v>
      </c>
      <c r="L199" t="s">
        <v>358</v>
      </c>
      <c r="M199">
        <v>0.10229802959222301</v>
      </c>
      <c r="O199" t="s">
        <v>434</v>
      </c>
    </row>
    <row r="200" spans="1:15" x14ac:dyDescent="0.25">
      <c r="A200" t="s">
        <v>373</v>
      </c>
      <c r="B200" t="s">
        <v>378</v>
      </c>
      <c r="C200" t="s">
        <v>393</v>
      </c>
      <c r="D200" t="s">
        <v>716</v>
      </c>
      <c r="E200" t="s">
        <v>720</v>
      </c>
      <c r="F200" s="63">
        <v>43085</v>
      </c>
      <c r="G200">
        <v>0.17833333333333301</v>
      </c>
      <c r="H200">
        <v>0.82166666666666699</v>
      </c>
      <c r="I200">
        <v>4.5368130801772197E-3</v>
      </c>
      <c r="J200" t="s">
        <v>721</v>
      </c>
      <c r="K200" t="s">
        <v>722</v>
      </c>
      <c r="L200" t="s">
        <v>359</v>
      </c>
      <c r="M200">
        <v>0.85898577365782303</v>
      </c>
      <c r="O200" t="s">
        <v>359</v>
      </c>
    </row>
    <row r="201" spans="1:15" x14ac:dyDescent="0.25">
      <c r="A201" t="s">
        <v>373</v>
      </c>
      <c r="B201" t="s">
        <v>405</v>
      </c>
      <c r="C201" t="s">
        <v>379</v>
      </c>
      <c r="D201" t="s">
        <v>716</v>
      </c>
      <c r="E201" t="s">
        <v>723</v>
      </c>
      <c r="F201" s="63">
        <v>43085</v>
      </c>
      <c r="G201">
        <v>0.20833333333333301</v>
      </c>
      <c r="H201">
        <v>0.79166666666666696</v>
      </c>
      <c r="I201">
        <v>2.8120157417706501E-2</v>
      </c>
      <c r="J201" t="s">
        <v>724</v>
      </c>
      <c r="K201" t="s">
        <v>725</v>
      </c>
      <c r="L201" t="s">
        <v>359</v>
      </c>
      <c r="M201">
        <v>0.116360312349087</v>
      </c>
      <c r="O201" t="s">
        <v>434</v>
      </c>
    </row>
    <row r="202" spans="1:15" x14ac:dyDescent="0.25">
      <c r="A202" t="s">
        <v>373</v>
      </c>
      <c r="B202" t="s">
        <v>388</v>
      </c>
      <c r="C202" t="s">
        <v>397</v>
      </c>
      <c r="D202" t="s">
        <v>716</v>
      </c>
      <c r="E202" t="s">
        <v>726</v>
      </c>
      <c r="F202" s="63">
        <v>43085</v>
      </c>
      <c r="G202">
        <v>0.21333333333333299</v>
      </c>
      <c r="H202">
        <v>0.78666666666666696</v>
      </c>
      <c r="I202">
        <v>0.99999115604777999</v>
      </c>
      <c r="J202" t="s">
        <v>727</v>
      </c>
      <c r="K202" t="s">
        <v>728</v>
      </c>
      <c r="L202" t="s">
        <v>359</v>
      </c>
      <c r="M202">
        <v>0.94217883987919504</v>
      </c>
      <c r="O202" t="s">
        <v>359</v>
      </c>
    </row>
    <row r="203" spans="1:15" x14ac:dyDescent="0.25">
      <c r="A203" t="s">
        <v>373</v>
      </c>
      <c r="B203" t="s">
        <v>385</v>
      </c>
      <c r="C203" t="s">
        <v>380</v>
      </c>
      <c r="D203" t="s">
        <v>716</v>
      </c>
      <c r="E203" t="s">
        <v>729</v>
      </c>
      <c r="F203" s="63">
        <v>43085</v>
      </c>
      <c r="G203">
        <v>0.42833333333333301</v>
      </c>
      <c r="H203">
        <v>0.57166666666666699</v>
      </c>
      <c r="I203">
        <v>0.99999903916854505</v>
      </c>
      <c r="J203" t="s">
        <v>730</v>
      </c>
      <c r="K203" t="s">
        <v>731</v>
      </c>
      <c r="L203" t="s">
        <v>359</v>
      </c>
      <c r="M203">
        <v>0.245462901487148</v>
      </c>
      <c r="O203" t="s">
        <v>434</v>
      </c>
    </row>
    <row r="204" spans="1:15" x14ac:dyDescent="0.25">
      <c r="A204" t="s">
        <v>373</v>
      </c>
      <c r="B204" t="s">
        <v>386</v>
      </c>
      <c r="C204" t="s">
        <v>403</v>
      </c>
      <c r="D204" t="s">
        <v>716</v>
      </c>
      <c r="E204" t="s">
        <v>732</v>
      </c>
      <c r="F204" s="63">
        <v>43085</v>
      </c>
      <c r="G204">
        <v>0.33833333333333299</v>
      </c>
      <c r="H204">
        <v>0.66166666666666696</v>
      </c>
      <c r="I204">
        <v>5.6947767510042902E-7</v>
      </c>
      <c r="J204" t="s">
        <v>733</v>
      </c>
      <c r="K204" t="s">
        <v>734</v>
      </c>
      <c r="L204" t="s">
        <v>358</v>
      </c>
      <c r="M204">
        <v>0.82493725442825505</v>
      </c>
      <c r="O204" t="s">
        <v>359</v>
      </c>
    </row>
    <row r="205" spans="1:15" x14ac:dyDescent="0.25">
      <c r="A205" t="s">
        <v>373</v>
      </c>
      <c r="B205" t="s">
        <v>407</v>
      </c>
      <c r="C205" t="s">
        <v>384</v>
      </c>
      <c r="D205" t="s">
        <v>716</v>
      </c>
      <c r="E205" t="s">
        <v>735</v>
      </c>
      <c r="F205" s="63">
        <v>43085</v>
      </c>
      <c r="G205">
        <v>0.80166666666666697</v>
      </c>
      <c r="H205">
        <v>0.198333333333333</v>
      </c>
      <c r="I205">
        <v>5.8301178368036499E-4</v>
      </c>
      <c r="J205" t="s">
        <v>736</v>
      </c>
      <c r="K205" t="s">
        <v>737</v>
      </c>
      <c r="L205" t="s">
        <v>358</v>
      </c>
      <c r="M205">
        <v>0.387047714099653</v>
      </c>
      <c r="O205" t="s">
        <v>358</v>
      </c>
    </row>
    <row r="206" spans="1:15" x14ac:dyDescent="0.25">
      <c r="A206" t="s">
        <v>373</v>
      </c>
      <c r="B206" t="s">
        <v>375</v>
      </c>
      <c r="C206" t="s">
        <v>389</v>
      </c>
      <c r="D206" t="s">
        <v>716</v>
      </c>
      <c r="E206" t="s">
        <v>738</v>
      </c>
      <c r="F206" s="63">
        <v>43085</v>
      </c>
      <c r="G206">
        <v>0.87833333333333297</v>
      </c>
      <c r="H206">
        <v>0.12166666666666701</v>
      </c>
      <c r="I206">
        <v>0.18270363577027701</v>
      </c>
      <c r="J206" t="s">
        <v>739</v>
      </c>
      <c r="K206" t="s">
        <v>740</v>
      </c>
      <c r="L206" t="s">
        <v>358</v>
      </c>
      <c r="M206">
        <v>0.13096326252851401</v>
      </c>
      <c r="O206" t="s">
        <v>358</v>
      </c>
    </row>
    <row r="207" spans="1:15" x14ac:dyDescent="0.25">
      <c r="A207" t="s">
        <v>373</v>
      </c>
      <c r="B207" t="s">
        <v>391</v>
      </c>
      <c r="C207" t="s">
        <v>382</v>
      </c>
      <c r="D207" t="s">
        <v>716</v>
      </c>
      <c r="E207" t="s">
        <v>741</v>
      </c>
      <c r="F207" s="63">
        <v>43085</v>
      </c>
      <c r="G207">
        <v>0.29666666666666702</v>
      </c>
      <c r="H207">
        <v>0.70333333333333303</v>
      </c>
      <c r="I207">
        <v>0.99997059252747</v>
      </c>
      <c r="J207" t="s">
        <v>742</v>
      </c>
      <c r="K207" t="s">
        <v>743</v>
      </c>
      <c r="L207" t="s">
        <v>359</v>
      </c>
      <c r="M207">
        <v>0.39174661321059301</v>
      </c>
      <c r="O207" t="s">
        <v>434</v>
      </c>
    </row>
    <row r="208" spans="1:15" x14ac:dyDescent="0.25">
      <c r="A208" t="s">
        <v>373</v>
      </c>
      <c r="B208" t="s">
        <v>390</v>
      </c>
      <c r="C208" t="s">
        <v>380</v>
      </c>
      <c r="D208" t="s">
        <v>744</v>
      </c>
      <c r="E208" t="s">
        <v>745</v>
      </c>
      <c r="F208" s="63">
        <v>43085</v>
      </c>
      <c r="G208">
        <v>0.211666666666667</v>
      </c>
      <c r="H208">
        <v>0.788333333333333</v>
      </c>
      <c r="I208">
        <v>2.9540016020016299E-3</v>
      </c>
      <c r="J208" t="s">
        <v>746</v>
      </c>
      <c r="K208" t="s">
        <v>747</v>
      </c>
      <c r="L208" t="s">
        <v>359</v>
      </c>
      <c r="M208">
        <v>0.69426914808486195</v>
      </c>
      <c r="O208" t="s">
        <v>359</v>
      </c>
    </row>
    <row r="209" spans="1:15" x14ac:dyDescent="0.25">
      <c r="A209" t="s">
        <v>373</v>
      </c>
      <c r="B209" t="s">
        <v>386</v>
      </c>
      <c r="C209" t="s">
        <v>382</v>
      </c>
      <c r="D209" t="s">
        <v>744</v>
      </c>
      <c r="E209" t="s">
        <v>748</v>
      </c>
      <c r="F209" s="63">
        <v>43085</v>
      </c>
      <c r="G209">
        <v>0.293333333333333</v>
      </c>
      <c r="H209">
        <v>0.706666666666667</v>
      </c>
      <c r="I209">
        <v>1</v>
      </c>
      <c r="J209" t="s">
        <v>749</v>
      </c>
      <c r="K209" t="s">
        <v>750</v>
      </c>
      <c r="L209" t="s">
        <v>359</v>
      </c>
      <c r="M209">
        <v>0.766844421804595</v>
      </c>
      <c r="O209" t="s">
        <v>359</v>
      </c>
    </row>
    <row r="210" spans="1:15" x14ac:dyDescent="0.25">
      <c r="A210" t="s">
        <v>373</v>
      </c>
      <c r="B210" t="s">
        <v>389</v>
      </c>
      <c r="C210" t="s">
        <v>410</v>
      </c>
      <c r="D210" t="s">
        <v>744</v>
      </c>
      <c r="E210" t="s">
        <v>751</v>
      </c>
      <c r="F210" s="63">
        <v>43085</v>
      </c>
      <c r="G210">
        <v>5.6666666666666698E-2</v>
      </c>
      <c r="H210">
        <v>0.94333333333333302</v>
      </c>
      <c r="I210">
        <v>1</v>
      </c>
      <c r="J210" t="s">
        <v>752</v>
      </c>
      <c r="K210" t="s">
        <v>753</v>
      </c>
      <c r="L210" t="s">
        <v>359</v>
      </c>
      <c r="M210">
        <v>0.91836237609775295</v>
      </c>
      <c r="O210" t="s">
        <v>359</v>
      </c>
    </row>
    <row r="211" spans="1:15" x14ac:dyDescent="0.25">
      <c r="A211" t="s">
        <v>373</v>
      </c>
      <c r="B211" t="s">
        <v>381</v>
      </c>
      <c r="C211" t="s">
        <v>383</v>
      </c>
      <c r="D211" t="s">
        <v>744</v>
      </c>
      <c r="E211" t="s">
        <v>754</v>
      </c>
      <c r="F211" s="63">
        <v>43085</v>
      </c>
      <c r="G211">
        <v>7.0000000000000007E-2</v>
      </c>
      <c r="H211">
        <v>0.93</v>
      </c>
      <c r="I211">
        <v>1</v>
      </c>
      <c r="J211" t="s">
        <v>755</v>
      </c>
      <c r="K211" t="s">
        <v>756</v>
      </c>
      <c r="L211" t="s">
        <v>359</v>
      </c>
      <c r="M211">
        <v>0.87713965457783805</v>
      </c>
      <c r="O211" t="s">
        <v>359</v>
      </c>
    </row>
    <row r="212" spans="1:15" x14ac:dyDescent="0.25">
      <c r="A212" t="s">
        <v>373</v>
      </c>
      <c r="B212" t="s">
        <v>397</v>
      </c>
      <c r="C212" t="s">
        <v>378</v>
      </c>
      <c r="D212" t="s">
        <v>744</v>
      </c>
      <c r="E212" t="s">
        <v>757</v>
      </c>
      <c r="F212" s="63">
        <v>43085</v>
      </c>
      <c r="G212">
        <v>0.84166666666666701</v>
      </c>
      <c r="H212">
        <v>0.15833333333333299</v>
      </c>
      <c r="I212">
        <v>2.2204460492503101E-16</v>
      </c>
      <c r="J212" t="s">
        <v>758</v>
      </c>
      <c r="K212" t="s">
        <v>759</v>
      </c>
      <c r="L212" t="s">
        <v>358</v>
      </c>
      <c r="M212">
        <v>0.40355523815713601</v>
      </c>
      <c r="O212" t="s">
        <v>358</v>
      </c>
    </row>
    <row r="213" spans="1:15" x14ac:dyDescent="0.25">
      <c r="A213" t="s">
        <v>373</v>
      </c>
      <c r="B213" t="s">
        <v>402</v>
      </c>
      <c r="C213" t="s">
        <v>393</v>
      </c>
      <c r="D213" t="s">
        <v>760</v>
      </c>
      <c r="E213" t="s">
        <v>761</v>
      </c>
      <c r="F213" s="63">
        <v>43086</v>
      </c>
      <c r="G213">
        <v>0.54849999999999999</v>
      </c>
      <c r="H213">
        <v>0.45150000000000001</v>
      </c>
      <c r="I213">
        <v>2.5414561279201699E-2</v>
      </c>
      <c r="J213" t="s">
        <v>762</v>
      </c>
      <c r="K213" t="s">
        <v>763</v>
      </c>
      <c r="L213" t="s">
        <v>358</v>
      </c>
      <c r="M213">
        <v>0.34972706348348698</v>
      </c>
      <c r="O213" t="s">
        <v>434</v>
      </c>
    </row>
    <row r="214" spans="1:15" x14ac:dyDescent="0.25">
      <c r="A214" t="s">
        <v>373</v>
      </c>
      <c r="B214" t="s">
        <v>379</v>
      </c>
      <c r="C214" t="s">
        <v>400</v>
      </c>
      <c r="D214" t="s">
        <v>760</v>
      </c>
      <c r="E214" t="s">
        <v>764</v>
      </c>
      <c r="F214" s="63">
        <v>43086</v>
      </c>
      <c r="G214">
        <v>0.54949999999999999</v>
      </c>
      <c r="H214">
        <v>0.45050000000000001</v>
      </c>
      <c r="I214">
        <v>1</v>
      </c>
      <c r="J214" t="s">
        <v>765</v>
      </c>
      <c r="K214" t="s">
        <v>766</v>
      </c>
      <c r="L214" t="s">
        <v>358</v>
      </c>
      <c r="M214">
        <v>0.16822299871723601</v>
      </c>
      <c r="O214" t="s">
        <v>434</v>
      </c>
    </row>
    <row r="215" spans="1:15" x14ac:dyDescent="0.25">
      <c r="A215" t="s">
        <v>373</v>
      </c>
      <c r="B215" t="s">
        <v>397</v>
      </c>
      <c r="C215" t="s">
        <v>379</v>
      </c>
      <c r="D215" t="s">
        <v>767</v>
      </c>
      <c r="E215" t="s">
        <v>768</v>
      </c>
      <c r="F215" s="63">
        <v>43087</v>
      </c>
      <c r="G215">
        <v>0.59850000000000003</v>
      </c>
      <c r="H215">
        <v>0.40150000000000002</v>
      </c>
      <c r="I215">
        <v>2.2204460492503101E-16</v>
      </c>
      <c r="J215" t="s">
        <v>769</v>
      </c>
      <c r="K215" t="s">
        <v>770</v>
      </c>
      <c r="L215" t="s">
        <v>358</v>
      </c>
      <c r="M215">
        <v>0.87843106182193897</v>
      </c>
      <c r="O215" t="s">
        <v>434</v>
      </c>
    </row>
    <row r="216" spans="1:15" x14ac:dyDescent="0.25">
      <c r="A216" t="s">
        <v>373</v>
      </c>
      <c r="B216" t="s">
        <v>401</v>
      </c>
      <c r="C216" t="s">
        <v>391</v>
      </c>
      <c r="D216" t="s">
        <v>767</v>
      </c>
      <c r="E216" t="s">
        <v>771</v>
      </c>
      <c r="F216" s="63">
        <v>43087</v>
      </c>
      <c r="G216">
        <v>0.42149999999999999</v>
      </c>
      <c r="H216">
        <v>0.57850000000000001</v>
      </c>
      <c r="I216">
        <v>0.99999920639344697</v>
      </c>
      <c r="J216" t="s">
        <v>772</v>
      </c>
      <c r="K216" t="s">
        <v>773</v>
      </c>
      <c r="L216" t="s">
        <v>358</v>
      </c>
      <c r="M216">
        <v>0.58149075544008899</v>
      </c>
      <c r="O216" t="s">
        <v>434</v>
      </c>
    </row>
    <row r="217" spans="1:15" x14ac:dyDescent="0.25">
      <c r="A217" t="s">
        <v>373</v>
      </c>
      <c r="B217" t="s">
        <v>380</v>
      </c>
      <c r="C217" t="s">
        <v>395</v>
      </c>
      <c r="D217" t="s">
        <v>767</v>
      </c>
      <c r="E217" t="s">
        <v>774</v>
      </c>
      <c r="F217" s="63">
        <v>43087</v>
      </c>
      <c r="G217">
        <v>0.57450000000000001</v>
      </c>
      <c r="H217">
        <v>0.42549999999999999</v>
      </c>
      <c r="I217">
        <v>2.2204460492503101E-16</v>
      </c>
      <c r="J217" t="s">
        <v>775</v>
      </c>
      <c r="K217" t="s">
        <v>776</v>
      </c>
      <c r="L217" t="s">
        <v>358</v>
      </c>
      <c r="M217">
        <v>0.33045491880653399</v>
      </c>
      <c r="O217" t="s">
        <v>434</v>
      </c>
    </row>
    <row r="218" spans="1:15" x14ac:dyDescent="0.25">
      <c r="A218" t="s">
        <v>373</v>
      </c>
      <c r="B218" t="s">
        <v>388</v>
      </c>
      <c r="C218" t="s">
        <v>405</v>
      </c>
      <c r="D218" t="s">
        <v>767</v>
      </c>
      <c r="E218" t="s">
        <v>777</v>
      </c>
      <c r="F218" s="63">
        <v>43087</v>
      </c>
      <c r="G218">
        <v>0.28149999999999997</v>
      </c>
      <c r="H218">
        <v>0.71850000000000003</v>
      </c>
      <c r="I218">
        <v>2.2204460492503101E-16</v>
      </c>
      <c r="J218" t="s">
        <v>778</v>
      </c>
      <c r="K218" t="s">
        <v>779</v>
      </c>
      <c r="L218" t="s">
        <v>358</v>
      </c>
      <c r="M218">
        <v>0.51163653729789405</v>
      </c>
      <c r="O218" t="s">
        <v>434</v>
      </c>
    </row>
    <row r="219" spans="1:15" x14ac:dyDescent="0.25">
      <c r="A219" t="s">
        <v>373</v>
      </c>
      <c r="B219" t="s">
        <v>374</v>
      </c>
      <c r="C219" t="s">
        <v>384</v>
      </c>
      <c r="D219" t="s">
        <v>767</v>
      </c>
      <c r="E219" t="s">
        <v>780</v>
      </c>
      <c r="F219" s="63">
        <v>43087</v>
      </c>
      <c r="G219">
        <v>0.77500000000000002</v>
      </c>
      <c r="H219">
        <v>0.22500000000000001</v>
      </c>
      <c r="I219">
        <v>2.2204460492503101E-16</v>
      </c>
      <c r="J219" t="s">
        <v>781</v>
      </c>
      <c r="K219" t="s">
        <v>782</v>
      </c>
      <c r="L219" t="s">
        <v>358</v>
      </c>
      <c r="M219">
        <v>0.106836621547898</v>
      </c>
      <c r="O219" t="s">
        <v>358</v>
      </c>
    </row>
    <row r="220" spans="1:15" x14ac:dyDescent="0.25">
      <c r="A220" t="s">
        <v>373</v>
      </c>
      <c r="B220" t="s">
        <v>385</v>
      </c>
      <c r="C220" t="s">
        <v>410</v>
      </c>
      <c r="D220" t="s">
        <v>767</v>
      </c>
      <c r="E220" t="s">
        <v>783</v>
      </c>
      <c r="F220" s="63">
        <v>43087</v>
      </c>
      <c r="G220">
        <v>0.20849999999999999</v>
      </c>
      <c r="H220">
        <v>0.79149999999999998</v>
      </c>
      <c r="I220">
        <v>1.1305069143623999E-11</v>
      </c>
      <c r="J220" t="s">
        <v>784</v>
      </c>
      <c r="K220" t="s">
        <v>785</v>
      </c>
      <c r="L220" t="s">
        <v>358</v>
      </c>
      <c r="M220">
        <v>0.37100927848001097</v>
      </c>
      <c r="O220" t="s">
        <v>434</v>
      </c>
    </row>
    <row r="221" spans="1:15" x14ac:dyDescent="0.25">
      <c r="A221" t="s">
        <v>373</v>
      </c>
      <c r="B221" t="s">
        <v>407</v>
      </c>
      <c r="C221" t="s">
        <v>382</v>
      </c>
      <c r="D221" t="s">
        <v>767</v>
      </c>
      <c r="E221" t="s">
        <v>786</v>
      </c>
      <c r="F221" s="63">
        <v>43087</v>
      </c>
      <c r="G221">
        <v>0.19400000000000001</v>
      </c>
      <c r="H221">
        <v>0.80600000000000005</v>
      </c>
      <c r="I221">
        <v>2.2204460492503101E-16</v>
      </c>
      <c r="J221" t="s">
        <v>787</v>
      </c>
      <c r="K221" t="s">
        <v>788</v>
      </c>
      <c r="L221" t="s">
        <v>359</v>
      </c>
      <c r="M221">
        <v>0.63937352047461904</v>
      </c>
      <c r="O221" t="s">
        <v>359</v>
      </c>
    </row>
    <row r="222" spans="1:15" x14ac:dyDescent="0.25">
      <c r="A222" t="s">
        <v>373</v>
      </c>
      <c r="B222" t="s">
        <v>390</v>
      </c>
      <c r="C222" t="s">
        <v>383</v>
      </c>
      <c r="D222" t="s">
        <v>767</v>
      </c>
      <c r="E222" t="s">
        <v>789</v>
      </c>
      <c r="F222" s="63">
        <v>43087</v>
      </c>
      <c r="G222">
        <v>0.10050000000000001</v>
      </c>
      <c r="H222">
        <v>0.89949999999999997</v>
      </c>
      <c r="I222">
        <v>0.99943748114521203</v>
      </c>
      <c r="J222" t="s">
        <v>790</v>
      </c>
      <c r="K222" t="s">
        <v>791</v>
      </c>
      <c r="L222" t="s">
        <v>359</v>
      </c>
      <c r="M222">
        <v>0.83582689427300105</v>
      </c>
      <c r="O222" t="s">
        <v>359</v>
      </c>
    </row>
    <row r="223" spans="1:15" x14ac:dyDescent="0.25">
      <c r="A223" t="s">
        <v>373</v>
      </c>
      <c r="B223" t="s">
        <v>389</v>
      </c>
      <c r="C223" t="s">
        <v>381</v>
      </c>
      <c r="D223" t="s">
        <v>767</v>
      </c>
      <c r="E223" t="s">
        <v>792</v>
      </c>
      <c r="F223" s="63">
        <v>43087</v>
      </c>
      <c r="G223">
        <v>0.443</v>
      </c>
      <c r="H223">
        <v>0.55700000000000005</v>
      </c>
      <c r="I223">
        <v>0.99999999999901401</v>
      </c>
      <c r="J223" t="s">
        <v>793</v>
      </c>
      <c r="K223" t="s">
        <v>794</v>
      </c>
      <c r="L223" t="s">
        <v>359</v>
      </c>
      <c r="M223">
        <v>0.92032474720177704</v>
      </c>
      <c r="O223" t="s">
        <v>434</v>
      </c>
    </row>
    <row r="224" spans="1:15" x14ac:dyDescent="0.25">
      <c r="A224" t="s">
        <v>373</v>
      </c>
      <c r="B224" t="s">
        <v>377</v>
      </c>
      <c r="C224" t="s">
        <v>394</v>
      </c>
      <c r="D224" t="s">
        <v>767</v>
      </c>
      <c r="E224" t="s">
        <v>795</v>
      </c>
      <c r="F224" s="63">
        <v>43087</v>
      </c>
      <c r="G224">
        <v>0.82050000000000001</v>
      </c>
      <c r="H224">
        <v>0.17949999999999999</v>
      </c>
      <c r="I224">
        <v>1</v>
      </c>
      <c r="J224" t="s">
        <v>796</v>
      </c>
      <c r="K224" t="s">
        <v>797</v>
      </c>
      <c r="L224" t="s">
        <v>358</v>
      </c>
      <c r="M224">
        <v>0.216310656099166</v>
      </c>
      <c r="O224" t="s">
        <v>358</v>
      </c>
    </row>
    <row r="225" spans="1:15" x14ac:dyDescent="0.25">
      <c r="A225" t="s">
        <v>373</v>
      </c>
      <c r="B225" t="s">
        <v>375</v>
      </c>
      <c r="C225" t="s">
        <v>391</v>
      </c>
      <c r="D225" t="s">
        <v>798</v>
      </c>
      <c r="E225" t="s">
        <v>799</v>
      </c>
      <c r="F225" s="63">
        <v>43091</v>
      </c>
      <c r="G225">
        <v>0.63149999999999995</v>
      </c>
      <c r="H225">
        <v>0.36849999999999999</v>
      </c>
      <c r="I225">
        <v>2.2204460492503101E-16</v>
      </c>
      <c r="J225" t="s">
        <v>800</v>
      </c>
      <c r="K225" t="s">
        <v>801</v>
      </c>
      <c r="L225" t="s">
        <v>358</v>
      </c>
      <c r="M225">
        <v>0.69148050117403403</v>
      </c>
      <c r="O225" t="s">
        <v>434</v>
      </c>
    </row>
    <row r="226" spans="1:15" x14ac:dyDescent="0.25">
      <c r="A226" t="s">
        <v>373</v>
      </c>
      <c r="B226" t="s">
        <v>387</v>
      </c>
      <c r="C226" t="s">
        <v>400</v>
      </c>
      <c r="D226" t="s">
        <v>798</v>
      </c>
      <c r="E226" t="s">
        <v>802</v>
      </c>
      <c r="F226" s="63">
        <v>43091</v>
      </c>
      <c r="G226">
        <v>0.23300000000000001</v>
      </c>
      <c r="H226">
        <v>0.76700000000000002</v>
      </c>
      <c r="I226">
        <v>1</v>
      </c>
      <c r="J226" t="s">
        <v>803</v>
      </c>
      <c r="K226" t="s">
        <v>804</v>
      </c>
      <c r="L226" t="s">
        <v>359</v>
      </c>
      <c r="M226">
        <v>0.82092996867573598</v>
      </c>
      <c r="O226" t="s">
        <v>359</v>
      </c>
    </row>
    <row r="227" spans="1:15" x14ac:dyDescent="0.25">
      <c r="A227" t="s">
        <v>373</v>
      </c>
      <c r="B227" t="s">
        <v>394</v>
      </c>
      <c r="C227" t="s">
        <v>382</v>
      </c>
      <c r="D227" t="s">
        <v>798</v>
      </c>
      <c r="E227" t="s">
        <v>805</v>
      </c>
      <c r="F227" s="63">
        <v>43091</v>
      </c>
      <c r="G227">
        <v>0.28000000000000003</v>
      </c>
      <c r="H227">
        <v>0.72</v>
      </c>
      <c r="I227">
        <v>1</v>
      </c>
      <c r="J227" t="s">
        <v>806</v>
      </c>
      <c r="K227" t="s">
        <v>807</v>
      </c>
      <c r="L227" t="s">
        <v>359</v>
      </c>
      <c r="M227">
        <v>0.73760345051098197</v>
      </c>
      <c r="O227" t="s">
        <v>359</v>
      </c>
    </row>
    <row r="228" spans="1:15" x14ac:dyDescent="0.25">
      <c r="A228" t="s">
        <v>373</v>
      </c>
      <c r="B228" t="s">
        <v>399</v>
      </c>
      <c r="C228" t="s">
        <v>384</v>
      </c>
      <c r="D228" t="s">
        <v>798</v>
      </c>
      <c r="E228" t="s">
        <v>808</v>
      </c>
      <c r="F228" s="63">
        <v>43091</v>
      </c>
      <c r="G228">
        <v>0.2485</v>
      </c>
      <c r="H228">
        <v>0.75149999999999995</v>
      </c>
      <c r="I228">
        <v>1</v>
      </c>
      <c r="J228" t="s">
        <v>809</v>
      </c>
      <c r="K228" t="s">
        <v>810</v>
      </c>
      <c r="L228" t="s">
        <v>359</v>
      </c>
      <c r="M228">
        <v>0.84281749240869197</v>
      </c>
      <c r="O228" t="s">
        <v>359</v>
      </c>
    </row>
    <row r="229" spans="1:15" x14ac:dyDescent="0.25">
      <c r="A229" t="s">
        <v>373</v>
      </c>
      <c r="B229" t="s">
        <v>407</v>
      </c>
      <c r="C229" t="s">
        <v>405</v>
      </c>
      <c r="D229" t="s">
        <v>798</v>
      </c>
      <c r="E229" t="s">
        <v>811</v>
      </c>
      <c r="F229" s="63">
        <v>43091</v>
      </c>
      <c r="G229">
        <v>0.192</v>
      </c>
      <c r="H229">
        <v>0.80800000000000005</v>
      </c>
      <c r="I229">
        <v>2.2204460492503101E-16</v>
      </c>
      <c r="J229" t="s">
        <v>812</v>
      </c>
      <c r="K229" t="s">
        <v>813</v>
      </c>
      <c r="L229" t="s">
        <v>359</v>
      </c>
      <c r="M229">
        <v>0.371531834436157</v>
      </c>
      <c r="O229" t="s">
        <v>434</v>
      </c>
    </row>
    <row r="230" spans="1:15" x14ac:dyDescent="0.25">
      <c r="A230" t="s">
        <v>373</v>
      </c>
      <c r="B230" t="s">
        <v>406</v>
      </c>
      <c r="C230" t="s">
        <v>381</v>
      </c>
      <c r="D230" t="s">
        <v>798</v>
      </c>
      <c r="E230" t="s">
        <v>814</v>
      </c>
      <c r="F230" s="63">
        <v>43091</v>
      </c>
      <c r="G230">
        <v>0.60250000000000004</v>
      </c>
      <c r="H230">
        <v>0.39750000000000002</v>
      </c>
      <c r="I230">
        <v>2.2204460492503101E-16</v>
      </c>
      <c r="J230" t="s">
        <v>815</v>
      </c>
      <c r="K230" t="s">
        <v>816</v>
      </c>
      <c r="L230" t="s">
        <v>358</v>
      </c>
      <c r="M230">
        <v>0.55113260388437002</v>
      </c>
      <c r="O230" t="s">
        <v>434</v>
      </c>
    </row>
    <row r="231" spans="1:15" x14ac:dyDescent="0.25">
      <c r="A231" t="s">
        <v>373</v>
      </c>
      <c r="B231" t="s">
        <v>410</v>
      </c>
      <c r="C231" t="s">
        <v>388</v>
      </c>
      <c r="D231" t="s">
        <v>798</v>
      </c>
      <c r="E231" t="s">
        <v>817</v>
      </c>
      <c r="F231" s="63">
        <v>43091</v>
      </c>
      <c r="G231">
        <v>0.39200000000000002</v>
      </c>
      <c r="H231">
        <v>0.60799999999999998</v>
      </c>
      <c r="I231">
        <v>2.2204460492503101E-16</v>
      </c>
      <c r="J231" t="s">
        <v>818</v>
      </c>
      <c r="K231" t="s">
        <v>819</v>
      </c>
      <c r="L231" t="s">
        <v>358</v>
      </c>
      <c r="M231">
        <v>0.68537058802279405</v>
      </c>
      <c r="O231" t="s">
        <v>434</v>
      </c>
    </row>
    <row r="232" spans="1:15" x14ac:dyDescent="0.25">
      <c r="A232" t="s">
        <v>373</v>
      </c>
      <c r="B232" t="s">
        <v>383</v>
      </c>
      <c r="C232" t="s">
        <v>385</v>
      </c>
      <c r="D232" t="s">
        <v>798</v>
      </c>
      <c r="E232" t="s">
        <v>820</v>
      </c>
      <c r="F232" s="63">
        <v>43091</v>
      </c>
      <c r="G232">
        <v>0.40949999999999998</v>
      </c>
      <c r="H232">
        <v>0.59050000000000002</v>
      </c>
      <c r="I232">
        <v>2.2204460492503101E-16</v>
      </c>
      <c r="J232" t="s">
        <v>821</v>
      </c>
      <c r="K232" t="s">
        <v>822</v>
      </c>
      <c r="L232" t="s">
        <v>358</v>
      </c>
      <c r="M232">
        <v>0.60960898764638904</v>
      </c>
      <c r="O232" t="s">
        <v>434</v>
      </c>
    </row>
    <row r="233" spans="1:15" x14ac:dyDescent="0.25">
      <c r="A233" t="s">
        <v>373</v>
      </c>
      <c r="B233" t="s">
        <v>378</v>
      </c>
      <c r="C233" t="s">
        <v>377</v>
      </c>
      <c r="D233" t="s">
        <v>798</v>
      </c>
      <c r="E233" t="s">
        <v>823</v>
      </c>
      <c r="F233" s="63">
        <v>43091</v>
      </c>
      <c r="G233">
        <v>0.191</v>
      </c>
      <c r="H233">
        <v>0.80900000000000005</v>
      </c>
      <c r="I233">
        <v>1</v>
      </c>
      <c r="J233" t="s">
        <v>824</v>
      </c>
      <c r="K233" t="s">
        <v>825</v>
      </c>
      <c r="L233" t="s">
        <v>359</v>
      </c>
      <c r="M233">
        <v>0.75362930907589598</v>
      </c>
      <c r="O233" t="s">
        <v>359</v>
      </c>
    </row>
    <row r="234" spans="1:15" x14ac:dyDescent="0.25">
      <c r="A234" t="s">
        <v>373</v>
      </c>
      <c r="B234" t="s">
        <v>389</v>
      </c>
      <c r="C234" t="s">
        <v>390</v>
      </c>
      <c r="D234" t="s">
        <v>798</v>
      </c>
      <c r="E234" t="s">
        <v>826</v>
      </c>
      <c r="F234" s="63">
        <v>43091</v>
      </c>
      <c r="G234">
        <v>0.36649999999999999</v>
      </c>
      <c r="H234">
        <v>0.63349999999999995</v>
      </c>
      <c r="I234">
        <v>1</v>
      </c>
      <c r="J234" t="s">
        <v>827</v>
      </c>
      <c r="K234" t="s">
        <v>828</v>
      </c>
      <c r="L234" t="s">
        <v>358</v>
      </c>
      <c r="M234">
        <v>0.65572714372463803</v>
      </c>
      <c r="O234" t="s">
        <v>434</v>
      </c>
    </row>
    <row r="235" spans="1:15" x14ac:dyDescent="0.25">
      <c r="A235" t="s">
        <v>373</v>
      </c>
      <c r="B235" t="s">
        <v>395</v>
      </c>
      <c r="C235" t="s">
        <v>405</v>
      </c>
      <c r="D235" t="s">
        <v>829</v>
      </c>
      <c r="E235" t="s">
        <v>830</v>
      </c>
      <c r="F235" s="63">
        <v>43091</v>
      </c>
      <c r="G235">
        <v>0.1275</v>
      </c>
      <c r="H235">
        <v>0.87250000000000005</v>
      </c>
      <c r="I235">
        <v>2.2204460492503101E-16</v>
      </c>
      <c r="J235" t="s">
        <v>831</v>
      </c>
      <c r="K235" t="s">
        <v>832</v>
      </c>
      <c r="L235" t="s">
        <v>359</v>
      </c>
      <c r="M235">
        <v>0.62611045453782599</v>
      </c>
      <c r="O235" t="s">
        <v>359</v>
      </c>
    </row>
    <row r="236" spans="1:15" x14ac:dyDescent="0.25">
      <c r="A236" t="s">
        <v>373</v>
      </c>
      <c r="B236" t="s">
        <v>391</v>
      </c>
      <c r="C236" t="s">
        <v>386</v>
      </c>
      <c r="D236" t="s">
        <v>829</v>
      </c>
      <c r="E236" t="s">
        <v>833</v>
      </c>
      <c r="F236" s="63">
        <v>43091</v>
      </c>
      <c r="G236">
        <v>0.1295</v>
      </c>
      <c r="H236">
        <v>0.87050000000000005</v>
      </c>
      <c r="I236">
        <v>1</v>
      </c>
      <c r="J236" t="s">
        <v>834</v>
      </c>
      <c r="K236" t="s">
        <v>835</v>
      </c>
      <c r="L236" t="s">
        <v>359</v>
      </c>
      <c r="M236">
        <v>0.725586716911088</v>
      </c>
      <c r="O236" t="s">
        <v>359</v>
      </c>
    </row>
    <row r="237" spans="1:15" x14ac:dyDescent="0.25">
      <c r="A237" t="s">
        <v>373</v>
      </c>
      <c r="B237" t="s">
        <v>381</v>
      </c>
      <c r="C237" t="s">
        <v>380</v>
      </c>
      <c r="D237" t="s">
        <v>829</v>
      </c>
      <c r="E237" t="s">
        <v>836</v>
      </c>
      <c r="F237" s="63">
        <v>43091</v>
      </c>
      <c r="G237">
        <v>4.3999999999999997E-2</v>
      </c>
      <c r="H237">
        <v>0.95599999999999996</v>
      </c>
      <c r="I237">
        <v>1</v>
      </c>
      <c r="J237" t="s">
        <v>837</v>
      </c>
      <c r="K237" t="s">
        <v>838</v>
      </c>
      <c r="L237" t="s">
        <v>359</v>
      </c>
      <c r="M237">
        <v>0.62673522921213898</v>
      </c>
      <c r="O237" t="s">
        <v>359</v>
      </c>
    </row>
    <row r="238" spans="1:15" x14ac:dyDescent="0.25">
      <c r="A238" t="s">
        <v>373</v>
      </c>
      <c r="B238" t="s">
        <v>390</v>
      </c>
      <c r="C238" t="s">
        <v>382</v>
      </c>
      <c r="D238" t="s">
        <v>829</v>
      </c>
      <c r="E238" t="s">
        <v>839</v>
      </c>
      <c r="F238" s="63">
        <v>43091</v>
      </c>
      <c r="G238">
        <v>0.20749999999999999</v>
      </c>
      <c r="H238">
        <v>0.79249999999999998</v>
      </c>
      <c r="I238">
        <v>1</v>
      </c>
      <c r="J238" t="s">
        <v>840</v>
      </c>
      <c r="K238" t="s">
        <v>841</v>
      </c>
      <c r="L238" t="s">
        <v>359</v>
      </c>
      <c r="M238">
        <v>0.40951613837801898</v>
      </c>
      <c r="O238" t="s">
        <v>434</v>
      </c>
    </row>
    <row r="239" spans="1:15" x14ac:dyDescent="0.25">
      <c r="A239" t="s">
        <v>373</v>
      </c>
      <c r="B239" t="s">
        <v>395</v>
      </c>
      <c r="C239" t="s">
        <v>405</v>
      </c>
      <c r="D239" t="s">
        <v>829</v>
      </c>
      <c r="E239" t="s">
        <v>830</v>
      </c>
      <c r="F239" s="63">
        <v>43094</v>
      </c>
      <c r="G239">
        <v>9.1999999999999998E-2</v>
      </c>
      <c r="H239">
        <v>0.90800000000000003</v>
      </c>
      <c r="I239">
        <v>0.52801653112423397</v>
      </c>
      <c r="J239" t="s">
        <v>842</v>
      </c>
      <c r="K239" t="s">
        <v>843</v>
      </c>
      <c r="L239" t="s">
        <v>359</v>
      </c>
      <c r="M239">
        <v>0.70087950982967695</v>
      </c>
      <c r="O239" t="s">
        <v>359</v>
      </c>
    </row>
    <row r="240" spans="1:15" x14ac:dyDescent="0.25">
      <c r="A240" t="s">
        <v>373</v>
      </c>
      <c r="B240" t="s">
        <v>391</v>
      </c>
      <c r="C240" t="s">
        <v>386</v>
      </c>
      <c r="D240" t="s">
        <v>829</v>
      </c>
      <c r="E240" t="s">
        <v>833</v>
      </c>
      <c r="F240" s="63">
        <v>43094</v>
      </c>
      <c r="G240">
        <v>0.11650000000000001</v>
      </c>
      <c r="H240">
        <v>0.88349999999999995</v>
      </c>
      <c r="I240">
        <v>0.30469355829668698</v>
      </c>
      <c r="J240" t="s">
        <v>844</v>
      </c>
      <c r="K240" t="s">
        <v>845</v>
      </c>
      <c r="L240" t="s">
        <v>359</v>
      </c>
      <c r="M240">
        <v>0.736006942289397</v>
      </c>
      <c r="O240" t="s">
        <v>359</v>
      </c>
    </row>
    <row r="241" spans="1:15" x14ac:dyDescent="0.25">
      <c r="A241" t="s">
        <v>373</v>
      </c>
      <c r="B241" t="s">
        <v>381</v>
      </c>
      <c r="C241" t="s">
        <v>380</v>
      </c>
      <c r="D241" t="s">
        <v>829</v>
      </c>
      <c r="E241" t="s">
        <v>836</v>
      </c>
      <c r="F241" s="63">
        <v>43094</v>
      </c>
      <c r="G241">
        <v>3.6999999999999998E-2</v>
      </c>
      <c r="H241">
        <v>0.96299999999999997</v>
      </c>
      <c r="I241">
        <v>0.13519913705876299</v>
      </c>
      <c r="J241" t="s">
        <v>846</v>
      </c>
      <c r="K241" t="s">
        <v>847</v>
      </c>
      <c r="L241" t="s">
        <v>359</v>
      </c>
      <c r="M241">
        <v>0.71205515251835705</v>
      </c>
      <c r="O241" t="s">
        <v>359</v>
      </c>
    </row>
    <row r="242" spans="1:15" x14ac:dyDescent="0.25">
      <c r="A242" t="s">
        <v>373</v>
      </c>
      <c r="B242" t="s">
        <v>390</v>
      </c>
      <c r="C242" t="s">
        <v>382</v>
      </c>
      <c r="D242" t="s">
        <v>829</v>
      </c>
      <c r="E242" t="s">
        <v>839</v>
      </c>
      <c r="F242" s="63">
        <v>43094</v>
      </c>
      <c r="G242">
        <v>0.28749999999999998</v>
      </c>
      <c r="H242">
        <v>0.71250000000000002</v>
      </c>
      <c r="I242">
        <v>0.42774993911329601</v>
      </c>
      <c r="J242" t="s">
        <v>848</v>
      </c>
      <c r="K242" t="s">
        <v>849</v>
      </c>
      <c r="L242" t="s">
        <v>359</v>
      </c>
      <c r="M242">
        <v>0.61130777004523196</v>
      </c>
      <c r="O242" t="s">
        <v>359</v>
      </c>
    </row>
    <row r="243" spans="1:15" x14ac:dyDescent="0.25">
      <c r="A243" t="s">
        <v>373</v>
      </c>
      <c r="B243" t="s">
        <v>374</v>
      </c>
      <c r="C243" t="s">
        <v>401</v>
      </c>
      <c r="D243" t="s">
        <v>850</v>
      </c>
      <c r="E243" t="s">
        <v>851</v>
      </c>
      <c r="F243" s="63">
        <v>43094</v>
      </c>
      <c r="G243">
        <v>0.1045</v>
      </c>
      <c r="H243">
        <v>0.89549999999999996</v>
      </c>
      <c r="I243">
        <v>0.43444735508715498</v>
      </c>
      <c r="J243" t="s">
        <v>852</v>
      </c>
      <c r="K243" t="s">
        <v>853</v>
      </c>
      <c r="L243" t="s">
        <v>359</v>
      </c>
      <c r="M243">
        <v>0.69122269428362804</v>
      </c>
      <c r="O243" t="s">
        <v>359</v>
      </c>
    </row>
    <row r="244" spans="1:15" x14ac:dyDescent="0.25">
      <c r="A244" t="s">
        <v>373</v>
      </c>
      <c r="B244" t="s">
        <v>402</v>
      </c>
      <c r="C244" t="s">
        <v>377</v>
      </c>
      <c r="D244" t="s">
        <v>850</v>
      </c>
      <c r="E244" t="s">
        <v>854</v>
      </c>
      <c r="F244" s="63">
        <v>43094</v>
      </c>
      <c r="G244">
        <v>0.1545</v>
      </c>
      <c r="H244">
        <v>0.84550000000000003</v>
      </c>
      <c r="I244">
        <v>0.307664700412008</v>
      </c>
      <c r="J244" t="s">
        <v>855</v>
      </c>
      <c r="K244" t="s">
        <v>856</v>
      </c>
      <c r="L244" t="s">
        <v>359</v>
      </c>
      <c r="M244">
        <v>0.70888903647781099</v>
      </c>
      <c r="O244" t="s">
        <v>359</v>
      </c>
    </row>
    <row r="245" spans="1:15" x14ac:dyDescent="0.25">
      <c r="A245" t="s">
        <v>373</v>
      </c>
      <c r="B245" t="s">
        <v>393</v>
      </c>
      <c r="C245" t="s">
        <v>397</v>
      </c>
      <c r="D245" t="s">
        <v>850</v>
      </c>
      <c r="E245" t="s">
        <v>857</v>
      </c>
      <c r="F245" s="63">
        <v>43094</v>
      </c>
      <c r="G245">
        <v>0.20349999999999999</v>
      </c>
      <c r="H245">
        <v>0.79649999999999999</v>
      </c>
      <c r="I245">
        <v>0.97478905964179496</v>
      </c>
      <c r="J245" t="s">
        <v>858</v>
      </c>
      <c r="K245" t="s">
        <v>859</v>
      </c>
      <c r="L245" t="s">
        <v>359</v>
      </c>
      <c r="M245">
        <v>0.92482881034181397</v>
      </c>
      <c r="O245" t="s">
        <v>359</v>
      </c>
    </row>
    <row r="246" spans="1:15" x14ac:dyDescent="0.25">
      <c r="A246" t="s">
        <v>373</v>
      </c>
      <c r="B246" t="s">
        <v>382</v>
      </c>
      <c r="C246" t="s">
        <v>405</v>
      </c>
      <c r="D246" t="s">
        <v>850</v>
      </c>
      <c r="E246" t="s">
        <v>860</v>
      </c>
      <c r="F246" s="63">
        <v>43094</v>
      </c>
      <c r="G246">
        <v>0.71699999999999997</v>
      </c>
      <c r="H246">
        <v>0.28299999999999997</v>
      </c>
      <c r="I246">
        <v>0.93308476633167503</v>
      </c>
      <c r="J246" t="s">
        <v>861</v>
      </c>
      <c r="K246" t="s">
        <v>862</v>
      </c>
      <c r="L246" t="s">
        <v>358</v>
      </c>
      <c r="M246">
        <v>0.56878847263230603</v>
      </c>
      <c r="O246" t="s">
        <v>434</v>
      </c>
    </row>
    <row r="247" spans="1:15" x14ac:dyDescent="0.25">
      <c r="A247" t="s">
        <v>373</v>
      </c>
      <c r="B247" t="s">
        <v>410</v>
      </c>
      <c r="C247" t="s">
        <v>394</v>
      </c>
      <c r="D247" t="s">
        <v>850</v>
      </c>
      <c r="E247" t="s">
        <v>863</v>
      </c>
      <c r="F247" s="63">
        <v>43094</v>
      </c>
      <c r="G247">
        <v>0.76700000000000002</v>
      </c>
      <c r="H247">
        <v>0.23300000000000001</v>
      </c>
      <c r="I247">
        <v>0.16800764958474401</v>
      </c>
      <c r="J247" t="s">
        <v>864</v>
      </c>
      <c r="K247" t="s">
        <v>865</v>
      </c>
      <c r="L247" t="s">
        <v>358</v>
      </c>
      <c r="M247">
        <v>0.13072887519866899</v>
      </c>
      <c r="O247" t="s">
        <v>358</v>
      </c>
    </row>
    <row r="248" spans="1:15" x14ac:dyDescent="0.25">
      <c r="A248" t="s">
        <v>373</v>
      </c>
      <c r="B248" t="s">
        <v>395</v>
      </c>
      <c r="C248" t="s">
        <v>405</v>
      </c>
      <c r="D248" t="s">
        <v>829</v>
      </c>
      <c r="E248" t="s">
        <v>830</v>
      </c>
      <c r="F248" s="63">
        <v>43096</v>
      </c>
      <c r="G248">
        <v>0.1135</v>
      </c>
      <c r="H248">
        <v>0.88649999999999995</v>
      </c>
      <c r="I248">
        <v>0.52801653112423397</v>
      </c>
      <c r="J248" t="s">
        <v>866</v>
      </c>
      <c r="K248" t="s">
        <v>867</v>
      </c>
      <c r="L248" t="s">
        <v>359</v>
      </c>
      <c r="M248">
        <v>0.71017613897582699</v>
      </c>
      <c r="O248" t="s">
        <v>359</v>
      </c>
    </row>
    <row r="249" spans="1:15" x14ac:dyDescent="0.25">
      <c r="A249" t="s">
        <v>373</v>
      </c>
      <c r="B249" t="s">
        <v>391</v>
      </c>
      <c r="C249" t="s">
        <v>386</v>
      </c>
      <c r="D249" t="s">
        <v>829</v>
      </c>
      <c r="E249" t="s">
        <v>833</v>
      </c>
      <c r="F249" s="63">
        <v>43096</v>
      </c>
      <c r="G249">
        <v>9.5500000000000002E-2</v>
      </c>
      <c r="H249">
        <v>0.90449999999999997</v>
      </c>
      <c r="I249">
        <v>0.30469355829668698</v>
      </c>
      <c r="J249" t="s">
        <v>868</v>
      </c>
      <c r="K249" t="s">
        <v>869</v>
      </c>
      <c r="L249" t="s">
        <v>359</v>
      </c>
      <c r="M249">
        <v>0.64917901229730102</v>
      </c>
      <c r="O249" t="s">
        <v>359</v>
      </c>
    </row>
    <row r="250" spans="1:15" x14ac:dyDescent="0.25">
      <c r="A250" t="s">
        <v>373</v>
      </c>
      <c r="B250" t="s">
        <v>381</v>
      </c>
      <c r="C250" t="s">
        <v>380</v>
      </c>
      <c r="D250" t="s">
        <v>829</v>
      </c>
      <c r="E250" t="s">
        <v>836</v>
      </c>
      <c r="F250" s="63">
        <v>43096</v>
      </c>
      <c r="G250">
        <v>0.1045</v>
      </c>
      <c r="H250">
        <v>0.89549999999999996</v>
      </c>
      <c r="I250">
        <v>0.13519913705876299</v>
      </c>
      <c r="J250" t="s">
        <v>870</v>
      </c>
      <c r="K250" t="s">
        <v>871</v>
      </c>
      <c r="L250" t="s">
        <v>359</v>
      </c>
      <c r="M250">
        <v>0.77596377405781403</v>
      </c>
      <c r="O250" t="s">
        <v>359</v>
      </c>
    </row>
    <row r="251" spans="1:15" x14ac:dyDescent="0.25">
      <c r="A251" t="s">
        <v>373</v>
      </c>
      <c r="B251" t="s">
        <v>390</v>
      </c>
      <c r="C251" t="s">
        <v>382</v>
      </c>
      <c r="D251" t="s">
        <v>829</v>
      </c>
      <c r="E251" t="s">
        <v>839</v>
      </c>
      <c r="F251" s="63">
        <v>43096</v>
      </c>
      <c r="G251">
        <v>0.27650000000000002</v>
      </c>
      <c r="H251">
        <v>0.72350000000000003</v>
      </c>
      <c r="I251">
        <v>0.42774993911329601</v>
      </c>
      <c r="J251" t="s">
        <v>872</v>
      </c>
      <c r="K251" t="s">
        <v>873</v>
      </c>
      <c r="L251" t="s">
        <v>359</v>
      </c>
      <c r="M251">
        <v>0.64332963841181401</v>
      </c>
      <c r="O251" t="s">
        <v>359</v>
      </c>
    </row>
    <row r="252" spans="1:15" x14ac:dyDescent="0.25">
      <c r="A252" t="s">
        <v>373</v>
      </c>
      <c r="B252" t="s">
        <v>374</v>
      </c>
      <c r="C252" t="s">
        <v>401</v>
      </c>
      <c r="D252" t="s">
        <v>850</v>
      </c>
      <c r="E252" t="s">
        <v>851</v>
      </c>
      <c r="F252" s="63">
        <v>43096</v>
      </c>
      <c r="G252">
        <v>0.11700000000000001</v>
      </c>
      <c r="H252">
        <v>0.88300000000000001</v>
      </c>
      <c r="I252">
        <v>0.43444735508715498</v>
      </c>
      <c r="J252" t="s">
        <v>874</v>
      </c>
      <c r="K252" t="s">
        <v>875</v>
      </c>
      <c r="L252" t="s">
        <v>359</v>
      </c>
      <c r="M252">
        <v>0.70653388070211398</v>
      </c>
      <c r="O252" t="s">
        <v>359</v>
      </c>
    </row>
    <row r="253" spans="1:15" x14ac:dyDescent="0.25">
      <c r="A253" t="s">
        <v>373</v>
      </c>
      <c r="B253" t="s">
        <v>402</v>
      </c>
      <c r="C253" t="s">
        <v>377</v>
      </c>
      <c r="D253" t="s">
        <v>850</v>
      </c>
      <c r="E253" t="s">
        <v>854</v>
      </c>
      <c r="F253" s="63">
        <v>43096</v>
      </c>
      <c r="G253">
        <v>0.249</v>
      </c>
      <c r="H253">
        <v>0.751</v>
      </c>
      <c r="I253">
        <v>0.307664700412008</v>
      </c>
      <c r="J253" t="s">
        <v>876</v>
      </c>
      <c r="K253" t="s">
        <v>877</v>
      </c>
      <c r="L253" t="s">
        <v>359</v>
      </c>
      <c r="M253">
        <v>0.62135930342889101</v>
      </c>
      <c r="O253" t="s">
        <v>359</v>
      </c>
    </row>
    <row r="254" spans="1:15" x14ac:dyDescent="0.25">
      <c r="A254" t="s">
        <v>373</v>
      </c>
      <c r="B254" t="s">
        <v>393</v>
      </c>
      <c r="C254" t="s">
        <v>397</v>
      </c>
      <c r="D254" t="s">
        <v>850</v>
      </c>
      <c r="E254" t="s">
        <v>857</v>
      </c>
      <c r="F254" s="63">
        <v>43096</v>
      </c>
      <c r="G254">
        <v>0.28749999999999998</v>
      </c>
      <c r="H254">
        <v>0.71250000000000002</v>
      </c>
      <c r="I254">
        <v>0.97478905964179496</v>
      </c>
      <c r="J254" t="s">
        <v>878</v>
      </c>
      <c r="K254" t="s">
        <v>879</v>
      </c>
      <c r="L254" t="s">
        <v>359</v>
      </c>
      <c r="M254">
        <v>0.88554502126069601</v>
      </c>
      <c r="O254" t="s">
        <v>359</v>
      </c>
    </row>
    <row r="255" spans="1:15" x14ac:dyDescent="0.25">
      <c r="A255" t="s">
        <v>373</v>
      </c>
      <c r="B255" t="s">
        <v>382</v>
      </c>
      <c r="C255" t="s">
        <v>405</v>
      </c>
      <c r="D255" t="s">
        <v>850</v>
      </c>
      <c r="E255" t="s">
        <v>860</v>
      </c>
      <c r="F255" s="63">
        <v>43096</v>
      </c>
      <c r="G255">
        <v>0.69299999999999995</v>
      </c>
      <c r="H255">
        <v>0.307</v>
      </c>
      <c r="I255">
        <v>0.93308476633167503</v>
      </c>
      <c r="J255" t="s">
        <v>880</v>
      </c>
      <c r="K255" t="s">
        <v>881</v>
      </c>
      <c r="L255" t="s">
        <v>358</v>
      </c>
      <c r="M255">
        <v>0.64492673164815495</v>
      </c>
      <c r="O255" t="s">
        <v>434</v>
      </c>
    </row>
    <row r="256" spans="1:15" x14ac:dyDescent="0.25">
      <c r="A256" t="s">
        <v>373</v>
      </c>
      <c r="B256" t="s">
        <v>410</v>
      </c>
      <c r="C256" t="s">
        <v>394</v>
      </c>
      <c r="D256" t="s">
        <v>850</v>
      </c>
      <c r="E256" t="s">
        <v>863</v>
      </c>
      <c r="F256" s="63">
        <v>43096</v>
      </c>
      <c r="G256">
        <v>0.80300000000000005</v>
      </c>
      <c r="H256">
        <v>0.19700000000000001</v>
      </c>
      <c r="I256">
        <v>0.16800764958474401</v>
      </c>
      <c r="J256" t="s">
        <v>882</v>
      </c>
      <c r="K256" t="s">
        <v>883</v>
      </c>
      <c r="L256" t="s">
        <v>358</v>
      </c>
      <c r="M256">
        <v>0.21189725550631699</v>
      </c>
      <c r="O256" t="s">
        <v>358</v>
      </c>
    </row>
    <row r="257" spans="1:15" x14ac:dyDescent="0.25">
      <c r="A257" t="s">
        <v>373</v>
      </c>
      <c r="B257" t="s">
        <v>379</v>
      </c>
      <c r="C257" t="s">
        <v>406</v>
      </c>
      <c r="D257" t="s">
        <v>884</v>
      </c>
      <c r="E257" t="s">
        <v>885</v>
      </c>
      <c r="F257" s="63">
        <v>43096</v>
      </c>
      <c r="G257">
        <v>0.25</v>
      </c>
      <c r="H257">
        <v>0.75</v>
      </c>
      <c r="I257">
        <v>0.912964972523712</v>
      </c>
      <c r="J257" t="s">
        <v>886</v>
      </c>
      <c r="K257" t="s">
        <v>887</v>
      </c>
      <c r="L257" t="s">
        <v>358</v>
      </c>
      <c r="M257">
        <v>0.58118887754571702</v>
      </c>
      <c r="O257" t="s">
        <v>434</v>
      </c>
    </row>
    <row r="258" spans="1:15" x14ac:dyDescent="0.25">
      <c r="A258" t="s">
        <v>373</v>
      </c>
      <c r="B258" t="s">
        <v>375</v>
      </c>
      <c r="C258" t="s">
        <v>381</v>
      </c>
      <c r="D258" t="s">
        <v>884</v>
      </c>
      <c r="E258" t="s">
        <v>888</v>
      </c>
      <c r="F258" s="63">
        <v>43096</v>
      </c>
      <c r="G258">
        <v>0.76749999999999996</v>
      </c>
      <c r="H258">
        <v>0.23250000000000001</v>
      </c>
      <c r="I258">
        <v>0.98143175904017499</v>
      </c>
      <c r="J258" t="s">
        <v>889</v>
      </c>
      <c r="K258" t="s">
        <v>890</v>
      </c>
      <c r="L258" t="s">
        <v>358</v>
      </c>
      <c r="M258">
        <v>0.20309193306359599</v>
      </c>
      <c r="O258" t="s">
        <v>358</v>
      </c>
    </row>
    <row r="259" spans="1:15" x14ac:dyDescent="0.25">
      <c r="A259" t="s">
        <v>373</v>
      </c>
      <c r="B259" t="s">
        <v>399</v>
      </c>
      <c r="C259" t="s">
        <v>380</v>
      </c>
      <c r="D259" t="s">
        <v>884</v>
      </c>
      <c r="E259" t="s">
        <v>891</v>
      </c>
      <c r="F259" s="63">
        <v>43096</v>
      </c>
      <c r="G259">
        <v>0.13500000000000001</v>
      </c>
      <c r="H259">
        <v>0.86499999999999999</v>
      </c>
      <c r="I259">
        <v>2.5581835722786401E-2</v>
      </c>
      <c r="J259" t="s">
        <v>892</v>
      </c>
      <c r="K259" t="s">
        <v>893</v>
      </c>
      <c r="L259" t="s">
        <v>359</v>
      </c>
      <c r="M259">
        <v>0.60886085912346</v>
      </c>
      <c r="O259" t="s">
        <v>359</v>
      </c>
    </row>
    <row r="260" spans="1:15" x14ac:dyDescent="0.25">
      <c r="A260" t="s">
        <v>373</v>
      </c>
      <c r="B260" t="s">
        <v>384</v>
      </c>
      <c r="C260" t="s">
        <v>386</v>
      </c>
      <c r="D260" t="s">
        <v>884</v>
      </c>
      <c r="E260" t="s">
        <v>894</v>
      </c>
      <c r="F260" s="63">
        <v>43096</v>
      </c>
      <c r="G260">
        <v>0.14899999999999999</v>
      </c>
      <c r="H260">
        <v>0.85099999999999998</v>
      </c>
      <c r="I260">
        <v>0.12992840896941801</v>
      </c>
      <c r="J260" t="s">
        <v>895</v>
      </c>
      <c r="K260" t="s">
        <v>896</v>
      </c>
      <c r="L260" t="s">
        <v>359</v>
      </c>
      <c r="M260">
        <v>0.73850330710966705</v>
      </c>
      <c r="O260" t="s">
        <v>359</v>
      </c>
    </row>
    <row r="261" spans="1:15" x14ac:dyDescent="0.25">
      <c r="A261" t="s">
        <v>373</v>
      </c>
      <c r="B261" t="s">
        <v>400</v>
      </c>
      <c r="C261" t="s">
        <v>383</v>
      </c>
      <c r="D261" t="s">
        <v>884</v>
      </c>
      <c r="E261" t="s">
        <v>897</v>
      </c>
      <c r="F261" s="63">
        <v>43096</v>
      </c>
      <c r="G261">
        <v>0.111</v>
      </c>
      <c r="H261">
        <v>0.88900000000000001</v>
      </c>
      <c r="I261">
        <v>0.657867003262252</v>
      </c>
      <c r="J261" t="s">
        <v>898</v>
      </c>
      <c r="K261" t="s">
        <v>899</v>
      </c>
      <c r="L261" t="s">
        <v>359</v>
      </c>
      <c r="M261">
        <v>0.84529660663618</v>
      </c>
      <c r="O261" t="s">
        <v>359</v>
      </c>
    </row>
    <row r="262" spans="1:15" x14ac:dyDescent="0.25">
      <c r="A262" t="s">
        <v>373</v>
      </c>
      <c r="B262" t="s">
        <v>397</v>
      </c>
      <c r="C262" t="s">
        <v>391</v>
      </c>
      <c r="D262" t="s">
        <v>900</v>
      </c>
      <c r="E262" t="s">
        <v>901</v>
      </c>
      <c r="F262" s="63">
        <v>43096</v>
      </c>
      <c r="G262">
        <v>0.77349999999999997</v>
      </c>
      <c r="H262">
        <v>0.22650000000000001</v>
      </c>
      <c r="I262">
        <v>0.614546864992499</v>
      </c>
      <c r="J262" t="s">
        <v>902</v>
      </c>
      <c r="K262" t="s">
        <v>903</v>
      </c>
      <c r="L262" t="s">
        <v>358</v>
      </c>
      <c r="M262">
        <v>0.245148691154806</v>
      </c>
      <c r="O262" t="s">
        <v>358</v>
      </c>
    </row>
    <row r="263" spans="1:15" x14ac:dyDescent="0.25">
      <c r="A263" t="s">
        <v>373</v>
      </c>
      <c r="B263" t="s">
        <v>381</v>
      </c>
      <c r="C263" t="s">
        <v>379</v>
      </c>
      <c r="D263" t="s">
        <v>900</v>
      </c>
      <c r="E263" t="s">
        <v>904</v>
      </c>
      <c r="F263" s="63">
        <v>43096</v>
      </c>
      <c r="G263">
        <v>0.1075</v>
      </c>
      <c r="H263">
        <v>0.89249999999999996</v>
      </c>
      <c r="I263">
        <v>0.99326202109607897</v>
      </c>
      <c r="J263" t="s">
        <v>905</v>
      </c>
      <c r="K263" t="s">
        <v>906</v>
      </c>
      <c r="L263" t="s">
        <v>359</v>
      </c>
      <c r="M263">
        <v>0.74256686028049701</v>
      </c>
      <c r="O263" t="s">
        <v>359</v>
      </c>
    </row>
    <row r="264" spans="1:15" x14ac:dyDescent="0.25">
      <c r="A264" t="s">
        <v>373</v>
      </c>
      <c r="B264" t="s">
        <v>393</v>
      </c>
      <c r="C264" t="s">
        <v>395</v>
      </c>
      <c r="D264" t="s">
        <v>900</v>
      </c>
      <c r="E264" t="s">
        <v>907</v>
      </c>
      <c r="F264" s="63">
        <v>43096</v>
      </c>
      <c r="G264">
        <v>0.67349999999999999</v>
      </c>
      <c r="H264">
        <v>0.32650000000000001</v>
      </c>
      <c r="I264">
        <v>0.74443963120280598</v>
      </c>
      <c r="J264" t="s">
        <v>908</v>
      </c>
      <c r="K264" t="s">
        <v>909</v>
      </c>
      <c r="L264" t="s">
        <v>358</v>
      </c>
      <c r="M264">
        <v>0.26407619997669901</v>
      </c>
      <c r="O264" t="s">
        <v>358</v>
      </c>
    </row>
    <row r="265" spans="1:15" x14ac:dyDescent="0.25">
      <c r="A265" t="s">
        <v>373</v>
      </c>
      <c r="B265" t="s">
        <v>388</v>
      </c>
      <c r="C265" t="s">
        <v>410</v>
      </c>
      <c r="D265" t="s">
        <v>900</v>
      </c>
      <c r="E265" t="s">
        <v>910</v>
      </c>
      <c r="F265" s="63">
        <v>43096</v>
      </c>
      <c r="G265">
        <v>0.28849999999999998</v>
      </c>
      <c r="H265">
        <v>0.71150000000000002</v>
      </c>
      <c r="I265">
        <v>0.68284157739773599</v>
      </c>
      <c r="J265" t="s">
        <v>911</v>
      </c>
      <c r="K265" t="s">
        <v>912</v>
      </c>
      <c r="L265" t="s">
        <v>359</v>
      </c>
      <c r="M265">
        <v>0.55709896272597903</v>
      </c>
      <c r="O265" t="s">
        <v>359</v>
      </c>
    </row>
    <row r="266" spans="1:15" x14ac:dyDescent="0.25">
      <c r="A266" t="s">
        <v>373</v>
      </c>
      <c r="B266" t="s">
        <v>400</v>
      </c>
      <c r="C266" t="s">
        <v>403</v>
      </c>
      <c r="D266" t="s">
        <v>900</v>
      </c>
      <c r="E266" t="s">
        <v>913</v>
      </c>
      <c r="F266" s="63">
        <v>43096</v>
      </c>
      <c r="G266">
        <v>0.193</v>
      </c>
      <c r="H266">
        <v>0.80700000000000005</v>
      </c>
      <c r="I266">
        <v>0.70044177034363297</v>
      </c>
      <c r="J266" t="s">
        <v>914</v>
      </c>
      <c r="K266" t="s">
        <v>915</v>
      </c>
      <c r="L266" t="s">
        <v>359</v>
      </c>
      <c r="M266">
        <v>0.91124691730846197</v>
      </c>
      <c r="O266" t="s">
        <v>359</v>
      </c>
    </row>
    <row r="267" spans="1:15" x14ac:dyDescent="0.25">
      <c r="A267" t="s">
        <v>373</v>
      </c>
      <c r="B267" t="s">
        <v>401</v>
      </c>
      <c r="C267" t="s">
        <v>384</v>
      </c>
      <c r="D267" t="s">
        <v>900</v>
      </c>
      <c r="E267" t="s">
        <v>916</v>
      </c>
      <c r="F267" s="63">
        <v>43096</v>
      </c>
      <c r="G267">
        <v>0.434</v>
      </c>
      <c r="H267">
        <v>0.56599999999999995</v>
      </c>
      <c r="I267">
        <v>0.99679463480665798</v>
      </c>
      <c r="J267" t="s">
        <v>917</v>
      </c>
      <c r="K267" t="s">
        <v>918</v>
      </c>
      <c r="L267" t="s">
        <v>358</v>
      </c>
      <c r="M267">
        <v>0.782863946840615</v>
      </c>
      <c r="O267" t="s">
        <v>434</v>
      </c>
    </row>
    <row r="268" spans="1:15" x14ac:dyDescent="0.25">
      <c r="A268" t="s">
        <v>373</v>
      </c>
      <c r="B268" t="s">
        <v>375</v>
      </c>
      <c r="C268" t="s">
        <v>405</v>
      </c>
      <c r="D268" t="s">
        <v>900</v>
      </c>
      <c r="E268" t="s">
        <v>919</v>
      </c>
      <c r="F268" s="63">
        <v>43096</v>
      </c>
      <c r="G268">
        <v>0.44550000000000001</v>
      </c>
      <c r="H268">
        <v>0.55449999999999999</v>
      </c>
      <c r="I268">
        <v>0.95821911859110698</v>
      </c>
      <c r="J268" t="s">
        <v>920</v>
      </c>
      <c r="K268" t="s">
        <v>921</v>
      </c>
      <c r="L268" t="s">
        <v>359</v>
      </c>
      <c r="M268">
        <v>0.67996920050014997</v>
      </c>
      <c r="O268" t="s">
        <v>434</v>
      </c>
    </row>
    <row r="269" spans="1:15" x14ac:dyDescent="0.25">
      <c r="A269" t="s">
        <v>373</v>
      </c>
      <c r="B269" t="s">
        <v>402</v>
      </c>
      <c r="C269" t="s">
        <v>387</v>
      </c>
      <c r="D269" t="s">
        <v>900</v>
      </c>
      <c r="E269" t="s">
        <v>922</v>
      </c>
      <c r="F269" s="63">
        <v>43096</v>
      </c>
      <c r="G269">
        <v>0.876</v>
      </c>
      <c r="H269">
        <v>0.124</v>
      </c>
      <c r="I269">
        <v>0.947945494304126</v>
      </c>
      <c r="J269" t="s">
        <v>923</v>
      </c>
      <c r="K269" t="s">
        <v>924</v>
      </c>
      <c r="L269" t="s">
        <v>358</v>
      </c>
      <c r="M269">
        <v>0.16331142786181299</v>
      </c>
      <c r="O269" t="s">
        <v>358</v>
      </c>
    </row>
    <row r="270" spans="1:15" x14ac:dyDescent="0.25">
      <c r="A270" t="s">
        <v>373</v>
      </c>
      <c r="B270" t="s">
        <v>378</v>
      </c>
      <c r="C270" t="s">
        <v>394</v>
      </c>
      <c r="D270" t="s">
        <v>900</v>
      </c>
      <c r="E270" t="s">
        <v>925</v>
      </c>
      <c r="F270" s="63">
        <v>43096</v>
      </c>
      <c r="G270">
        <v>0.26450000000000001</v>
      </c>
      <c r="H270">
        <v>0.73550000000000004</v>
      </c>
      <c r="I270">
        <v>0.95347673979960101</v>
      </c>
      <c r="J270" t="s">
        <v>926</v>
      </c>
      <c r="K270" t="s">
        <v>927</v>
      </c>
      <c r="L270" t="s">
        <v>359</v>
      </c>
      <c r="M270">
        <v>0.65250089140511403</v>
      </c>
      <c r="O270" t="s">
        <v>359</v>
      </c>
    </row>
    <row r="271" spans="1:15" x14ac:dyDescent="0.25">
      <c r="A271" t="s">
        <v>373</v>
      </c>
      <c r="B271" t="s">
        <v>407</v>
      </c>
      <c r="C271" t="s">
        <v>377</v>
      </c>
      <c r="D271" t="s">
        <v>900</v>
      </c>
      <c r="E271" t="s">
        <v>928</v>
      </c>
      <c r="F271" s="63">
        <v>43096</v>
      </c>
      <c r="G271">
        <v>0.08</v>
      </c>
      <c r="H271">
        <v>0.92</v>
      </c>
      <c r="I271">
        <v>0.45314531552081599</v>
      </c>
      <c r="J271" t="s">
        <v>929</v>
      </c>
      <c r="K271" t="s">
        <v>930</v>
      </c>
      <c r="L271" t="s">
        <v>359</v>
      </c>
      <c r="M271">
        <v>0.89803294664015898</v>
      </c>
      <c r="O271" t="s">
        <v>359</v>
      </c>
    </row>
    <row r="272" spans="1:15" x14ac:dyDescent="0.25">
      <c r="A272" t="s">
        <v>373</v>
      </c>
      <c r="B272" t="s">
        <v>397</v>
      </c>
      <c r="C272" t="s">
        <v>391</v>
      </c>
      <c r="D272" t="s">
        <v>900</v>
      </c>
      <c r="E272" t="s">
        <v>901</v>
      </c>
      <c r="F272" s="63">
        <v>43096</v>
      </c>
      <c r="G272">
        <v>0.77349999999999997</v>
      </c>
      <c r="H272">
        <v>0.22650000000000001</v>
      </c>
      <c r="I272">
        <v>0.614546864992499</v>
      </c>
      <c r="J272" t="s">
        <v>902</v>
      </c>
      <c r="K272" t="s">
        <v>903</v>
      </c>
      <c r="L272" t="s">
        <v>358</v>
      </c>
      <c r="M272">
        <v>0.245148691154806</v>
      </c>
      <c r="O272" t="s">
        <v>358</v>
      </c>
    </row>
    <row r="273" spans="1:16" x14ac:dyDescent="0.25">
      <c r="A273" t="s">
        <v>373</v>
      </c>
      <c r="B273" t="s">
        <v>381</v>
      </c>
      <c r="C273" t="s">
        <v>379</v>
      </c>
      <c r="D273" t="s">
        <v>900</v>
      </c>
      <c r="E273" t="s">
        <v>904</v>
      </c>
      <c r="F273" s="63">
        <v>43096</v>
      </c>
      <c r="G273">
        <v>0.1075</v>
      </c>
      <c r="H273">
        <v>0.89249999999999996</v>
      </c>
      <c r="I273">
        <v>0.99326202109607897</v>
      </c>
      <c r="J273" t="s">
        <v>905</v>
      </c>
      <c r="K273" t="s">
        <v>906</v>
      </c>
      <c r="L273" t="s">
        <v>359</v>
      </c>
      <c r="M273">
        <v>0.74256686028049701</v>
      </c>
      <c r="O273" t="s">
        <v>359</v>
      </c>
    </row>
    <row r="274" spans="1:16" x14ac:dyDescent="0.25">
      <c r="A274" t="s">
        <v>373</v>
      </c>
      <c r="B274" t="s">
        <v>393</v>
      </c>
      <c r="C274" t="s">
        <v>395</v>
      </c>
      <c r="D274" t="s">
        <v>900</v>
      </c>
      <c r="E274" t="s">
        <v>907</v>
      </c>
      <c r="F274" s="63">
        <v>43096</v>
      </c>
      <c r="G274">
        <v>0.67349999999999999</v>
      </c>
      <c r="H274">
        <v>0.32650000000000001</v>
      </c>
      <c r="I274">
        <v>0.74443963120280598</v>
      </c>
      <c r="J274" t="s">
        <v>908</v>
      </c>
      <c r="K274" t="s">
        <v>909</v>
      </c>
      <c r="L274" t="s">
        <v>358</v>
      </c>
      <c r="M274">
        <v>0.26407619997669901</v>
      </c>
      <c r="O274" t="s">
        <v>358</v>
      </c>
    </row>
    <row r="275" spans="1:16" x14ac:dyDescent="0.25">
      <c r="A275" t="s">
        <v>373</v>
      </c>
      <c r="B275" t="s">
        <v>388</v>
      </c>
      <c r="C275" t="s">
        <v>410</v>
      </c>
      <c r="D275" t="s">
        <v>900</v>
      </c>
      <c r="E275" t="s">
        <v>910</v>
      </c>
      <c r="F275" s="63">
        <v>43096</v>
      </c>
      <c r="G275">
        <v>0.28849999999999998</v>
      </c>
      <c r="H275">
        <v>0.71150000000000002</v>
      </c>
      <c r="I275">
        <v>0.68284157739773599</v>
      </c>
      <c r="J275" t="s">
        <v>911</v>
      </c>
      <c r="K275" t="s">
        <v>912</v>
      </c>
      <c r="L275" t="s">
        <v>359</v>
      </c>
      <c r="M275">
        <v>0.55709896272597903</v>
      </c>
      <c r="O275" t="s">
        <v>359</v>
      </c>
    </row>
    <row r="276" spans="1:16" x14ac:dyDescent="0.25">
      <c r="A276" t="s">
        <v>373</v>
      </c>
      <c r="B276" t="s">
        <v>400</v>
      </c>
      <c r="C276" t="s">
        <v>403</v>
      </c>
      <c r="D276" t="s">
        <v>900</v>
      </c>
      <c r="E276" t="s">
        <v>913</v>
      </c>
      <c r="F276" s="63">
        <v>43096</v>
      </c>
      <c r="G276">
        <v>0.193</v>
      </c>
      <c r="H276">
        <v>0.80700000000000005</v>
      </c>
      <c r="I276">
        <v>0.70044177034363297</v>
      </c>
      <c r="J276" t="s">
        <v>914</v>
      </c>
      <c r="K276" t="s">
        <v>915</v>
      </c>
      <c r="L276" t="s">
        <v>359</v>
      </c>
      <c r="M276">
        <v>0.91124691730846197</v>
      </c>
      <c r="O276" t="s">
        <v>359</v>
      </c>
    </row>
    <row r="277" spans="1:16" x14ac:dyDescent="0.25">
      <c r="A277" t="s">
        <v>373</v>
      </c>
      <c r="B277" t="s">
        <v>401</v>
      </c>
      <c r="C277" t="s">
        <v>384</v>
      </c>
      <c r="D277" t="s">
        <v>900</v>
      </c>
      <c r="E277" t="s">
        <v>916</v>
      </c>
      <c r="F277" s="63">
        <v>43096</v>
      </c>
      <c r="G277">
        <v>0.434</v>
      </c>
      <c r="H277">
        <v>0.56599999999999995</v>
      </c>
      <c r="I277">
        <v>0.99679463480665798</v>
      </c>
      <c r="J277" t="s">
        <v>917</v>
      </c>
      <c r="K277" t="s">
        <v>918</v>
      </c>
      <c r="L277" t="s">
        <v>358</v>
      </c>
      <c r="M277">
        <v>0.782863946840615</v>
      </c>
      <c r="O277" t="s">
        <v>434</v>
      </c>
    </row>
    <row r="278" spans="1:16" x14ac:dyDescent="0.25">
      <c r="A278" t="s">
        <v>373</v>
      </c>
      <c r="B278" t="s">
        <v>375</v>
      </c>
      <c r="C278" t="s">
        <v>405</v>
      </c>
      <c r="D278" t="s">
        <v>900</v>
      </c>
      <c r="E278" t="s">
        <v>919</v>
      </c>
      <c r="F278" s="63">
        <v>43096</v>
      </c>
      <c r="G278">
        <v>0.44550000000000001</v>
      </c>
      <c r="H278">
        <v>0.55449999999999999</v>
      </c>
      <c r="I278">
        <v>0.95821911859110698</v>
      </c>
      <c r="J278" t="s">
        <v>920</v>
      </c>
      <c r="K278" t="s">
        <v>921</v>
      </c>
      <c r="L278" t="s">
        <v>359</v>
      </c>
      <c r="M278">
        <v>0.67996920050014997</v>
      </c>
      <c r="O278" t="s">
        <v>434</v>
      </c>
    </row>
    <row r="279" spans="1:16" x14ac:dyDescent="0.25">
      <c r="A279" t="s">
        <v>373</v>
      </c>
      <c r="B279" t="s">
        <v>402</v>
      </c>
      <c r="C279" t="s">
        <v>387</v>
      </c>
      <c r="D279" t="s">
        <v>900</v>
      </c>
      <c r="E279" t="s">
        <v>922</v>
      </c>
      <c r="F279" s="63">
        <v>43096</v>
      </c>
      <c r="G279">
        <v>0.876</v>
      </c>
      <c r="H279">
        <v>0.124</v>
      </c>
      <c r="I279">
        <v>0.947945494304126</v>
      </c>
      <c r="J279" t="s">
        <v>923</v>
      </c>
      <c r="K279" t="s">
        <v>924</v>
      </c>
      <c r="L279" t="s">
        <v>358</v>
      </c>
      <c r="M279">
        <v>0.16331142786181299</v>
      </c>
      <c r="O279" t="s">
        <v>358</v>
      </c>
    </row>
    <row r="280" spans="1:16" x14ac:dyDescent="0.25">
      <c r="A280" t="s">
        <v>373</v>
      </c>
      <c r="B280" t="s">
        <v>378</v>
      </c>
      <c r="C280" t="s">
        <v>394</v>
      </c>
      <c r="D280" t="s">
        <v>900</v>
      </c>
      <c r="E280" t="s">
        <v>925</v>
      </c>
      <c r="F280" s="63">
        <v>43096</v>
      </c>
      <c r="G280">
        <v>0.26450000000000001</v>
      </c>
      <c r="H280">
        <v>0.73550000000000004</v>
      </c>
      <c r="I280">
        <v>0.95347673979960101</v>
      </c>
      <c r="J280" t="s">
        <v>926</v>
      </c>
      <c r="K280" t="s">
        <v>927</v>
      </c>
      <c r="L280" t="s">
        <v>359</v>
      </c>
      <c r="M280">
        <v>0.65250089140511403</v>
      </c>
      <c r="O280" t="s">
        <v>359</v>
      </c>
    </row>
    <row r="281" spans="1:16" x14ac:dyDescent="0.25">
      <c r="A281" t="s">
        <v>373</v>
      </c>
      <c r="B281" t="s">
        <v>407</v>
      </c>
      <c r="C281" t="s">
        <v>377</v>
      </c>
      <c r="D281" t="s">
        <v>900</v>
      </c>
      <c r="E281" t="s">
        <v>928</v>
      </c>
      <c r="F281" s="63">
        <v>43096</v>
      </c>
      <c r="G281">
        <v>0.08</v>
      </c>
      <c r="H281">
        <v>0.92</v>
      </c>
      <c r="I281">
        <v>0.45314531552081599</v>
      </c>
      <c r="J281" t="s">
        <v>929</v>
      </c>
      <c r="K281" t="s">
        <v>930</v>
      </c>
      <c r="L281" t="s">
        <v>359</v>
      </c>
      <c r="M281">
        <v>0.89803294664015898</v>
      </c>
      <c r="O281" t="s">
        <v>359</v>
      </c>
    </row>
    <row r="282" spans="1:16" x14ac:dyDescent="0.25">
      <c r="A282" t="s">
        <v>373</v>
      </c>
      <c r="B282" t="s">
        <v>386</v>
      </c>
      <c r="C282" t="s">
        <v>375</v>
      </c>
      <c r="D282" t="s">
        <v>931</v>
      </c>
      <c r="E282" t="s">
        <v>932</v>
      </c>
      <c r="F282" s="63">
        <v>43101</v>
      </c>
      <c r="G282">
        <v>0.29599999999999999</v>
      </c>
      <c r="H282">
        <v>0.70399999999999996</v>
      </c>
      <c r="I282">
        <v>1.1825424278209E-2</v>
      </c>
      <c r="L282" t="s">
        <v>359</v>
      </c>
      <c r="M282">
        <v>0.68982991745830802</v>
      </c>
      <c r="N282">
        <v>-2.6786316970016002</v>
      </c>
      <c r="O282" t="s">
        <v>434</v>
      </c>
      <c r="P282">
        <v>-3</v>
      </c>
    </row>
    <row r="283" spans="1:16" x14ac:dyDescent="0.25">
      <c r="A283" t="s">
        <v>373</v>
      </c>
      <c r="B283" t="s">
        <v>399</v>
      </c>
      <c r="C283" t="s">
        <v>400</v>
      </c>
      <c r="D283" t="s">
        <v>931</v>
      </c>
      <c r="E283" t="s">
        <v>933</v>
      </c>
      <c r="F283" s="63">
        <v>43101</v>
      </c>
      <c r="G283">
        <v>0.29799999999999999</v>
      </c>
      <c r="H283">
        <v>0.70199999999999996</v>
      </c>
      <c r="I283">
        <v>0.171658134539421</v>
      </c>
      <c r="L283" t="s">
        <v>359</v>
      </c>
      <c r="M283">
        <v>0.73556530298198597</v>
      </c>
      <c r="N283">
        <v>-3.19216126241214</v>
      </c>
      <c r="O283" t="s">
        <v>359</v>
      </c>
      <c r="P283">
        <v>-3</v>
      </c>
    </row>
    <row r="284" spans="1:16" x14ac:dyDescent="0.25">
      <c r="A284" t="s">
        <v>373</v>
      </c>
      <c r="B284" t="s">
        <v>394</v>
      </c>
      <c r="C284" t="s">
        <v>410</v>
      </c>
      <c r="D284" t="s">
        <v>931</v>
      </c>
      <c r="E284" t="s">
        <v>934</v>
      </c>
      <c r="F284" s="63">
        <v>43101</v>
      </c>
      <c r="G284">
        <v>0.27650000000000002</v>
      </c>
      <c r="H284">
        <v>0.72350000000000003</v>
      </c>
      <c r="I284">
        <v>0.97942508644769</v>
      </c>
      <c r="L284" t="s">
        <v>359</v>
      </c>
      <c r="M284">
        <v>0.90196399229143298</v>
      </c>
      <c r="N284">
        <v>-2.19091236908478</v>
      </c>
      <c r="O284" t="s">
        <v>359</v>
      </c>
      <c r="P284">
        <v>-2</v>
      </c>
    </row>
    <row r="285" spans="1:16" x14ac:dyDescent="0.25">
      <c r="A285" t="s">
        <v>373</v>
      </c>
      <c r="B285" t="s">
        <v>385</v>
      </c>
      <c r="C285" t="s">
        <v>384</v>
      </c>
      <c r="D285" t="s">
        <v>931</v>
      </c>
      <c r="E285" t="s">
        <v>935</v>
      </c>
      <c r="F285" s="63">
        <v>43101</v>
      </c>
      <c r="G285">
        <v>0.373</v>
      </c>
      <c r="H285">
        <v>0.627</v>
      </c>
      <c r="I285">
        <v>0.98571279854774096</v>
      </c>
      <c r="L285" t="s">
        <v>359</v>
      </c>
      <c r="M285">
        <v>0.81230099990375204</v>
      </c>
      <c r="N285">
        <v>2.0434908840722201</v>
      </c>
      <c r="O285" t="s">
        <v>434</v>
      </c>
      <c r="P285">
        <v>2</v>
      </c>
    </row>
    <row r="286" spans="1:16" x14ac:dyDescent="0.25">
      <c r="A286" t="s">
        <v>373</v>
      </c>
      <c r="B286" t="s">
        <v>385</v>
      </c>
      <c r="C286" t="s">
        <v>402</v>
      </c>
      <c r="D286" t="s">
        <v>936</v>
      </c>
      <c r="E286" t="s">
        <v>937</v>
      </c>
      <c r="F286" s="63">
        <v>43102</v>
      </c>
      <c r="G286">
        <v>0.317</v>
      </c>
      <c r="H286">
        <v>0.68300000000000005</v>
      </c>
      <c r="I286">
        <v>2.0269328995037101E-2</v>
      </c>
      <c r="L286" t="s">
        <v>359</v>
      </c>
      <c r="M286">
        <v>0.48745162562074001</v>
      </c>
      <c r="N286">
        <v>3.0201163182568398</v>
      </c>
      <c r="O286" t="s">
        <v>434</v>
      </c>
      <c r="P286">
        <v>3</v>
      </c>
    </row>
    <row r="287" spans="1:16" x14ac:dyDescent="0.25">
      <c r="A287" t="s">
        <v>373</v>
      </c>
      <c r="B287" t="s">
        <v>383</v>
      </c>
      <c r="C287" t="s">
        <v>401</v>
      </c>
      <c r="D287" t="s">
        <v>936</v>
      </c>
      <c r="E287" t="s">
        <v>938</v>
      </c>
      <c r="F287" s="63">
        <v>43102</v>
      </c>
      <c r="G287">
        <v>0.443</v>
      </c>
      <c r="H287">
        <v>0.55700000000000005</v>
      </c>
      <c r="I287">
        <v>0.22472024861967799</v>
      </c>
      <c r="L287" t="s">
        <v>358</v>
      </c>
      <c r="M287">
        <v>0.30415950650615697</v>
      </c>
      <c r="N287">
        <v>-2.6547721347852198</v>
      </c>
      <c r="O287" t="s">
        <v>434</v>
      </c>
      <c r="P287">
        <v>-3</v>
      </c>
    </row>
    <row r="288" spans="1:16" x14ac:dyDescent="0.25">
      <c r="A288" t="s">
        <v>373</v>
      </c>
      <c r="B288" t="s">
        <v>395</v>
      </c>
      <c r="C288" t="s">
        <v>389</v>
      </c>
      <c r="D288" t="s">
        <v>936</v>
      </c>
      <c r="E288" t="s">
        <v>939</v>
      </c>
      <c r="F288" s="63">
        <v>43102</v>
      </c>
      <c r="G288">
        <v>0.32200000000000001</v>
      </c>
      <c r="H288">
        <v>0.67800000000000005</v>
      </c>
      <c r="I288">
        <v>0.21426436352186201</v>
      </c>
      <c r="L288" t="s">
        <v>358</v>
      </c>
      <c r="M288">
        <v>0.63133998182947104</v>
      </c>
      <c r="N288">
        <v>-1.1669170791636601</v>
      </c>
      <c r="O288" t="s">
        <v>434</v>
      </c>
      <c r="P288">
        <v>-1</v>
      </c>
    </row>
    <row r="289" spans="1:16" x14ac:dyDescent="0.25">
      <c r="A289" t="s">
        <v>373</v>
      </c>
      <c r="B289" t="s">
        <v>391</v>
      </c>
      <c r="C289" t="s">
        <v>387</v>
      </c>
      <c r="D289" t="s">
        <v>936</v>
      </c>
      <c r="E289" t="s">
        <v>940</v>
      </c>
      <c r="F289" s="63">
        <v>43102</v>
      </c>
      <c r="G289">
        <v>0.3715</v>
      </c>
      <c r="H289">
        <v>0.62849999999999995</v>
      </c>
      <c r="I289">
        <v>0.86887661509407399</v>
      </c>
      <c r="L289" t="s">
        <v>358</v>
      </c>
      <c r="M289">
        <v>0.304835899709747</v>
      </c>
      <c r="N289">
        <v>-3.2010161743454999</v>
      </c>
      <c r="O289" t="s">
        <v>434</v>
      </c>
      <c r="P289">
        <v>-3</v>
      </c>
    </row>
    <row r="290" spans="1:16" x14ac:dyDescent="0.25">
      <c r="A290" t="s">
        <v>373</v>
      </c>
      <c r="B290" t="s">
        <v>378</v>
      </c>
      <c r="C290" t="s">
        <v>390</v>
      </c>
      <c r="D290" t="s">
        <v>936</v>
      </c>
      <c r="E290" t="s">
        <v>941</v>
      </c>
      <c r="F290" s="63">
        <v>43102</v>
      </c>
      <c r="G290">
        <v>0.314</v>
      </c>
      <c r="H290">
        <v>0.68600000000000005</v>
      </c>
      <c r="I290">
        <v>0.30778766495384502</v>
      </c>
      <c r="L290" t="s">
        <v>359</v>
      </c>
      <c r="M290">
        <v>0.60987251676976195</v>
      </c>
      <c r="N290">
        <v>-4.1082800393690002</v>
      </c>
      <c r="O290" t="s">
        <v>434</v>
      </c>
      <c r="P290">
        <v>-4</v>
      </c>
    </row>
    <row r="291" spans="1:16" x14ac:dyDescent="0.25">
      <c r="A291" t="s">
        <v>373</v>
      </c>
      <c r="B291" t="s">
        <v>382</v>
      </c>
      <c r="C291" t="s">
        <v>399</v>
      </c>
      <c r="D291" t="s">
        <v>942</v>
      </c>
      <c r="E291" t="s">
        <v>943</v>
      </c>
      <c r="F291" s="63">
        <v>43104</v>
      </c>
      <c r="G291">
        <v>0.85799999999999998</v>
      </c>
      <c r="H291">
        <v>0.14199999999999999</v>
      </c>
      <c r="I291">
        <v>0.70533346289912902</v>
      </c>
      <c r="L291" t="s">
        <v>358</v>
      </c>
      <c r="M291">
        <v>0.64601319690423398</v>
      </c>
      <c r="N291">
        <v>9.4502645654003796</v>
      </c>
      <c r="O291" t="s">
        <v>434</v>
      </c>
      <c r="P291">
        <v>9</v>
      </c>
    </row>
    <row r="292" spans="1:16" x14ac:dyDescent="0.25">
      <c r="A292" t="s">
        <v>373</v>
      </c>
      <c r="B292" t="s">
        <v>383</v>
      </c>
      <c r="C292" t="s">
        <v>374</v>
      </c>
      <c r="D292" t="s">
        <v>942</v>
      </c>
      <c r="E292" t="s">
        <v>944</v>
      </c>
      <c r="F292" s="63">
        <v>43104</v>
      </c>
      <c r="G292">
        <v>0.5615</v>
      </c>
      <c r="H292">
        <v>0.4385</v>
      </c>
      <c r="I292">
        <v>0.37825836498969201</v>
      </c>
      <c r="L292" t="s">
        <v>359</v>
      </c>
      <c r="M292">
        <v>0.85526293575132295</v>
      </c>
      <c r="N292">
        <v>-2.5838830847929901</v>
      </c>
      <c r="O292" t="s">
        <v>434</v>
      </c>
      <c r="P292">
        <v>-3</v>
      </c>
    </row>
    <row r="293" spans="1:16" x14ac:dyDescent="0.25">
      <c r="A293" t="s">
        <v>373</v>
      </c>
      <c r="B293" t="s">
        <v>401</v>
      </c>
      <c r="C293" t="s">
        <v>393</v>
      </c>
      <c r="D293" t="s">
        <v>942</v>
      </c>
      <c r="E293" t="s">
        <v>945</v>
      </c>
      <c r="F293" s="63">
        <v>43104</v>
      </c>
      <c r="G293">
        <v>0.35099999999999998</v>
      </c>
      <c r="H293">
        <v>0.64900000000000002</v>
      </c>
      <c r="I293">
        <v>0.79499956198703103</v>
      </c>
      <c r="L293" t="s">
        <v>359</v>
      </c>
      <c r="M293">
        <v>0.62877715591663097</v>
      </c>
      <c r="N293">
        <v>-4.4502923518989999</v>
      </c>
      <c r="O293" t="s">
        <v>359</v>
      </c>
      <c r="P293">
        <v>-4</v>
      </c>
    </row>
    <row r="294" spans="1:16" x14ac:dyDescent="0.25">
      <c r="A294" t="s">
        <v>373</v>
      </c>
      <c r="B294" t="s">
        <v>406</v>
      </c>
      <c r="C294" t="s">
        <v>380</v>
      </c>
      <c r="D294" t="s">
        <v>942</v>
      </c>
      <c r="E294" t="s">
        <v>946</v>
      </c>
      <c r="F294" s="63">
        <v>43104</v>
      </c>
      <c r="G294">
        <v>0.27650000000000002</v>
      </c>
      <c r="H294">
        <v>0.72350000000000003</v>
      </c>
      <c r="I294">
        <v>0.30263438450650798</v>
      </c>
      <c r="L294" t="s">
        <v>358</v>
      </c>
      <c r="M294">
        <v>0.72629847326497499</v>
      </c>
      <c r="N294">
        <v>-5.3651622982208904</v>
      </c>
      <c r="O294" t="s">
        <v>434</v>
      </c>
      <c r="P294">
        <v>-5</v>
      </c>
    </row>
    <row r="295" spans="1:16" x14ac:dyDescent="0.25">
      <c r="A295" t="s">
        <v>373</v>
      </c>
      <c r="B295" t="s">
        <v>410</v>
      </c>
      <c r="C295" t="s">
        <v>400</v>
      </c>
      <c r="D295" t="s">
        <v>942</v>
      </c>
      <c r="E295" t="s">
        <v>947</v>
      </c>
      <c r="F295" s="63">
        <v>43104</v>
      </c>
      <c r="G295">
        <v>0.88</v>
      </c>
      <c r="H295">
        <v>0.12</v>
      </c>
      <c r="I295">
        <v>0.138157881255038</v>
      </c>
      <c r="L295" t="s">
        <v>358</v>
      </c>
      <c r="M295">
        <v>0.21906950571914899</v>
      </c>
      <c r="N295">
        <v>6.7004261017726696</v>
      </c>
      <c r="O295" t="s">
        <v>358</v>
      </c>
      <c r="P295">
        <v>7</v>
      </c>
    </row>
    <row r="296" spans="1:16" x14ac:dyDescent="0.25">
      <c r="A296" t="s">
        <v>373</v>
      </c>
      <c r="B296" t="s">
        <v>402</v>
      </c>
      <c r="C296" t="s">
        <v>397</v>
      </c>
      <c r="D296" t="s">
        <v>942</v>
      </c>
      <c r="E296" t="s">
        <v>948</v>
      </c>
      <c r="F296" s="63">
        <v>43104</v>
      </c>
      <c r="G296">
        <v>0.46300000000000002</v>
      </c>
      <c r="H296">
        <v>0.53700000000000003</v>
      </c>
      <c r="I296">
        <v>0.73878161332307202</v>
      </c>
      <c r="L296" t="s">
        <v>359</v>
      </c>
      <c r="M296">
        <v>0.77693807133549497</v>
      </c>
      <c r="N296">
        <v>-3.1087273244782199</v>
      </c>
      <c r="O296" t="s">
        <v>434</v>
      </c>
      <c r="P296">
        <v>-3</v>
      </c>
    </row>
    <row r="297" spans="1:16" x14ac:dyDescent="0.25">
      <c r="A297" t="s">
        <v>373</v>
      </c>
      <c r="B297" t="s">
        <v>379</v>
      </c>
      <c r="C297" t="s">
        <v>386</v>
      </c>
      <c r="D297" t="s">
        <v>942</v>
      </c>
      <c r="E297" t="s">
        <v>949</v>
      </c>
      <c r="F297" s="63">
        <v>43104</v>
      </c>
      <c r="G297">
        <v>0.38600000000000001</v>
      </c>
      <c r="H297">
        <v>0.61399999999999999</v>
      </c>
      <c r="I297">
        <v>0.79634738811344796</v>
      </c>
      <c r="L297" t="s">
        <v>359</v>
      </c>
      <c r="M297">
        <v>0.87353751763966403</v>
      </c>
      <c r="N297">
        <v>-2.1155013337037198</v>
      </c>
      <c r="O297" t="s">
        <v>359</v>
      </c>
      <c r="P297">
        <v>-2</v>
      </c>
    </row>
    <row r="298" spans="1:16" x14ac:dyDescent="0.25">
      <c r="A298" t="s">
        <v>373</v>
      </c>
      <c r="B298" t="s">
        <v>375</v>
      </c>
      <c r="C298" t="s">
        <v>384</v>
      </c>
      <c r="D298" t="s">
        <v>942</v>
      </c>
      <c r="E298" t="s">
        <v>950</v>
      </c>
      <c r="F298" s="63">
        <v>43104</v>
      </c>
      <c r="G298">
        <v>0.76349999999999996</v>
      </c>
      <c r="H298">
        <v>0.23649999999999999</v>
      </c>
      <c r="I298">
        <v>0.46855621748899801</v>
      </c>
      <c r="L298" t="s">
        <v>358</v>
      </c>
      <c r="M298">
        <v>0.37493680866400703</v>
      </c>
      <c r="N298">
        <v>5.9690949842159098</v>
      </c>
      <c r="O298" t="s">
        <v>358</v>
      </c>
      <c r="P298">
        <v>6</v>
      </c>
    </row>
    <row r="299" spans="1:16" x14ac:dyDescent="0.25">
      <c r="A299" t="s">
        <v>373</v>
      </c>
      <c r="B299" t="s">
        <v>377</v>
      </c>
      <c r="C299" t="s">
        <v>381</v>
      </c>
      <c r="D299" t="s">
        <v>942</v>
      </c>
      <c r="E299" t="s">
        <v>951</v>
      </c>
      <c r="F299" s="63">
        <v>43104</v>
      </c>
      <c r="G299">
        <v>0.86299999999999999</v>
      </c>
      <c r="H299">
        <v>0.13700000000000001</v>
      </c>
      <c r="I299">
        <v>0.53986843469317003</v>
      </c>
      <c r="L299" t="s">
        <v>358</v>
      </c>
      <c r="M299">
        <v>0.24814486445665701</v>
      </c>
      <c r="N299">
        <v>8.4906678003140907</v>
      </c>
      <c r="O299" t="s">
        <v>358</v>
      </c>
      <c r="P299">
        <v>8</v>
      </c>
    </row>
    <row r="300" spans="1:16" x14ac:dyDescent="0.25">
      <c r="A300" t="s">
        <v>373</v>
      </c>
      <c r="B300" t="s">
        <v>403</v>
      </c>
      <c r="C300" t="s">
        <v>407</v>
      </c>
      <c r="D300" t="s">
        <v>942</v>
      </c>
      <c r="E300" t="s">
        <v>952</v>
      </c>
      <c r="F300" s="63">
        <v>43104</v>
      </c>
      <c r="G300">
        <v>0.47099999999999997</v>
      </c>
      <c r="H300">
        <v>0.52900000000000003</v>
      </c>
      <c r="I300">
        <v>0.681576211346821</v>
      </c>
      <c r="L300" t="s">
        <v>358</v>
      </c>
      <c r="M300">
        <v>0.60522058903906895</v>
      </c>
      <c r="N300">
        <v>-6.9980581093316498</v>
      </c>
      <c r="O300" t="s">
        <v>434</v>
      </c>
      <c r="P300">
        <v>-7</v>
      </c>
    </row>
    <row r="301" spans="1:16" x14ac:dyDescent="0.25">
      <c r="A301" t="s">
        <v>373</v>
      </c>
      <c r="B301" t="s">
        <v>389</v>
      </c>
      <c r="C301" t="s">
        <v>388</v>
      </c>
      <c r="D301" t="s">
        <v>942</v>
      </c>
      <c r="E301" t="s">
        <v>953</v>
      </c>
      <c r="F301" s="63">
        <v>43104</v>
      </c>
      <c r="G301">
        <v>0.35449999999999998</v>
      </c>
      <c r="H301">
        <v>0.64549999999999996</v>
      </c>
      <c r="I301">
        <v>0.83741842306564396</v>
      </c>
      <c r="L301" t="s">
        <v>359</v>
      </c>
      <c r="M301">
        <v>0.79710562180622901</v>
      </c>
      <c r="N301">
        <v>-10.7504431047122</v>
      </c>
      <c r="O301" t="s">
        <v>359</v>
      </c>
      <c r="P301">
        <v>-11</v>
      </c>
    </row>
    <row r="302" spans="1:16" x14ac:dyDescent="0.25">
      <c r="A302" t="s">
        <v>373</v>
      </c>
      <c r="B302" t="s">
        <v>405</v>
      </c>
      <c r="C302" t="s">
        <v>394</v>
      </c>
      <c r="D302" t="s">
        <v>942</v>
      </c>
      <c r="E302" t="s">
        <v>954</v>
      </c>
      <c r="F302" s="63">
        <v>43104</v>
      </c>
      <c r="G302">
        <v>0.746</v>
      </c>
      <c r="H302">
        <v>0.254</v>
      </c>
      <c r="I302">
        <v>0.317111379053025</v>
      </c>
      <c r="L302" t="s">
        <v>358</v>
      </c>
      <c r="M302">
        <v>0.10038478672697899</v>
      </c>
      <c r="N302">
        <v>3.07538141729616</v>
      </c>
      <c r="O302" t="s">
        <v>358</v>
      </c>
      <c r="P302">
        <v>3</v>
      </c>
    </row>
    <row r="303" spans="1:16" x14ac:dyDescent="0.25">
      <c r="A303" t="s">
        <v>373</v>
      </c>
      <c r="B303" t="s">
        <v>377</v>
      </c>
      <c r="C303" t="s">
        <v>382</v>
      </c>
      <c r="D303" t="s">
        <v>955</v>
      </c>
      <c r="E303" t="s">
        <v>956</v>
      </c>
      <c r="F303" s="63">
        <v>43104</v>
      </c>
      <c r="G303">
        <v>0.63649999999999995</v>
      </c>
      <c r="H303">
        <v>0.36349999999999999</v>
      </c>
      <c r="I303">
        <v>0.76527386377254503</v>
      </c>
      <c r="L303" t="s">
        <v>358</v>
      </c>
      <c r="M303">
        <v>0.61067077005064496</v>
      </c>
      <c r="N303">
        <v>0.56076274206938603</v>
      </c>
      <c r="O303" t="s">
        <v>434</v>
      </c>
      <c r="P303">
        <v>1</v>
      </c>
    </row>
    <row r="304" spans="1:16" x14ac:dyDescent="0.25">
      <c r="A304" t="s">
        <v>373</v>
      </c>
      <c r="B304" t="s">
        <v>405</v>
      </c>
      <c r="C304" t="s">
        <v>390</v>
      </c>
      <c r="D304" t="s">
        <v>955</v>
      </c>
      <c r="E304" t="s">
        <v>957</v>
      </c>
      <c r="F304" s="63">
        <v>43104</v>
      </c>
      <c r="G304">
        <v>0.55200000000000005</v>
      </c>
      <c r="H304">
        <v>0.44800000000000001</v>
      </c>
      <c r="I304">
        <v>0.32597445425719102</v>
      </c>
      <c r="L304" t="s">
        <v>359</v>
      </c>
      <c r="M304">
        <v>0.494665749541291</v>
      </c>
      <c r="N304">
        <v>-2.7858288011790502</v>
      </c>
      <c r="O304" t="s">
        <v>434</v>
      </c>
      <c r="P304">
        <v>-3</v>
      </c>
    </row>
    <row r="305" spans="1:16" x14ac:dyDescent="0.25">
      <c r="A305" t="s">
        <v>373</v>
      </c>
      <c r="B305" t="s">
        <v>377</v>
      </c>
      <c r="C305" t="s">
        <v>382</v>
      </c>
      <c r="D305" t="s">
        <v>955</v>
      </c>
      <c r="E305" t="s">
        <v>956</v>
      </c>
      <c r="F305" s="63">
        <v>43104</v>
      </c>
      <c r="G305">
        <v>0.64400000000000002</v>
      </c>
      <c r="H305">
        <v>0.35599999999999998</v>
      </c>
      <c r="I305">
        <v>0.68724984260879796</v>
      </c>
      <c r="L305" t="s">
        <v>358</v>
      </c>
      <c r="M305">
        <v>0.54645831464733696</v>
      </c>
      <c r="N305">
        <v>2.9801074176210798</v>
      </c>
      <c r="O305" t="s">
        <v>434</v>
      </c>
      <c r="P305">
        <v>3</v>
      </c>
    </row>
    <row r="306" spans="1:16" x14ac:dyDescent="0.25">
      <c r="A306" t="s">
        <v>373</v>
      </c>
      <c r="B306" t="s">
        <v>405</v>
      </c>
      <c r="C306" t="s">
        <v>390</v>
      </c>
      <c r="D306" t="s">
        <v>955</v>
      </c>
      <c r="E306" t="s">
        <v>957</v>
      </c>
      <c r="F306" s="63">
        <v>43104</v>
      </c>
      <c r="G306">
        <v>0.45800000000000002</v>
      </c>
      <c r="H306">
        <v>0.54200000000000004</v>
      </c>
      <c r="I306">
        <v>0.252962537443223</v>
      </c>
      <c r="L306" t="s">
        <v>359</v>
      </c>
      <c r="M306">
        <v>0.46044034995594701</v>
      </c>
      <c r="N306">
        <v>-1.5731289180977699</v>
      </c>
      <c r="O306" t="s">
        <v>434</v>
      </c>
      <c r="P306">
        <v>-2</v>
      </c>
    </row>
    <row r="307" spans="1:16" x14ac:dyDescent="0.25">
      <c r="A307" t="s">
        <v>373</v>
      </c>
      <c r="B307" t="s">
        <v>406</v>
      </c>
      <c r="C307" t="s">
        <v>374</v>
      </c>
      <c r="D307" t="s">
        <v>958</v>
      </c>
      <c r="E307" t="s">
        <v>959</v>
      </c>
      <c r="F307" s="63">
        <v>43105</v>
      </c>
      <c r="G307">
        <v>0.2235</v>
      </c>
      <c r="H307">
        <v>0.77649999999999997</v>
      </c>
      <c r="I307">
        <v>0.95957790943445997</v>
      </c>
      <c r="L307" t="s">
        <v>359</v>
      </c>
      <c r="M307">
        <v>0.88994966368135098</v>
      </c>
      <c r="N307">
        <v>-7.27345825599141</v>
      </c>
      <c r="O307" t="s">
        <v>359</v>
      </c>
      <c r="P307">
        <v>-7</v>
      </c>
    </row>
    <row r="308" spans="1:16" x14ac:dyDescent="0.25">
      <c r="A308" t="s">
        <v>373</v>
      </c>
      <c r="B308" t="s">
        <v>410</v>
      </c>
      <c r="C308" t="s">
        <v>397</v>
      </c>
      <c r="D308" t="s">
        <v>958</v>
      </c>
      <c r="E308" t="s">
        <v>960</v>
      </c>
      <c r="F308" s="63">
        <v>43105</v>
      </c>
      <c r="G308">
        <v>0.29899999999999999</v>
      </c>
      <c r="H308">
        <v>0.70099999999999996</v>
      </c>
      <c r="I308">
        <v>0.68529505574231797</v>
      </c>
      <c r="L308" t="s">
        <v>359</v>
      </c>
      <c r="M308">
        <v>0.67934866966093099</v>
      </c>
      <c r="N308">
        <v>-1.9806015435248101</v>
      </c>
      <c r="O308" t="s">
        <v>359</v>
      </c>
      <c r="P308">
        <v>-2</v>
      </c>
    </row>
    <row r="309" spans="1:16" x14ac:dyDescent="0.25">
      <c r="A309" t="s">
        <v>373</v>
      </c>
      <c r="B309" t="s">
        <v>401</v>
      </c>
      <c r="C309" t="s">
        <v>380</v>
      </c>
      <c r="D309" t="s">
        <v>958</v>
      </c>
      <c r="E309" t="s">
        <v>961</v>
      </c>
      <c r="F309" s="63">
        <v>43105</v>
      </c>
      <c r="G309">
        <v>4.8000000000000001E-2</v>
      </c>
      <c r="H309">
        <v>0.95199999999999996</v>
      </c>
      <c r="I309">
        <v>0.60056199547526701</v>
      </c>
      <c r="L309" t="s">
        <v>359</v>
      </c>
      <c r="M309">
        <v>0.87803290737164197</v>
      </c>
      <c r="N309">
        <v>-10.419464305192101</v>
      </c>
      <c r="O309" t="s">
        <v>359</v>
      </c>
      <c r="P309">
        <v>-10</v>
      </c>
    </row>
    <row r="310" spans="1:16" x14ac:dyDescent="0.25">
      <c r="A310" t="s">
        <v>373</v>
      </c>
      <c r="B310" t="s">
        <v>375</v>
      </c>
      <c r="C310" t="s">
        <v>386</v>
      </c>
      <c r="D310" t="s">
        <v>958</v>
      </c>
      <c r="E310" t="s">
        <v>962</v>
      </c>
      <c r="F310" s="63">
        <v>43105</v>
      </c>
      <c r="G310">
        <v>0.44800000000000001</v>
      </c>
      <c r="H310">
        <v>0.55200000000000005</v>
      </c>
      <c r="I310">
        <v>0.92890853485877301</v>
      </c>
      <c r="L310" t="s">
        <v>358</v>
      </c>
      <c r="M310">
        <v>0.35214477483746398</v>
      </c>
      <c r="N310">
        <v>-3.5542502343318501</v>
      </c>
      <c r="O310" t="s">
        <v>434</v>
      </c>
      <c r="P310">
        <v>-4</v>
      </c>
    </row>
    <row r="311" spans="1:16" x14ac:dyDescent="0.25">
      <c r="A311" t="s">
        <v>373</v>
      </c>
      <c r="B311" t="s">
        <v>384</v>
      </c>
      <c r="C311" t="s">
        <v>381</v>
      </c>
      <c r="D311" t="s">
        <v>958</v>
      </c>
      <c r="E311" t="s">
        <v>963</v>
      </c>
      <c r="F311" s="63">
        <v>43105</v>
      </c>
      <c r="G311">
        <v>0.42049999999999998</v>
      </c>
      <c r="H311">
        <v>0.57950000000000002</v>
      </c>
      <c r="I311">
        <v>0.701549470203221</v>
      </c>
      <c r="L311" t="s">
        <v>359</v>
      </c>
      <c r="M311">
        <v>0.63226484919929404</v>
      </c>
      <c r="N311">
        <v>-4.3274658491147102</v>
      </c>
      <c r="O311" t="s">
        <v>434</v>
      </c>
      <c r="P311">
        <v>-4</v>
      </c>
    </row>
    <row r="312" spans="1:16" x14ac:dyDescent="0.25">
      <c r="A312" t="s">
        <v>373</v>
      </c>
      <c r="B312" t="s">
        <v>389</v>
      </c>
      <c r="C312" t="s">
        <v>383</v>
      </c>
      <c r="D312" t="s">
        <v>958</v>
      </c>
      <c r="E312" t="s">
        <v>964</v>
      </c>
      <c r="F312" s="63">
        <v>43105</v>
      </c>
      <c r="G312">
        <v>0.2235</v>
      </c>
      <c r="H312">
        <v>0.77649999999999997</v>
      </c>
      <c r="I312">
        <v>0.67731112415672401</v>
      </c>
      <c r="L312" t="s">
        <v>359</v>
      </c>
      <c r="M312">
        <v>0.526260940078494</v>
      </c>
      <c r="N312">
        <v>-9.4198085241547798</v>
      </c>
      <c r="O312" t="s">
        <v>434</v>
      </c>
      <c r="P312">
        <v>-9</v>
      </c>
    </row>
    <row r="313" spans="1:16" x14ac:dyDescent="0.25">
      <c r="A313" t="s">
        <v>373</v>
      </c>
      <c r="B313" t="s">
        <v>407</v>
      </c>
      <c r="C313" t="s">
        <v>388</v>
      </c>
      <c r="D313" t="s">
        <v>958</v>
      </c>
      <c r="E313" t="s">
        <v>965</v>
      </c>
      <c r="F313" s="63">
        <v>43105</v>
      </c>
      <c r="G313">
        <v>7.3499999999999996E-2</v>
      </c>
      <c r="H313">
        <v>0.92649999999999999</v>
      </c>
      <c r="I313">
        <v>0.92906004665728004</v>
      </c>
      <c r="L313" t="s">
        <v>359</v>
      </c>
      <c r="M313">
        <v>0.86703812390255997</v>
      </c>
      <c r="N313">
        <v>-14.832399651731301</v>
      </c>
      <c r="O313" t="s">
        <v>359</v>
      </c>
      <c r="P313">
        <v>-15</v>
      </c>
    </row>
    <row r="314" spans="1:16" x14ac:dyDescent="0.25">
      <c r="A314" t="s">
        <v>373</v>
      </c>
      <c r="B314" t="s">
        <v>393</v>
      </c>
      <c r="C314" t="s">
        <v>378</v>
      </c>
      <c r="D314" t="s">
        <v>958</v>
      </c>
      <c r="E314" t="s">
        <v>966</v>
      </c>
      <c r="F314" s="63">
        <v>43105</v>
      </c>
      <c r="G314">
        <v>0.84499999999999997</v>
      </c>
      <c r="H314">
        <v>0.155</v>
      </c>
      <c r="I314">
        <v>1.6736217772379498E-2</v>
      </c>
      <c r="L314" t="s">
        <v>358</v>
      </c>
      <c r="M314">
        <v>0.43407097226744201</v>
      </c>
      <c r="N314">
        <v>4.1038228553211802</v>
      </c>
      <c r="O314" t="s">
        <v>434</v>
      </c>
      <c r="P314">
        <v>4</v>
      </c>
    </row>
    <row r="315" spans="1:16" x14ac:dyDescent="0.25">
      <c r="A315" t="s">
        <v>373</v>
      </c>
      <c r="B315" t="s">
        <v>395</v>
      </c>
      <c r="C315" t="s">
        <v>385</v>
      </c>
      <c r="D315" t="s">
        <v>958</v>
      </c>
      <c r="E315" t="s">
        <v>967</v>
      </c>
      <c r="F315" s="63">
        <v>43105</v>
      </c>
      <c r="G315">
        <v>0.38550000000000001</v>
      </c>
      <c r="H315">
        <v>0.61450000000000005</v>
      </c>
      <c r="I315">
        <v>0.72009983344094997</v>
      </c>
      <c r="L315" t="s">
        <v>359</v>
      </c>
      <c r="M315">
        <v>0.885885437112652</v>
      </c>
      <c r="N315">
        <v>-2.6288402041499001E-2</v>
      </c>
      <c r="O315" t="s">
        <v>359</v>
      </c>
      <c r="P315">
        <v>0</v>
      </c>
    </row>
    <row r="316" spans="1:16" x14ac:dyDescent="0.25">
      <c r="A316" t="s">
        <v>373</v>
      </c>
      <c r="B316" t="s">
        <v>391</v>
      </c>
      <c r="C316" t="s">
        <v>394</v>
      </c>
      <c r="D316" t="s">
        <v>958</v>
      </c>
      <c r="E316" t="s">
        <v>968</v>
      </c>
      <c r="F316" s="63">
        <v>43105</v>
      </c>
      <c r="G316">
        <v>0.67549999999999999</v>
      </c>
      <c r="H316">
        <v>0.32450000000000001</v>
      </c>
      <c r="I316">
        <v>0.39462095863006003</v>
      </c>
      <c r="L316" t="s">
        <v>358</v>
      </c>
      <c r="M316">
        <v>0.18022633284219899</v>
      </c>
      <c r="N316">
        <v>3.04432234250703</v>
      </c>
      <c r="O316" t="s">
        <v>358</v>
      </c>
      <c r="P316">
        <v>3</v>
      </c>
    </row>
    <row r="317" spans="1:16" x14ac:dyDescent="0.25">
      <c r="A317" t="s">
        <v>373</v>
      </c>
      <c r="B317" t="s">
        <v>406</v>
      </c>
      <c r="C317" t="s">
        <v>374</v>
      </c>
      <c r="D317" t="s">
        <v>958</v>
      </c>
      <c r="E317" t="s">
        <v>959</v>
      </c>
      <c r="F317" s="63">
        <v>43105</v>
      </c>
      <c r="G317">
        <v>0.21049999999999999</v>
      </c>
      <c r="H317">
        <v>0.78949999999999998</v>
      </c>
      <c r="I317">
        <v>0.95957790943445997</v>
      </c>
      <c r="L317" t="s">
        <v>359</v>
      </c>
      <c r="M317">
        <v>0.89398423782845804</v>
      </c>
      <c r="N317">
        <v>-6.9759460768441697</v>
      </c>
      <c r="O317" t="s">
        <v>359</v>
      </c>
      <c r="P317">
        <v>-7</v>
      </c>
    </row>
    <row r="318" spans="1:16" x14ac:dyDescent="0.25">
      <c r="A318" t="s">
        <v>373</v>
      </c>
      <c r="B318" t="s">
        <v>410</v>
      </c>
      <c r="C318" t="s">
        <v>397</v>
      </c>
      <c r="D318" t="s">
        <v>958</v>
      </c>
      <c r="E318" t="s">
        <v>960</v>
      </c>
      <c r="F318" s="63">
        <v>43105</v>
      </c>
      <c r="G318">
        <v>0.29249999999999998</v>
      </c>
      <c r="H318">
        <v>0.70750000000000002</v>
      </c>
      <c r="I318">
        <v>0.68529505574231797</v>
      </c>
      <c r="L318" t="s">
        <v>359</v>
      </c>
      <c r="M318">
        <v>0.73113019714770799</v>
      </c>
      <c r="N318">
        <v>-2.10484381380095</v>
      </c>
      <c r="O318" t="s">
        <v>359</v>
      </c>
      <c r="P318">
        <v>-2</v>
      </c>
    </row>
    <row r="319" spans="1:16" x14ac:dyDescent="0.25">
      <c r="A319" t="s">
        <v>373</v>
      </c>
      <c r="B319" t="s">
        <v>401</v>
      </c>
      <c r="C319" t="s">
        <v>380</v>
      </c>
      <c r="D319" t="s">
        <v>958</v>
      </c>
      <c r="E319" t="s">
        <v>961</v>
      </c>
      <c r="F319" s="63">
        <v>43105</v>
      </c>
      <c r="G319">
        <v>0.05</v>
      </c>
      <c r="H319">
        <v>0.95</v>
      </c>
      <c r="I319">
        <v>0.49272395967379401</v>
      </c>
      <c r="L319" t="s">
        <v>359</v>
      </c>
      <c r="M319">
        <v>0.74273499860319303</v>
      </c>
      <c r="N319">
        <v>-10.2310367483903</v>
      </c>
      <c r="O319" t="s">
        <v>359</v>
      </c>
      <c r="P319">
        <v>-10</v>
      </c>
    </row>
    <row r="320" spans="1:16" x14ac:dyDescent="0.25">
      <c r="A320" t="s">
        <v>373</v>
      </c>
      <c r="B320" t="s">
        <v>375</v>
      </c>
      <c r="C320" t="s">
        <v>386</v>
      </c>
      <c r="D320" t="s">
        <v>958</v>
      </c>
      <c r="E320" t="s">
        <v>962</v>
      </c>
      <c r="F320" s="63">
        <v>43105</v>
      </c>
      <c r="G320">
        <v>0.4425</v>
      </c>
      <c r="H320">
        <v>0.5575</v>
      </c>
      <c r="I320">
        <v>0.92890853485877301</v>
      </c>
      <c r="L320" t="s">
        <v>358</v>
      </c>
      <c r="M320">
        <v>0.31929259569911</v>
      </c>
      <c r="N320">
        <v>-3.6636488282015498</v>
      </c>
      <c r="O320" t="s">
        <v>434</v>
      </c>
      <c r="P320">
        <v>-4</v>
      </c>
    </row>
    <row r="321" spans="1:16" x14ac:dyDescent="0.25">
      <c r="A321" t="s">
        <v>373</v>
      </c>
      <c r="B321" t="s">
        <v>384</v>
      </c>
      <c r="C321" t="s">
        <v>381</v>
      </c>
      <c r="D321" t="s">
        <v>958</v>
      </c>
      <c r="E321" t="s">
        <v>963</v>
      </c>
      <c r="F321" s="63">
        <v>43105</v>
      </c>
      <c r="G321">
        <v>0.40500000000000003</v>
      </c>
      <c r="H321">
        <v>0.59499999999999997</v>
      </c>
      <c r="I321">
        <v>0.701549470203221</v>
      </c>
      <c r="L321" t="s">
        <v>359</v>
      </c>
      <c r="M321">
        <v>0.67677520934133595</v>
      </c>
      <c r="N321">
        <v>-4.6209379172208598</v>
      </c>
      <c r="O321" t="s">
        <v>434</v>
      </c>
      <c r="P321">
        <v>-5</v>
      </c>
    </row>
    <row r="322" spans="1:16" x14ac:dyDescent="0.25">
      <c r="A322" t="s">
        <v>373</v>
      </c>
      <c r="B322" t="s">
        <v>389</v>
      </c>
      <c r="C322" t="s">
        <v>383</v>
      </c>
      <c r="D322" t="s">
        <v>958</v>
      </c>
      <c r="E322" t="s">
        <v>964</v>
      </c>
      <c r="F322" s="63">
        <v>43105</v>
      </c>
      <c r="G322">
        <v>0.22600000000000001</v>
      </c>
      <c r="H322">
        <v>0.77400000000000002</v>
      </c>
      <c r="I322">
        <v>0.70523367954799598</v>
      </c>
      <c r="L322" t="s">
        <v>359</v>
      </c>
      <c r="M322">
        <v>0.59872868823788306</v>
      </c>
      <c r="N322">
        <v>-9.3241877368505204</v>
      </c>
      <c r="O322" t="s">
        <v>434</v>
      </c>
      <c r="P322">
        <v>-9</v>
      </c>
    </row>
    <row r="323" spans="1:16" x14ac:dyDescent="0.25">
      <c r="A323" t="s">
        <v>373</v>
      </c>
      <c r="B323" t="s">
        <v>407</v>
      </c>
      <c r="C323" t="s">
        <v>388</v>
      </c>
      <c r="D323" t="s">
        <v>958</v>
      </c>
      <c r="E323" t="s">
        <v>965</v>
      </c>
      <c r="F323" s="63">
        <v>43105</v>
      </c>
      <c r="G323">
        <v>7.9000000000000001E-2</v>
      </c>
      <c r="H323">
        <v>0.92100000000000004</v>
      </c>
      <c r="I323">
        <v>0.92906004665728004</v>
      </c>
      <c r="L323" t="s">
        <v>359</v>
      </c>
      <c r="M323">
        <v>0.89321344658886503</v>
      </c>
      <c r="N323">
        <v>-15.0771067407088</v>
      </c>
      <c r="O323" t="s">
        <v>359</v>
      </c>
      <c r="P323">
        <v>-15</v>
      </c>
    </row>
    <row r="324" spans="1:16" x14ac:dyDescent="0.25">
      <c r="A324" t="s">
        <v>373</v>
      </c>
      <c r="B324" t="s">
        <v>393</v>
      </c>
      <c r="C324" t="s">
        <v>378</v>
      </c>
      <c r="D324" t="s">
        <v>958</v>
      </c>
      <c r="E324" t="s">
        <v>966</v>
      </c>
      <c r="F324" s="63">
        <v>43105</v>
      </c>
      <c r="G324">
        <v>0.84599999999999997</v>
      </c>
      <c r="H324">
        <v>0.154</v>
      </c>
      <c r="I324">
        <v>1.6736217772379498E-2</v>
      </c>
      <c r="L324" t="s">
        <v>358</v>
      </c>
      <c r="M324">
        <v>0.449266042591903</v>
      </c>
      <c r="N324">
        <v>3.9567540950322901</v>
      </c>
      <c r="O324" t="s">
        <v>434</v>
      </c>
      <c r="P324">
        <v>4</v>
      </c>
    </row>
    <row r="325" spans="1:16" x14ac:dyDescent="0.25">
      <c r="A325" t="s">
        <v>373</v>
      </c>
      <c r="B325" t="s">
        <v>395</v>
      </c>
      <c r="C325" t="s">
        <v>385</v>
      </c>
      <c r="D325" t="s">
        <v>958</v>
      </c>
      <c r="E325" t="s">
        <v>967</v>
      </c>
      <c r="F325" s="63">
        <v>43105</v>
      </c>
      <c r="G325">
        <v>0.3715</v>
      </c>
      <c r="H325">
        <v>0.62849999999999995</v>
      </c>
      <c r="I325">
        <v>0.40956022080367499</v>
      </c>
      <c r="L325" t="s">
        <v>359</v>
      </c>
      <c r="M325">
        <v>0.81846235145856805</v>
      </c>
      <c r="N325">
        <v>-7.7920223534172994E-2</v>
      </c>
      <c r="O325" t="s">
        <v>359</v>
      </c>
      <c r="P325">
        <v>0</v>
      </c>
    </row>
    <row r="326" spans="1:16" x14ac:dyDescent="0.25">
      <c r="A326" t="s">
        <v>373</v>
      </c>
      <c r="B326" t="s">
        <v>391</v>
      </c>
      <c r="C326" t="s">
        <v>394</v>
      </c>
      <c r="D326" t="s">
        <v>958</v>
      </c>
      <c r="E326" t="s">
        <v>968</v>
      </c>
      <c r="F326" s="63">
        <v>43105</v>
      </c>
      <c r="G326">
        <v>0.67149999999999999</v>
      </c>
      <c r="H326">
        <v>0.32850000000000001</v>
      </c>
      <c r="I326">
        <v>0.39462095863006003</v>
      </c>
      <c r="L326" t="s">
        <v>358</v>
      </c>
      <c r="M326">
        <v>0.21628422364892599</v>
      </c>
      <c r="N326">
        <v>2.60902810252905</v>
      </c>
      <c r="O326" t="s">
        <v>358</v>
      </c>
      <c r="P326">
        <v>3</v>
      </c>
    </row>
    <row r="327" spans="1:16" x14ac:dyDescent="0.25">
      <c r="A327" t="s">
        <v>373</v>
      </c>
      <c r="B327" t="s">
        <v>397</v>
      </c>
      <c r="C327" t="s">
        <v>400</v>
      </c>
      <c r="D327" t="s">
        <v>969</v>
      </c>
      <c r="E327" t="s">
        <v>970</v>
      </c>
      <c r="F327" s="63">
        <v>43106</v>
      </c>
      <c r="G327">
        <v>0.874</v>
      </c>
      <c r="H327">
        <v>0.126</v>
      </c>
      <c r="I327">
        <v>0.40587297329972</v>
      </c>
      <c r="L327" t="s">
        <v>358</v>
      </c>
      <c r="M327">
        <v>0.13249754482231399</v>
      </c>
      <c r="N327">
        <v>6.5410281190834603</v>
      </c>
      <c r="O327" t="s">
        <v>358</v>
      </c>
      <c r="P327">
        <v>7</v>
      </c>
    </row>
    <row r="328" spans="1:16" x14ac:dyDescent="0.25">
      <c r="A328" t="s">
        <v>373</v>
      </c>
      <c r="B328" t="s">
        <v>384</v>
      </c>
      <c r="C328" t="s">
        <v>379</v>
      </c>
      <c r="D328" t="s">
        <v>969</v>
      </c>
      <c r="E328" t="s">
        <v>971</v>
      </c>
      <c r="F328" s="63">
        <v>43106</v>
      </c>
      <c r="G328">
        <v>0.42399999999999999</v>
      </c>
      <c r="H328">
        <v>0.57599999999999996</v>
      </c>
      <c r="I328">
        <v>1.9403732855454901E-2</v>
      </c>
      <c r="L328" t="s">
        <v>358</v>
      </c>
      <c r="M328">
        <v>0.369240713378859</v>
      </c>
      <c r="N328">
        <v>-2.7850964035031098</v>
      </c>
      <c r="O328" t="s">
        <v>434</v>
      </c>
      <c r="P328">
        <v>-3</v>
      </c>
    </row>
    <row r="329" spans="1:16" x14ac:dyDescent="0.25">
      <c r="A329" t="s">
        <v>373</v>
      </c>
      <c r="B329" t="s">
        <v>402</v>
      </c>
      <c r="C329" t="s">
        <v>399</v>
      </c>
      <c r="D329" t="s">
        <v>969</v>
      </c>
      <c r="E329" t="s">
        <v>972</v>
      </c>
      <c r="F329" s="63">
        <v>43106</v>
      </c>
      <c r="G329">
        <v>0.83899999999999997</v>
      </c>
      <c r="H329">
        <v>0.161</v>
      </c>
      <c r="I329">
        <v>0.563726565222051</v>
      </c>
      <c r="L329" t="s">
        <v>358</v>
      </c>
      <c r="M329">
        <v>0.31786459819637303</v>
      </c>
      <c r="N329">
        <v>5.6467852022336498</v>
      </c>
      <c r="O329" t="s">
        <v>358</v>
      </c>
      <c r="P329">
        <v>6</v>
      </c>
    </row>
    <row r="330" spans="1:16" x14ac:dyDescent="0.25">
      <c r="A330" t="s">
        <v>373</v>
      </c>
      <c r="B330" t="s">
        <v>382</v>
      </c>
      <c r="C330" t="s">
        <v>406</v>
      </c>
      <c r="D330" t="s">
        <v>969</v>
      </c>
      <c r="E330" t="s">
        <v>973</v>
      </c>
      <c r="F330" s="63">
        <v>43106</v>
      </c>
      <c r="G330">
        <v>0.71699999999999997</v>
      </c>
      <c r="H330">
        <v>0.28299999999999997</v>
      </c>
      <c r="I330">
        <v>0.14947804367516301</v>
      </c>
      <c r="L330" t="s">
        <v>358</v>
      </c>
      <c r="M330">
        <v>0.39100962092619002</v>
      </c>
      <c r="N330">
        <v>3.0460853030582</v>
      </c>
      <c r="O330" t="s">
        <v>358</v>
      </c>
      <c r="P330">
        <v>3</v>
      </c>
    </row>
    <row r="331" spans="1:16" x14ac:dyDescent="0.25">
      <c r="A331" t="s">
        <v>373</v>
      </c>
      <c r="B331" t="s">
        <v>386</v>
      </c>
      <c r="C331" t="s">
        <v>393</v>
      </c>
      <c r="D331" t="s">
        <v>969</v>
      </c>
      <c r="E331" t="s">
        <v>974</v>
      </c>
      <c r="F331" s="63">
        <v>43106</v>
      </c>
      <c r="G331">
        <v>0.373</v>
      </c>
      <c r="H331">
        <v>0.627</v>
      </c>
      <c r="I331">
        <v>0.64771280110695695</v>
      </c>
      <c r="L331" t="s">
        <v>359</v>
      </c>
      <c r="M331">
        <v>0.66725704185403301</v>
      </c>
      <c r="N331">
        <v>-1.27956008292615</v>
      </c>
      <c r="O331" t="s">
        <v>359</v>
      </c>
      <c r="P331">
        <v>-1</v>
      </c>
    </row>
    <row r="332" spans="1:16" x14ac:dyDescent="0.25">
      <c r="A332" t="s">
        <v>373</v>
      </c>
      <c r="B332" t="s">
        <v>403</v>
      </c>
      <c r="C332" t="s">
        <v>410</v>
      </c>
      <c r="D332" t="s">
        <v>969</v>
      </c>
      <c r="E332" t="s">
        <v>975</v>
      </c>
      <c r="F332" s="63">
        <v>43106</v>
      </c>
      <c r="G332">
        <v>0.28949999999999998</v>
      </c>
      <c r="H332">
        <v>0.71050000000000002</v>
      </c>
      <c r="I332">
        <v>0.94318234274583301</v>
      </c>
      <c r="L332" t="s">
        <v>358</v>
      </c>
      <c r="M332">
        <v>0.882231427602167</v>
      </c>
      <c r="N332">
        <v>-7.0124137171080001</v>
      </c>
      <c r="O332" t="s">
        <v>434</v>
      </c>
      <c r="P332">
        <v>-7</v>
      </c>
    </row>
    <row r="333" spans="1:16" x14ac:dyDescent="0.25">
      <c r="A333" t="s">
        <v>373</v>
      </c>
      <c r="B333" t="s">
        <v>388</v>
      </c>
      <c r="C333" t="s">
        <v>387</v>
      </c>
      <c r="D333" t="s">
        <v>969</v>
      </c>
      <c r="E333" t="s">
        <v>976</v>
      </c>
      <c r="F333" s="63">
        <v>43106</v>
      </c>
      <c r="G333">
        <v>0.69399999999999995</v>
      </c>
      <c r="H333">
        <v>0.30599999999999999</v>
      </c>
      <c r="I333">
        <v>0.52454588606791497</v>
      </c>
      <c r="L333" t="s">
        <v>358</v>
      </c>
      <c r="M333">
        <v>0.242814648294013</v>
      </c>
      <c r="N333">
        <v>1.7550537276412299</v>
      </c>
      <c r="O333" t="s">
        <v>358</v>
      </c>
      <c r="P333">
        <v>2</v>
      </c>
    </row>
    <row r="334" spans="1:16" x14ac:dyDescent="0.25">
      <c r="A334" t="s">
        <v>373</v>
      </c>
      <c r="B334" t="s">
        <v>407</v>
      </c>
      <c r="C334" t="s">
        <v>380</v>
      </c>
      <c r="D334" t="s">
        <v>977</v>
      </c>
      <c r="E334" t="s">
        <v>978</v>
      </c>
      <c r="F334" s="63">
        <v>43107</v>
      </c>
      <c r="G334">
        <v>5.0500000000000003E-2</v>
      </c>
      <c r="H334">
        <v>0.94950000000000001</v>
      </c>
      <c r="I334">
        <v>1.1898306280518E-2</v>
      </c>
      <c r="L334" t="s">
        <v>359</v>
      </c>
      <c r="M334">
        <v>0.78322697520610196</v>
      </c>
      <c r="N334">
        <v>-10.1474782834633</v>
      </c>
      <c r="O334" t="s">
        <v>359</v>
      </c>
      <c r="P334">
        <v>-10</v>
      </c>
    </row>
    <row r="335" spans="1:16" x14ac:dyDescent="0.25">
      <c r="A335" t="s">
        <v>373</v>
      </c>
      <c r="B335" t="s">
        <v>401</v>
      </c>
      <c r="C335" t="s">
        <v>381</v>
      </c>
      <c r="D335" t="s">
        <v>977</v>
      </c>
      <c r="E335" t="s">
        <v>979</v>
      </c>
      <c r="F335" s="63">
        <v>43107</v>
      </c>
      <c r="G335">
        <v>0.503</v>
      </c>
      <c r="H335">
        <v>0.497</v>
      </c>
      <c r="I335">
        <v>0.72789786676071</v>
      </c>
      <c r="L335" t="s">
        <v>359</v>
      </c>
      <c r="M335">
        <v>0.50536367512049696</v>
      </c>
      <c r="N335">
        <v>-5.0634003681583799</v>
      </c>
      <c r="O335" t="s">
        <v>434</v>
      </c>
      <c r="P335">
        <v>-5</v>
      </c>
    </row>
    <row r="336" spans="1:16" x14ac:dyDescent="0.25">
      <c r="A336" t="s">
        <v>373</v>
      </c>
      <c r="B336" t="s">
        <v>405</v>
      </c>
      <c r="C336" t="s">
        <v>389</v>
      </c>
      <c r="D336" t="s">
        <v>977</v>
      </c>
      <c r="E336" t="s">
        <v>980</v>
      </c>
      <c r="F336" s="63">
        <v>43107</v>
      </c>
      <c r="G336">
        <v>0.68799999999999994</v>
      </c>
      <c r="H336">
        <v>0.312</v>
      </c>
      <c r="I336">
        <v>0.135728360526888</v>
      </c>
      <c r="L336" t="s">
        <v>358</v>
      </c>
      <c r="M336">
        <v>0.27389562582676102</v>
      </c>
      <c r="N336">
        <v>5.1350400427082699</v>
      </c>
      <c r="O336" t="s">
        <v>358</v>
      </c>
      <c r="P336">
        <v>5</v>
      </c>
    </row>
    <row r="337" spans="1:16" x14ac:dyDescent="0.25">
      <c r="A337" t="s">
        <v>373</v>
      </c>
      <c r="B337" t="s">
        <v>383</v>
      </c>
      <c r="C337" t="s">
        <v>385</v>
      </c>
      <c r="D337" t="s">
        <v>977</v>
      </c>
      <c r="E337" t="s">
        <v>981</v>
      </c>
      <c r="F337" s="63">
        <v>43107</v>
      </c>
      <c r="G337">
        <v>0.60699999999999998</v>
      </c>
      <c r="H337">
        <v>0.39300000000000002</v>
      </c>
      <c r="I337">
        <v>0.67888666833919797</v>
      </c>
      <c r="L337" t="s">
        <v>358</v>
      </c>
      <c r="M337">
        <v>0.50260183570136496</v>
      </c>
      <c r="N337">
        <v>0.173756264269083</v>
      </c>
      <c r="O337" t="s">
        <v>434</v>
      </c>
      <c r="P337">
        <v>0</v>
      </c>
    </row>
    <row r="338" spans="1:16" x14ac:dyDescent="0.25">
      <c r="A338" t="s">
        <v>373</v>
      </c>
      <c r="B338" t="s">
        <v>395</v>
      </c>
      <c r="C338" t="s">
        <v>394</v>
      </c>
      <c r="D338" t="s">
        <v>977</v>
      </c>
      <c r="E338" t="s">
        <v>982</v>
      </c>
      <c r="F338" s="63">
        <v>43107</v>
      </c>
      <c r="G338">
        <v>0.48299999999999998</v>
      </c>
      <c r="H338">
        <v>0.51700000000000002</v>
      </c>
      <c r="I338">
        <v>0.116069283690946</v>
      </c>
      <c r="L338" t="s">
        <v>358</v>
      </c>
      <c r="M338">
        <v>0.81306937895245102</v>
      </c>
      <c r="N338">
        <v>-1.2512267222734501</v>
      </c>
      <c r="O338" t="s">
        <v>434</v>
      </c>
      <c r="P338">
        <v>-1</v>
      </c>
    </row>
    <row r="339" spans="1:16" x14ac:dyDescent="0.25">
      <c r="A339" t="s">
        <v>373</v>
      </c>
      <c r="B339" t="s">
        <v>386</v>
      </c>
      <c r="C339" t="s">
        <v>379</v>
      </c>
      <c r="D339" t="s">
        <v>983</v>
      </c>
      <c r="E339" t="s">
        <v>984</v>
      </c>
      <c r="F339" s="63">
        <v>43108</v>
      </c>
      <c r="G339">
        <v>0.40600000000000003</v>
      </c>
      <c r="H339">
        <v>0.59399999999999997</v>
      </c>
      <c r="I339">
        <v>0.54409386199819998</v>
      </c>
      <c r="L339" t="s">
        <v>359</v>
      </c>
      <c r="M339">
        <v>0.90543958956961401</v>
      </c>
      <c r="N339">
        <v>-3.17080727429691</v>
      </c>
      <c r="O339" t="s">
        <v>434</v>
      </c>
      <c r="P339">
        <v>-3</v>
      </c>
    </row>
    <row r="340" spans="1:16" x14ac:dyDescent="0.25">
      <c r="A340" t="s">
        <v>373</v>
      </c>
      <c r="B340" t="s">
        <v>375</v>
      </c>
      <c r="C340" t="s">
        <v>400</v>
      </c>
      <c r="D340" t="s">
        <v>983</v>
      </c>
      <c r="E340" t="s">
        <v>985</v>
      </c>
      <c r="F340" s="63">
        <v>43108</v>
      </c>
      <c r="G340">
        <v>0.73299999999999998</v>
      </c>
      <c r="H340">
        <v>0.26700000000000002</v>
      </c>
      <c r="I340">
        <v>0.131275906349479</v>
      </c>
      <c r="L340" t="s">
        <v>358</v>
      </c>
      <c r="M340">
        <v>0.29097009223030701</v>
      </c>
      <c r="N340">
        <v>3.18800208193377</v>
      </c>
      <c r="O340" t="s">
        <v>358</v>
      </c>
      <c r="P340">
        <v>3</v>
      </c>
    </row>
    <row r="341" spans="1:16" x14ac:dyDescent="0.25">
      <c r="A341" t="s">
        <v>373</v>
      </c>
      <c r="B341" t="s">
        <v>402</v>
      </c>
      <c r="C341" t="s">
        <v>410</v>
      </c>
      <c r="D341" t="s">
        <v>983</v>
      </c>
      <c r="E341" t="s">
        <v>986</v>
      </c>
      <c r="F341" s="63">
        <v>43108</v>
      </c>
      <c r="G341">
        <v>0.48549999999999999</v>
      </c>
      <c r="H341">
        <v>0.51449999999999996</v>
      </c>
      <c r="I341">
        <v>0.97659298004961803</v>
      </c>
      <c r="L341" t="s">
        <v>358</v>
      </c>
      <c r="M341">
        <v>0.259335708643472</v>
      </c>
      <c r="N341">
        <v>-2.9342702103464702</v>
      </c>
      <c r="O341" t="s">
        <v>434</v>
      </c>
      <c r="P341">
        <v>-3</v>
      </c>
    </row>
    <row r="342" spans="1:16" x14ac:dyDescent="0.25">
      <c r="A342" t="s">
        <v>373</v>
      </c>
      <c r="B342" t="s">
        <v>406</v>
      </c>
      <c r="C342" t="s">
        <v>403</v>
      </c>
      <c r="D342" t="s">
        <v>983</v>
      </c>
      <c r="E342" t="s">
        <v>987</v>
      </c>
      <c r="F342" s="63">
        <v>43108</v>
      </c>
      <c r="G342">
        <v>0.24149999999999999</v>
      </c>
      <c r="H342">
        <v>0.75849999999999995</v>
      </c>
      <c r="I342">
        <v>0.55031012284222502</v>
      </c>
      <c r="L342" t="s">
        <v>359</v>
      </c>
      <c r="M342">
        <v>0.92938179123773901</v>
      </c>
      <c r="N342">
        <v>-8.7903565261268195</v>
      </c>
      <c r="O342" t="s">
        <v>359</v>
      </c>
      <c r="P342">
        <v>-9</v>
      </c>
    </row>
    <row r="343" spans="1:16" x14ac:dyDescent="0.25">
      <c r="A343" t="s">
        <v>373</v>
      </c>
      <c r="B343" t="s">
        <v>382</v>
      </c>
      <c r="C343" t="s">
        <v>384</v>
      </c>
      <c r="D343" t="s">
        <v>983</v>
      </c>
      <c r="E343" t="s">
        <v>988</v>
      </c>
      <c r="F343" s="63">
        <v>43108</v>
      </c>
      <c r="G343">
        <v>0.80300000000000005</v>
      </c>
      <c r="H343">
        <v>0.19700000000000001</v>
      </c>
      <c r="I343">
        <v>0.95201068457073201</v>
      </c>
      <c r="L343" t="s">
        <v>358</v>
      </c>
      <c r="M343">
        <v>0.25192496827719402</v>
      </c>
      <c r="N343">
        <v>6.3272359379676004</v>
      </c>
      <c r="O343" t="s">
        <v>358</v>
      </c>
      <c r="P343">
        <v>6</v>
      </c>
    </row>
    <row r="344" spans="1:16" x14ac:dyDescent="0.25">
      <c r="A344" t="s">
        <v>373</v>
      </c>
      <c r="B344" t="s">
        <v>383</v>
      </c>
      <c r="C344" t="s">
        <v>387</v>
      </c>
      <c r="D344" t="s">
        <v>983</v>
      </c>
      <c r="E344" t="s">
        <v>989</v>
      </c>
      <c r="F344" s="63">
        <v>43108</v>
      </c>
      <c r="G344">
        <v>0.65149999999999997</v>
      </c>
      <c r="H344">
        <v>0.34849999999999998</v>
      </c>
      <c r="I344">
        <v>9.1293575645398695E-2</v>
      </c>
      <c r="L344" t="s">
        <v>358</v>
      </c>
      <c r="M344">
        <v>0.37983201582170401</v>
      </c>
      <c r="N344">
        <v>5.5140267132574099</v>
      </c>
      <c r="O344" t="s">
        <v>358</v>
      </c>
      <c r="P344">
        <v>6</v>
      </c>
    </row>
    <row r="345" spans="1:16" x14ac:dyDescent="0.25">
      <c r="A345" t="s">
        <v>373</v>
      </c>
      <c r="B345" t="s">
        <v>395</v>
      </c>
      <c r="C345" t="s">
        <v>390</v>
      </c>
      <c r="D345" t="s">
        <v>983</v>
      </c>
      <c r="E345" t="s">
        <v>990</v>
      </c>
      <c r="F345" s="63">
        <v>43108</v>
      </c>
      <c r="G345">
        <v>0.27550000000000002</v>
      </c>
      <c r="H345">
        <v>0.72450000000000003</v>
      </c>
      <c r="I345">
        <v>0.70695709072560198</v>
      </c>
      <c r="L345" t="s">
        <v>359</v>
      </c>
      <c r="M345">
        <v>0.70733697627751202</v>
      </c>
      <c r="N345">
        <v>-4.54330322580571</v>
      </c>
      <c r="O345" t="s">
        <v>359</v>
      </c>
      <c r="P345">
        <v>-5</v>
      </c>
    </row>
    <row r="346" spans="1:16" x14ac:dyDescent="0.25">
      <c r="A346" t="s">
        <v>373</v>
      </c>
      <c r="B346" t="s">
        <v>388</v>
      </c>
      <c r="C346" t="s">
        <v>377</v>
      </c>
      <c r="D346" t="s">
        <v>983</v>
      </c>
      <c r="E346" t="s">
        <v>991</v>
      </c>
      <c r="F346" s="63">
        <v>43108</v>
      </c>
      <c r="G346">
        <v>8.1500000000000003E-2</v>
      </c>
      <c r="H346">
        <v>0.91849999999999998</v>
      </c>
      <c r="I346">
        <v>0.89337769612482099</v>
      </c>
      <c r="L346" t="s">
        <v>359</v>
      </c>
      <c r="M346">
        <v>0.98980811524498702</v>
      </c>
      <c r="N346">
        <v>-9.3431863542593696</v>
      </c>
      <c r="O346" t="s">
        <v>359</v>
      </c>
      <c r="P346">
        <v>-9</v>
      </c>
    </row>
    <row r="347" spans="1:16" x14ac:dyDescent="0.25">
      <c r="A347" t="s">
        <v>373</v>
      </c>
      <c r="B347" t="s">
        <v>380</v>
      </c>
      <c r="C347" t="s">
        <v>375</v>
      </c>
      <c r="D347" t="s">
        <v>992</v>
      </c>
      <c r="E347" t="s">
        <v>993</v>
      </c>
      <c r="F347" s="63">
        <v>43109</v>
      </c>
      <c r="G347">
        <v>0.26600000000000001</v>
      </c>
      <c r="H347">
        <v>0.73399999999999999</v>
      </c>
      <c r="I347">
        <v>0.48822664687749101</v>
      </c>
      <c r="L347" t="s">
        <v>359</v>
      </c>
      <c r="M347">
        <v>0.95618573115260896</v>
      </c>
      <c r="N347">
        <v>-4.4603395817422102</v>
      </c>
      <c r="O347" t="s">
        <v>359</v>
      </c>
      <c r="P347">
        <v>-4</v>
      </c>
    </row>
    <row r="348" spans="1:16" x14ac:dyDescent="0.25">
      <c r="A348" t="s">
        <v>373</v>
      </c>
      <c r="B348" t="s">
        <v>385</v>
      </c>
      <c r="C348" t="s">
        <v>405</v>
      </c>
      <c r="D348" t="s">
        <v>992</v>
      </c>
      <c r="E348" t="s">
        <v>994</v>
      </c>
      <c r="F348" s="63">
        <v>43109</v>
      </c>
      <c r="G348">
        <v>0.11550000000000001</v>
      </c>
      <c r="H348">
        <v>0.88449999999999995</v>
      </c>
      <c r="I348">
        <v>0.87730620338693699</v>
      </c>
      <c r="L348" t="s">
        <v>359</v>
      </c>
      <c r="M348">
        <v>0.70388109060584902</v>
      </c>
      <c r="N348">
        <v>-5.6536477459838199</v>
      </c>
      <c r="O348" t="s">
        <v>359</v>
      </c>
      <c r="P348">
        <v>-6</v>
      </c>
    </row>
    <row r="349" spans="1:16" x14ac:dyDescent="0.25">
      <c r="A349" t="s">
        <v>373</v>
      </c>
      <c r="B349" t="s">
        <v>399</v>
      </c>
      <c r="C349" t="s">
        <v>381</v>
      </c>
      <c r="D349" t="s">
        <v>992</v>
      </c>
      <c r="E349" t="s">
        <v>995</v>
      </c>
      <c r="F349" s="63">
        <v>43109</v>
      </c>
      <c r="G349">
        <v>0.45550000000000002</v>
      </c>
      <c r="H349">
        <v>0.54449999999999998</v>
      </c>
      <c r="I349">
        <v>0.89604459470541398</v>
      </c>
      <c r="L349" t="s">
        <v>359</v>
      </c>
      <c r="M349">
        <v>0.43379226832920997</v>
      </c>
      <c r="N349">
        <v>-3.90298969797955</v>
      </c>
      <c r="O349" t="s">
        <v>434</v>
      </c>
      <c r="P349">
        <v>-4</v>
      </c>
    </row>
    <row r="350" spans="1:16" x14ac:dyDescent="0.25">
      <c r="A350" t="s">
        <v>373</v>
      </c>
      <c r="B350" t="s">
        <v>387</v>
      </c>
      <c r="C350" t="s">
        <v>394</v>
      </c>
      <c r="D350" t="s">
        <v>992</v>
      </c>
      <c r="E350" t="s">
        <v>996</v>
      </c>
      <c r="F350" s="63">
        <v>43109</v>
      </c>
      <c r="G350">
        <v>0.51249999999999996</v>
      </c>
      <c r="H350">
        <v>0.48749999999999999</v>
      </c>
      <c r="I350">
        <v>0.38923242132573699</v>
      </c>
      <c r="L350" t="s">
        <v>359</v>
      </c>
      <c r="M350">
        <v>0.38081514386258197</v>
      </c>
      <c r="N350">
        <v>-4.3066221283584802</v>
      </c>
      <c r="O350" t="s">
        <v>434</v>
      </c>
      <c r="P350">
        <v>-4</v>
      </c>
    </row>
    <row r="351" spans="1:16" x14ac:dyDescent="0.25">
      <c r="A351" t="s">
        <v>373</v>
      </c>
      <c r="B351" t="s">
        <v>381</v>
      </c>
      <c r="C351" t="s">
        <v>391</v>
      </c>
      <c r="D351" t="s">
        <v>997</v>
      </c>
      <c r="E351" t="s">
        <v>998</v>
      </c>
      <c r="F351" s="63">
        <v>43110</v>
      </c>
      <c r="G351">
        <v>0.32400000000000001</v>
      </c>
      <c r="H351">
        <v>0.67600000000000005</v>
      </c>
      <c r="I351">
        <v>0.36427848787032302</v>
      </c>
      <c r="L351" t="s">
        <v>358</v>
      </c>
      <c r="M351">
        <v>0.80341083000750202</v>
      </c>
      <c r="N351">
        <v>-6.6201793783752896</v>
      </c>
      <c r="O351" t="s">
        <v>434</v>
      </c>
      <c r="P351">
        <v>-7</v>
      </c>
    </row>
    <row r="352" spans="1:16" x14ac:dyDescent="0.25">
      <c r="A352" t="s">
        <v>373</v>
      </c>
      <c r="B352" t="s">
        <v>407</v>
      </c>
      <c r="C352" t="s">
        <v>393</v>
      </c>
      <c r="D352" t="s">
        <v>997</v>
      </c>
      <c r="E352" t="s">
        <v>999</v>
      </c>
      <c r="F352" s="63">
        <v>43110</v>
      </c>
      <c r="G352">
        <v>0.318</v>
      </c>
      <c r="H352">
        <v>0.68200000000000005</v>
      </c>
      <c r="I352">
        <v>0.75002546003770199</v>
      </c>
      <c r="L352" t="s">
        <v>359</v>
      </c>
      <c r="M352">
        <v>0.60637721617229901</v>
      </c>
      <c r="N352">
        <v>-9.2214076093483399</v>
      </c>
      <c r="O352" t="s">
        <v>359</v>
      </c>
      <c r="P352">
        <v>-9</v>
      </c>
    </row>
    <row r="353" spans="1:16" x14ac:dyDescent="0.25">
      <c r="A353" t="s">
        <v>373</v>
      </c>
      <c r="B353" t="s">
        <v>380</v>
      </c>
      <c r="C353" t="s">
        <v>379</v>
      </c>
      <c r="D353" t="s">
        <v>997</v>
      </c>
      <c r="E353" t="s">
        <v>1000</v>
      </c>
      <c r="F353" s="63">
        <v>43110</v>
      </c>
      <c r="G353">
        <v>0.35749999999999998</v>
      </c>
      <c r="H353">
        <v>0.64249999999999996</v>
      </c>
      <c r="I353">
        <v>0.64242372833280803</v>
      </c>
      <c r="L353" t="s">
        <v>359</v>
      </c>
      <c r="M353">
        <v>0.73559795719601095</v>
      </c>
      <c r="N353">
        <v>-6.0719813259341997</v>
      </c>
      <c r="O353" t="s">
        <v>359</v>
      </c>
      <c r="P353">
        <v>-6</v>
      </c>
    </row>
    <row r="354" spans="1:16" x14ac:dyDescent="0.25">
      <c r="A354" t="s">
        <v>373</v>
      </c>
      <c r="B354" t="s">
        <v>384</v>
      </c>
      <c r="C354" t="s">
        <v>401</v>
      </c>
      <c r="D354" t="s">
        <v>997</v>
      </c>
      <c r="E354" t="s">
        <v>1001</v>
      </c>
      <c r="F354" s="63">
        <v>43110</v>
      </c>
      <c r="G354">
        <v>0.2445</v>
      </c>
      <c r="H354">
        <v>0.75549999999999995</v>
      </c>
      <c r="I354">
        <v>0.51563989421148204</v>
      </c>
      <c r="L354" t="s">
        <v>359</v>
      </c>
      <c r="M354">
        <v>0.77276515091111098</v>
      </c>
      <c r="N354">
        <v>-9.5678353682616404</v>
      </c>
      <c r="O354" t="s">
        <v>359</v>
      </c>
      <c r="P354">
        <v>-10</v>
      </c>
    </row>
    <row r="355" spans="1:16" x14ac:dyDescent="0.25">
      <c r="A355" t="s">
        <v>373</v>
      </c>
      <c r="B355" t="s">
        <v>406</v>
      </c>
      <c r="C355" t="s">
        <v>400</v>
      </c>
      <c r="D355" t="s">
        <v>997</v>
      </c>
      <c r="E355" t="s">
        <v>1002</v>
      </c>
      <c r="F355" s="63">
        <v>43110</v>
      </c>
      <c r="G355">
        <v>0.50600000000000001</v>
      </c>
      <c r="H355">
        <v>0.49399999999999999</v>
      </c>
      <c r="I355">
        <v>0.14096921241327301</v>
      </c>
      <c r="L355" t="s">
        <v>358</v>
      </c>
      <c r="M355">
        <v>0.73879209244771205</v>
      </c>
      <c r="N355">
        <v>-2.8923335885243202</v>
      </c>
      <c r="O355" t="s">
        <v>434</v>
      </c>
      <c r="P355">
        <v>-3</v>
      </c>
    </row>
    <row r="356" spans="1:16" x14ac:dyDescent="0.25">
      <c r="A356" t="s">
        <v>373</v>
      </c>
      <c r="B356" t="s">
        <v>381</v>
      </c>
      <c r="C356" t="s">
        <v>391</v>
      </c>
      <c r="D356" t="s">
        <v>997</v>
      </c>
      <c r="E356" t="s">
        <v>998</v>
      </c>
      <c r="F356" s="63">
        <v>43110</v>
      </c>
      <c r="G356">
        <v>0.34350000000000003</v>
      </c>
      <c r="H356">
        <v>0.65649999999999997</v>
      </c>
      <c r="I356">
        <v>0.36427848787032302</v>
      </c>
      <c r="L356" t="s">
        <v>358</v>
      </c>
      <c r="M356">
        <v>0.61873391994210303</v>
      </c>
      <c r="N356">
        <v>-6.4919781986061498</v>
      </c>
      <c r="O356" t="s">
        <v>434</v>
      </c>
      <c r="P356">
        <v>-6</v>
      </c>
    </row>
    <row r="357" spans="1:16" x14ac:dyDescent="0.25">
      <c r="A357" t="s">
        <v>373</v>
      </c>
      <c r="B357" t="s">
        <v>407</v>
      </c>
      <c r="C357" t="s">
        <v>393</v>
      </c>
      <c r="D357" t="s">
        <v>997</v>
      </c>
      <c r="E357" t="s">
        <v>999</v>
      </c>
      <c r="F357" s="63">
        <v>43110</v>
      </c>
      <c r="G357">
        <v>0.32550000000000001</v>
      </c>
      <c r="H357">
        <v>0.67449999999999999</v>
      </c>
      <c r="I357">
        <v>0.75002546003770199</v>
      </c>
      <c r="L357" t="s">
        <v>359</v>
      </c>
      <c r="M357">
        <v>0.662559771934907</v>
      </c>
      <c r="N357">
        <v>-9.2812533741568295</v>
      </c>
      <c r="O357" t="s">
        <v>359</v>
      </c>
      <c r="P357">
        <v>-9</v>
      </c>
    </row>
    <row r="358" spans="1:16" x14ac:dyDescent="0.25">
      <c r="A358" t="s">
        <v>373</v>
      </c>
      <c r="B358" t="s">
        <v>380</v>
      </c>
      <c r="C358" t="s">
        <v>379</v>
      </c>
      <c r="D358" t="s">
        <v>997</v>
      </c>
      <c r="E358" t="s">
        <v>1000</v>
      </c>
      <c r="F358" s="63">
        <v>43110</v>
      </c>
      <c r="G358">
        <v>0.35599999999999998</v>
      </c>
      <c r="H358">
        <v>0.64400000000000002</v>
      </c>
      <c r="I358">
        <v>0.64242372833280803</v>
      </c>
      <c r="L358" t="s">
        <v>359</v>
      </c>
      <c r="M358">
        <v>0.70166521265355397</v>
      </c>
      <c r="N358">
        <v>-6.0065777904496098</v>
      </c>
      <c r="O358" t="s">
        <v>359</v>
      </c>
      <c r="P358">
        <v>-6</v>
      </c>
    </row>
    <row r="359" spans="1:16" x14ac:dyDescent="0.25">
      <c r="A359" t="s">
        <v>373</v>
      </c>
      <c r="B359" t="s">
        <v>384</v>
      </c>
      <c r="C359" t="s">
        <v>401</v>
      </c>
      <c r="D359" t="s">
        <v>997</v>
      </c>
      <c r="E359" t="s">
        <v>1001</v>
      </c>
      <c r="F359" s="63">
        <v>43110</v>
      </c>
      <c r="G359">
        <v>0.2495</v>
      </c>
      <c r="H359">
        <v>0.75049999999999994</v>
      </c>
      <c r="I359">
        <v>0.51563989421148204</v>
      </c>
      <c r="L359" t="s">
        <v>359</v>
      </c>
      <c r="M359">
        <v>0.791406930222322</v>
      </c>
      <c r="N359">
        <v>-9.0981472972228197</v>
      </c>
      <c r="O359" t="s">
        <v>359</v>
      </c>
      <c r="P359">
        <v>-9</v>
      </c>
    </row>
    <row r="360" spans="1:16" x14ac:dyDescent="0.25">
      <c r="A360" t="s">
        <v>373</v>
      </c>
      <c r="B360" t="s">
        <v>406</v>
      </c>
      <c r="C360" t="s">
        <v>400</v>
      </c>
      <c r="D360" t="s">
        <v>997</v>
      </c>
      <c r="E360" t="s">
        <v>1002</v>
      </c>
      <c r="F360" s="63">
        <v>43110</v>
      </c>
      <c r="G360">
        <v>0.50549999999999995</v>
      </c>
      <c r="H360">
        <v>0.4945</v>
      </c>
      <c r="I360">
        <v>0.14096921241327301</v>
      </c>
      <c r="L360" t="s">
        <v>358</v>
      </c>
      <c r="M360">
        <v>0.75784674720392398</v>
      </c>
      <c r="N360">
        <v>-2.63951007120105</v>
      </c>
      <c r="O360" t="s">
        <v>434</v>
      </c>
      <c r="P360">
        <v>-3</v>
      </c>
    </row>
    <row r="361" spans="1:16" x14ac:dyDescent="0.25">
      <c r="A361" t="s">
        <v>373</v>
      </c>
      <c r="B361" t="s">
        <v>403</v>
      </c>
      <c r="C361" t="s">
        <v>378</v>
      </c>
      <c r="D361" t="s">
        <v>997</v>
      </c>
      <c r="E361" t="s">
        <v>1003</v>
      </c>
      <c r="F361" s="63">
        <v>43110</v>
      </c>
      <c r="G361">
        <v>0.81850000000000001</v>
      </c>
      <c r="H361">
        <v>0.18149999999999999</v>
      </c>
      <c r="I361">
        <v>1.0668087806582301E-2</v>
      </c>
      <c r="L361" t="s">
        <v>358</v>
      </c>
      <c r="M361">
        <v>0.87273064440460402</v>
      </c>
      <c r="N361">
        <v>2.05742789862507</v>
      </c>
      <c r="O361" t="s">
        <v>434</v>
      </c>
      <c r="P361">
        <v>2</v>
      </c>
    </row>
    <row r="362" spans="1:16" x14ac:dyDescent="0.25">
      <c r="A362" t="s">
        <v>373</v>
      </c>
      <c r="B362" t="s">
        <v>405</v>
      </c>
      <c r="C362" t="s">
        <v>410</v>
      </c>
      <c r="D362" t="s">
        <v>997</v>
      </c>
      <c r="E362" t="s">
        <v>1004</v>
      </c>
      <c r="F362" s="63">
        <v>43110</v>
      </c>
      <c r="G362">
        <v>0.18099999999999999</v>
      </c>
      <c r="H362">
        <v>0.81899999999999995</v>
      </c>
      <c r="I362">
        <v>0.98330903419303495</v>
      </c>
      <c r="L362" t="s">
        <v>359</v>
      </c>
      <c r="M362">
        <v>0.47389545058404597</v>
      </c>
      <c r="N362">
        <v>-7.4227351051231203</v>
      </c>
      <c r="O362" t="s">
        <v>434</v>
      </c>
      <c r="P362">
        <v>-7</v>
      </c>
    </row>
    <row r="363" spans="1:16" x14ac:dyDescent="0.25">
      <c r="A363" t="s">
        <v>373</v>
      </c>
      <c r="B363" t="s">
        <v>399</v>
      </c>
      <c r="C363" t="s">
        <v>386</v>
      </c>
      <c r="D363" t="s">
        <v>997</v>
      </c>
      <c r="E363" t="s">
        <v>1005</v>
      </c>
      <c r="F363" s="63">
        <v>43110</v>
      </c>
      <c r="G363">
        <v>0.1545</v>
      </c>
      <c r="H363">
        <v>0.84550000000000003</v>
      </c>
      <c r="I363">
        <v>0.88289192747316003</v>
      </c>
      <c r="L363" t="s">
        <v>359</v>
      </c>
      <c r="M363">
        <v>0.44795921524901899</v>
      </c>
      <c r="N363">
        <v>-9.3113160993724406</v>
      </c>
      <c r="O363" t="s">
        <v>434</v>
      </c>
      <c r="P363">
        <v>-9</v>
      </c>
    </row>
    <row r="364" spans="1:16" x14ac:dyDescent="0.25">
      <c r="A364" t="s">
        <v>373</v>
      </c>
      <c r="B364" t="s">
        <v>385</v>
      </c>
      <c r="C364" t="s">
        <v>382</v>
      </c>
      <c r="D364" t="s">
        <v>997</v>
      </c>
      <c r="E364" t="s">
        <v>1006</v>
      </c>
      <c r="F364" s="63">
        <v>43110</v>
      </c>
      <c r="G364">
        <v>0.46300000000000002</v>
      </c>
      <c r="H364">
        <v>0.53700000000000003</v>
      </c>
      <c r="I364">
        <v>0.93012285507635795</v>
      </c>
      <c r="L364" t="s">
        <v>359</v>
      </c>
      <c r="M364">
        <v>0.81845113854608498</v>
      </c>
      <c r="N364">
        <v>-0.69631946608781503</v>
      </c>
      <c r="O364" t="s">
        <v>434</v>
      </c>
      <c r="P364">
        <v>-1</v>
      </c>
    </row>
    <row r="365" spans="1:16" x14ac:dyDescent="0.25">
      <c r="A365" t="s">
        <v>373</v>
      </c>
      <c r="B365" t="s">
        <v>395</v>
      </c>
      <c r="C365" t="s">
        <v>388</v>
      </c>
      <c r="D365" t="s">
        <v>997</v>
      </c>
      <c r="E365" t="s">
        <v>1007</v>
      </c>
      <c r="F365" s="63">
        <v>43110</v>
      </c>
      <c r="G365">
        <v>4.8500000000000001E-2</v>
      </c>
      <c r="H365">
        <v>0.95150000000000001</v>
      </c>
      <c r="I365">
        <v>0.89251431512416501</v>
      </c>
      <c r="L365" t="s">
        <v>359</v>
      </c>
      <c r="M365">
        <v>0.82288548559927799</v>
      </c>
      <c r="N365">
        <v>-10.3773587016645</v>
      </c>
      <c r="O365" t="s">
        <v>359</v>
      </c>
      <c r="P365">
        <v>-10</v>
      </c>
    </row>
    <row r="366" spans="1:16" x14ac:dyDescent="0.25">
      <c r="A366" t="s">
        <v>373</v>
      </c>
      <c r="B366" t="s">
        <v>390</v>
      </c>
      <c r="C366" t="s">
        <v>377</v>
      </c>
      <c r="D366" t="s">
        <v>997</v>
      </c>
      <c r="E366" t="s">
        <v>1008</v>
      </c>
      <c r="F366" s="63">
        <v>43110</v>
      </c>
      <c r="G366">
        <v>0.11650000000000001</v>
      </c>
      <c r="H366">
        <v>0.88349999999999995</v>
      </c>
      <c r="I366">
        <v>0.99925646697627701</v>
      </c>
      <c r="L366" t="s">
        <v>359</v>
      </c>
      <c r="M366">
        <v>0.95095141474124301</v>
      </c>
      <c r="N366">
        <v>-11.008109302674001</v>
      </c>
      <c r="O366" t="s">
        <v>359</v>
      </c>
      <c r="P366">
        <v>-11</v>
      </c>
    </row>
    <row r="367" spans="1:16" x14ac:dyDescent="0.25">
      <c r="A367" t="s">
        <v>373</v>
      </c>
      <c r="B367" t="s">
        <v>397</v>
      </c>
      <c r="C367" t="s">
        <v>374</v>
      </c>
      <c r="D367" t="s">
        <v>1009</v>
      </c>
      <c r="E367" t="s">
        <v>1010</v>
      </c>
      <c r="F367" s="63">
        <v>43111</v>
      </c>
      <c r="G367">
        <v>0.66500000000000004</v>
      </c>
      <c r="H367">
        <v>0.33500000000000002</v>
      </c>
      <c r="I367">
        <v>0.35781098851551302</v>
      </c>
      <c r="L367" t="s">
        <v>358</v>
      </c>
      <c r="M367">
        <v>0.178324821514381</v>
      </c>
      <c r="N367">
        <v>0.45892261530471201</v>
      </c>
      <c r="O367" t="s">
        <v>358</v>
      </c>
      <c r="P367">
        <v>0</v>
      </c>
    </row>
    <row r="368" spans="1:16" x14ac:dyDescent="0.25">
      <c r="A368" t="s">
        <v>373</v>
      </c>
      <c r="B368" t="s">
        <v>402</v>
      </c>
      <c r="C368" t="s">
        <v>375</v>
      </c>
      <c r="D368" t="s">
        <v>1009</v>
      </c>
      <c r="E368" t="s">
        <v>1011</v>
      </c>
      <c r="F368" s="63">
        <v>43111</v>
      </c>
      <c r="G368">
        <v>0.60499999999999998</v>
      </c>
      <c r="H368">
        <v>0.39500000000000002</v>
      </c>
      <c r="I368">
        <v>0.89607196336564299</v>
      </c>
      <c r="L368" t="s">
        <v>359</v>
      </c>
      <c r="M368">
        <v>0.489231249413768</v>
      </c>
      <c r="N368">
        <v>-1.4556467738174901</v>
      </c>
      <c r="O368" t="s">
        <v>434</v>
      </c>
      <c r="P368">
        <v>-1</v>
      </c>
    </row>
    <row r="369" spans="1:16" x14ac:dyDescent="0.25">
      <c r="A369" t="s">
        <v>373</v>
      </c>
      <c r="B369" t="s">
        <v>390</v>
      </c>
      <c r="C369" t="s">
        <v>387</v>
      </c>
      <c r="D369" t="s">
        <v>1009</v>
      </c>
      <c r="E369" t="s">
        <v>1012</v>
      </c>
      <c r="F369" s="63">
        <v>43111</v>
      </c>
      <c r="G369">
        <v>0.66649999999999998</v>
      </c>
      <c r="H369">
        <v>0.33350000000000002</v>
      </c>
      <c r="I369">
        <v>0.648753977778875</v>
      </c>
      <c r="L369" t="s">
        <v>358</v>
      </c>
      <c r="M369">
        <v>0.30429315061899997</v>
      </c>
      <c r="N369">
        <v>1.15991243378242</v>
      </c>
      <c r="O369" t="s">
        <v>358</v>
      </c>
      <c r="P369">
        <v>1</v>
      </c>
    </row>
    <row r="370" spans="1:16" x14ac:dyDescent="0.25">
      <c r="A370" t="s">
        <v>373</v>
      </c>
      <c r="B370" t="s">
        <v>383</v>
      </c>
      <c r="C370" t="s">
        <v>394</v>
      </c>
      <c r="D370" t="s">
        <v>1009</v>
      </c>
      <c r="E370" t="s">
        <v>1013</v>
      </c>
      <c r="F370" s="63">
        <v>43111</v>
      </c>
      <c r="G370">
        <v>0.78249999999999997</v>
      </c>
      <c r="H370">
        <v>0.2175</v>
      </c>
      <c r="I370">
        <v>0.46181427623386501</v>
      </c>
      <c r="L370" t="s">
        <v>358</v>
      </c>
      <c r="M370">
        <v>0.211792185623846</v>
      </c>
      <c r="N370">
        <v>8.9366090115317007</v>
      </c>
      <c r="O370" t="s">
        <v>358</v>
      </c>
      <c r="P370">
        <v>9</v>
      </c>
    </row>
    <row r="371" spans="1:16" x14ac:dyDescent="0.25">
      <c r="A371" t="s">
        <v>373</v>
      </c>
      <c r="B371" t="s">
        <v>402</v>
      </c>
      <c r="C371" t="s">
        <v>379</v>
      </c>
      <c r="D371" t="s">
        <v>1014</v>
      </c>
      <c r="E371" t="s">
        <v>1015</v>
      </c>
      <c r="F371" s="63">
        <v>43112</v>
      </c>
      <c r="G371">
        <v>0.59699999999999998</v>
      </c>
      <c r="H371">
        <v>0.40300000000000002</v>
      </c>
      <c r="I371">
        <v>0.90121722326779496</v>
      </c>
      <c r="L371" t="s">
        <v>358</v>
      </c>
      <c r="M371">
        <v>0.66515148751003805</v>
      </c>
      <c r="N371">
        <v>-4.3923956590359197</v>
      </c>
      <c r="O371" t="s">
        <v>434</v>
      </c>
      <c r="P371">
        <v>-4</v>
      </c>
    </row>
    <row r="372" spans="1:16" x14ac:dyDescent="0.25">
      <c r="A372" t="s">
        <v>373</v>
      </c>
      <c r="B372" t="s">
        <v>399</v>
      </c>
      <c r="C372" t="s">
        <v>393</v>
      </c>
      <c r="D372" t="s">
        <v>1014</v>
      </c>
      <c r="E372" t="s">
        <v>1016</v>
      </c>
      <c r="F372" s="63">
        <v>43112</v>
      </c>
      <c r="G372">
        <v>0.35149999999999998</v>
      </c>
      <c r="H372">
        <v>0.64849999999999997</v>
      </c>
      <c r="I372">
        <v>0.90272226541495904</v>
      </c>
      <c r="L372" t="s">
        <v>359</v>
      </c>
      <c r="M372">
        <v>0.89328325788126695</v>
      </c>
      <c r="N372">
        <v>-6.8030974508758097</v>
      </c>
      <c r="O372" t="s">
        <v>359</v>
      </c>
      <c r="P372">
        <v>-7</v>
      </c>
    </row>
    <row r="373" spans="1:16" x14ac:dyDescent="0.25">
      <c r="A373" t="s">
        <v>373</v>
      </c>
      <c r="B373" t="s">
        <v>407</v>
      </c>
      <c r="C373" t="s">
        <v>391</v>
      </c>
      <c r="D373" t="s">
        <v>1014</v>
      </c>
      <c r="E373" t="s">
        <v>1017</v>
      </c>
      <c r="F373" s="63">
        <v>43112</v>
      </c>
      <c r="G373">
        <v>0.44950000000000001</v>
      </c>
      <c r="H373">
        <v>0.55049999999999999</v>
      </c>
      <c r="I373">
        <v>0.73057268041902801</v>
      </c>
      <c r="L373" t="s">
        <v>359</v>
      </c>
      <c r="M373">
        <v>0.89778775738425998</v>
      </c>
      <c r="N373">
        <v>-4.4490945348305599</v>
      </c>
      <c r="O373" t="s">
        <v>434</v>
      </c>
      <c r="P373">
        <v>-4</v>
      </c>
    </row>
    <row r="374" spans="1:16" x14ac:dyDescent="0.25">
      <c r="A374" t="s">
        <v>373</v>
      </c>
      <c r="B374" t="s">
        <v>400</v>
      </c>
      <c r="C374" t="s">
        <v>395</v>
      </c>
      <c r="D374" t="s">
        <v>1014</v>
      </c>
      <c r="E374" t="s">
        <v>1018</v>
      </c>
      <c r="F374" s="63">
        <v>43112</v>
      </c>
      <c r="G374">
        <v>0.23499999999999999</v>
      </c>
      <c r="H374">
        <v>0.76500000000000001</v>
      </c>
      <c r="I374">
        <v>0.92758745283726496</v>
      </c>
      <c r="L374" t="s">
        <v>359</v>
      </c>
      <c r="M374">
        <v>0.92228783607963805</v>
      </c>
      <c r="N374">
        <v>-8.6724821853731093</v>
      </c>
      <c r="O374" t="s">
        <v>359</v>
      </c>
      <c r="P374">
        <v>-9</v>
      </c>
    </row>
    <row r="375" spans="1:16" x14ac:dyDescent="0.25">
      <c r="A375" t="s">
        <v>373</v>
      </c>
      <c r="B375" t="s">
        <v>377</v>
      </c>
      <c r="C375" t="s">
        <v>386</v>
      </c>
      <c r="D375" t="s">
        <v>1014</v>
      </c>
      <c r="E375" t="s">
        <v>1019</v>
      </c>
      <c r="F375" s="63">
        <v>43112</v>
      </c>
      <c r="G375">
        <v>0.82299999999999995</v>
      </c>
      <c r="H375">
        <v>0.17699999999999999</v>
      </c>
      <c r="I375">
        <v>0.92406844163537005</v>
      </c>
      <c r="L375" t="s">
        <v>358</v>
      </c>
      <c r="M375">
        <v>0.766682273421329</v>
      </c>
      <c r="N375">
        <v>7.2957648541906197</v>
      </c>
      <c r="O375" t="s">
        <v>434</v>
      </c>
      <c r="P375">
        <v>7</v>
      </c>
    </row>
    <row r="376" spans="1:16" x14ac:dyDescent="0.25">
      <c r="A376" t="s">
        <v>373</v>
      </c>
      <c r="B376" t="s">
        <v>401</v>
      </c>
      <c r="C376" t="s">
        <v>410</v>
      </c>
      <c r="D376" t="s">
        <v>1014</v>
      </c>
      <c r="E376" t="s">
        <v>1020</v>
      </c>
      <c r="F376" s="63">
        <v>43112</v>
      </c>
      <c r="G376">
        <v>0.10349999999999999</v>
      </c>
      <c r="H376">
        <v>0.89649999999999996</v>
      </c>
      <c r="I376">
        <v>0.67077882980560699</v>
      </c>
      <c r="L376" t="s">
        <v>359</v>
      </c>
      <c r="M376">
        <v>0.94655422653739696</v>
      </c>
      <c r="N376">
        <v>-12.614787652123599</v>
      </c>
      <c r="O376" t="s">
        <v>359</v>
      </c>
      <c r="P376">
        <v>-13</v>
      </c>
    </row>
    <row r="377" spans="1:16" x14ac:dyDescent="0.25">
      <c r="A377" t="s">
        <v>373</v>
      </c>
      <c r="B377" t="s">
        <v>385</v>
      </c>
      <c r="C377" t="s">
        <v>403</v>
      </c>
      <c r="D377" t="s">
        <v>1014</v>
      </c>
      <c r="E377" t="s">
        <v>1021</v>
      </c>
      <c r="F377" s="63">
        <v>43112</v>
      </c>
      <c r="G377">
        <v>0.28000000000000003</v>
      </c>
      <c r="H377">
        <v>0.72</v>
      </c>
      <c r="I377">
        <v>0.919817497456349</v>
      </c>
      <c r="L377" t="s">
        <v>359</v>
      </c>
      <c r="M377">
        <v>0.952476672687113</v>
      </c>
      <c r="N377">
        <v>-3.1482904725287502</v>
      </c>
      <c r="O377" t="s">
        <v>359</v>
      </c>
      <c r="P377">
        <v>-3</v>
      </c>
    </row>
    <row r="378" spans="1:16" x14ac:dyDescent="0.25">
      <c r="A378" t="s">
        <v>373</v>
      </c>
      <c r="B378" t="s">
        <v>378</v>
      </c>
      <c r="C378" t="s">
        <v>388</v>
      </c>
      <c r="D378" t="s">
        <v>1014</v>
      </c>
      <c r="E378" t="s">
        <v>1022</v>
      </c>
      <c r="F378" s="63">
        <v>43112</v>
      </c>
      <c r="G378">
        <v>0.1845</v>
      </c>
      <c r="H378">
        <v>0.8155</v>
      </c>
      <c r="I378">
        <v>0.43882043486206301</v>
      </c>
      <c r="L378" t="s">
        <v>359</v>
      </c>
      <c r="M378">
        <v>0.93066918244327201</v>
      </c>
      <c r="N378">
        <v>-6.6075709868497299</v>
      </c>
      <c r="O378" t="s">
        <v>359</v>
      </c>
      <c r="P378">
        <v>-7</v>
      </c>
    </row>
    <row r="379" spans="1:16" x14ac:dyDescent="0.25">
      <c r="A379" t="s">
        <v>373</v>
      </c>
      <c r="B379" t="s">
        <v>382</v>
      </c>
      <c r="C379" t="s">
        <v>389</v>
      </c>
      <c r="D379" t="s">
        <v>1014</v>
      </c>
      <c r="E379" t="s">
        <v>1023</v>
      </c>
      <c r="F379" s="63">
        <v>43112</v>
      </c>
      <c r="G379">
        <v>0.76200000000000001</v>
      </c>
      <c r="H379">
        <v>0.23799999999999999</v>
      </c>
      <c r="I379">
        <v>0.84161533999728999</v>
      </c>
      <c r="L379" t="s">
        <v>358</v>
      </c>
      <c r="M379">
        <v>0.62834813016200297</v>
      </c>
      <c r="N379">
        <v>5.0670189610504899</v>
      </c>
      <c r="O379" t="s">
        <v>434</v>
      </c>
      <c r="P379">
        <v>5</v>
      </c>
    </row>
    <row r="380" spans="1:16" x14ac:dyDescent="0.25">
      <c r="A380" t="s">
        <v>373</v>
      </c>
      <c r="B380" t="s">
        <v>394</v>
      </c>
      <c r="C380" t="s">
        <v>381</v>
      </c>
      <c r="D380" t="s">
        <v>1024</v>
      </c>
      <c r="E380" t="s">
        <v>1025</v>
      </c>
      <c r="F380" s="63">
        <v>43113</v>
      </c>
      <c r="G380">
        <v>0.45700000000000002</v>
      </c>
      <c r="H380">
        <v>0.54300000000000004</v>
      </c>
      <c r="I380">
        <v>0.63258093134968596</v>
      </c>
      <c r="L380" t="s">
        <v>359</v>
      </c>
      <c r="M380">
        <v>0.640072167587593</v>
      </c>
      <c r="N380">
        <v>-3.8564885576631198</v>
      </c>
      <c r="O380" t="s">
        <v>434</v>
      </c>
      <c r="P380">
        <v>-4</v>
      </c>
    </row>
    <row r="381" spans="1:16" x14ac:dyDescent="0.25">
      <c r="A381" t="s">
        <v>373</v>
      </c>
      <c r="B381" t="s">
        <v>387</v>
      </c>
      <c r="C381" t="s">
        <v>390</v>
      </c>
      <c r="D381" t="s">
        <v>1024</v>
      </c>
      <c r="E381" t="s">
        <v>1026</v>
      </c>
      <c r="F381" s="63">
        <v>43113</v>
      </c>
      <c r="G381">
        <v>0.313</v>
      </c>
      <c r="H381">
        <v>0.68700000000000006</v>
      </c>
      <c r="I381">
        <v>0.67580068732286303</v>
      </c>
      <c r="L381" t="s">
        <v>359</v>
      </c>
      <c r="M381">
        <v>0.65300966916090597</v>
      </c>
      <c r="N381">
        <v>-6.7666853346371596</v>
      </c>
      <c r="O381" t="s">
        <v>359</v>
      </c>
      <c r="P381">
        <v>-7</v>
      </c>
    </row>
    <row r="382" spans="1:16" x14ac:dyDescent="0.25">
      <c r="A382" t="s">
        <v>373</v>
      </c>
      <c r="B382" t="s">
        <v>405</v>
      </c>
      <c r="C382" t="s">
        <v>391</v>
      </c>
      <c r="D382" t="s">
        <v>1024</v>
      </c>
      <c r="E382" t="s">
        <v>1027</v>
      </c>
      <c r="F382" s="63">
        <v>43113</v>
      </c>
      <c r="G382">
        <v>0.61599999999999999</v>
      </c>
      <c r="H382">
        <v>0.38400000000000001</v>
      </c>
      <c r="I382">
        <v>0.61737076121974599</v>
      </c>
      <c r="L382" t="s">
        <v>358</v>
      </c>
      <c r="M382">
        <v>0.118862817633172</v>
      </c>
      <c r="N382">
        <v>2.7183562836769002</v>
      </c>
      <c r="O382" t="s">
        <v>358</v>
      </c>
      <c r="P382">
        <v>3</v>
      </c>
    </row>
    <row r="383" spans="1:16" x14ac:dyDescent="0.25">
      <c r="A383" t="s">
        <v>373</v>
      </c>
      <c r="B383" t="s">
        <v>400</v>
      </c>
      <c r="C383" t="s">
        <v>393</v>
      </c>
      <c r="D383" t="s">
        <v>1024</v>
      </c>
      <c r="E383" t="s">
        <v>1028</v>
      </c>
      <c r="F383" s="63">
        <v>43113</v>
      </c>
      <c r="G383">
        <v>0.38650000000000001</v>
      </c>
      <c r="H383">
        <v>0.61350000000000005</v>
      </c>
      <c r="I383">
        <v>0.89774031301046398</v>
      </c>
      <c r="L383" t="s">
        <v>359</v>
      </c>
      <c r="M383">
        <v>0.93152499446213999</v>
      </c>
      <c r="N383">
        <v>-5.4229606803056303</v>
      </c>
      <c r="O383" t="s">
        <v>359</v>
      </c>
      <c r="P383">
        <v>-5</v>
      </c>
    </row>
    <row r="384" spans="1:16" x14ac:dyDescent="0.25">
      <c r="A384" t="s">
        <v>373</v>
      </c>
      <c r="B384" t="s">
        <v>377</v>
      </c>
      <c r="C384" t="s">
        <v>375</v>
      </c>
      <c r="D384" t="s">
        <v>1024</v>
      </c>
      <c r="E384" t="s">
        <v>1029</v>
      </c>
      <c r="F384" s="63">
        <v>43113</v>
      </c>
      <c r="G384">
        <v>0.77949999999999997</v>
      </c>
      <c r="H384">
        <v>0.2205</v>
      </c>
      <c r="I384">
        <v>0.25772340238078401</v>
      </c>
      <c r="L384" t="s">
        <v>358</v>
      </c>
      <c r="M384">
        <v>0.17485558551685401</v>
      </c>
      <c r="N384">
        <v>3.26676640429198</v>
      </c>
      <c r="O384" t="s">
        <v>358</v>
      </c>
      <c r="P384">
        <v>3</v>
      </c>
    </row>
    <row r="385" spans="1:16" x14ac:dyDescent="0.25">
      <c r="A385" t="s">
        <v>373</v>
      </c>
      <c r="B385" t="s">
        <v>406</v>
      </c>
      <c r="C385" t="s">
        <v>384</v>
      </c>
      <c r="D385" t="s">
        <v>1024</v>
      </c>
      <c r="E385" t="s">
        <v>1030</v>
      </c>
      <c r="F385" s="63">
        <v>43113</v>
      </c>
      <c r="G385">
        <v>0.51049999999999995</v>
      </c>
      <c r="H385">
        <v>0.48949999999999999</v>
      </c>
      <c r="I385">
        <v>0.69564306759204497</v>
      </c>
      <c r="L385" t="s">
        <v>358</v>
      </c>
      <c r="M385">
        <v>0.55353600220619203</v>
      </c>
      <c r="N385">
        <v>6.3104518877318203E-2</v>
      </c>
      <c r="O385" t="s">
        <v>434</v>
      </c>
      <c r="P385">
        <v>0</v>
      </c>
    </row>
    <row r="386" spans="1:16" x14ac:dyDescent="0.25">
      <c r="A386" t="s">
        <v>373</v>
      </c>
      <c r="B386" t="s">
        <v>388</v>
      </c>
      <c r="C386" t="s">
        <v>383</v>
      </c>
      <c r="D386" t="s">
        <v>1024</v>
      </c>
      <c r="E386" t="s">
        <v>1031</v>
      </c>
      <c r="F386" s="63">
        <v>43113</v>
      </c>
      <c r="G386">
        <v>8.8499999999999995E-2</v>
      </c>
      <c r="H386">
        <v>0.91149999999999998</v>
      </c>
      <c r="I386">
        <v>0.87170908653860402</v>
      </c>
      <c r="L386" t="s">
        <v>359</v>
      </c>
      <c r="M386">
        <v>0.313283322692956</v>
      </c>
      <c r="N386">
        <v>-8.7172201737043302</v>
      </c>
      <c r="O386" t="s">
        <v>434</v>
      </c>
      <c r="P386">
        <v>-9</v>
      </c>
    </row>
    <row r="387" spans="1:16" x14ac:dyDescent="0.25">
      <c r="A387" t="s">
        <v>373</v>
      </c>
      <c r="B387" t="s">
        <v>386</v>
      </c>
      <c r="C387" t="s">
        <v>380</v>
      </c>
      <c r="D387" t="s">
        <v>1032</v>
      </c>
      <c r="E387" t="s">
        <v>1033</v>
      </c>
      <c r="F387" s="63">
        <v>43114</v>
      </c>
      <c r="G387">
        <v>0.1575</v>
      </c>
      <c r="H387">
        <v>0.84250000000000003</v>
      </c>
      <c r="I387">
        <v>0.51335670585356696</v>
      </c>
      <c r="L387" t="s">
        <v>359</v>
      </c>
      <c r="M387">
        <v>0.48085880077598497</v>
      </c>
      <c r="N387">
        <v>-3.8745281131729299</v>
      </c>
      <c r="O387" t="s">
        <v>434</v>
      </c>
      <c r="P387">
        <v>-4</v>
      </c>
    </row>
    <row r="388" spans="1:16" x14ac:dyDescent="0.25">
      <c r="A388" t="s">
        <v>373</v>
      </c>
      <c r="B388" t="s">
        <v>403</v>
      </c>
      <c r="C388" t="s">
        <v>401</v>
      </c>
      <c r="D388" t="s">
        <v>1032</v>
      </c>
      <c r="E388" t="s">
        <v>1034</v>
      </c>
      <c r="F388" s="63">
        <v>43114</v>
      </c>
      <c r="G388">
        <v>0.53400000000000003</v>
      </c>
      <c r="H388">
        <v>0.46600000000000003</v>
      </c>
      <c r="I388">
        <v>0.75409628154115205</v>
      </c>
      <c r="L388" t="s">
        <v>358</v>
      </c>
      <c r="M388">
        <v>0.47072808614402301</v>
      </c>
      <c r="N388">
        <v>-1.4770478437536401</v>
      </c>
      <c r="O388" t="s">
        <v>434</v>
      </c>
      <c r="P388">
        <v>-1</v>
      </c>
    </row>
    <row r="389" spans="1:16" x14ac:dyDescent="0.25">
      <c r="A389" t="s">
        <v>373</v>
      </c>
      <c r="B389" t="s">
        <v>379</v>
      </c>
      <c r="C389" t="s">
        <v>389</v>
      </c>
      <c r="D389" t="s">
        <v>1032</v>
      </c>
      <c r="E389" t="s">
        <v>1035</v>
      </c>
      <c r="F389" s="63">
        <v>43114</v>
      </c>
      <c r="G389">
        <v>0.67849999999999999</v>
      </c>
      <c r="H389">
        <v>0.32150000000000001</v>
      </c>
      <c r="I389">
        <v>0.51492621326504295</v>
      </c>
      <c r="L389" t="s">
        <v>358</v>
      </c>
      <c r="M389">
        <v>0.31581320241107202</v>
      </c>
      <c r="N389">
        <v>3.6244793347966202</v>
      </c>
      <c r="O389" t="s">
        <v>358</v>
      </c>
      <c r="P389">
        <v>4</v>
      </c>
    </row>
    <row r="390" spans="1:16" x14ac:dyDescent="0.25">
      <c r="A390" t="s">
        <v>373</v>
      </c>
      <c r="B390" t="s">
        <v>385</v>
      </c>
      <c r="C390" t="s">
        <v>410</v>
      </c>
      <c r="D390" t="s">
        <v>1032</v>
      </c>
      <c r="E390" t="s">
        <v>1036</v>
      </c>
      <c r="F390" s="63">
        <v>43114</v>
      </c>
      <c r="G390">
        <v>0.11849999999999999</v>
      </c>
      <c r="H390">
        <v>0.88149999999999995</v>
      </c>
      <c r="I390">
        <v>0.94349069632608296</v>
      </c>
      <c r="L390" t="s">
        <v>359</v>
      </c>
      <c r="M390">
        <v>0.65527833435432403</v>
      </c>
      <c r="N390">
        <v>-6.4284148438979196</v>
      </c>
      <c r="O390" t="s">
        <v>359</v>
      </c>
      <c r="P390">
        <v>-6</v>
      </c>
    </row>
    <row r="391" spans="1:16" x14ac:dyDescent="0.25">
      <c r="A391" t="s">
        <v>373</v>
      </c>
      <c r="B391" t="s">
        <v>391</v>
      </c>
      <c r="C391" t="s">
        <v>406</v>
      </c>
      <c r="D391" t="s">
        <v>1037</v>
      </c>
      <c r="E391" t="s">
        <v>1038</v>
      </c>
      <c r="F391" s="63">
        <v>43115</v>
      </c>
      <c r="G391">
        <v>6.9000000000000006E-2</v>
      </c>
      <c r="H391">
        <v>0.93100000000000005</v>
      </c>
      <c r="I391">
        <v>0.50819311380280396</v>
      </c>
      <c r="L391" t="s">
        <v>359</v>
      </c>
      <c r="M391">
        <v>0.99788124883589702</v>
      </c>
      <c r="N391">
        <v>-7.45737229143917</v>
      </c>
      <c r="O391" t="s">
        <v>359</v>
      </c>
      <c r="P391">
        <v>-7</v>
      </c>
    </row>
    <row r="392" spans="1:16" x14ac:dyDescent="0.25">
      <c r="A392" t="s">
        <v>373</v>
      </c>
      <c r="B392" t="s">
        <v>375</v>
      </c>
      <c r="C392" t="s">
        <v>374</v>
      </c>
      <c r="D392" t="s">
        <v>1037</v>
      </c>
      <c r="E392" t="s">
        <v>1039</v>
      </c>
      <c r="F392" s="63">
        <v>43115</v>
      </c>
      <c r="G392">
        <v>0.59550000000000003</v>
      </c>
      <c r="H392">
        <v>0.40450000000000003</v>
      </c>
      <c r="I392">
        <v>0.64125541955443399</v>
      </c>
      <c r="L392" t="s">
        <v>358</v>
      </c>
      <c r="M392">
        <v>0.17575433415324199</v>
      </c>
      <c r="N392">
        <v>-0.104740809066471</v>
      </c>
      <c r="O392" t="s">
        <v>434</v>
      </c>
      <c r="P392">
        <v>0</v>
      </c>
    </row>
    <row r="393" spans="1:16" x14ac:dyDescent="0.25">
      <c r="A393" t="s">
        <v>373</v>
      </c>
      <c r="B393" t="s">
        <v>386</v>
      </c>
      <c r="C393" t="s">
        <v>393</v>
      </c>
      <c r="D393" t="s">
        <v>1037</v>
      </c>
      <c r="E393" t="s">
        <v>1040</v>
      </c>
      <c r="F393" s="63">
        <v>43115</v>
      </c>
      <c r="G393">
        <v>0.3755</v>
      </c>
      <c r="H393">
        <v>0.62450000000000006</v>
      </c>
      <c r="I393">
        <v>0.577619406777795</v>
      </c>
      <c r="L393" t="s">
        <v>359</v>
      </c>
      <c r="M393">
        <v>0.88512372647774495</v>
      </c>
      <c r="N393">
        <v>-1.2812807150428001</v>
      </c>
      <c r="O393" t="s">
        <v>359</v>
      </c>
      <c r="P393">
        <v>-1</v>
      </c>
    </row>
    <row r="394" spans="1:16" x14ac:dyDescent="0.25">
      <c r="A394" t="s">
        <v>373</v>
      </c>
      <c r="B394" t="s">
        <v>401</v>
      </c>
      <c r="C394" t="s">
        <v>400</v>
      </c>
      <c r="D394" t="s">
        <v>1037</v>
      </c>
      <c r="E394" t="s">
        <v>1041</v>
      </c>
      <c r="F394" s="63">
        <v>43115</v>
      </c>
      <c r="G394">
        <v>0.44850000000000001</v>
      </c>
      <c r="H394">
        <v>0.55149999999999999</v>
      </c>
      <c r="I394">
        <v>0.79624977560767496</v>
      </c>
      <c r="L394" t="s">
        <v>359</v>
      </c>
      <c r="M394">
        <v>0.99386548417282905</v>
      </c>
      <c r="N394">
        <v>-3.1979376278926099</v>
      </c>
      <c r="O394" t="s">
        <v>434</v>
      </c>
      <c r="P394">
        <v>-3</v>
      </c>
    </row>
    <row r="395" spans="1:16" x14ac:dyDescent="0.25">
      <c r="A395" t="s">
        <v>373</v>
      </c>
      <c r="B395" t="s">
        <v>383</v>
      </c>
      <c r="C395" t="s">
        <v>395</v>
      </c>
      <c r="D395" t="s">
        <v>1037</v>
      </c>
      <c r="E395" t="s">
        <v>1042</v>
      </c>
      <c r="F395" s="63">
        <v>43115</v>
      </c>
      <c r="G395">
        <v>0.62649999999999995</v>
      </c>
      <c r="H395">
        <v>0.3735</v>
      </c>
      <c r="I395">
        <v>0.12286079193587</v>
      </c>
      <c r="L395" t="s">
        <v>358</v>
      </c>
      <c r="M395">
        <v>0.45347257814176001</v>
      </c>
      <c r="N395">
        <v>0.91752613142013495</v>
      </c>
      <c r="O395" t="s">
        <v>434</v>
      </c>
      <c r="P395">
        <v>1</v>
      </c>
    </row>
    <row r="396" spans="1:16" x14ac:dyDescent="0.25">
      <c r="A396" t="s">
        <v>373</v>
      </c>
      <c r="B396" t="s">
        <v>380</v>
      </c>
      <c r="C396" t="s">
        <v>384</v>
      </c>
      <c r="D396" t="s">
        <v>1037</v>
      </c>
      <c r="E396" t="s">
        <v>1043</v>
      </c>
      <c r="F396" s="63">
        <v>43115</v>
      </c>
      <c r="G396">
        <v>0.53749999999999998</v>
      </c>
      <c r="H396">
        <v>0.46250000000000002</v>
      </c>
      <c r="I396">
        <v>0.27407011263775199</v>
      </c>
      <c r="L396" t="s">
        <v>358</v>
      </c>
      <c r="M396">
        <v>0.77988897347999198</v>
      </c>
      <c r="N396">
        <v>-0.73055168626568101</v>
      </c>
      <c r="O396" t="s">
        <v>434</v>
      </c>
      <c r="P396">
        <v>-1</v>
      </c>
    </row>
    <row r="397" spans="1:16" x14ac:dyDescent="0.25">
      <c r="A397" t="s">
        <v>373</v>
      </c>
      <c r="B397" t="s">
        <v>394</v>
      </c>
      <c r="C397" t="s">
        <v>378</v>
      </c>
      <c r="D397" t="s">
        <v>1037</v>
      </c>
      <c r="E397" t="s">
        <v>1044</v>
      </c>
      <c r="F397" s="63">
        <v>43115</v>
      </c>
      <c r="G397">
        <v>0.58250000000000002</v>
      </c>
      <c r="H397">
        <v>0.41749999999999998</v>
      </c>
      <c r="I397">
        <v>0.29782327546323201</v>
      </c>
      <c r="L397" t="s">
        <v>358</v>
      </c>
      <c r="M397">
        <v>0.76063839432477698</v>
      </c>
      <c r="N397">
        <v>-7.5750331368835105E-2</v>
      </c>
      <c r="O397" t="s">
        <v>434</v>
      </c>
      <c r="P397">
        <v>0</v>
      </c>
    </row>
    <row r="398" spans="1:16" x14ac:dyDescent="0.25">
      <c r="A398" t="s">
        <v>373</v>
      </c>
      <c r="B398" t="s">
        <v>377</v>
      </c>
      <c r="C398" t="s">
        <v>402</v>
      </c>
      <c r="D398" t="s">
        <v>1037</v>
      </c>
      <c r="E398" t="s">
        <v>1045</v>
      </c>
      <c r="F398" s="63">
        <v>43115</v>
      </c>
      <c r="G398">
        <v>0.80649999999999999</v>
      </c>
      <c r="H398">
        <v>0.19350000000000001</v>
      </c>
      <c r="I398">
        <v>0.33421735814042097</v>
      </c>
      <c r="L398" t="s">
        <v>358</v>
      </c>
      <c r="M398">
        <v>0.16205164215271001</v>
      </c>
      <c r="N398">
        <v>7.57066285048551</v>
      </c>
      <c r="O398" t="s">
        <v>358</v>
      </c>
      <c r="P398">
        <v>8</v>
      </c>
    </row>
    <row r="399" spans="1:16" x14ac:dyDescent="0.25">
      <c r="A399" t="s">
        <v>373</v>
      </c>
      <c r="B399" t="s">
        <v>387</v>
      </c>
      <c r="C399" t="s">
        <v>405</v>
      </c>
      <c r="D399" t="s">
        <v>1037</v>
      </c>
      <c r="E399" t="s">
        <v>1046</v>
      </c>
      <c r="F399" s="63">
        <v>43115</v>
      </c>
      <c r="G399">
        <v>0.13250000000000001</v>
      </c>
      <c r="H399">
        <v>0.86750000000000005</v>
      </c>
      <c r="I399">
        <v>0.90344031151309601</v>
      </c>
      <c r="L399" t="s">
        <v>359</v>
      </c>
      <c r="M399">
        <v>0.97289753362611398</v>
      </c>
      <c r="N399">
        <v>-10.722690247493199</v>
      </c>
      <c r="O399" t="s">
        <v>359</v>
      </c>
      <c r="P399">
        <v>-11</v>
      </c>
    </row>
    <row r="400" spans="1:16" x14ac:dyDescent="0.25">
      <c r="A400" t="s">
        <v>373</v>
      </c>
      <c r="B400" t="s">
        <v>379</v>
      </c>
      <c r="C400" t="s">
        <v>407</v>
      </c>
      <c r="D400" t="s">
        <v>1037</v>
      </c>
      <c r="E400" t="s">
        <v>1047</v>
      </c>
      <c r="F400" s="63">
        <v>43115</v>
      </c>
      <c r="G400">
        <v>0.46200000000000002</v>
      </c>
      <c r="H400">
        <v>0.53800000000000003</v>
      </c>
      <c r="I400">
        <v>0.54799083718812702</v>
      </c>
      <c r="L400" t="s">
        <v>358</v>
      </c>
      <c r="M400">
        <v>0.89990887993093105</v>
      </c>
      <c r="N400">
        <v>-2.8277733597449402</v>
      </c>
      <c r="O400" t="s">
        <v>434</v>
      </c>
      <c r="P400">
        <v>-3</v>
      </c>
    </row>
    <row r="401" spans="1:16" x14ac:dyDescent="0.25">
      <c r="A401" t="s">
        <v>373</v>
      </c>
      <c r="B401" t="s">
        <v>382</v>
      </c>
      <c r="C401" t="s">
        <v>390</v>
      </c>
      <c r="D401" t="s">
        <v>1037</v>
      </c>
      <c r="E401" t="s">
        <v>1048</v>
      </c>
      <c r="F401" s="63">
        <v>43115</v>
      </c>
      <c r="G401">
        <v>0.84350000000000003</v>
      </c>
      <c r="H401">
        <v>0.1565</v>
      </c>
      <c r="I401">
        <v>0.34876638407646099</v>
      </c>
      <c r="L401" t="s">
        <v>358</v>
      </c>
      <c r="M401">
        <v>0.90731927467606099</v>
      </c>
      <c r="N401">
        <v>7.7846805957353897</v>
      </c>
      <c r="O401" t="s">
        <v>434</v>
      </c>
      <c r="P401">
        <v>8</v>
      </c>
    </row>
    <row r="402" spans="1:16" x14ac:dyDescent="0.25">
      <c r="A402" t="s">
        <v>373</v>
      </c>
      <c r="B402" t="s">
        <v>410</v>
      </c>
      <c r="C402" t="s">
        <v>399</v>
      </c>
      <c r="D402" t="s">
        <v>1049</v>
      </c>
      <c r="E402" t="s">
        <v>1050</v>
      </c>
      <c r="F402" s="63">
        <v>43116</v>
      </c>
      <c r="G402">
        <v>0.74</v>
      </c>
      <c r="H402">
        <v>0.26</v>
      </c>
      <c r="I402">
        <v>5.1649346097237502E-2</v>
      </c>
      <c r="L402" t="s">
        <v>358</v>
      </c>
      <c r="M402">
        <v>0.138202561279203</v>
      </c>
      <c r="N402">
        <v>9.5085300227229297</v>
      </c>
      <c r="O402" t="s">
        <v>358</v>
      </c>
      <c r="P402">
        <v>10</v>
      </c>
    </row>
    <row r="403" spans="1:16" x14ac:dyDescent="0.25">
      <c r="A403" t="s">
        <v>373</v>
      </c>
      <c r="B403" t="s">
        <v>403</v>
      </c>
      <c r="C403" t="s">
        <v>397</v>
      </c>
      <c r="D403" t="s">
        <v>1049</v>
      </c>
      <c r="E403" t="s">
        <v>1051</v>
      </c>
      <c r="F403" s="63">
        <v>43116</v>
      </c>
      <c r="G403">
        <v>0.27800000000000002</v>
      </c>
      <c r="H403">
        <v>0.72199999999999998</v>
      </c>
      <c r="I403">
        <v>0.79191347918252497</v>
      </c>
      <c r="L403" t="s">
        <v>359</v>
      </c>
      <c r="M403">
        <v>0.17589455633953499</v>
      </c>
      <c r="N403">
        <v>-7.9492571923932704</v>
      </c>
      <c r="O403" t="s">
        <v>434</v>
      </c>
      <c r="P403">
        <v>-8</v>
      </c>
    </row>
    <row r="404" spans="1:16" x14ac:dyDescent="0.25">
      <c r="A404" t="s">
        <v>373</v>
      </c>
      <c r="B404" t="s">
        <v>381</v>
      </c>
      <c r="C404" t="s">
        <v>388</v>
      </c>
      <c r="D404" t="s">
        <v>1049</v>
      </c>
      <c r="E404" t="s">
        <v>1052</v>
      </c>
      <c r="F404" s="63">
        <v>43116</v>
      </c>
      <c r="G404">
        <v>0.151</v>
      </c>
      <c r="H404">
        <v>0.84899999999999998</v>
      </c>
      <c r="I404">
        <v>0.79978993317584701</v>
      </c>
      <c r="L404" t="s">
        <v>359</v>
      </c>
      <c r="M404">
        <v>0.52968772346179704</v>
      </c>
      <c r="N404">
        <v>-9.7866917061504601</v>
      </c>
      <c r="O404" t="s">
        <v>434</v>
      </c>
      <c r="P404">
        <v>-10</v>
      </c>
    </row>
    <row r="405" spans="1:16" x14ac:dyDescent="0.25">
      <c r="A405" t="s">
        <v>373</v>
      </c>
      <c r="B405" t="s">
        <v>389</v>
      </c>
      <c r="C405" t="s">
        <v>385</v>
      </c>
      <c r="D405" t="s">
        <v>1049</v>
      </c>
      <c r="E405" t="s">
        <v>1053</v>
      </c>
      <c r="F405" s="63">
        <v>43116</v>
      </c>
      <c r="G405">
        <v>0.33600000000000002</v>
      </c>
      <c r="H405">
        <v>0.66400000000000003</v>
      </c>
      <c r="I405">
        <v>0.57993273340370499</v>
      </c>
      <c r="L405" t="s">
        <v>359</v>
      </c>
      <c r="M405">
        <v>0.468176288904946</v>
      </c>
      <c r="N405">
        <v>-1.2671969890966099</v>
      </c>
      <c r="O405" t="s">
        <v>434</v>
      </c>
      <c r="P405">
        <v>-1</v>
      </c>
    </row>
    <row r="406" spans="1:16" x14ac:dyDescent="0.25">
      <c r="A406" t="s">
        <v>373</v>
      </c>
      <c r="B406" t="s">
        <v>393</v>
      </c>
      <c r="C406" t="s">
        <v>391</v>
      </c>
      <c r="D406" t="s">
        <v>1054</v>
      </c>
      <c r="E406" t="s">
        <v>1055</v>
      </c>
      <c r="F406" s="63">
        <v>43117</v>
      </c>
      <c r="G406">
        <v>0.66949999999999998</v>
      </c>
      <c r="H406">
        <v>0.33050000000000002</v>
      </c>
      <c r="I406">
        <v>0.69356727729136303</v>
      </c>
      <c r="L406" t="s">
        <v>358</v>
      </c>
      <c r="M406">
        <v>0.812092700600069</v>
      </c>
      <c r="N406">
        <v>0.58978180764745403</v>
      </c>
      <c r="O406" t="s">
        <v>434</v>
      </c>
      <c r="P406">
        <v>1</v>
      </c>
    </row>
    <row r="407" spans="1:16" x14ac:dyDescent="0.25">
      <c r="A407" t="s">
        <v>373</v>
      </c>
      <c r="B407" t="s">
        <v>406</v>
      </c>
      <c r="C407" t="s">
        <v>375</v>
      </c>
      <c r="D407" t="s">
        <v>1054</v>
      </c>
      <c r="E407" t="s">
        <v>1056</v>
      </c>
      <c r="F407" s="63">
        <v>43117</v>
      </c>
      <c r="G407">
        <v>0.2515</v>
      </c>
      <c r="H407">
        <v>0.74850000000000005</v>
      </c>
      <c r="I407">
        <v>0.87260531837628397</v>
      </c>
      <c r="L407" t="s">
        <v>359</v>
      </c>
      <c r="M407">
        <v>0.94197183764139603</v>
      </c>
      <c r="N407">
        <v>-10.065632776757001</v>
      </c>
      <c r="O407" t="s">
        <v>359</v>
      </c>
      <c r="P407">
        <v>-10</v>
      </c>
    </row>
    <row r="408" spans="1:16" x14ac:dyDescent="0.25">
      <c r="A408" t="s">
        <v>373</v>
      </c>
      <c r="B408" t="s">
        <v>403</v>
      </c>
      <c r="C408" t="s">
        <v>395</v>
      </c>
      <c r="D408" t="s">
        <v>1054</v>
      </c>
      <c r="E408" t="s">
        <v>1057</v>
      </c>
      <c r="F408" s="63">
        <v>43117</v>
      </c>
      <c r="G408">
        <v>0.58399999999999996</v>
      </c>
      <c r="H408">
        <v>0.41599999999999998</v>
      </c>
      <c r="I408">
        <v>0.62785806620885898</v>
      </c>
      <c r="L408" t="s">
        <v>358</v>
      </c>
      <c r="M408">
        <v>0.43545441008317998</v>
      </c>
      <c r="N408">
        <v>-1.9638426394294599</v>
      </c>
      <c r="O408" t="s">
        <v>434</v>
      </c>
      <c r="P408">
        <v>-2</v>
      </c>
    </row>
    <row r="409" spans="1:16" x14ac:dyDescent="0.25">
      <c r="A409" t="s">
        <v>373</v>
      </c>
      <c r="B409" t="s">
        <v>383</v>
      </c>
      <c r="C409" t="s">
        <v>400</v>
      </c>
      <c r="D409" t="s">
        <v>1054</v>
      </c>
      <c r="E409" t="s">
        <v>1058</v>
      </c>
      <c r="F409" s="63">
        <v>43117</v>
      </c>
      <c r="G409">
        <v>0.72650000000000003</v>
      </c>
      <c r="H409">
        <v>0.27350000000000002</v>
      </c>
      <c r="I409">
        <v>0.722509032113267</v>
      </c>
      <c r="L409" t="s">
        <v>358</v>
      </c>
      <c r="M409">
        <v>0.33660819267775699</v>
      </c>
      <c r="N409">
        <v>4.8178289554862896</v>
      </c>
      <c r="O409" t="s">
        <v>358</v>
      </c>
      <c r="P409">
        <v>5</v>
      </c>
    </row>
    <row r="410" spans="1:16" x14ac:dyDescent="0.25">
      <c r="A410" t="s">
        <v>373</v>
      </c>
      <c r="B410" t="s">
        <v>377</v>
      </c>
      <c r="C410" t="s">
        <v>384</v>
      </c>
      <c r="D410" t="s">
        <v>1054</v>
      </c>
      <c r="E410" t="s">
        <v>1059</v>
      </c>
      <c r="F410" s="63">
        <v>43117</v>
      </c>
      <c r="G410">
        <v>0.87549999999999994</v>
      </c>
      <c r="H410">
        <v>0.1245</v>
      </c>
      <c r="I410">
        <v>0.49710059256539102</v>
      </c>
      <c r="L410" t="s">
        <v>358</v>
      </c>
      <c r="M410">
        <v>0.41906918545796101</v>
      </c>
      <c r="N410">
        <v>8.5932945822222297</v>
      </c>
      <c r="O410" t="s">
        <v>434</v>
      </c>
      <c r="P410">
        <v>9</v>
      </c>
    </row>
    <row r="411" spans="1:16" x14ac:dyDescent="0.25">
      <c r="A411" t="s">
        <v>373</v>
      </c>
      <c r="B411" t="s">
        <v>394</v>
      </c>
      <c r="C411" t="s">
        <v>405</v>
      </c>
      <c r="D411" t="s">
        <v>1054</v>
      </c>
      <c r="E411" t="s">
        <v>1060</v>
      </c>
      <c r="F411" s="63">
        <v>43117</v>
      </c>
      <c r="G411">
        <v>0.155</v>
      </c>
      <c r="H411">
        <v>0.84499999999999997</v>
      </c>
      <c r="I411">
        <v>0.93655497049717096</v>
      </c>
      <c r="L411" t="s">
        <v>359</v>
      </c>
      <c r="M411">
        <v>0.94327989296915304</v>
      </c>
      <c r="N411">
        <v>-6.3104990914533898</v>
      </c>
      <c r="O411" t="s">
        <v>359</v>
      </c>
      <c r="P411">
        <v>-6</v>
      </c>
    </row>
    <row r="412" spans="1:16" x14ac:dyDescent="0.25">
      <c r="A412" t="s">
        <v>373</v>
      </c>
      <c r="B412" t="s">
        <v>380</v>
      </c>
      <c r="C412" t="s">
        <v>386</v>
      </c>
      <c r="D412" t="s">
        <v>1054</v>
      </c>
      <c r="E412" t="s">
        <v>1061</v>
      </c>
      <c r="F412" s="63">
        <v>43117</v>
      </c>
      <c r="G412">
        <v>0.38450000000000001</v>
      </c>
      <c r="H412">
        <v>0.61550000000000005</v>
      </c>
      <c r="I412">
        <v>0.79354239762527401</v>
      </c>
      <c r="L412" t="s">
        <v>358</v>
      </c>
      <c r="M412">
        <v>0.74798926563354196</v>
      </c>
      <c r="N412">
        <v>-3.5631137398283901</v>
      </c>
      <c r="O412" t="s">
        <v>434</v>
      </c>
      <c r="P412">
        <v>-4</v>
      </c>
    </row>
    <row r="413" spans="1:16" x14ac:dyDescent="0.25">
      <c r="A413" t="s">
        <v>373</v>
      </c>
      <c r="B413" t="s">
        <v>401</v>
      </c>
      <c r="C413" t="s">
        <v>378</v>
      </c>
      <c r="D413" t="s">
        <v>1054</v>
      </c>
      <c r="E413" t="s">
        <v>1062</v>
      </c>
      <c r="F413" s="63">
        <v>43117</v>
      </c>
      <c r="G413">
        <v>0.5675</v>
      </c>
      <c r="H413">
        <v>0.4325</v>
      </c>
      <c r="I413">
        <v>0.52774714053737604</v>
      </c>
      <c r="L413" t="s">
        <v>359</v>
      </c>
      <c r="M413">
        <v>0.34890891765325299</v>
      </c>
      <c r="N413">
        <v>-0.84441154630162296</v>
      </c>
      <c r="O413" t="s">
        <v>434</v>
      </c>
      <c r="P413">
        <v>-1</v>
      </c>
    </row>
    <row r="414" spans="1:16" x14ac:dyDescent="0.25">
      <c r="A414" t="s">
        <v>373</v>
      </c>
      <c r="B414" t="s">
        <v>407</v>
      </c>
      <c r="C414" t="s">
        <v>387</v>
      </c>
      <c r="D414" t="s">
        <v>1054</v>
      </c>
      <c r="E414" t="s">
        <v>1063</v>
      </c>
      <c r="F414" s="63">
        <v>43117</v>
      </c>
      <c r="G414">
        <v>0.61050000000000004</v>
      </c>
      <c r="H414">
        <v>0.38950000000000001</v>
      </c>
      <c r="I414">
        <v>0.22910534398644</v>
      </c>
      <c r="L414" t="s">
        <v>358</v>
      </c>
      <c r="M414">
        <v>4.8163624528532102E-2</v>
      </c>
      <c r="N414">
        <v>1.21629392401189</v>
      </c>
      <c r="O414" t="s">
        <v>358</v>
      </c>
      <c r="P414">
        <v>1</v>
      </c>
    </row>
    <row r="415" spans="1:16" x14ac:dyDescent="0.25">
      <c r="A415" t="s">
        <v>373</v>
      </c>
      <c r="B415" t="s">
        <v>388</v>
      </c>
      <c r="C415" t="s">
        <v>390</v>
      </c>
      <c r="D415" t="s">
        <v>1054</v>
      </c>
      <c r="E415" t="s">
        <v>1064</v>
      </c>
      <c r="F415" s="63">
        <v>43117</v>
      </c>
      <c r="G415">
        <v>0.20799999999999999</v>
      </c>
      <c r="H415">
        <v>0.79200000000000004</v>
      </c>
      <c r="I415">
        <v>0.76330735795304605</v>
      </c>
      <c r="L415" t="s">
        <v>359</v>
      </c>
      <c r="M415">
        <v>0.89466280822750199</v>
      </c>
      <c r="N415">
        <v>-7.2042434219481404</v>
      </c>
      <c r="O415" t="s">
        <v>359</v>
      </c>
      <c r="P415">
        <v>-7</v>
      </c>
    </row>
    <row r="416" spans="1:16" x14ac:dyDescent="0.25">
      <c r="A416" t="s">
        <v>373</v>
      </c>
      <c r="B416" t="s">
        <v>383</v>
      </c>
      <c r="C416" t="s">
        <v>375</v>
      </c>
      <c r="D416" t="s">
        <v>1065</v>
      </c>
      <c r="E416" t="s">
        <v>1066</v>
      </c>
      <c r="F416" s="63">
        <v>43119</v>
      </c>
      <c r="G416">
        <v>0.36599999999999999</v>
      </c>
      <c r="H416">
        <v>0.63400000000000001</v>
      </c>
      <c r="I416">
        <v>0.85856790673469496</v>
      </c>
      <c r="L416" t="s">
        <v>359</v>
      </c>
      <c r="M416">
        <v>0.91104413107287596</v>
      </c>
      <c r="N416">
        <v>-3.3584081423211498</v>
      </c>
      <c r="O416" t="s">
        <v>359</v>
      </c>
      <c r="P416">
        <v>-3</v>
      </c>
    </row>
    <row r="417" spans="1:16" x14ac:dyDescent="0.25">
      <c r="A417" t="s">
        <v>373</v>
      </c>
      <c r="B417" t="s">
        <v>380</v>
      </c>
      <c r="C417" t="s">
        <v>400</v>
      </c>
      <c r="D417" t="s">
        <v>1065</v>
      </c>
      <c r="E417" t="s">
        <v>1067</v>
      </c>
      <c r="F417" s="63">
        <v>43119</v>
      </c>
      <c r="G417">
        <v>0.66800000000000004</v>
      </c>
      <c r="H417">
        <v>0.33200000000000002</v>
      </c>
      <c r="I417">
        <v>0.33404001534813199</v>
      </c>
      <c r="L417" t="s">
        <v>358</v>
      </c>
      <c r="M417">
        <v>0.39108912919097699</v>
      </c>
      <c r="N417">
        <v>-0.125197977224075</v>
      </c>
      <c r="O417" t="s">
        <v>358</v>
      </c>
      <c r="P417">
        <v>0</v>
      </c>
    </row>
    <row r="418" spans="1:16" x14ac:dyDescent="0.25">
      <c r="A418" t="s">
        <v>373</v>
      </c>
      <c r="B418" t="s">
        <v>387</v>
      </c>
      <c r="C418" t="s">
        <v>378</v>
      </c>
      <c r="D418" t="s">
        <v>1065</v>
      </c>
      <c r="E418" t="s">
        <v>1068</v>
      </c>
      <c r="F418" s="63">
        <v>43119</v>
      </c>
      <c r="G418">
        <v>0.31850000000000001</v>
      </c>
      <c r="H418">
        <v>0.68149999999999999</v>
      </c>
      <c r="I418">
        <v>0.30855602714599301</v>
      </c>
      <c r="L418" t="s">
        <v>359</v>
      </c>
      <c r="M418">
        <v>0.93939010004169998</v>
      </c>
      <c r="N418">
        <v>-5.5734087449483596</v>
      </c>
      <c r="O418" t="s">
        <v>359</v>
      </c>
      <c r="P418">
        <v>-6</v>
      </c>
    </row>
    <row r="419" spans="1:16" x14ac:dyDescent="0.25">
      <c r="A419" t="s">
        <v>373</v>
      </c>
      <c r="B419" t="s">
        <v>393</v>
      </c>
      <c r="C419" t="s">
        <v>406</v>
      </c>
      <c r="D419" t="s">
        <v>1065</v>
      </c>
      <c r="E419" t="s">
        <v>1069</v>
      </c>
      <c r="F419" s="63">
        <v>43119</v>
      </c>
      <c r="G419">
        <v>0.32850000000000001</v>
      </c>
      <c r="H419">
        <v>0.67149999999999999</v>
      </c>
      <c r="I419">
        <v>0.56883629250115597</v>
      </c>
      <c r="L419" t="s">
        <v>358</v>
      </c>
      <c r="M419">
        <v>0.20548565407711</v>
      </c>
      <c r="N419">
        <v>-4.7897344314125299</v>
      </c>
      <c r="O419" t="s">
        <v>434</v>
      </c>
      <c r="P419">
        <v>-5</v>
      </c>
    </row>
    <row r="420" spans="1:16" x14ac:dyDescent="0.25">
      <c r="A420" t="s">
        <v>373</v>
      </c>
      <c r="B420" t="s">
        <v>389</v>
      </c>
      <c r="C420" t="s">
        <v>388</v>
      </c>
      <c r="D420" t="s">
        <v>1065</v>
      </c>
      <c r="E420" t="s">
        <v>1070</v>
      </c>
      <c r="F420" s="63">
        <v>43119</v>
      </c>
      <c r="G420">
        <v>0.17199999999999999</v>
      </c>
      <c r="H420">
        <v>0.82799999999999996</v>
      </c>
      <c r="I420">
        <v>0.79125224423169105</v>
      </c>
      <c r="L420" t="s">
        <v>359</v>
      </c>
      <c r="M420">
        <v>0.60122010464097098</v>
      </c>
      <c r="N420">
        <v>-9.4528743368019192</v>
      </c>
      <c r="O420" t="s">
        <v>359</v>
      </c>
      <c r="P420">
        <v>-9</v>
      </c>
    </row>
    <row r="421" spans="1:16" x14ac:dyDescent="0.25">
      <c r="A421" t="s">
        <v>373</v>
      </c>
      <c r="B421" t="s">
        <v>379</v>
      </c>
      <c r="C421" t="s">
        <v>394</v>
      </c>
      <c r="D421" t="s">
        <v>1065</v>
      </c>
      <c r="E421" t="s">
        <v>1071</v>
      </c>
      <c r="F421" s="63">
        <v>43119</v>
      </c>
      <c r="G421">
        <v>0.73299999999999998</v>
      </c>
      <c r="H421">
        <v>0.26700000000000002</v>
      </c>
      <c r="I421">
        <v>0.81141391863400603</v>
      </c>
      <c r="L421" t="s">
        <v>358</v>
      </c>
      <c r="M421">
        <v>0.15935698480307101</v>
      </c>
      <c r="N421">
        <v>6.1967554212773903</v>
      </c>
      <c r="O421" t="s">
        <v>358</v>
      </c>
      <c r="P421">
        <v>6</v>
      </c>
    </row>
    <row r="422" spans="1:16" x14ac:dyDescent="0.25">
      <c r="A422" t="s">
        <v>373</v>
      </c>
      <c r="B422" t="s">
        <v>401</v>
      </c>
      <c r="C422" t="s">
        <v>407</v>
      </c>
      <c r="D422" t="s">
        <v>1065</v>
      </c>
      <c r="E422" t="s">
        <v>1072</v>
      </c>
      <c r="F422" s="63">
        <v>43119</v>
      </c>
      <c r="G422">
        <v>0.35249999999999998</v>
      </c>
      <c r="H422">
        <v>0.64749999999999996</v>
      </c>
      <c r="I422">
        <v>0.90960281699437995</v>
      </c>
      <c r="L422" t="s">
        <v>359</v>
      </c>
      <c r="M422">
        <v>0.319637192048354</v>
      </c>
      <c r="N422">
        <v>-5.63467422156595</v>
      </c>
      <c r="O422" t="s">
        <v>434</v>
      </c>
      <c r="P422">
        <v>-6</v>
      </c>
    </row>
    <row r="423" spans="1:16" x14ac:dyDescent="0.25">
      <c r="A423" t="s">
        <v>373</v>
      </c>
      <c r="B423" t="s">
        <v>405</v>
      </c>
      <c r="C423" t="s">
        <v>402</v>
      </c>
      <c r="D423" t="s">
        <v>1073</v>
      </c>
      <c r="E423" t="s">
        <v>1074</v>
      </c>
      <c r="F423" s="63">
        <v>43120</v>
      </c>
      <c r="G423">
        <v>0.2485</v>
      </c>
      <c r="H423">
        <v>0.75149999999999995</v>
      </c>
      <c r="I423">
        <v>0.75427948595925698</v>
      </c>
      <c r="L423" t="s">
        <v>359</v>
      </c>
      <c r="M423">
        <v>0.98397926297300597</v>
      </c>
      <c r="N423">
        <v>-1.4648405547007</v>
      </c>
      <c r="O423" t="s">
        <v>359</v>
      </c>
      <c r="P423">
        <v>-1</v>
      </c>
    </row>
    <row r="424" spans="1:16" x14ac:dyDescent="0.25">
      <c r="A424" t="s">
        <v>373</v>
      </c>
      <c r="B424" t="s">
        <v>384</v>
      </c>
      <c r="C424" t="s">
        <v>395</v>
      </c>
      <c r="D424" t="s">
        <v>1073</v>
      </c>
      <c r="E424" t="s">
        <v>1075</v>
      </c>
      <c r="F424" s="63">
        <v>43120</v>
      </c>
      <c r="G424">
        <v>0.30549999999999999</v>
      </c>
      <c r="H424">
        <v>0.69450000000000001</v>
      </c>
      <c r="I424">
        <v>0.51574141101978799</v>
      </c>
      <c r="L424" t="s">
        <v>359</v>
      </c>
      <c r="M424">
        <v>0.97566361503051802</v>
      </c>
      <c r="N424">
        <v>-7.4105403281293096</v>
      </c>
      <c r="O424" t="s">
        <v>434</v>
      </c>
      <c r="P424">
        <v>-7</v>
      </c>
    </row>
    <row r="425" spans="1:16" x14ac:dyDescent="0.25">
      <c r="A425" t="s">
        <v>373</v>
      </c>
      <c r="B425" t="s">
        <v>378</v>
      </c>
      <c r="C425" t="s">
        <v>403</v>
      </c>
      <c r="D425" t="s">
        <v>1073</v>
      </c>
      <c r="E425" t="s">
        <v>1076</v>
      </c>
      <c r="F425" s="63">
        <v>43120</v>
      </c>
      <c r="G425">
        <v>0.14199999999999999</v>
      </c>
      <c r="H425">
        <v>0.85799999999999998</v>
      </c>
      <c r="I425">
        <v>0.80590608511195705</v>
      </c>
      <c r="L425" t="s">
        <v>359</v>
      </c>
      <c r="M425">
        <v>0.75657625581992705</v>
      </c>
      <c r="N425">
        <v>-4.3854940963503601</v>
      </c>
      <c r="O425" t="s">
        <v>359</v>
      </c>
      <c r="P425">
        <v>-4</v>
      </c>
    </row>
    <row r="426" spans="1:16" x14ac:dyDescent="0.25">
      <c r="A426" t="s">
        <v>373</v>
      </c>
      <c r="B426" t="s">
        <v>380</v>
      </c>
      <c r="C426" t="s">
        <v>391</v>
      </c>
      <c r="D426" t="s">
        <v>1073</v>
      </c>
      <c r="E426" t="s">
        <v>1077</v>
      </c>
      <c r="F426" s="63">
        <v>43120</v>
      </c>
      <c r="G426">
        <v>0.5</v>
      </c>
      <c r="H426">
        <v>0.5</v>
      </c>
      <c r="I426">
        <v>0.221693865411245</v>
      </c>
      <c r="L426" t="s">
        <v>358</v>
      </c>
      <c r="M426">
        <v>2.0224669298971001E-2</v>
      </c>
      <c r="N426">
        <v>-3.1688752712114501</v>
      </c>
      <c r="O426" t="s">
        <v>434</v>
      </c>
      <c r="P426">
        <v>-3</v>
      </c>
    </row>
    <row r="427" spans="1:16" x14ac:dyDescent="0.25">
      <c r="A427" t="s">
        <v>373</v>
      </c>
      <c r="B427" t="s">
        <v>386</v>
      </c>
      <c r="C427" t="s">
        <v>374</v>
      </c>
      <c r="D427" t="s">
        <v>1073</v>
      </c>
      <c r="E427" t="s">
        <v>1078</v>
      </c>
      <c r="F427" s="63">
        <v>43120</v>
      </c>
      <c r="G427">
        <v>0.2145</v>
      </c>
      <c r="H427">
        <v>0.78549999999999998</v>
      </c>
      <c r="I427">
        <v>0.79662469598154795</v>
      </c>
      <c r="L427" t="s">
        <v>359</v>
      </c>
      <c r="M427">
        <v>0.93110148848200802</v>
      </c>
      <c r="N427">
        <v>-6.7681846574687796</v>
      </c>
      <c r="O427" t="s">
        <v>359</v>
      </c>
      <c r="P427">
        <v>-7</v>
      </c>
    </row>
    <row r="428" spans="1:16" x14ac:dyDescent="0.25">
      <c r="A428" t="s">
        <v>373</v>
      </c>
      <c r="B428" t="s">
        <v>377</v>
      </c>
      <c r="C428" t="s">
        <v>382</v>
      </c>
      <c r="D428" t="s">
        <v>1073</v>
      </c>
      <c r="E428" t="s">
        <v>1079</v>
      </c>
      <c r="F428" s="63">
        <v>43120</v>
      </c>
      <c r="G428">
        <v>0.85750000000000004</v>
      </c>
      <c r="H428">
        <v>0.14249999999999999</v>
      </c>
      <c r="I428">
        <v>0.72704572361508901</v>
      </c>
      <c r="L428" t="s">
        <v>358</v>
      </c>
      <c r="M428">
        <v>0.72697145523819795</v>
      </c>
      <c r="N428">
        <v>6.9239527551022704</v>
      </c>
      <c r="O428" t="s">
        <v>434</v>
      </c>
      <c r="P428">
        <v>7</v>
      </c>
    </row>
    <row r="429" spans="1:16" x14ac:dyDescent="0.25">
      <c r="A429" t="s">
        <v>373</v>
      </c>
      <c r="B429" t="s">
        <v>390</v>
      </c>
      <c r="C429" t="s">
        <v>407</v>
      </c>
      <c r="D429" t="s">
        <v>1073</v>
      </c>
      <c r="E429" t="s">
        <v>1080</v>
      </c>
      <c r="F429" s="63">
        <v>43120</v>
      </c>
      <c r="G429">
        <v>0.62050000000000005</v>
      </c>
      <c r="H429">
        <v>0.3795</v>
      </c>
      <c r="I429">
        <v>0.489918119546571</v>
      </c>
      <c r="L429" t="s">
        <v>358</v>
      </c>
      <c r="M429">
        <v>0.24720992733792399</v>
      </c>
      <c r="N429">
        <v>0.67844663378476999</v>
      </c>
      <c r="O429" t="s">
        <v>358</v>
      </c>
      <c r="P429">
        <v>1</v>
      </c>
    </row>
    <row r="430" spans="1:16" x14ac:dyDescent="0.25">
      <c r="A430" t="s">
        <v>373</v>
      </c>
      <c r="B430" t="s">
        <v>375</v>
      </c>
      <c r="C430" t="s">
        <v>410</v>
      </c>
      <c r="D430" t="s">
        <v>1073</v>
      </c>
      <c r="E430" t="s">
        <v>1081</v>
      </c>
      <c r="F430" s="63">
        <v>43120</v>
      </c>
      <c r="G430">
        <v>0.29849999999999999</v>
      </c>
      <c r="H430">
        <v>0.70150000000000001</v>
      </c>
      <c r="I430">
        <v>0.86916490800984503</v>
      </c>
      <c r="L430" t="s">
        <v>359</v>
      </c>
      <c r="M430">
        <v>0.96747694320098898</v>
      </c>
      <c r="N430">
        <v>-6.2192476340379503</v>
      </c>
      <c r="O430" t="s">
        <v>359</v>
      </c>
      <c r="P430">
        <v>-6</v>
      </c>
    </row>
    <row r="431" spans="1:16" x14ac:dyDescent="0.25">
      <c r="A431" t="s">
        <v>373</v>
      </c>
      <c r="B431" t="s">
        <v>381</v>
      </c>
      <c r="C431" t="s">
        <v>385</v>
      </c>
      <c r="D431" t="s">
        <v>1073</v>
      </c>
      <c r="E431" t="s">
        <v>1082</v>
      </c>
      <c r="F431" s="63">
        <v>43120</v>
      </c>
      <c r="G431">
        <v>0.24349999999999999</v>
      </c>
      <c r="H431">
        <v>0.75649999999999995</v>
      </c>
      <c r="I431">
        <v>0.72010862581949897</v>
      </c>
      <c r="L431" t="s">
        <v>359</v>
      </c>
      <c r="M431">
        <v>0.71137041765558395</v>
      </c>
      <c r="N431">
        <v>-3.98848113137353</v>
      </c>
      <c r="O431" t="s">
        <v>359</v>
      </c>
      <c r="P431">
        <v>-4</v>
      </c>
    </row>
    <row r="432" spans="1:16" x14ac:dyDescent="0.25">
      <c r="A432" t="s">
        <v>373</v>
      </c>
      <c r="B432" t="s">
        <v>399</v>
      </c>
      <c r="C432" t="s">
        <v>397</v>
      </c>
      <c r="D432" t="s">
        <v>1083</v>
      </c>
      <c r="E432" t="s">
        <v>1084</v>
      </c>
      <c r="F432" s="63">
        <v>43121</v>
      </c>
      <c r="G432">
        <v>0.14050000000000001</v>
      </c>
      <c r="H432">
        <v>0.85950000000000004</v>
      </c>
      <c r="I432">
        <v>0.99934191420480101</v>
      </c>
      <c r="L432" t="s">
        <v>359</v>
      </c>
      <c r="M432">
        <v>0.996108608016542</v>
      </c>
      <c r="N432">
        <v>-10.184370491408499</v>
      </c>
      <c r="O432" t="s">
        <v>359</v>
      </c>
      <c r="P432">
        <v>-10</v>
      </c>
    </row>
    <row r="433" spans="1:16" x14ac:dyDescent="0.25">
      <c r="A433" t="s">
        <v>373</v>
      </c>
      <c r="B433" t="s">
        <v>401</v>
      </c>
      <c r="C433" t="s">
        <v>394</v>
      </c>
      <c r="D433" t="s">
        <v>1083</v>
      </c>
      <c r="E433" t="s">
        <v>1085</v>
      </c>
      <c r="F433" s="63">
        <v>43121</v>
      </c>
      <c r="G433">
        <v>0.4425</v>
      </c>
      <c r="H433">
        <v>0.5575</v>
      </c>
      <c r="I433">
        <v>0.98017368796222604</v>
      </c>
      <c r="L433" t="s">
        <v>359</v>
      </c>
      <c r="M433">
        <v>0.98247249985222795</v>
      </c>
      <c r="N433">
        <v>-1.4673132240913001</v>
      </c>
      <c r="O433" t="s">
        <v>434</v>
      </c>
      <c r="P433">
        <v>-1</v>
      </c>
    </row>
    <row r="434" spans="1:16" x14ac:dyDescent="0.25">
      <c r="A434" t="s">
        <v>373</v>
      </c>
      <c r="B434" t="s">
        <v>400</v>
      </c>
      <c r="C434" t="s">
        <v>406</v>
      </c>
      <c r="D434" t="s">
        <v>1083</v>
      </c>
      <c r="E434" t="s">
        <v>1086</v>
      </c>
      <c r="F434" s="63">
        <v>43121</v>
      </c>
      <c r="G434">
        <v>0.193</v>
      </c>
      <c r="H434">
        <v>0.80700000000000005</v>
      </c>
      <c r="I434">
        <v>0.98164422572896404</v>
      </c>
      <c r="L434" t="s">
        <v>359</v>
      </c>
      <c r="M434">
        <v>0.97916267094671094</v>
      </c>
      <c r="N434">
        <v>-6.9504197009930797</v>
      </c>
      <c r="O434" t="s">
        <v>359</v>
      </c>
      <c r="P434">
        <v>-7</v>
      </c>
    </row>
    <row r="435" spans="1:16" x14ac:dyDescent="0.25">
      <c r="A435" t="s">
        <v>373</v>
      </c>
      <c r="B435" t="s">
        <v>379</v>
      </c>
      <c r="C435" t="s">
        <v>383</v>
      </c>
      <c r="D435" t="s">
        <v>1083</v>
      </c>
      <c r="E435" t="s">
        <v>1087</v>
      </c>
      <c r="F435" s="63">
        <v>43121</v>
      </c>
      <c r="G435">
        <v>0.1125</v>
      </c>
      <c r="H435">
        <v>0.88749999999999996</v>
      </c>
      <c r="I435">
        <v>0.86312655018866102</v>
      </c>
      <c r="L435" t="s">
        <v>359</v>
      </c>
      <c r="M435">
        <v>0.97902245836854396</v>
      </c>
      <c r="N435">
        <v>-10.668264299214799</v>
      </c>
      <c r="O435" t="s">
        <v>359</v>
      </c>
      <c r="P435">
        <v>-11</v>
      </c>
    </row>
    <row r="436" spans="1:16" x14ac:dyDescent="0.25">
      <c r="A436" t="s">
        <v>373</v>
      </c>
      <c r="B436" t="s">
        <v>403</v>
      </c>
      <c r="C436" t="s">
        <v>400</v>
      </c>
      <c r="D436" t="s">
        <v>1088</v>
      </c>
      <c r="E436" t="s">
        <v>1089</v>
      </c>
      <c r="F436" s="63">
        <v>43141</v>
      </c>
      <c r="G436">
        <v>0.65300000000000002</v>
      </c>
      <c r="H436">
        <v>0.34699999999999998</v>
      </c>
      <c r="I436">
        <v>0.20364283336354599</v>
      </c>
      <c r="L436" t="s">
        <v>358</v>
      </c>
      <c r="M436">
        <v>0.56049879054548102</v>
      </c>
      <c r="N436">
        <v>1.00164896892036</v>
      </c>
      <c r="O436" t="s">
        <v>434</v>
      </c>
      <c r="P436">
        <v>1</v>
      </c>
    </row>
    <row r="437" spans="1:16" x14ac:dyDescent="0.25">
      <c r="A437" t="s">
        <v>373</v>
      </c>
      <c r="B437" t="s">
        <v>390</v>
      </c>
      <c r="C437" t="s">
        <v>374</v>
      </c>
      <c r="D437" t="s">
        <v>1088</v>
      </c>
      <c r="E437" t="s">
        <v>1090</v>
      </c>
      <c r="F437" s="63">
        <v>43141</v>
      </c>
      <c r="G437">
        <v>0.2465</v>
      </c>
      <c r="H437">
        <v>0.75349999999999995</v>
      </c>
      <c r="I437">
        <v>0.93541486799143803</v>
      </c>
      <c r="L437" t="s">
        <v>358</v>
      </c>
      <c r="M437">
        <v>0.88050263307426102</v>
      </c>
      <c r="N437">
        <v>-6.4363731851647898</v>
      </c>
      <c r="O437" t="s">
        <v>434</v>
      </c>
      <c r="P437">
        <v>-6</v>
      </c>
    </row>
    <row r="438" spans="1:16" x14ac:dyDescent="0.25">
      <c r="A438" t="s">
        <v>373</v>
      </c>
      <c r="B438" t="s">
        <v>386</v>
      </c>
      <c r="C438" t="s">
        <v>399</v>
      </c>
      <c r="D438" t="s">
        <v>1088</v>
      </c>
      <c r="E438" t="s">
        <v>1091</v>
      </c>
      <c r="F438" s="63">
        <v>43141</v>
      </c>
      <c r="G438">
        <v>0.60150000000000003</v>
      </c>
      <c r="H438">
        <v>0.39850000000000002</v>
      </c>
      <c r="I438">
        <v>0.81984039188160696</v>
      </c>
      <c r="L438" t="s">
        <v>358</v>
      </c>
      <c r="M438">
        <v>0.803454769168923</v>
      </c>
      <c r="N438">
        <v>3.24979197702103</v>
      </c>
      <c r="O438" t="s">
        <v>434</v>
      </c>
      <c r="P438">
        <v>3</v>
      </c>
    </row>
    <row r="439" spans="1:16" x14ac:dyDescent="0.25">
      <c r="A439" t="s">
        <v>373</v>
      </c>
      <c r="B439" t="s">
        <v>393</v>
      </c>
      <c r="C439" t="s">
        <v>384</v>
      </c>
      <c r="D439" t="s">
        <v>1088</v>
      </c>
      <c r="E439" t="s">
        <v>1092</v>
      </c>
      <c r="F439" s="63">
        <v>43141</v>
      </c>
      <c r="G439">
        <v>0.67349999999999999</v>
      </c>
      <c r="H439">
        <v>0.32650000000000001</v>
      </c>
      <c r="I439">
        <v>0.98885216397722897</v>
      </c>
      <c r="L439" t="s">
        <v>358</v>
      </c>
      <c r="M439">
        <v>0.67936797054336495</v>
      </c>
      <c r="N439">
        <v>0.22928273975034</v>
      </c>
      <c r="O439" t="s">
        <v>434</v>
      </c>
      <c r="P439">
        <v>0</v>
      </c>
    </row>
    <row r="440" spans="1:16" x14ac:dyDescent="0.25">
      <c r="A440" t="s">
        <v>373</v>
      </c>
      <c r="B440" t="s">
        <v>394</v>
      </c>
      <c r="C440" t="s">
        <v>381</v>
      </c>
      <c r="D440" t="s">
        <v>1088</v>
      </c>
      <c r="E440" t="s">
        <v>1093</v>
      </c>
      <c r="F440" s="63">
        <v>43141</v>
      </c>
      <c r="G440">
        <v>0.59050000000000002</v>
      </c>
      <c r="H440">
        <v>0.40949999999999998</v>
      </c>
      <c r="I440">
        <v>0.99555385281171305</v>
      </c>
      <c r="L440" t="s">
        <v>358</v>
      </c>
      <c r="M440">
        <v>0.65078997592056698</v>
      </c>
      <c r="N440">
        <v>-2.6915963078848302</v>
      </c>
      <c r="O440" t="s">
        <v>434</v>
      </c>
      <c r="P440">
        <v>-3</v>
      </c>
    </row>
    <row r="441" spans="1:16" x14ac:dyDescent="0.25">
      <c r="A441" t="s">
        <v>373</v>
      </c>
      <c r="B441" t="s">
        <v>383</v>
      </c>
      <c r="C441" t="s">
        <v>377</v>
      </c>
      <c r="D441" t="s">
        <v>1088</v>
      </c>
      <c r="E441" t="s">
        <v>1094</v>
      </c>
      <c r="F441" s="63">
        <v>43141</v>
      </c>
      <c r="G441">
        <v>0.20150000000000001</v>
      </c>
      <c r="H441">
        <v>0.79849999999999999</v>
      </c>
      <c r="I441">
        <v>0.63607013115565902</v>
      </c>
      <c r="L441" t="s">
        <v>359</v>
      </c>
      <c r="M441">
        <v>0.93729793651750004</v>
      </c>
      <c r="N441">
        <v>-4.36184689121988</v>
      </c>
      <c r="O441" t="s">
        <v>359</v>
      </c>
      <c r="P441">
        <v>-4</v>
      </c>
    </row>
    <row r="442" spans="1:16" x14ac:dyDescent="0.25">
      <c r="A442" t="s">
        <v>373</v>
      </c>
      <c r="B442" t="s">
        <v>388</v>
      </c>
      <c r="C442" t="s">
        <v>389</v>
      </c>
      <c r="D442" t="s">
        <v>1088</v>
      </c>
      <c r="E442" t="s">
        <v>1095</v>
      </c>
      <c r="F442" s="63">
        <v>43141</v>
      </c>
      <c r="G442">
        <v>0.53349999999999997</v>
      </c>
      <c r="H442">
        <v>0.46650000000000003</v>
      </c>
      <c r="I442">
        <v>0.99781857109081395</v>
      </c>
      <c r="L442" t="s">
        <v>358</v>
      </c>
      <c r="M442">
        <v>0.99404666779405304</v>
      </c>
      <c r="N442">
        <v>-1.16635159072276</v>
      </c>
      <c r="O442" t="s">
        <v>434</v>
      </c>
      <c r="P442">
        <v>-1</v>
      </c>
    </row>
    <row r="443" spans="1:16" x14ac:dyDescent="0.25">
      <c r="A443" t="s">
        <v>373</v>
      </c>
      <c r="B443" t="s">
        <v>375</v>
      </c>
      <c r="C443" t="s">
        <v>391</v>
      </c>
      <c r="D443" t="s">
        <v>1096</v>
      </c>
      <c r="E443" t="s">
        <v>1097</v>
      </c>
      <c r="F443" s="63">
        <v>43142</v>
      </c>
      <c r="G443">
        <v>0.70499999999999996</v>
      </c>
      <c r="H443">
        <v>0.29499999999999998</v>
      </c>
      <c r="I443">
        <v>0.99999779515694998</v>
      </c>
      <c r="L443" t="s">
        <v>358</v>
      </c>
      <c r="M443">
        <v>0.344308399579701</v>
      </c>
      <c r="N443">
        <v>2.18328697466018</v>
      </c>
      <c r="O443" t="s">
        <v>358</v>
      </c>
      <c r="P443">
        <v>2</v>
      </c>
    </row>
    <row r="444" spans="1:16" x14ac:dyDescent="0.25">
      <c r="A444" t="s">
        <v>373</v>
      </c>
      <c r="B444" t="s">
        <v>402</v>
      </c>
      <c r="C444" t="s">
        <v>397</v>
      </c>
      <c r="D444" t="s">
        <v>1096</v>
      </c>
      <c r="E444" t="s">
        <v>1098</v>
      </c>
      <c r="F444" s="63">
        <v>43142</v>
      </c>
      <c r="G444">
        <v>0.41</v>
      </c>
      <c r="H444">
        <v>0.59</v>
      </c>
      <c r="I444">
        <v>8.7691299772908798E-6</v>
      </c>
      <c r="L444" t="s">
        <v>359</v>
      </c>
      <c r="M444">
        <v>0.84381668558548095</v>
      </c>
      <c r="N444">
        <v>-4.4763386436438299</v>
      </c>
      <c r="O444" t="s">
        <v>434</v>
      </c>
      <c r="P444">
        <v>-4</v>
      </c>
    </row>
    <row r="445" spans="1:16" x14ac:dyDescent="0.25">
      <c r="A445" t="s">
        <v>373</v>
      </c>
      <c r="B445" t="s">
        <v>406</v>
      </c>
      <c r="C445" t="s">
        <v>395</v>
      </c>
      <c r="D445" t="s">
        <v>1096</v>
      </c>
      <c r="E445" t="s">
        <v>1099</v>
      </c>
      <c r="F445" s="63">
        <v>43142</v>
      </c>
      <c r="G445">
        <v>0.40899999999999997</v>
      </c>
      <c r="H445">
        <v>0.59099999999999997</v>
      </c>
      <c r="I445">
        <v>0.99999999999914302</v>
      </c>
      <c r="L445" t="s">
        <v>358</v>
      </c>
      <c r="M445">
        <v>0.52008762154147004</v>
      </c>
      <c r="N445">
        <v>0.34685111514300498</v>
      </c>
      <c r="O445" t="s">
        <v>434</v>
      </c>
      <c r="P445">
        <v>0</v>
      </c>
    </row>
    <row r="446" spans="1:16" x14ac:dyDescent="0.25">
      <c r="A446" t="s">
        <v>373</v>
      </c>
      <c r="B446" t="s">
        <v>401</v>
      </c>
      <c r="C446" t="s">
        <v>379</v>
      </c>
      <c r="D446" t="s">
        <v>1096</v>
      </c>
      <c r="E446" t="s">
        <v>1100</v>
      </c>
      <c r="F446" s="63">
        <v>43142</v>
      </c>
      <c r="G446">
        <v>0.223</v>
      </c>
      <c r="H446">
        <v>0.77700000000000002</v>
      </c>
      <c r="I446">
        <v>0.94590895369119099</v>
      </c>
      <c r="L446" t="s">
        <v>359</v>
      </c>
      <c r="M446">
        <v>0.93477556652746596</v>
      </c>
      <c r="N446">
        <v>-8.9208500923065408</v>
      </c>
      <c r="O446" t="s">
        <v>359</v>
      </c>
      <c r="P446">
        <v>-9</v>
      </c>
    </row>
    <row r="447" spans="1:16" x14ac:dyDescent="0.25">
      <c r="A447" t="s">
        <v>373</v>
      </c>
      <c r="B447" t="s">
        <v>381</v>
      </c>
      <c r="C447" t="s">
        <v>382</v>
      </c>
      <c r="D447" t="s">
        <v>1096</v>
      </c>
      <c r="E447" t="s">
        <v>1101</v>
      </c>
      <c r="F447" s="63">
        <v>43142</v>
      </c>
      <c r="G447">
        <v>0.3125</v>
      </c>
      <c r="H447">
        <v>0.6875</v>
      </c>
      <c r="I447">
        <v>1.06780314585703E-5</v>
      </c>
      <c r="L447" t="s">
        <v>359</v>
      </c>
      <c r="M447">
        <v>0.70468243414215603</v>
      </c>
      <c r="N447">
        <v>-4.7693732577485601</v>
      </c>
      <c r="O447" t="s">
        <v>359</v>
      </c>
      <c r="P447">
        <v>-5</v>
      </c>
    </row>
    <row r="448" spans="1:16" x14ac:dyDescent="0.25">
      <c r="A448" t="s">
        <v>373</v>
      </c>
      <c r="B448" t="s">
        <v>378</v>
      </c>
      <c r="C448" t="s">
        <v>405</v>
      </c>
      <c r="D448" t="s">
        <v>1096</v>
      </c>
      <c r="E448" t="s">
        <v>1102</v>
      </c>
      <c r="F448" s="63">
        <v>43142</v>
      </c>
      <c r="G448">
        <v>0.1295</v>
      </c>
      <c r="H448">
        <v>0.87050000000000005</v>
      </c>
      <c r="I448">
        <v>0.97289107490066795</v>
      </c>
      <c r="L448" t="s">
        <v>359</v>
      </c>
      <c r="M448">
        <v>0.90266078518836901</v>
      </c>
      <c r="N448">
        <v>-5.6973677729861301</v>
      </c>
      <c r="O448" t="s">
        <v>359</v>
      </c>
      <c r="P448">
        <v>-6</v>
      </c>
    </row>
    <row r="449" spans="1:16" x14ac:dyDescent="0.25">
      <c r="A449" t="s">
        <v>373</v>
      </c>
      <c r="B449" t="s">
        <v>387</v>
      </c>
      <c r="C449" t="s">
        <v>410</v>
      </c>
      <c r="D449" t="s">
        <v>1096</v>
      </c>
      <c r="E449" t="s">
        <v>1103</v>
      </c>
      <c r="F449" s="63">
        <v>43142</v>
      </c>
      <c r="G449">
        <v>0.1275</v>
      </c>
      <c r="H449">
        <v>0.87250000000000005</v>
      </c>
      <c r="I449">
        <v>0.99585637088643197</v>
      </c>
      <c r="L449" t="s">
        <v>359</v>
      </c>
      <c r="M449">
        <v>0.96792222515091098</v>
      </c>
      <c r="N449">
        <v>-10.862328477137901</v>
      </c>
      <c r="O449" t="s">
        <v>359</v>
      </c>
      <c r="P449">
        <v>-11</v>
      </c>
    </row>
    <row r="450" spans="1:16" x14ac:dyDescent="0.25">
      <c r="A450" t="s">
        <v>373</v>
      </c>
      <c r="B450" t="s">
        <v>407</v>
      </c>
      <c r="C450" t="s">
        <v>385</v>
      </c>
      <c r="D450" t="s">
        <v>1096</v>
      </c>
      <c r="E450" t="s">
        <v>1104</v>
      </c>
      <c r="F450" s="63">
        <v>43142</v>
      </c>
      <c r="G450">
        <v>0.33800000000000002</v>
      </c>
      <c r="H450">
        <v>0.66200000000000003</v>
      </c>
      <c r="I450">
        <v>0.99996723375837004</v>
      </c>
      <c r="L450" t="s">
        <v>358</v>
      </c>
      <c r="M450">
        <v>0.78438327801557295</v>
      </c>
      <c r="N450">
        <v>-5.59866857523871</v>
      </c>
      <c r="O450" t="s">
        <v>434</v>
      </c>
      <c r="P450">
        <v>-6</v>
      </c>
    </row>
    <row r="451" spans="1:16" x14ac:dyDescent="0.25">
      <c r="A451" t="s">
        <v>373</v>
      </c>
      <c r="B451" t="s">
        <v>375</v>
      </c>
      <c r="C451" t="s">
        <v>391</v>
      </c>
      <c r="D451" t="s">
        <v>1096</v>
      </c>
      <c r="E451" t="s">
        <v>1097</v>
      </c>
      <c r="F451" s="63">
        <v>43142</v>
      </c>
      <c r="G451">
        <v>0.6845</v>
      </c>
      <c r="H451">
        <v>0.3155</v>
      </c>
      <c r="I451">
        <v>0.99999779515694998</v>
      </c>
      <c r="L451" t="s">
        <v>358</v>
      </c>
      <c r="M451">
        <v>0.372289948654633</v>
      </c>
      <c r="N451">
        <v>2.2621424099478999</v>
      </c>
      <c r="O451" t="s">
        <v>358</v>
      </c>
      <c r="P451">
        <v>2</v>
      </c>
    </row>
    <row r="452" spans="1:16" x14ac:dyDescent="0.25">
      <c r="A452" t="s">
        <v>373</v>
      </c>
      <c r="B452" t="s">
        <v>402</v>
      </c>
      <c r="C452" t="s">
        <v>397</v>
      </c>
      <c r="D452" t="s">
        <v>1096</v>
      </c>
      <c r="E452" t="s">
        <v>1098</v>
      </c>
      <c r="F452" s="63">
        <v>43142</v>
      </c>
      <c r="G452">
        <v>0.3795</v>
      </c>
      <c r="H452">
        <v>0.62050000000000005</v>
      </c>
      <c r="I452">
        <v>8.7691299772908798E-6</v>
      </c>
      <c r="L452" t="s">
        <v>359</v>
      </c>
      <c r="M452">
        <v>0.85718534140385405</v>
      </c>
      <c r="N452">
        <v>-4.6540136107024104</v>
      </c>
      <c r="O452" t="s">
        <v>359</v>
      </c>
      <c r="P452">
        <v>-5</v>
      </c>
    </row>
    <row r="453" spans="1:16" x14ac:dyDescent="0.25">
      <c r="A453" t="s">
        <v>373</v>
      </c>
      <c r="B453" t="s">
        <v>406</v>
      </c>
      <c r="C453" t="s">
        <v>395</v>
      </c>
      <c r="D453" t="s">
        <v>1096</v>
      </c>
      <c r="E453" t="s">
        <v>1099</v>
      </c>
      <c r="F453" s="63">
        <v>43142</v>
      </c>
      <c r="G453">
        <v>0.44400000000000001</v>
      </c>
      <c r="H453">
        <v>0.55600000000000005</v>
      </c>
      <c r="I453">
        <v>0.99999999999914302</v>
      </c>
      <c r="L453" t="s">
        <v>358</v>
      </c>
      <c r="M453">
        <v>0.53993246261927297</v>
      </c>
      <c r="N453">
        <v>0.48210570420052101</v>
      </c>
      <c r="O453" t="s">
        <v>434</v>
      </c>
      <c r="P453">
        <v>0</v>
      </c>
    </row>
    <row r="454" spans="1:16" x14ac:dyDescent="0.25">
      <c r="A454" t="s">
        <v>373</v>
      </c>
      <c r="B454" t="s">
        <v>401</v>
      </c>
      <c r="C454" t="s">
        <v>379</v>
      </c>
      <c r="D454" t="s">
        <v>1096</v>
      </c>
      <c r="E454" t="s">
        <v>1100</v>
      </c>
      <c r="F454" s="63">
        <v>43142</v>
      </c>
      <c r="G454">
        <v>0.2205</v>
      </c>
      <c r="H454">
        <v>0.77949999999999997</v>
      </c>
      <c r="I454">
        <v>0.94590895369119099</v>
      </c>
      <c r="L454" t="s">
        <v>359</v>
      </c>
      <c r="M454">
        <v>0.92540134345884895</v>
      </c>
      <c r="N454">
        <v>-8.6452210193288295</v>
      </c>
      <c r="O454" t="s">
        <v>359</v>
      </c>
      <c r="P454">
        <v>-9</v>
      </c>
    </row>
    <row r="455" spans="1:16" x14ac:dyDescent="0.25">
      <c r="A455" t="s">
        <v>373</v>
      </c>
      <c r="B455" t="s">
        <v>381</v>
      </c>
      <c r="C455" t="s">
        <v>382</v>
      </c>
      <c r="D455" t="s">
        <v>1096</v>
      </c>
      <c r="E455" t="s">
        <v>1101</v>
      </c>
      <c r="F455" s="63">
        <v>43142</v>
      </c>
      <c r="G455">
        <v>0.3115</v>
      </c>
      <c r="H455">
        <v>0.6885</v>
      </c>
      <c r="I455">
        <v>1.06780314585703E-5</v>
      </c>
      <c r="L455" t="s">
        <v>359</v>
      </c>
      <c r="M455">
        <v>0.71231361728564901</v>
      </c>
      <c r="N455">
        <v>-4.78979635616398</v>
      </c>
      <c r="O455" t="s">
        <v>359</v>
      </c>
      <c r="P455">
        <v>-5</v>
      </c>
    </row>
    <row r="456" spans="1:16" x14ac:dyDescent="0.25">
      <c r="A456" t="s">
        <v>373</v>
      </c>
      <c r="B456" t="s">
        <v>378</v>
      </c>
      <c r="C456" t="s">
        <v>405</v>
      </c>
      <c r="D456" t="s">
        <v>1096</v>
      </c>
      <c r="E456" t="s">
        <v>1102</v>
      </c>
      <c r="F456" s="63">
        <v>43142</v>
      </c>
      <c r="G456">
        <v>0.14349999999999999</v>
      </c>
      <c r="H456">
        <v>0.85650000000000004</v>
      </c>
      <c r="I456">
        <v>0.97289107490066795</v>
      </c>
      <c r="L456" t="s">
        <v>359</v>
      </c>
      <c r="M456">
        <v>0.90003849890729404</v>
      </c>
      <c r="N456">
        <v>-5.4044254570858801</v>
      </c>
      <c r="O456" t="s">
        <v>359</v>
      </c>
      <c r="P456">
        <v>-5</v>
      </c>
    </row>
    <row r="457" spans="1:16" x14ac:dyDescent="0.25">
      <c r="A457" t="s">
        <v>373</v>
      </c>
      <c r="B457" t="s">
        <v>387</v>
      </c>
      <c r="C457" t="s">
        <v>410</v>
      </c>
      <c r="D457" t="s">
        <v>1096</v>
      </c>
      <c r="E457" t="s">
        <v>1103</v>
      </c>
      <c r="F457" s="63">
        <v>43142</v>
      </c>
      <c r="G457">
        <v>0.14349999999999999</v>
      </c>
      <c r="H457">
        <v>0.85650000000000004</v>
      </c>
      <c r="I457">
        <v>0.99585637088643197</v>
      </c>
      <c r="L457" t="s">
        <v>359</v>
      </c>
      <c r="M457">
        <v>0.97532893458124204</v>
      </c>
      <c r="N457">
        <v>-11.0746945417826</v>
      </c>
      <c r="O457" t="s">
        <v>359</v>
      </c>
      <c r="P457">
        <v>-11</v>
      </c>
    </row>
    <row r="458" spans="1:16" x14ac:dyDescent="0.25">
      <c r="A458" t="s">
        <v>373</v>
      </c>
      <c r="B458" t="s">
        <v>407</v>
      </c>
      <c r="C458" t="s">
        <v>385</v>
      </c>
      <c r="D458" t="s">
        <v>1096</v>
      </c>
      <c r="E458" t="s">
        <v>1104</v>
      </c>
      <c r="F458" s="63">
        <v>43142</v>
      </c>
      <c r="G458">
        <v>0.32200000000000001</v>
      </c>
      <c r="H458">
        <v>0.67800000000000005</v>
      </c>
      <c r="I458">
        <v>0.99996723375837004</v>
      </c>
      <c r="L458" t="s">
        <v>358</v>
      </c>
      <c r="M458">
        <v>0.79449549127891195</v>
      </c>
      <c r="N458">
        <v>-5.2318731041936601</v>
      </c>
      <c r="O458" t="s">
        <v>434</v>
      </c>
      <c r="P458">
        <v>-5</v>
      </c>
    </row>
    <row r="459" spans="1:16" x14ac:dyDescent="0.25">
      <c r="A459" t="s">
        <v>373</v>
      </c>
      <c r="B459" t="s">
        <v>403</v>
      </c>
      <c r="C459" t="s">
        <v>406</v>
      </c>
      <c r="D459" t="s">
        <v>1105</v>
      </c>
      <c r="E459" t="s">
        <v>1106</v>
      </c>
      <c r="F459" s="63">
        <v>43143</v>
      </c>
      <c r="G459">
        <v>0.53449999999999998</v>
      </c>
      <c r="H459">
        <v>0.46550000000000002</v>
      </c>
      <c r="I459">
        <v>3.7933974117835403E-2</v>
      </c>
      <c r="L459" t="s">
        <v>359</v>
      </c>
      <c r="M459">
        <v>0.36712142422168698</v>
      </c>
      <c r="N459">
        <v>-2.3017040190853502</v>
      </c>
      <c r="O459" t="s">
        <v>434</v>
      </c>
      <c r="P459">
        <v>-2</v>
      </c>
    </row>
    <row r="460" spans="1:16" x14ac:dyDescent="0.25">
      <c r="A460" t="s">
        <v>373</v>
      </c>
      <c r="B460" t="s">
        <v>401</v>
      </c>
      <c r="C460" t="s">
        <v>374</v>
      </c>
      <c r="D460" t="s">
        <v>1105</v>
      </c>
      <c r="E460" t="s">
        <v>1107</v>
      </c>
      <c r="F460" s="63">
        <v>43143</v>
      </c>
      <c r="G460">
        <v>0.1135</v>
      </c>
      <c r="H460">
        <v>0.88649999999999995</v>
      </c>
      <c r="I460">
        <v>0.805144135166592</v>
      </c>
      <c r="L460" t="s">
        <v>359</v>
      </c>
      <c r="M460">
        <v>0.99738796320438505</v>
      </c>
      <c r="N460">
        <v>-11.8612906695754</v>
      </c>
      <c r="O460" t="s">
        <v>359</v>
      </c>
      <c r="P460">
        <v>-12</v>
      </c>
    </row>
    <row r="461" spans="1:16" x14ac:dyDescent="0.25">
      <c r="A461" t="s">
        <v>373</v>
      </c>
      <c r="B461" t="s">
        <v>390</v>
      </c>
      <c r="C461" t="s">
        <v>400</v>
      </c>
      <c r="D461" t="s">
        <v>1105</v>
      </c>
      <c r="E461" t="s">
        <v>1108</v>
      </c>
      <c r="F461" s="63">
        <v>43143</v>
      </c>
      <c r="G461">
        <v>0.71750000000000003</v>
      </c>
      <c r="H461">
        <v>0.28249999999999997</v>
      </c>
      <c r="I461">
        <v>1.11478946070253E-6</v>
      </c>
      <c r="L461" t="s">
        <v>358</v>
      </c>
      <c r="M461">
        <v>0.282195027210768</v>
      </c>
      <c r="N461">
        <v>1.8346081970169501</v>
      </c>
      <c r="O461" t="s">
        <v>358</v>
      </c>
      <c r="P461">
        <v>2</v>
      </c>
    </row>
    <row r="462" spans="1:16" x14ac:dyDescent="0.25">
      <c r="A462" t="s">
        <v>373</v>
      </c>
      <c r="B462" t="s">
        <v>399</v>
      </c>
      <c r="C462" t="s">
        <v>384</v>
      </c>
      <c r="D462" t="s">
        <v>1105</v>
      </c>
      <c r="E462" t="s">
        <v>1109</v>
      </c>
      <c r="F462" s="63">
        <v>43143</v>
      </c>
      <c r="G462">
        <v>0.1845</v>
      </c>
      <c r="H462">
        <v>0.8155</v>
      </c>
      <c r="I462">
        <v>0.91074767059885597</v>
      </c>
      <c r="L462" t="s">
        <v>358</v>
      </c>
      <c r="M462">
        <v>0.98000632279460598</v>
      </c>
      <c r="N462">
        <v>-5.97864681281738</v>
      </c>
      <c r="O462" t="s">
        <v>434</v>
      </c>
      <c r="P462">
        <v>-6</v>
      </c>
    </row>
    <row r="463" spans="1:16" x14ac:dyDescent="0.25">
      <c r="A463" t="s">
        <v>373</v>
      </c>
      <c r="B463" t="s">
        <v>383</v>
      </c>
      <c r="C463" t="s">
        <v>407</v>
      </c>
      <c r="D463" t="s">
        <v>1105</v>
      </c>
      <c r="E463" t="s">
        <v>1110</v>
      </c>
      <c r="F463" s="63">
        <v>43143</v>
      </c>
      <c r="G463">
        <v>0.48899999999999999</v>
      </c>
      <c r="H463">
        <v>0.51100000000000001</v>
      </c>
      <c r="I463">
        <v>0.26188867936666899</v>
      </c>
      <c r="L463" t="s">
        <v>359</v>
      </c>
      <c r="M463">
        <v>0.477000069397778</v>
      </c>
      <c r="N463">
        <v>-0.753996991346228</v>
      </c>
      <c r="O463" t="s">
        <v>434</v>
      </c>
      <c r="P463">
        <v>-1</v>
      </c>
    </row>
    <row r="464" spans="1:16" x14ac:dyDescent="0.25">
      <c r="A464" t="s">
        <v>373</v>
      </c>
      <c r="B464" t="s">
        <v>389</v>
      </c>
      <c r="C464" t="s">
        <v>377</v>
      </c>
      <c r="D464" t="s">
        <v>1105</v>
      </c>
      <c r="E464" t="s">
        <v>1111</v>
      </c>
      <c r="F464" s="63">
        <v>43143</v>
      </c>
      <c r="G464">
        <v>0.25700000000000001</v>
      </c>
      <c r="H464">
        <v>0.74299999999999999</v>
      </c>
      <c r="I464">
        <v>0.99926571207827697</v>
      </c>
      <c r="L464" t="s">
        <v>359</v>
      </c>
      <c r="M464">
        <v>0.81902734300174795</v>
      </c>
      <c r="N464">
        <v>-7.5854091679791296</v>
      </c>
      <c r="O464" t="s">
        <v>359</v>
      </c>
      <c r="P464">
        <v>-8</v>
      </c>
    </row>
    <row r="465" spans="1:16" x14ac:dyDescent="0.25">
      <c r="A465" t="s">
        <v>373</v>
      </c>
      <c r="B465" t="s">
        <v>399</v>
      </c>
      <c r="C465" t="s">
        <v>374</v>
      </c>
      <c r="D465" t="s">
        <v>1112</v>
      </c>
      <c r="E465" t="s">
        <v>1113</v>
      </c>
      <c r="F465" s="63">
        <v>43155</v>
      </c>
      <c r="G465">
        <v>0.05</v>
      </c>
      <c r="H465">
        <v>0.95</v>
      </c>
      <c r="I465">
        <v>0.99456211811026396</v>
      </c>
      <c r="L465" t="s">
        <v>359</v>
      </c>
      <c r="M465">
        <v>0.99997873373358603</v>
      </c>
      <c r="N465">
        <v>-10.6238630283841</v>
      </c>
      <c r="O465" t="s">
        <v>359</v>
      </c>
      <c r="P465">
        <v>-11</v>
      </c>
    </row>
    <row r="466" spans="1:16" x14ac:dyDescent="0.25">
      <c r="A466" t="s">
        <v>373</v>
      </c>
      <c r="B466" t="s">
        <v>397</v>
      </c>
      <c r="C466" t="s">
        <v>401</v>
      </c>
      <c r="D466" t="s">
        <v>1112</v>
      </c>
      <c r="E466" t="s">
        <v>1114</v>
      </c>
      <c r="F466" s="63">
        <v>43155</v>
      </c>
      <c r="G466">
        <v>0.88449999999999995</v>
      </c>
      <c r="H466">
        <v>0.11550000000000001</v>
      </c>
      <c r="I466">
        <v>1.50787566474703E-2</v>
      </c>
      <c r="L466" t="s">
        <v>358</v>
      </c>
      <c r="M466">
        <v>2.8620196494587901E-5</v>
      </c>
      <c r="N466">
        <v>5.3495447744196101</v>
      </c>
      <c r="O466" t="s">
        <v>358</v>
      </c>
      <c r="P466">
        <v>5</v>
      </c>
    </row>
    <row r="467" spans="1:16" x14ac:dyDescent="0.25">
      <c r="A467" t="s">
        <v>373</v>
      </c>
      <c r="B467" t="s">
        <v>378</v>
      </c>
      <c r="C467" t="s">
        <v>380</v>
      </c>
      <c r="D467" t="s">
        <v>1112</v>
      </c>
      <c r="E467" t="s">
        <v>1115</v>
      </c>
      <c r="F467" s="63">
        <v>43155</v>
      </c>
      <c r="G467">
        <v>0.06</v>
      </c>
      <c r="H467">
        <v>0.94</v>
      </c>
      <c r="I467">
        <v>0.99999596792924095</v>
      </c>
      <c r="L467" t="s">
        <v>359</v>
      </c>
      <c r="M467">
        <v>0.99973265688911295</v>
      </c>
      <c r="N467">
        <v>-6.8924442205611802</v>
      </c>
      <c r="O467" t="s">
        <v>359</v>
      </c>
      <c r="P467">
        <v>-7</v>
      </c>
    </row>
    <row r="468" spans="1:16" x14ac:dyDescent="0.25">
      <c r="A468" t="s">
        <v>373</v>
      </c>
      <c r="B468" t="s">
        <v>405</v>
      </c>
      <c r="C468" t="s">
        <v>377</v>
      </c>
      <c r="D468" t="s">
        <v>1112</v>
      </c>
      <c r="E468" t="s">
        <v>1116</v>
      </c>
      <c r="F468" s="63">
        <v>43155</v>
      </c>
      <c r="G468">
        <v>0.23649999999999999</v>
      </c>
      <c r="H468">
        <v>0.76349999999999996</v>
      </c>
      <c r="I468">
        <v>5.0709613707389703E-2</v>
      </c>
      <c r="L468" t="s">
        <v>359</v>
      </c>
      <c r="M468">
        <v>0.80203057756367901</v>
      </c>
      <c r="N468">
        <v>-5.5849005169241703</v>
      </c>
      <c r="O468" t="s">
        <v>359</v>
      </c>
      <c r="P468">
        <v>-6</v>
      </c>
    </row>
    <row r="469" spans="1:16" x14ac:dyDescent="0.25">
      <c r="A469" t="s">
        <v>373</v>
      </c>
      <c r="B469" t="s">
        <v>384</v>
      </c>
      <c r="C469" t="s">
        <v>410</v>
      </c>
      <c r="D469" t="s">
        <v>1112</v>
      </c>
      <c r="E469" t="s">
        <v>1117</v>
      </c>
      <c r="F469" s="63">
        <v>43155</v>
      </c>
      <c r="G469">
        <v>0.247</v>
      </c>
      <c r="H469">
        <v>0.753</v>
      </c>
      <c r="I469">
        <v>4.2567183656726302E-4</v>
      </c>
      <c r="L469" t="s">
        <v>359</v>
      </c>
      <c r="M469">
        <v>0.78079613525578395</v>
      </c>
      <c r="N469">
        <v>-12.0360937361722</v>
      </c>
      <c r="O469" t="s">
        <v>359</v>
      </c>
      <c r="P469">
        <v>-12</v>
      </c>
    </row>
    <row r="470" spans="1:16" x14ac:dyDescent="0.25">
      <c r="A470" t="s">
        <v>373</v>
      </c>
      <c r="B470" t="s">
        <v>381</v>
      </c>
      <c r="C470" t="s">
        <v>407</v>
      </c>
      <c r="D470" t="s">
        <v>1112</v>
      </c>
      <c r="E470" t="s">
        <v>1118</v>
      </c>
      <c r="F470" s="63">
        <v>43155</v>
      </c>
      <c r="G470">
        <v>0.314</v>
      </c>
      <c r="H470">
        <v>0.68600000000000005</v>
      </c>
      <c r="I470">
        <v>0.90085882774052095</v>
      </c>
      <c r="L470" t="s">
        <v>359</v>
      </c>
      <c r="M470">
        <v>0.27105248240059299</v>
      </c>
      <c r="N470">
        <v>-3.0956867614694801</v>
      </c>
      <c r="O470" t="s">
        <v>434</v>
      </c>
      <c r="P470">
        <v>-3</v>
      </c>
    </row>
    <row r="471" spans="1:16" x14ac:dyDescent="0.25">
      <c r="A471" t="s">
        <v>373</v>
      </c>
      <c r="B471" t="s">
        <v>385</v>
      </c>
      <c r="C471" t="s">
        <v>389</v>
      </c>
      <c r="D471" t="s">
        <v>1112</v>
      </c>
      <c r="E471" t="s">
        <v>1119</v>
      </c>
      <c r="F471" s="63">
        <v>43155</v>
      </c>
      <c r="G471">
        <v>0.74750000000000005</v>
      </c>
      <c r="H471">
        <v>0.2525</v>
      </c>
      <c r="I471">
        <v>0.10833906022661401</v>
      </c>
      <c r="L471" t="s">
        <v>358</v>
      </c>
      <c r="M471">
        <v>0.48019957805137597</v>
      </c>
      <c r="N471">
        <v>2.5829586717084201</v>
      </c>
      <c r="O471" t="s">
        <v>434</v>
      </c>
      <c r="P471">
        <v>3</v>
      </c>
    </row>
    <row r="472" spans="1:16" x14ac:dyDescent="0.25">
      <c r="A472" t="s">
        <v>373</v>
      </c>
      <c r="B472" t="s">
        <v>394</v>
      </c>
      <c r="C472" t="s">
        <v>387</v>
      </c>
      <c r="D472" t="s">
        <v>1112</v>
      </c>
      <c r="E472" t="s">
        <v>1120</v>
      </c>
      <c r="F472" s="63">
        <v>43155</v>
      </c>
      <c r="G472">
        <v>0.54400000000000004</v>
      </c>
      <c r="H472">
        <v>0.45600000000000002</v>
      </c>
      <c r="I472">
        <v>0.50480530022955605</v>
      </c>
      <c r="L472" t="s">
        <v>358</v>
      </c>
      <c r="M472">
        <v>0.20497875854664199</v>
      </c>
      <c r="N472">
        <v>-0.79692007821228406</v>
      </c>
      <c r="O472" t="s">
        <v>434</v>
      </c>
      <c r="P472">
        <v>-1</v>
      </c>
    </row>
    <row r="473" spans="1:16" x14ac:dyDescent="0.25">
      <c r="A473" t="s">
        <v>373</v>
      </c>
      <c r="B473" t="s">
        <v>406</v>
      </c>
      <c r="C473" t="s">
        <v>391</v>
      </c>
      <c r="D473" t="s">
        <v>1121</v>
      </c>
      <c r="E473" t="s">
        <v>1122</v>
      </c>
      <c r="F473" s="63">
        <v>43159</v>
      </c>
      <c r="G473">
        <v>0.39</v>
      </c>
      <c r="H473">
        <v>0.61</v>
      </c>
      <c r="I473">
        <v>0.99749913989958605</v>
      </c>
      <c r="L473" t="s">
        <v>359</v>
      </c>
      <c r="M473">
        <v>0.63509710549337905</v>
      </c>
      <c r="N473">
        <v>-3.6307464625219601</v>
      </c>
      <c r="O473" t="s">
        <v>359</v>
      </c>
      <c r="P473">
        <v>-4</v>
      </c>
    </row>
    <row r="474" spans="1:16" x14ac:dyDescent="0.25">
      <c r="A474" t="s">
        <v>373</v>
      </c>
      <c r="B474" t="s">
        <v>403</v>
      </c>
      <c r="C474" t="s">
        <v>386</v>
      </c>
      <c r="D474" t="s">
        <v>1121</v>
      </c>
      <c r="E474" t="s">
        <v>1123</v>
      </c>
      <c r="F474" s="63">
        <v>43159</v>
      </c>
      <c r="G474">
        <v>0.46550000000000002</v>
      </c>
      <c r="H474">
        <v>0.53449999999999998</v>
      </c>
      <c r="I474">
        <v>1.6212196448044201E-2</v>
      </c>
      <c r="L474" t="s">
        <v>358</v>
      </c>
      <c r="M474">
        <v>0.58301617162205999</v>
      </c>
      <c r="N474">
        <v>-2.75040540180377</v>
      </c>
      <c r="O474" t="s">
        <v>434</v>
      </c>
      <c r="P474">
        <v>-3</v>
      </c>
    </row>
    <row r="475" spans="1:16" x14ac:dyDescent="0.25">
      <c r="A475" t="s">
        <v>373</v>
      </c>
      <c r="B475" t="s">
        <v>383</v>
      </c>
      <c r="C475" t="s">
        <v>402</v>
      </c>
      <c r="D475" t="s">
        <v>1121</v>
      </c>
      <c r="E475" t="s">
        <v>1124</v>
      </c>
      <c r="F475" s="63">
        <v>43159</v>
      </c>
      <c r="G475">
        <v>0.19750000000000001</v>
      </c>
      <c r="H475">
        <v>0.80249999999999999</v>
      </c>
      <c r="I475">
        <v>0.78474450674780605</v>
      </c>
      <c r="L475" t="s">
        <v>359</v>
      </c>
      <c r="M475">
        <v>0.997438086340386</v>
      </c>
      <c r="N475">
        <v>-1.8949310508649</v>
      </c>
      <c r="O475" t="s">
        <v>359</v>
      </c>
      <c r="P475">
        <v>-2</v>
      </c>
    </row>
    <row r="476" spans="1:16" x14ac:dyDescent="0.25">
      <c r="A476" t="s">
        <v>373</v>
      </c>
      <c r="B476" t="s">
        <v>382</v>
      </c>
      <c r="C476" t="s">
        <v>388</v>
      </c>
      <c r="D476" t="s">
        <v>1121</v>
      </c>
      <c r="E476" t="s">
        <v>1125</v>
      </c>
      <c r="F476" s="63">
        <v>43159</v>
      </c>
      <c r="G476">
        <v>0.67200000000000004</v>
      </c>
      <c r="H476">
        <v>0.32800000000000001</v>
      </c>
      <c r="I476">
        <v>2.7451805073140201E-5</v>
      </c>
      <c r="L476" t="s">
        <v>358</v>
      </c>
      <c r="M476">
        <v>0.547182366880819</v>
      </c>
      <c r="N476">
        <v>2.21482080041987</v>
      </c>
      <c r="O476" t="s">
        <v>434</v>
      </c>
      <c r="P476">
        <v>2</v>
      </c>
    </row>
    <row r="477" spans="1:16" x14ac:dyDescent="0.25">
      <c r="A477" t="s">
        <v>373</v>
      </c>
      <c r="B477" t="s">
        <v>374</v>
      </c>
      <c r="C477" t="s">
        <v>393</v>
      </c>
      <c r="D477" t="s">
        <v>1121</v>
      </c>
      <c r="E477" t="s">
        <v>1126</v>
      </c>
      <c r="F477" s="63">
        <v>43159</v>
      </c>
      <c r="G477">
        <v>0.39450000000000002</v>
      </c>
      <c r="H477">
        <v>0.60550000000000004</v>
      </c>
      <c r="I477">
        <v>0.99852803171064397</v>
      </c>
      <c r="L477" t="s">
        <v>358</v>
      </c>
      <c r="M477">
        <v>0.53361990051472796</v>
      </c>
      <c r="N477">
        <v>-2.4967630082622101</v>
      </c>
      <c r="O477" t="s">
        <v>434</v>
      </c>
      <c r="P477">
        <v>-2</v>
      </c>
    </row>
    <row r="478" spans="1:16" x14ac:dyDescent="0.25">
      <c r="A478" t="s">
        <v>373</v>
      </c>
      <c r="B478" t="s">
        <v>391</v>
      </c>
      <c r="C478" t="s">
        <v>374</v>
      </c>
      <c r="D478" t="s">
        <v>1127</v>
      </c>
      <c r="E478" t="s">
        <v>1128</v>
      </c>
      <c r="F478" s="63">
        <v>43161</v>
      </c>
      <c r="G478">
        <v>0.17299999999999999</v>
      </c>
      <c r="H478">
        <v>0.82699999999999996</v>
      </c>
      <c r="I478">
        <v>0.62114109128643702</v>
      </c>
      <c r="L478" t="s">
        <v>359</v>
      </c>
      <c r="M478">
        <v>0.98891901971324803</v>
      </c>
      <c r="N478">
        <v>-5.8453378090029799</v>
      </c>
      <c r="O478" t="s">
        <v>359</v>
      </c>
      <c r="P478">
        <v>-6</v>
      </c>
    </row>
    <row r="479" spans="1:16" x14ac:dyDescent="0.25">
      <c r="A479" t="s">
        <v>373</v>
      </c>
      <c r="B479" t="s">
        <v>406</v>
      </c>
      <c r="C479" t="s">
        <v>399</v>
      </c>
      <c r="D479" t="s">
        <v>1127</v>
      </c>
      <c r="E479" t="s">
        <v>1129</v>
      </c>
      <c r="F479" s="63">
        <v>43161</v>
      </c>
      <c r="G479">
        <v>0.3695</v>
      </c>
      <c r="H479">
        <v>0.63049999999999995</v>
      </c>
      <c r="I479">
        <v>0.99999555503341797</v>
      </c>
      <c r="L479" t="s">
        <v>358</v>
      </c>
      <c r="M479">
        <v>0.955836409768136</v>
      </c>
      <c r="N479">
        <v>-0.58619018684755397</v>
      </c>
      <c r="O479" t="s">
        <v>434</v>
      </c>
      <c r="P479">
        <v>-1</v>
      </c>
    </row>
    <row r="480" spans="1:16" x14ac:dyDescent="0.25">
      <c r="A480" t="s">
        <v>373</v>
      </c>
      <c r="B480" t="s">
        <v>377</v>
      </c>
      <c r="C480" t="s">
        <v>395</v>
      </c>
      <c r="D480" t="s">
        <v>1127</v>
      </c>
      <c r="E480" t="s">
        <v>1130</v>
      </c>
      <c r="F480" s="63">
        <v>43161</v>
      </c>
      <c r="G480">
        <v>0.6905</v>
      </c>
      <c r="H480">
        <v>0.3095</v>
      </c>
      <c r="I480">
        <v>0.99673661085524501</v>
      </c>
      <c r="L480" t="s">
        <v>358</v>
      </c>
      <c r="M480">
        <v>0.220843556355757</v>
      </c>
      <c r="N480">
        <v>3.0262465092542499</v>
      </c>
      <c r="O480" t="s">
        <v>358</v>
      </c>
      <c r="P480">
        <v>3</v>
      </c>
    </row>
    <row r="481" spans="1:16" x14ac:dyDescent="0.25">
      <c r="A481" t="s">
        <v>373</v>
      </c>
      <c r="B481" t="s">
        <v>381</v>
      </c>
      <c r="C481" t="s">
        <v>384</v>
      </c>
      <c r="D481" t="s">
        <v>1127</v>
      </c>
      <c r="E481" t="s">
        <v>1131</v>
      </c>
      <c r="F481" s="63">
        <v>43161</v>
      </c>
      <c r="G481">
        <v>0.38200000000000001</v>
      </c>
      <c r="H481">
        <v>0.61799999999999999</v>
      </c>
      <c r="I481">
        <v>0.99970698849167505</v>
      </c>
      <c r="L481" t="s">
        <v>359</v>
      </c>
      <c r="M481">
        <v>0.24596592475524301</v>
      </c>
      <c r="N481">
        <v>-1.98273261574201</v>
      </c>
      <c r="O481" t="s">
        <v>434</v>
      </c>
      <c r="P481">
        <v>-2</v>
      </c>
    </row>
    <row r="482" spans="1:16" x14ac:dyDescent="0.25">
      <c r="A482" t="s">
        <v>373</v>
      </c>
      <c r="B482" t="s">
        <v>388</v>
      </c>
      <c r="C482" t="s">
        <v>378</v>
      </c>
      <c r="D482" t="s">
        <v>1127</v>
      </c>
      <c r="E482" t="s">
        <v>1132</v>
      </c>
      <c r="F482" s="63">
        <v>43161</v>
      </c>
      <c r="G482">
        <v>0.54200000000000004</v>
      </c>
      <c r="H482">
        <v>0.45800000000000002</v>
      </c>
      <c r="I482">
        <v>0.99989794218663297</v>
      </c>
      <c r="L482" t="s">
        <v>358</v>
      </c>
      <c r="M482">
        <v>0.96845041103354002</v>
      </c>
      <c r="N482">
        <v>-1.73976268098245</v>
      </c>
      <c r="O482" t="s">
        <v>434</v>
      </c>
      <c r="P482">
        <v>-2</v>
      </c>
    </row>
    <row r="483" spans="1:16" x14ac:dyDescent="0.25">
      <c r="A483" t="s">
        <v>373</v>
      </c>
      <c r="B483" t="s">
        <v>379</v>
      </c>
      <c r="C483" t="s">
        <v>386</v>
      </c>
      <c r="D483" t="s">
        <v>1127</v>
      </c>
      <c r="E483" t="s">
        <v>1133</v>
      </c>
      <c r="F483" s="63">
        <v>43161</v>
      </c>
      <c r="G483">
        <v>0.44900000000000001</v>
      </c>
      <c r="H483">
        <v>0.55100000000000005</v>
      </c>
      <c r="I483">
        <v>6.3313413491990602E-3</v>
      </c>
      <c r="L483" t="s">
        <v>359</v>
      </c>
      <c r="M483">
        <v>0.57639120639232599</v>
      </c>
      <c r="N483">
        <v>-3.79005684615489</v>
      </c>
      <c r="O483" t="s">
        <v>434</v>
      </c>
      <c r="P483">
        <v>-4</v>
      </c>
    </row>
    <row r="484" spans="1:16" x14ac:dyDescent="0.25">
      <c r="A484" t="s">
        <v>373</v>
      </c>
      <c r="B484" t="s">
        <v>375</v>
      </c>
      <c r="C484" t="s">
        <v>393</v>
      </c>
      <c r="D484" t="s">
        <v>1127</v>
      </c>
      <c r="E484" t="s">
        <v>1134</v>
      </c>
      <c r="F484" s="63">
        <v>43161</v>
      </c>
      <c r="G484">
        <v>0.61499999999999999</v>
      </c>
      <c r="H484">
        <v>0.38500000000000001</v>
      </c>
      <c r="I484">
        <v>6.43983328981384E-2</v>
      </c>
      <c r="L484" t="s">
        <v>358</v>
      </c>
      <c r="M484">
        <v>0.130650538649496</v>
      </c>
      <c r="N484">
        <v>1.0502018173493799</v>
      </c>
      <c r="O484" t="s">
        <v>358</v>
      </c>
      <c r="P484">
        <v>1</v>
      </c>
    </row>
    <row r="485" spans="1:16" x14ac:dyDescent="0.25">
      <c r="A485" t="s">
        <v>373</v>
      </c>
      <c r="B485" t="s">
        <v>405</v>
      </c>
      <c r="C485" t="s">
        <v>389</v>
      </c>
      <c r="D485" t="s">
        <v>1127</v>
      </c>
      <c r="E485" t="s">
        <v>1135</v>
      </c>
      <c r="F485" s="63">
        <v>43161</v>
      </c>
      <c r="G485">
        <v>0.71250000000000002</v>
      </c>
      <c r="H485">
        <v>0.28749999999999998</v>
      </c>
      <c r="I485">
        <v>0.96998310064914495</v>
      </c>
      <c r="L485" t="s">
        <v>358</v>
      </c>
      <c r="M485">
        <v>0.38196913035615798</v>
      </c>
      <c r="N485">
        <v>4.1397647241383204</v>
      </c>
      <c r="O485" t="s">
        <v>358</v>
      </c>
      <c r="P485">
        <v>4</v>
      </c>
    </row>
    <row r="486" spans="1:16" x14ac:dyDescent="0.25">
      <c r="A486" t="s">
        <v>373</v>
      </c>
      <c r="B486" t="s">
        <v>410</v>
      </c>
      <c r="C486" t="s">
        <v>407</v>
      </c>
      <c r="D486" t="s">
        <v>1127</v>
      </c>
      <c r="E486" t="s">
        <v>1136</v>
      </c>
      <c r="F486" s="63">
        <v>43161</v>
      </c>
      <c r="G486">
        <v>0.43</v>
      </c>
      <c r="H486">
        <v>0.56999999999999995</v>
      </c>
      <c r="I486">
        <v>0.63231716997934795</v>
      </c>
      <c r="L486" t="s">
        <v>358</v>
      </c>
      <c r="M486">
        <v>0.93865971468357301</v>
      </c>
      <c r="N486">
        <v>-1.62029139525636</v>
      </c>
      <c r="O486" t="s">
        <v>434</v>
      </c>
      <c r="P486">
        <v>-2</v>
      </c>
    </row>
    <row r="487" spans="1:16" x14ac:dyDescent="0.25">
      <c r="A487" t="s">
        <v>373</v>
      </c>
      <c r="B487" t="s">
        <v>401</v>
      </c>
      <c r="C487" t="s">
        <v>390</v>
      </c>
      <c r="D487" t="s">
        <v>1127</v>
      </c>
      <c r="E487" t="s">
        <v>1137</v>
      </c>
      <c r="F487" s="63">
        <v>43161</v>
      </c>
      <c r="G487">
        <v>0.13250000000000001</v>
      </c>
      <c r="H487">
        <v>0.86750000000000005</v>
      </c>
      <c r="I487">
        <v>0.98912507402697203</v>
      </c>
      <c r="L487" t="s">
        <v>359</v>
      </c>
      <c r="M487">
        <v>0.97382500060273502</v>
      </c>
      <c r="N487">
        <v>-6.7594835773612196</v>
      </c>
      <c r="O487" t="s">
        <v>359</v>
      </c>
      <c r="P487">
        <v>-7</v>
      </c>
    </row>
    <row r="488" spans="1:16" x14ac:dyDescent="0.25">
      <c r="A488" t="s">
        <v>373</v>
      </c>
      <c r="B488" t="s">
        <v>395</v>
      </c>
      <c r="C488" t="s">
        <v>375</v>
      </c>
      <c r="D488" t="s">
        <v>1138</v>
      </c>
      <c r="E488" t="s">
        <v>1139</v>
      </c>
      <c r="F488" s="63">
        <v>43165</v>
      </c>
      <c r="G488">
        <v>0.154</v>
      </c>
      <c r="H488">
        <v>0.84599999999999997</v>
      </c>
      <c r="I488">
        <v>0.99999120720038404</v>
      </c>
      <c r="L488" t="s">
        <v>359</v>
      </c>
      <c r="M488">
        <v>0.95239084814460495</v>
      </c>
      <c r="N488">
        <v>-5.8457262591292096</v>
      </c>
      <c r="O488" t="s">
        <v>359</v>
      </c>
      <c r="P488">
        <v>-6</v>
      </c>
    </row>
    <row r="489" spans="1:16" x14ac:dyDescent="0.25">
      <c r="A489" t="s">
        <v>373</v>
      </c>
      <c r="B489" t="s">
        <v>380</v>
      </c>
      <c r="C489" t="s">
        <v>393</v>
      </c>
      <c r="D489" t="s">
        <v>1138</v>
      </c>
      <c r="E489" t="s">
        <v>1140</v>
      </c>
      <c r="F489" s="63">
        <v>43165</v>
      </c>
      <c r="G489">
        <v>0.58250000000000002</v>
      </c>
      <c r="H489">
        <v>0.41749999999999998</v>
      </c>
      <c r="I489">
        <v>2.85184675489352E-3</v>
      </c>
      <c r="L489" t="s">
        <v>359</v>
      </c>
      <c r="M489">
        <v>2.66352762532087E-2</v>
      </c>
      <c r="N489">
        <v>-1.04983071086949</v>
      </c>
      <c r="O489" t="s">
        <v>434</v>
      </c>
      <c r="P489">
        <v>-1</v>
      </c>
    </row>
    <row r="490" spans="1:16" x14ac:dyDescent="0.25">
      <c r="A490" t="s">
        <v>373</v>
      </c>
      <c r="B490" t="s">
        <v>374</v>
      </c>
      <c r="C490" t="s">
        <v>391</v>
      </c>
      <c r="D490" t="s">
        <v>1138</v>
      </c>
      <c r="E490" t="s">
        <v>1141</v>
      </c>
      <c r="F490" s="63">
        <v>43165</v>
      </c>
      <c r="G490">
        <v>0.41599999999999998</v>
      </c>
      <c r="H490">
        <v>0.58399999999999996</v>
      </c>
      <c r="I490">
        <v>0.80536379823623905</v>
      </c>
      <c r="L490" t="s">
        <v>358</v>
      </c>
      <c r="M490">
        <v>0.676633557654298</v>
      </c>
      <c r="N490">
        <v>-2.58113013886845</v>
      </c>
      <c r="O490" t="s">
        <v>434</v>
      </c>
      <c r="P490">
        <v>-3</v>
      </c>
    </row>
    <row r="491" spans="1:16" x14ac:dyDescent="0.25">
      <c r="A491" t="s">
        <v>373</v>
      </c>
      <c r="B491" t="s">
        <v>382</v>
      </c>
      <c r="C491" t="s">
        <v>405</v>
      </c>
      <c r="D491" t="s">
        <v>1138</v>
      </c>
      <c r="E491" t="s">
        <v>1142</v>
      </c>
      <c r="F491" s="63">
        <v>43165</v>
      </c>
      <c r="G491">
        <v>0.64749999999999996</v>
      </c>
      <c r="H491">
        <v>0.35249999999999998</v>
      </c>
      <c r="I491">
        <v>0.55948581215181303</v>
      </c>
      <c r="L491" t="s">
        <v>358</v>
      </c>
      <c r="M491">
        <v>0.66991578590464895</v>
      </c>
      <c r="N491">
        <v>1.0237511034801301</v>
      </c>
      <c r="O491" t="s">
        <v>434</v>
      </c>
      <c r="P491">
        <v>1</v>
      </c>
    </row>
    <row r="492" spans="1:16" x14ac:dyDescent="0.25">
      <c r="A492" t="s">
        <v>373</v>
      </c>
      <c r="B492" t="s">
        <v>388</v>
      </c>
      <c r="C492" t="s">
        <v>381</v>
      </c>
      <c r="D492" t="s">
        <v>1138</v>
      </c>
      <c r="E492" t="s">
        <v>1143</v>
      </c>
      <c r="F492" s="63">
        <v>43165</v>
      </c>
      <c r="G492">
        <v>0.60750000000000004</v>
      </c>
      <c r="H492">
        <v>0.39250000000000002</v>
      </c>
      <c r="I492">
        <v>0.99288122641760701</v>
      </c>
      <c r="L492" t="s">
        <v>358</v>
      </c>
      <c r="M492">
        <v>0.94470303061137295</v>
      </c>
      <c r="N492">
        <v>-9.9441757589973107E-3</v>
      </c>
      <c r="O492" t="s">
        <v>434</v>
      </c>
      <c r="P492">
        <v>0</v>
      </c>
    </row>
    <row r="493" spans="1:16" x14ac:dyDescent="0.25">
      <c r="A493" t="s">
        <v>373</v>
      </c>
      <c r="B493" t="s">
        <v>401</v>
      </c>
      <c r="C493" t="s">
        <v>385</v>
      </c>
      <c r="D493" t="s">
        <v>1138</v>
      </c>
      <c r="E493" t="s">
        <v>1144</v>
      </c>
      <c r="F493" s="63">
        <v>43165</v>
      </c>
      <c r="G493">
        <v>0.26950000000000002</v>
      </c>
      <c r="H493">
        <v>0.73050000000000004</v>
      </c>
      <c r="I493">
        <v>0.88039465245147397</v>
      </c>
      <c r="L493" t="s">
        <v>359</v>
      </c>
      <c r="M493">
        <v>0.726074238155764</v>
      </c>
      <c r="N493">
        <v>-3.7340652986379101</v>
      </c>
      <c r="O493" t="s">
        <v>359</v>
      </c>
      <c r="P493">
        <v>-4</v>
      </c>
    </row>
    <row r="494" spans="1:16" x14ac:dyDescent="0.25">
      <c r="A494" t="s">
        <v>373</v>
      </c>
      <c r="B494" t="s">
        <v>400</v>
      </c>
      <c r="C494" t="s">
        <v>377</v>
      </c>
      <c r="D494" t="s">
        <v>1138</v>
      </c>
      <c r="E494" t="s">
        <v>1145</v>
      </c>
      <c r="F494" s="63">
        <v>43165</v>
      </c>
      <c r="G494">
        <v>0.19750000000000001</v>
      </c>
      <c r="H494">
        <v>0.80249999999999999</v>
      </c>
      <c r="I494">
        <v>0.994364370605895</v>
      </c>
      <c r="L494" t="s">
        <v>359</v>
      </c>
      <c r="M494">
        <v>0.90520979253741596</v>
      </c>
      <c r="N494">
        <v>-11.0736492104409</v>
      </c>
      <c r="O494" t="s">
        <v>359</v>
      </c>
      <c r="P494">
        <v>-11</v>
      </c>
    </row>
    <row r="495" spans="1:16" x14ac:dyDescent="0.25">
      <c r="A495" t="s">
        <v>373</v>
      </c>
      <c r="B495" t="s">
        <v>403</v>
      </c>
      <c r="C495" t="s">
        <v>390</v>
      </c>
      <c r="D495" t="s">
        <v>1138</v>
      </c>
      <c r="E495" t="s">
        <v>1146</v>
      </c>
      <c r="F495" s="63">
        <v>43165</v>
      </c>
      <c r="G495">
        <v>0.30399999999999999</v>
      </c>
      <c r="H495">
        <v>0.69599999999999995</v>
      </c>
      <c r="I495">
        <v>0.94883717219421304</v>
      </c>
      <c r="L495" t="s">
        <v>358</v>
      </c>
      <c r="M495">
        <v>0.87804800080768897</v>
      </c>
      <c r="N495">
        <v>-4.8825890031542896</v>
      </c>
      <c r="O495" t="s">
        <v>434</v>
      </c>
      <c r="P495">
        <v>-5</v>
      </c>
    </row>
    <row r="496" spans="1:16" x14ac:dyDescent="0.25">
      <c r="A496" t="s">
        <v>373</v>
      </c>
      <c r="B496" t="s">
        <v>407</v>
      </c>
      <c r="C496" t="s">
        <v>379</v>
      </c>
      <c r="D496" t="s">
        <v>1147</v>
      </c>
      <c r="E496" t="s">
        <v>1148</v>
      </c>
      <c r="F496" s="63">
        <v>43166</v>
      </c>
      <c r="G496">
        <v>0.39350000000000002</v>
      </c>
      <c r="H496">
        <v>0.60650000000000004</v>
      </c>
      <c r="I496">
        <v>0.38930085227819899</v>
      </c>
      <c r="L496" t="s">
        <v>358</v>
      </c>
      <c r="M496">
        <v>0.37082838165633197</v>
      </c>
      <c r="N496">
        <v>-3.8970098643381901</v>
      </c>
      <c r="O496" t="s">
        <v>434</v>
      </c>
      <c r="P496">
        <v>-4</v>
      </c>
    </row>
    <row r="497" spans="1:16" x14ac:dyDescent="0.25">
      <c r="A497" t="s">
        <v>373</v>
      </c>
      <c r="B497" t="s">
        <v>382</v>
      </c>
      <c r="C497" t="s">
        <v>386</v>
      </c>
      <c r="D497" t="s">
        <v>1147</v>
      </c>
      <c r="E497" t="s">
        <v>1149</v>
      </c>
      <c r="F497" s="63">
        <v>43166</v>
      </c>
      <c r="G497">
        <v>0.89849999999999997</v>
      </c>
      <c r="H497">
        <v>0.10150000000000001</v>
      </c>
      <c r="I497">
        <v>0.74676471062989003</v>
      </c>
      <c r="L497" t="s">
        <v>358</v>
      </c>
      <c r="M497">
        <v>0.10954813671793</v>
      </c>
      <c r="N497">
        <v>8.3061983768709098</v>
      </c>
      <c r="O497" t="s">
        <v>358</v>
      </c>
      <c r="P497">
        <v>8</v>
      </c>
    </row>
    <row r="498" spans="1:16" x14ac:dyDescent="0.25">
      <c r="A498" t="s">
        <v>373</v>
      </c>
      <c r="B498" t="s">
        <v>378</v>
      </c>
      <c r="C498" t="s">
        <v>384</v>
      </c>
      <c r="D498" t="s">
        <v>1147</v>
      </c>
      <c r="E498" t="s">
        <v>1150</v>
      </c>
      <c r="F498" s="63">
        <v>43166</v>
      </c>
      <c r="G498">
        <v>0.21099999999999999</v>
      </c>
      <c r="H498">
        <v>0.78900000000000003</v>
      </c>
      <c r="I498">
        <v>0.99245482587524103</v>
      </c>
      <c r="L498" t="s">
        <v>359</v>
      </c>
      <c r="M498">
        <v>0.81453579034502199</v>
      </c>
      <c r="N498">
        <v>-4.10803651406352</v>
      </c>
      <c r="O498" t="s">
        <v>359</v>
      </c>
      <c r="P498">
        <v>-4</v>
      </c>
    </row>
    <row r="499" spans="1:16" x14ac:dyDescent="0.25">
      <c r="A499" t="s">
        <v>373</v>
      </c>
      <c r="B499" t="s">
        <v>375</v>
      </c>
      <c r="C499" t="s">
        <v>406</v>
      </c>
      <c r="D499" t="s">
        <v>1147</v>
      </c>
      <c r="E499" t="s">
        <v>1151</v>
      </c>
      <c r="F499" s="63">
        <v>43166</v>
      </c>
      <c r="G499">
        <v>0.6855</v>
      </c>
      <c r="H499">
        <v>0.3145</v>
      </c>
      <c r="I499">
        <v>0.99979189434810001</v>
      </c>
      <c r="L499" t="s">
        <v>358</v>
      </c>
      <c r="M499">
        <v>0.59553416184993302</v>
      </c>
      <c r="N499">
        <v>1.03518486076123</v>
      </c>
      <c r="O499" t="s">
        <v>434</v>
      </c>
      <c r="P499">
        <v>1</v>
      </c>
    </row>
    <row r="500" spans="1:16" x14ac:dyDescent="0.25">
      <c r="A500" t="s">
        <v>373</v>
      </c>
      <c r="B500" t="s">
        <v>403</v>
      </c>
      <c r="C500" t="s">
        <v>387</v>
      </c>
      <c r="D500" t="s">
        <v>1147</v>
      </c>
      <c r="E500" t="s">
        <v>1152</v>
      </c>
      <c r="F500" s="63">
        <v>43166</v>
      </c>
      <c r="G500">
        <v>0.71899999999999997</v>
      </c>
      <c r="H500">
        <v>0.28100000000000003</v>
      </c>
      <c r="I500">
        <v>3.91179856333169E-2</v>
      </c>
      <c r="L500" t="s">
        <v>358</v>
      </c>
      <c r="M500">
        <v>0.29457870409089398</v>
      </c>
      <c r="N500">
        <v>2.18941532300135</v>
      </c>
      <c r="O500" t="s">
        <v>358</v>
      </c>
      <c r="P500">
        <v>2</v>
      </c>
    </row>
    <row r="501" spans="1:16" x14ac:dyDescent="0.25">
      <c r="A501" t="s">
        <v>373</v>
      </c>
      <c r="B501" t="s">
        <v>402</v>
      </c>
      <c r="C501" t="s">
        <v>388</v>
      </c>
      <c r="D501" t="s">
        <v>1147</v>
      </c>
      <c r="E501" t="s">
        <v>1153</v>
      </c>
      <c r="F501" s="63">
        <v>43166</v>
      </c>
      <c r="G501">
        <v>0.3765</v>
      </c>
      <c r="H501">
        <v>0.62350000000000005</v>
      </c>
      <c r="I501">
        <v>5.1482775415924898E-4</v>
      </c>
      <c r="L501" t="s">
        <v>359</v>
      </c>
      <c r="M501">
        <v>0.44248935221400398</v>
      </c>
      <c r="N501">
        <v>-6.9809883747944399</v>
      </c>
      <c r="O501" t="s">
        <v>434</v>
      </c>
      <c r="P501">
        <v>-7</v>
      </c>
    </row>
    <row r="502" spans="1:16" x14ac:dyDescent="0.25">
      <c r="A502" t="s">
        <v>373</v>
      </c>
      <c r="B502" t="s">
        <v>399</v>
      </c>
      <c r="C502" t="s">
        <v>394</v>
      </c>
      <c r="D502" t="s">
        <v>1147</v>
      </c>
      <c r="E502" t="s">
        <v>1154</v>
      </c>
      <c r="F502" s="63">
        <v>43166</v>
      </c>
      <c r="G502">
        <v>0.31</v>
      </c>
      <c r="H502">
        <v>0.69</v>
      </c>
      <c r="I502">
        <v>0.99508049952612698</v>
      </c>
      <c r="L502" t="s">
        <v>359</v>
      </c>
      <c r="M502">
        <v>0.67118038262480895</v>
      </c>
      <c r="N502">
        <v>-5.6031476159392097</v>
      </c>
      <c r="O502" t="s">
        <v>359</v>
      </c>
      <c r="P502">
        <v>-6</v>
      </c>
    </row>
    <row r="503" spans="1:16" x14ac:dyDescent="0.25">
      <c r="A503" t="s">
        <v>373</v>
      </c>
      <c r="B503" t="s">
        <v>395</v>
      </c>
      <c r="C503" t="s">
        <v>379</v>
      </c>
      <c r="D503" t="s">
        <v>1155</v>
      </c>
      <c r="E503" t="s">
        <v>1156</v>
      </c>
      <c r="F503" s="63">
        <v>43168</v>
      </c>
      <c r="G503">
        <v>0.17842981760507501</v>
      </c>
      <c r="H503">
        <v>0.82157018239492496</v>
      </c>
      <c r="I503">
        <v>0.95957790943445997</v>
      </c>
      <c r="L503" t="s">
        <v>359</v>
      </c>
      <c r="M503">
        <v>0.92016107311212103</v>
      </c>
      <c r="N503">
        <v>-5.9420618317792204</v>
      </c>
      <c r="O503" t="s">
        <v>359</v>
      </c>
      <c r="P503">
        <v>-6</v>
      </c>
    </row>
    <row r="504" spans="1:16" x14ac:dyDescent="0.25">
      <c r="A504" t="s">
        <v>373</v>
      </c>
      <c r="B504" t="s">
        <v>384</v>
      </c>
      <c r="C504" t="s">
        <v>406</v>
      </c>
      <c r="D504" t="s">
        <v>1155</v>
      </c>
      <c r="E504" t="s">
        <v>1157</v>
      </c>
      <c r="F504" s="63">
        <v>43168</v>
      </c>
      <c r="G504">
        <v>0.49008723235527402</v>
      </c>
      <c r="H504">
        <v>0.50991276764472604</v>
      </c>
      <c r="I504">
        <v>0.68529505574231797</v>
      </c>
      <c r="L504" t="s">
        <v>359</v>
      </c>
      <c r="M504">
        <v>0.20698287974945601</v>
      </c>
      <c r="N504">
        <v>-3.4874178452609401</v>
      </c>
      <c r="O504" t="s">
        <v>434</v>
      </c>
      <c r="P504">
        <v>-3</v>
      </c>
    </row>
    <row r="505" spans="1:16" x14ac:dyDescent="0.25">
      <c r="A505" t="s">
        <v>373</v>
      </c>
      <c r="B505" t="s">
        <v>382</v>
      </c>
      <c r="C505" t="s">
        <v>375</v>
      </c>
      <c r="D505" t="s">
        <v>1155</v>
      </c>
      <c r="E505" t="s">
        <v>1158</v>
      </c>
      <c r="F505" s="63">
        <v>43168</v>
      </c>
      <c r="G505">
        <v>0.67089611419508299</v>
      </c>
      <c r="H505">
        <v>0.32910388580491701</v>
      </c>
      <c r="I505">
        <v>0.60056199547526701</v>
      </c>
      <c r="L505" t="s">
        <v>358</v>
      </c>
      <c r="M505">
        <v>0.42763633197034001</v>
      </c>
      <c r="N505">
        <v>0.63022972234285302</v>
      </c>
      <c r="O505" t="s">
        <v>434</v>
      </c>
      <c r="P505">
        <v>1</v>
      </c>
    </row>
    <row r="506" spans="1:16" x14ac:dyDescent="0.25">
      <c r="A506" t="s">
        <v>373</v>
      </c>
      <c r="B506" t="s">
        <v>401</v>
      </c>
      <c r="C506" t="s">
        <v>386</v>
      </c>
      <c r="D506" t="s">
        <v>1155</v>
      </c>
      <c r="E506" t="s">
        <v>1159</v>
      </c>
      <c r="F506" s="63">
        <v>43168</v>
      </c>
      <c r="G506">
        <v>0.27438540840602699</v>
      </c>
      <c r="H506">
        <v>0.72561459159397301</v>
      </c>
      <c r="I506">
        <v>0.92890853485877301</v>
      </c>
      <c r="L506" t="s">
        <v>359</v>
      </c>
      <c r="M506">
        <v>0.86297014560226903</v>
      </c>
      <c r="N506">
        <v>-5.6118973081173298</v>
      </c>
      <c r="O506" t="s">
        <v>359</v>
      </c>
      <c r="P506">
        <v>-6</v>
      </c>
    </row>
    <row r="507" spans="1:16" x14ac:dyDescent="0.25">
      <c r="A507" t="s">
        <v>373</v>
      </c>
      <c r="B507" t="s">
        <v>407</v>
      </c>
      <c r="C507" t="s">
        <v>378</v>
      </c>
      <c r="D507" t="s">
        <v>1155</v>
      </c>
      <c r="E507" t="s">
        <v>1160</v>
      </c>
      <c r="F507" s="63">
        <v>43168</v>
      </c>
      <c r="G507">
        <v>0.77716098334655004</v>
      </c>
      <c r="H507">
        <v>0.22283901665344999</v>
      </c>
      <c r="I507">
        <v>0.701549470203221</v>
      </c>
      <c r="L507" t="s">
        <v>358</v>
      </c>
      <c r="M507">
        <v>6.82589948424082E-3</v>
      </c>
      <c r="N507">
        <v>6.2021738083445097</v>
      </c>
      <c r="O507" t="s">
        <v>358</v>
      </c>
      <c r="P507">
        <v>6</v>
      </c>
    </row>
    <row r="508" spans="1:16" x14ac:dyDescent="0.25">
      <c r="A508" t="s">
        <v>373</v>
      </c>
      <c r="B508" t="s">
        <v>393</v>
      </c>
      <c r="C508" t="s">
        <v>403</v>
      </c>
      <c r="D508" t="s">
        <v>1155</v>
      </c>
      <c r="E508" t="s">
        <v>1161</v>
      </c>
      <c r="F508" s="63">
        <v>43168</v>
      </c>
      <c r="G508">
        <v>0.32275971451229202</v>
      </c>
      <c r="H508">
        <v>0.67724028548770798</v>
      </c>
      <c r="I508">
        <v>0.67731112415672401</v>
      </c>
      <c r="L508" t="s">
        <v>359</v>
      </c>
      <c r="M508">
        <v>0.99308136817772596</v>
      </c>
      <c r="N508">
        <v>-5.0146854090444002</v>
      </c>
      <c r="O508" t="s">
        <v>359</v>
      </c>
      <c r="P508">
        <v>-5</v>
      </c>
    </row>
    <row r="509" spans="1:16" x14ac:dyDescent="0.25">
      <c r="A509" t="s">
        <v>373</v>
      </c>
      <c r="B509" t="s">
        <v>394</v>
      </c>
      <c r="C509" t="s">
        <v>388</v>
      </c>
      <c r="D509" t="s">
        <v>1155</v>
      </c>
      <c r="E509" t="s">
        <v>1162</v>
      </c>
      <c r="F509" s="63">
        <v>43168</v>
      </c>
      <c r="G509">
        <v>0.31046788263283098</v>
      </c>
      <c r="H509">
        <v>0.68953211736716902</v>
      </c>
      <c r="I509">
        <v>0.92906004665728004</v>
      </c>
      <c r="L509" t="s">
        <v>358</v>
      </c>
      <c r="M509">
        <v>0.60488921857839195</v>
      </c>
      <c r="N509">
        <v>-6.5034471736015904</v>
      </c>
      <c r="O509" t="s">
        <v>434</v>
      </c>
      <c r="P509">
        <v>-7</v>
      </c>
    </row>
    <row r="510" spans="1:16" x14ac:dyDescent="0.25">
      <c r="A510" t="s">
        <v>373</v>
      </c>
      <c r="B510" t="s">
        <v>377</v>
      </c>
      <c r="C510" t="s">
        <v>385</v>
      </c>
      <c r="D510" t="s">
        <v>1155</v>
      </c>
      <c r="E510" t="s">
        <v>1163</v>
      </c>
      <c r="F510" s="63">
        <v>43168</v>
      </c>
      <c r="G510">
        <v>0.70380650277557499</v>
      </c>
      <c r="H510">
        <v>0.29619349722442501</v>
      </c>
      <c r="I510">
        <v>1.6736217772379498E-2</v>
      </c>
      <c r="L510" t="s">
        <v>358</v>
      </c>
      <c r="M510">
        <v>0.126720080175005</v>
      </c>
      <c r="N510">
        <v>1.52227043952276</v>
      </c>
      <c r="O510" t="s">
        <v>358</v>
      </c>
      <c r="P510">
        <v>2</v>
      </c>
    </row>
    <row r="511" spans="1:16" x14ac:dyDescent="0.25">
      <c r="A511" t="s">
        <v>373</v>
      </c>
      <c r="B511" t="s">
        <v>399</v>
      </c>
      <c r="C511" t="s">
        <v>387</v>
      </c>
      <c r="D511" t="s">
        <v>1155</v>
      </c>
      <c r="E511" t="s">
        <v>1164</v>
      </c>
      <c r="F511" s="63">
        <v>43168</v>
      </c>
      <c r="G511">
        <v>0.249405233941316</v>
      </c>
      <c r="H511">
        <v>0.75059476605868403</v>
      </c>
      <c r="I511">
        <v>0.72009983344094997</v>
      </c>
      <c r="L511" t="s">
        <v>358</v>
      </c>
      <c r="M511">
        <v>0.99842243664605401</v>
      </c>
      <c r="N511">
        <v>-3.1044379935315898</v>
      </c>
      <c r="O511" t="s">
        <v>434</v>
      </c>
      <c r="P511">
        <v>-3</v>
      </c>
    </row>
    <row r="512" spans="1:16" x14ac:dyDescent="0.25">
      <c r="A512" t="s">
        <v>373</v>
      </c>
      <c r="B512" t="s">
        <v>402</v>
      </c>
      <c r="C512" t="s">
        <v>390</v>
      </c>
      <c r="D512" t="s">
        <v>1155</v>
      </c>
      <c r="E512" t="s">
        <v>1165</v>
      </c>
      <c r="F512" s="63">
        <v>43168</v>
      </c>
      <c r="G512">
        <v>0.56304520222045995</v>
      </c>
      <c r="H512">
        <v>0.43695479777953999</v>
      </c>
      <c r="I512">
        <v>0.39462095863006003</v>
      </c>
      <c r="L512" t="s">
        <v>358</v>
      </c>
      <c r="M512">
        <v>0.36266116406500598</v>
      </c>
      <c r="N512">
        <v>-1.92711935460592</v>
      </c>
      <c r="O512" t="s">
        <v>434</v>
      </c>
      <c r="P512">
        <v>-2</v>
      </c>
    </row>
    <row r="513" spans="1:16" x14ac:dyDescent="0.25">
      <c r="A513" t="s">
        <v>373</v>
      </c>
      <c r="B513" t="s">
        <v>389</v>
      </c>
      <c r="C513" t="s">
        <v>391</v>
      </c>
      <c r="D513" t="s">
        <v>1166</v>
      </c>
      <c r="E513" t="s">
        <v>1167</v>
      </c>
      <c r="F513" s="63">
        <v>43169</v>
      </c>
      <c r="G513">
        <v>0.47972190034762502</v>
      </c>
      <c r="H513">
        <v>0.52027809965237504</v>
      </c>
      <c r="I513">
        <v>2.2204460492503101E-16</v>
      </c>
      <c r="L513" t="s">
        <v>359</v>
      </c>
      <c r="M513">
        <v>1.8256507416936098E-12</v>
      </c>
      <c r="N513">
        <v>-3.77456580737985</v>
      </c>
      <c r="O513" t="s">
        <v>434</v>
      </c>
      <c r="P513">
        <v>-4</v>
      </c>
    </row>
    <row r="514" spans="1:16" x14ac:dyDescent="0.25">
      <c r="A514" t="s">
        <v>373</v>
      </c>
      <c r="B514" t="s">
        <v>393</v>
      </c>
      <c r="C514" t="s">
        <v>380</v>
      </c>
      <c r="D514" t="s">
        <v>1166</v>
      </c>
      <c r="E514" t="s">
        <v>1168</v>
      </c>
      <c r="F514" s="63">
        <v>43169</v>
      </c>
      <c r="G514">
        <v>0.29084588644264198</v>
      </c>
      <c r="H514">
        <v>0.70915411355735802</v>
      </c>
      <c r="I514">
        <v>3.4658842250705299E-12</v>
      </c>
      <c r="L514" t="s">
        <v>359</v>
      </c>
      <c r="M514">
        <v>1</v>
      </c>
      <c r="N514">
        <v>0.73384990739987599</v>
      </c>
      <c r="O514" t="s">
        <v>434</v>
      </c>
      <c r="P514">
        <v>1</v>
      </c>
    </row>
    <row r="515" spans="1:16" x14ac:dyDescent="0.25">
      <c r="A515" t="s">
        <v>373</v>
      </c>
      <c r="B515" t="s">
        <v>378</v>
      </c>
      <c r="C515" t="s">
        <v>381</v>
      </c>
      <c r="D515" t="s">
        <v>1166</v>
      </c>
      <c r="E515" t="s">
        <v>1169</v>
      </c>
      <c r="F515" s="63">
        <v>43169</v>
      </c>
      <c r="G515">
        <v>0.384704519119351</v>
      </c>
      <c r="H515">
        <v>0.615295480880649</v>
      </c>
      <c r="I515">
        <v>0.70338207125279495</v>
      </c>
      <c r="L515" t="s">
        <v>359</v>
      </c>
      <c r="M515">
        <v>1</v>
      </c>
      <c r="N515">
        <v>-3.0505109477211501</v>
      </c>
      <c r="O515" t="s">
        <v>359</v>
      </c>
      <c r="P515">
        <v>-3</v>
      </c>
    </row>
    <row r="516" spans="1:16" x14ac:dyDescent="0.25">
      <c r="A516" t="s">
        <v>373</v>
      </c>
      <c r="B516" t="s">
        <v>383</v>
      </c>
      <c r="C516" t="s">
        <v>405</v>
      </c>
      <c r="D516" t="s">
        <v>1166</v>
      </c>
      <c r="E516" t="s">
        <v>1170</v>
      </c>
      <c r="F516" s="63">
        <v>43169</v>
      </c>
      <c r="G516">
        <v>0.24797219003476201</v>
      </c>
      <c r="H516">
        <v>0.75202780996523799</v>
      </c>
      <c r="I516">
        <v>1</v>
      </c>
      <c r="L516" t="s">
        <v>359</v>
      </c>
      <c r="M516">
        <v>1</v>
      </c>
      <c r="N516">
        <v>0.113590700461653</v>
      </c>
      <c r="O516" t="s">
        <v>359</v>
      </c>
      <c r="P516">
        <v>0</v>
      </c>
    </row>
    <row r="517" spans="1:16" x14ac:dyDescent="0.25">
      <c r="A517" t="s">
        <v>373</v>
      </c>
      <c r="B517" t="s">
        <v>399</v>
      </c>
      <c r="C517" t="s">
        <v>390</v>
      </c>
      <c r="D517" t="s">
        <v>1166</v>
      </c>
      <c r="E517" t="s">
        <v>1171</v>
      </c>
      <c r="F517" s="63">
        <v>43169</v>
      </c>
      <c r="G517">
        <v>7.9374275782155307E-2</v>
      </c>
      <c r="H517">
        <v>0.92062572421784505</v>
      </c>
      <c r="I517">
        <v>0.99999999896951097</v>
      </c>
      <c r="L517" t="s">
        <v>359</v>
      </c>
      <c r="M517">
        <v>1</v>
      </c>
      <c r="N517">
        <v>-7.4145705437752802</v>
      </c>
      <c r="O517" t="s">
        <v>359</v>
      </c>
      <c r="P517">
        <v>-7</v>
      </c>
    </row>
    <row r="518" spans="1:16" x14ac:dyDescent="0.25">
      <c r="A518" t="s">
        <v>373</v>
      </c>
      <c r="B518" t="s">
        <v>378</v>
      </c>
      <c r="C518" t="s">
        <v>374</v>
      </c>
      <c r="D518" t="s">
        <v>1172</v>
      </c>
      <c r="E518" t="s">
        <v>1173</v>
      </c>
      <c r="F518" s="63">
        <v>43181</v>
      </c>
      <c r="G518">
        <v>5.2272727272727297E-2</v>
      </c>
      <c r="H518">
        <v>0.94772727272727297</v>
      </c>
      <c r="I518">
        <v>1</v>
      </c>
      <c r="L518" t="s">
        <v>359</v>
      </c>
      <c r="M518">
        <v>1</v>
      </c>
      <c r="N518">
        <v>-8.6979459154343406</v>
      </c>
      <c r="O518" t="s">
        <v>359</v>
      </c>
      <c r="P518">
        <v>-9</v>
      </c>
    </row>
    <row r="519" spans="1:16" x14ac:dyDescent="0.25">
      <c r="A519" t="s">
        <v>373</v>
      </c>
      <c r="B519" t="s">
        <v>375</v>
      </c>
      <c r="C519" t="s">
        <v>402</v>
      </c>
      <c r="D519" t="s">
        <v>1172</v>
      </c>
      <c r="E519" t="s">
        <v>1174</v>
      </c>
      <c r="F519" s="63">
        <v>43181</v>
      </c>
      <c r="G519">
        <v>0.527272727272727</v>
      </c>
      <c r="H519">
        <v>0.472727272727273</v>
      </c>
      <c r="I519">
        <v>2.2204460492503101E-16</v>
      </c>
      <c r="L519" t="s">
        <v>358</v>
      </c>
      <c r="M519">
        <v>1</v>
      </c>
      <c r="N519">
        <v>2.7525279203014099</v>
      </c>
      <c r="O519" t="s">
        <v>434</v>
      </c>
      <c r="P519">
        <v>3</v>
      </c>
    </row>
    <row r="520" spans="1:16" x14ac:dyDescent="0.25">
      <c r="A520" t="s">
        <v>373</v>
      </c>
      <c r="B520" t="s">
        <v>391</v>
      </c>
      <c r="C520" t="s">
        <v>400</v>
      </c>
      <c r="D520" t="s">
        <v>1172</v>
      </c>
      <c r="E520" t="s">
        <v>1175</v>
      </c>
      <c r="F520" s="63">
        <v>43181</v>
      </c>
      <c r="G520">
        <v>0.63409090909090904</v>
      </c>
      <c r="H520">
        <v>0.36590909090909102</v>
      </c>
      <c r="I520">
        <v>1</v>
      </c>
      <c r="L520" t="s">
        <v>358</v>
      </c>
      <c r="M520">
        <v>0</v>
      </c>
      <c r="N520">
        <v>0.93823457846251002</v>
      </c>
      <c r="O520" t="s">
        <v>434</v>
      </c>
      <c r="P520">
        <v>1</v>
      </c>
    </row>
    <row r="521" spans="1:16" x14ac:dyDescent="0.25">
      <c r="A521" t="s">
        <v>373</v>
      </c>
      <c r="B521" t="s">
        <v>401</v>
      </c>
      <c r="C521" t="s">
        <v>380</v>
      </c>
      <c r="D521" t="s">
        <v>1172</v>
      </c>
      <c r="E521" t="s">
        <v>1176</v>
      </c>
      <c r="F521" s="63">
        <v>43181</v>
      </c>
      <c r="G521">
        <v>4.7727272727272702E-2</v>
      </c>
      <c r="H521">
        <v>0.95227272727272705</v>
      </c>
      <c r="I521">
        <v>2.2204460492503101E-16</v>
      </c>
      <c r="L521" t="s">
        <v>359</v>
      </c>
      <c r="M521">
        <v>1</v>
      </c>
      <c r="N521">
        <v>-9.1828928834184609</v>
      </c>
      <c r="O521" t="s">
        <v>359</v>
      </c>
      <c r="P521">
        <v>-9</v>
      </c>
    </row>
    <row r="522" spans="1:16" x14ac:dyDescent="0.25">
      <c r="A522" t="s">
        <v>373</v>
      </c>
      <c r="B522" t="s">
        <v>388</v>
      </c>
      <c r="C522" t="s">
        <v>384</v>
      </c>
      <c r="D522" t="s">
        <v>1172</v>
      </c>
      <c r="E522" t="s">
        <v>1177</v>
      </c>
      <c r="F522" s="63">
        <v>43181</v>
      </c>
      <c r="G522">
        <v>0.43181818181818199</v>
      </c>
      <c r="H522">
        <v>0.56818181818181801</v>
      </c>
      <c r="I522">
        <v>4.2685873845397897E-3</v>
      </c>
      <c r="L522" t="s">
        <v>358</v>
      </c>
      <c r="M522">
        <v>1</v>
      </c>
      <c r="N522">
        <v>0.91308150061504301</v>
      </c>
      <c r="O522" t="s">
        <v>434</v>
      </c>
      <c r="P522">
        <v>1</v>
      </c>
    </row>
    <row r="523" spans="1:16" x14ac:dyDescent="0.25">
      <c r="A523" t="s">
        <v>373</v>
      </c>
      <c r="B523" t="s">
        <v>379</v>
      </c>
      <c r="C523" t="s">
        <v>403</v>
      </c>
      <c r="D523" t="s">
        <v>1172</v>
      </c>
      <c r="E523" t="s">
        <v>1178</v>
      </c>
      <c r="F523" s="63">
        <v>43181</v>
      </c>
      <c r="G523">
        <v>0.25909090909090898</v>
      </c>
      <c r="H523">
        <v>0.74090909090909096</v>
      </c>
      <c r="I523">
        <v>1.03968054861093E-8</v>
      </c>
      <c r="L523" t="s">
        <v>359</v>
      </c>
      <c r="M523">
        <v>1</v>
      </c>
      <c r="N523">
        <v>-3.4689517279896598</v>
      </c>
      <c r="O523" t="s">
        <v>359</v>
      </c>
      <c r="P523">
        <v>-3</v>
      </c>
    </row>
    <row r="524" spans="1:16" x14ac:dyDescent="0.25">
      <c r="A524" t="s">
        <v>373</v>
      </c>
      <c r="B524" t="s">
        <v>390</v>
      </c>
      <c r="C524" t="s">
        <v>386</v>
      </c>
      <c r="D524" t="s">
        <v>1172</v>
      </c>
      <c r="E524" t="s">
        <v>1179</v>
      </c>
      <c r="F524" s="63">
        <v>43181</v>
      </c>
      <c r="G524">
        <v>0.51590909090909098</v>
      </c>
      <c r="H524">
        <v>0.48409090909090902</v>
      </c>
      <c r="I524">
        <v>0.64264926612932605</v>
      </c>
      <c r="L524" t="s">
        <v>358</v>
      </c>
      <c r="M524">
        <v>0</v>
      </c>
      <c r="N524">
        <v>-1.84760409780598</v>
      </c>
      <c r="O524" t="s">
        <v>434</v>
      </c>
      <c r="P524">
        <v>-2</v>
      </c>
    </row>
    <row r="525" spans="1:16" x14ac:dyDescent="0.25">
      <c r="A525" t="s">
        <v>373</v>
      </c>
      <c r="B525" t="s">
        <v>393</v>
      </c>
      <c r="C525" t="s">
        <v>383</v>
      </c>
      <c r="D525" t="s">
        <v>1172</v>
      </c>
      <c r="E525" t="s">
        <v>1180</v>
      </c>
      <c r="F525" s="63">
        <v>43181</v>
      </c>
      <c r="G525">
        <v>0.25909090909090898</v>
      </c>
      <c r="H525">
        <v>0.74090909090909096</v>
      </c>
      <c r="I525">
        <v>2.2204460492503101E-16</v>
      </c>
      <c r="L525" t="s">
        <v>359</v>
      </c>
      <c r="M525">
        <v>1</v>
      </c>
      <c r="N525">
        <v>-5.8844654171002801</v>
      </c>
      <c r="O525" t="s">
        <v>359</v>
      </c>
      <c r="P525">
        <v>-6</v>
      </c>
    </row>
    <row r="526" spans="1:16" x14ac:dyDescent="0.25">
      <c r="A526" t="s">
        <v>373</v>
      </c>
      <c r="B526" t="s">
        <v>378</v>
      </c>
      <c r="C526" t="s">
        <v>391</v>
      </c>
      <c r="D526" t="s">
        <v>1181</v>
      </c>
      <c r="E526" t="s">
        <v>1182</v>
      </c>
      <c r="F526" s="63">
        <v>43182</v>
      </c>
      <c r="G526">
        <v>0.18836915297092299</v>
      </c>
      <c r="H526">
        <v>0.81163084702907695</v>
      </c>
      <c r="I526">
        <v>1.78545570383245E-8</v>
      </c>
      <c r="L526" t="s">
        <v>359</v>
      </c>
      <c r="M526">
        <v>0.99802042097002397</v>
      </c>
      <c r="N526">
        <v>-5.7993266999479802</v>
      </c>
      <c r="O526" t="s">
        <v>359</v>
      </c>
      <c r="P526">
        <v>-6</v>
      </c>
    </row>
    <row r="527" spans="1:16" x14ac:dyDescent="0.25">
      <c r="A527" t="s">
        <v>373</v>
      </c>
      <c r="B527" t="s">
        <v>374</v>
      </c>
      <c r="C527" t="s">
        <v>399</v>
      </c>
      <c r="D527" t="s">
        <v>1181</v>
      </c>
      <c r="E527" t="s">
        <v>1183</v>
      </c>
      <c r="F527" s="63">
        <v>43182</v>
      </c>
      <c r="G527">
        <v>0.47787610619469001</v>
      </c>
      <c r="H527">
        <v>0.52212389380530999</v>
      </c>
      <c r="I527">
        <v>1.6267283279804599E-10</v>
      </c>
      <c r="L527" t="s">
        <v>359</v>
      </c>
      <c r="M527">
        <v>0.98438053321684404</v>
      </c>
      <c r="N527">
        <v>2.1544870517710102</v>
      </c>
      <c r="O527" t="s">
        <v>434</v>
      </c>
      <c r="P527">
        <v>2</v>
      </c>
    </row>
    <row r="528" spans="1:16" x14ac:dyDescent="0.25">
      <c r="A528" t="s">
        <v>373</v>
      </c>
      <c r="B528" t="s">
        <v>406</v>
      </c>
      <c r="C528" t="s">
        <v>382</v>
      </c>
      <c r="D528" t="s">
        <v>1181</v>
      </c>
      <c r="E528" t="s">
        <v>1184</v>
      </c>
      <c r="F528" s="63">
        <v>43182</v>
      </c>
      <c r="G528">
        <v>0.207332490518331</v>
      </c>
      <c r="H528">
        <v>0.79266750948166897</v>
      </c>
      <c r="I528">
        <v>0.99999997694105802</v>
      </c>
      <c r="L528" t="s">
        <v>359</v>
      </c>
      <c r="M528">
        <v>0.92808774735443</v>
      </c>
      <c r="N528">
        <v>-5.6108936417332798</v>
      </c>
      <c r="O528" t="s">
        <v>359</v>
      </c>
      <c r="P528">
        <v>-6</v>
      </c>
    </row>
    <row r="529" spans="1:16" x14ac:dyDescent="0.25">
      <c r="A529" t="s">
        <v>373</v>
      </c>
      <c r="B529" t="s">
        <v>394</v>
      </c>
      <c r="C529" t="s">
        <v>403</v>
      </c>
      <c r="D529" t="s">
        <v>1181</v>
      </c>
      <c r="E529" t="s">
        <v>1185</v>
      </c>
      <c r="F529" s="63">
        <v>43182</v>
      </c>
      <c r="G529">
        <v>0.16434892541087201</v>
      </c>
      <c r="H529">
        <v>0.83565107458912802</v>
      </c>
      <c r="I529">
        <v>1</v>
      </c>
      <c r="L529" t="s">
        <v>359</v>
      </c>
      <c r="M529">
        <v>0.99899991295672896</v>
      </c>
      <c r="N529">
        <v>-5.1571077545342403</v>
      </c>
      <c r="O529" t="s">
        <v>359</v>
      </c>
      <c r="P529">
        <v>-5</v>
      </c>
    </row>
    <row r="530" spans="1:16" x14ac:dyDescent="0.25">
      <c r="A530" t="s">
        <v>373</v>
      </c>
      <c r="B530" t="s">
        <v>407</v>
      </c>
      <c r="C530" t="s">
        <v>381</v>
      </c>
      <c r="D530" t="s">
        <v>1181</v>
      </c>
      <c r="E530" t="s">
        <v>1186</v>
      </c>
      <c r="F530" s="63">
        <v>43182</v>
      </c>
      <c r="G530">
        <v>0.64854614412136502</v>
      </c>
      <c r="H530">
        <v>0.35145385587863498</v>
      </c>
      <c r="I530">
        <v>2.2204460492503101E-16</v>
      </c>
      <c r="L530" t="s">
        <v>358</v>
      </c>
      <c r="M530">
        <v>1.5820373075769899E-2</v>
      </c>
      <c r="N530">
        <v>3.3080588216476601</v>
      </c>
      <c r="O530" t="s">
        <v>434</v>
      </c>
      <c r="P530">
        <v>3</v>
      </c>
    </row>
    <row r="531" spans="1:16" x14ac:dyDescent="0.25">
      <c r="A531" t="s">
        <v>373</v>
      </c>
      <c r="B531" t="s">
        <v>395</v>
      </c>
      <c r="C531" t="s">
        <v>387</v>
      </c>
      <c r="D531" t="s">
        <v>1181</v>
      </c>
      <c r="E531" t="s">
        <v>1187</v>
      </c>
      <c r="F531" s="63">
        <v>43182</v>
      </c>
      <c r="G531">
        <v>0.27180783817951998</v>
      </c>
      <c r="H531">
        <v>0.72819216182047997</v>
      </c>
      <c r="I531">
        <v>1</v>
      </c>
      <c r="L531" t="s">
        <v>359</v>
      </c>
      <c r="M531">
        <v>0.94567730757635804</v>
      </c>
      <c r="N531">
        <v>-1.25799456112341</v>
      </c>
      <c r="O531" t="s">
        <v>359</v>
      </c>
      <c r="P531">
        <v>-1</v>
      </c>
    </row>
    <row r="532" spans="1:16" x14ac:dyDescent="0.25">
      <c r="A532" t="s">
        <v>373</v>
      </c>
      <c r="B532" t="s">
        <v>388</v>
      </c>
      <c r="C532" t="s">
        <v>393</v>
      </c>
      <c r="D532" t="s">
        <v>1188</v>
      </c>
      <c r="E532" t="s">
        <v>1189</v>
      </c>
      <c r="F532" s="63">
        <v>43182</v>
      </c>
      <c r="G532">
        <v>0.35664939550949898</v>
      </c>
      <c r="H532">
        <v>0.64335060449050097</v>
      </c>
      <c r="I532">
        <v>1</v>
      </c>
      <c r="L532" t="s">
        <v>359</v>
      </c>
      <c r="M532">
        <v>0.99995129165932795</v>
      </c>
      <c r="N532">
        <v>-0.963241535731446</v>
      </c>
      <c r="O532" t="s">
        <v>359</v>
      </c>
      <c r="P532">
        <v>-1</v>
      </c>
    </row>
    <row r="533" spans="1:16" x14ac:dyDescent="0.25">
      <c r="A533" t="s">
        <v>373</v>
      </c>
      <c r="B533" t="s">
        <v>390</v>
      </c>
      <c r="C533" t="s">
        <v>379</v>
      </c>
      <c r="D533" t="s">
        <v>1188</v>
      </c>
      <c r="E533" t="s">
        <v>1190</v>
      </c>
      <c r="F533" s="63">
        <v>43182</v>
      </c>
      <c r="G533">
        <v>0.41537132987910202</v>
      </c>
      <c r="H533">
        <v>0.58462867012089803</v>
      </c>
      <c r="I533">
        <v>2.2204460492503101E-16</v>
      </c>
      <c r="L533" t="s">
        <v>358</v>
      </c>
      <c r="M533">
        <v>7.5839538501232305E-4</v>
      </c>
      <c r="N533">
        <v>-1.4594396861668799</v>
      </c>
      <c r="O533" t="s">
        <v>434</v>
      </c>
      <c r="P533">
        <v>-1</v>
      </c>
    </row>
    <row r="534" spans="1:16" x14ac:dyDescent="0.25">
      <c r="A534" t="s">
        <v>373</v>
      </c>
      <c r="B534" t="s">
        <v>410</v>
      </c>
      <c r="C534" t="s">
        <v>401</v>
      </c>
      <c r="D534" t="s">
        <v>1188</v>
      </c>
      <c r="E534" t="s">
        <v>1191</v>
      </c>
      <c r="F534" s="63">
        <v>43182</v>
      </c>
      <c r="G534">
        <v>0.68480138169257299</v>
      </c>
      <c r="H534">
        <v>0.31519861830742701</v>
      </c>
      <c r="I534">
        <v>0.99999997736572699</v>
      </c>
      <c r="L534" t="s">
        <v>358</v>
      </c>
      <c r="M534">
        <v>8.0991209672198697E-7</v>
      </c>
      <c r="N534">
        <v>3.94633992570165</v>
      </c>
      <c r="O534" t="s">
        <v>434</v>
      </c>
      <c r="P534">
        <v>4</v>
      </c>
    </row>
    <row r="535" spans="1:16" x14ac:dyDescent="0.25">
      <c r="A535" t="s">
        <v>373</v>
      </c>
      <c r="B535" t="s">
        <v>400</v>
      </c>
      <c r="C535" t="s">
        <v>375</v>
      </c>
      <c r="D535" t="s">
        <v>1188</v>
      </c>
      <c r="E535" t="s">
        <v>1192</v>
      </c>
      <c r="F535" s="63">
        <v>43182</v>
      </c>
      <c r="G535">
        <v>0.19170984455958501</v>
      </c>
      <c r="H535">
        <v>0.80829015544041405</v>
      </c>
      <c r="I535">
        <v>0.99999986017299503</v>
      </c>
      <c r="L535" t="s">
        <v>359</v>
      </c>
      <c r="M535">
        <v>0.99857224579016701</v>
      </c>
      <c r="N535">
        <v>-5.7608995806814196</v>
      </c>
      <c r="O535" t="s">
        <v>359</v>
      </c>
      <c r="P535">
        <v>-6</v>
      </c>
    </row>
    <row r="536" spans="1:16" x14ac:dyDescent="0.25">
      <c r="A536" t="s">
        <v>373</v>
      </c>
      <c r="B536" t="s">
        <v>389</v>
      </c>
      <c r="C536" t="s">
        <v>402</v>
      </c>
      <c r="D536" t="s">
        <v>1188</v>
      </c>
      <c r="E536" t="s">
        <v>1193</v>
      </c>
      <c r="F536" s="63">
        <v>43182</v>
      </c>
      <c r="G536">
        <v>0.29360967184801401</v>
      </c>
      <c r="H536">
        <v>0.70639032815198599</v>
      </c>
      <c r="I536">
        <v>1</v>
      </c>
      <c r="L536" t="s">
        <v>359</v>
      </c>
      <c r="M536">
        <v>0.99231341027248399</v>
      </c>
      <c r="N536">
        <v>-6.4279518605180099</v>
      </c>
      <c r="O536" t="s">
        <v>359</v>
      </c>
      <c r="P536">
        <v>-6</v>
      </c>
    </row>
    <row r="537" spans="1:16" x14ac:dyDescent="0.25">
      <c r="A537" t="s">
        <v>373</v>
      </c>
      <c r="B537" t="s">
        <v>380</v>
      </c>
      <c r="C537" t="s">
        <v>405</v>
      </c>
      <c r="D537" t="s">
        <v>1188</v>
      </c>
      <c r="E537" t="s">
        <v>1194</v>
      </c>
      <c r="F537" s="63">
        <v>43182</v>
      </c>
      <c r="G537">
        <v>0.284974093264249</v>
      </c>
      <c r="H537">
        <v>0.71502590673575095</v>
      </c>
      <c r="I537">
        <v>1</v>
      </c>
      <c r="L537" t="s">
        <v>359</v>
      </c>
      <c r="M537">
        <v>4.68157371786848E-5</v>
      </c>
      <c r="N537">
        <v>-3.64891438036851</v>
      </c>
      <c r="O537" t="s">
        <v>434</v>
      </c>
      <c r="P537">
        <v>-4</v>
      </c>
    </row>
    <row r="538" spans="1:16" x14ac:dyDescent="0.25">
      <c r="A538" t="s">
        <v>373</v>
      </c>
      <c r="B538" t="s">
        <v>386</v>
      </c>
      <c r="C538" t="s">
        <v>384</v>
      </c>
      <c r="D538" t="s">
        <v>1188</v>
      </c>
      <c r="E538" t="s">
        <v>1195</v>
      </c>
      <c r="F538" s="63">
        <v>43182</v>
      </c>
      <c r="G538">
        <v>0.58203799654576904</v>
      </c>
      <c r="H538">
        <v>0.41796200345423101</v>
      </c>
      <c r="I538">
        <v>8.3321181420869698E-5</v>
      </c>
      <c r="L538" t="s">
        <v>358</v>
      </c>
      <c r="M538">
        <v>1.06424693392736E-2</v>
      </c>
      <c r="N538">
        <v>1.69802944733711</v>
      </c>
      <c r="O538" t="s">
        <v>434</v>
      </c>
      <c r="P538">
        <v>2</v>
      </c>
    </row>
    <row r="539" spans="1:16" x14ac:dyDescent="0.25">
      <c r="A539" t="s">
        <v>373</v>
      </c>
      <c r="B539" t="s">
        <v>407</v>
      </c>
      <c r="C539" t="s">
        <v>383</v>
      </c>
      <c r="D539" t="s">
        <v>1188</v>
      </c>
      <c r="E539" t="s">
        <v>1196</v>
      </c>
      <c r="F539" s="63">
        <v>43182</v>
      </c>
      <c r="G539">
        <v>0.233160621761658</v>
      </c>
      <c r="H539">
        <v>0.76683937823834203</v>
      </c>
      <c r="I539">
        <v>2.2204460492503101E-16</v>
      </c>
      <c r="L539" t="s">
        <v>359</v>
      </c>
      <c r="M539">
        <v>0.99999555235193405</v>
      </c>
      <c r="N539">
        <v>-1.57026438868919</v>
      </c>
      <c r="O539" t="s">
        <v>359</v>
      </c>
      <c r="P539">
        <v>-2</v>
      </c>
    </row>
    <row r="540" spans="1:16" x14ac:dyDescent="0.25">
      <c r="A540" t="s">
        <v>373</v>
      </c>
      <c r="B540" t="s">
        <v>397</v>
      </c>
      <c r="C540" t="s">
        <v>385</v>
      </c>
      <c r="D540" t="s">
        <v>1188</v>
      </c>
      <c r="E540" t="s">
        <v>1197</v>
      </c>
      <c r="F540" s="63">
        <v>43182</v>
      </c>
      <c r="G540">
        <v>0.54145077720207302</v>
      </c>
      <c r="H540">
        <v>0.45854922279792698</v>
      </c>
      <c r="I540">
        <v>0.999999999919156</v>
      </c>
      <c r="L540" t="s">
        <v>358</v>
      </c>
      <c r="M540">
        <v>3.16955580657807E-4</v>
      </c>
      <c r="N540">
        <v>0.23112025445319101</v>
      </c>
      <c r="O540" t="s">
        <v>434</v>
      </c>
      <c r="P540">
        <v>0</v>
      </c>
    </row>
    <row r="541" spans="1:16" x14ac:dyDescent="0.25">
      <c r="A541" t="s">
        <v>373</v>
      </c>
      <c r="B541" t="s">
        <v>395</v>
      </c>
      <c r="C541" t="s">
        <v>377</v>
      </c>
      <c r="D541" t="s">
        <v>1188</v>
      </c>
      <c r="E541" t="s">
        <v>1198</v>
      </c>
      <c r="F541" s="63">
        <v>43182</v>
      </c>
      <c r="G541">
        <v>8.6355785837651106E-2</v>
      </c>
      <c r="H541">
        <v>0.91364421416234898</v>
      </c>
      <c r="I541">
        <v>2.67837773035842E-10</v>
      </c>
      <c r="L541" t="s">
        <v>359</v>
      </c>
      <c r="M541">
        <v>0.99999812689487</v>
      </c>
      <c r="N541">
        <v>-8.3672061996149907</v>
      </c>
      <c r="O541" t="s">
        <v>359</v>
      </c>
      <c r="P541">
        <v>-8</v>
      </c>
    </row>
    <row r="542" spans="1:16" x14ac:dyDescent="0.25">
      <c r="A542" t="s">
        <v>373</v>
      </c>
      <c r="B542" t="s">
        <v>410</v>
      </c>
      <c r="C542" t="s">
        <v>374</v>
      </c>
      <c r="D542" t="s">
        <v>1199</v>
      </c>
      <c r="E542" t="s">
        <v>1200</v>
      </c>
      <c r="F542" s="63">
        <v>43183</v>
      </c>
      <c r="G542">
        <v>9.5341750108837595E-2</v>
      </c>
      <c r="H542">
        <v>0.90465824989116195</v>
      </c>
      <c r="I542">
        <v>1</v>
      </c>
      <c r="L542" t="s">
        <v>359</v>
      </c>
      <c r="M542">
        <v>1</v>
      </c>
      <c r="N542">
        <v>-7.5661555817999604</v>
      </c>
      <c r="O542" t="s">
        <v>359</v>
      </c>
      <c r="P542">
        <v>-8</v>
      </c>
    </row>
    <row r="543" spans="1:16" x14ac:dyDescent="0.25">
      <c r="A543" t="s">
        <v>373</v>
      </c>
      <c r="B543" t="s">
        <v>384</v>
      </c>
      <c r="C543" t="s">
        <v>406</v>
      </c>
      <c r="D543" t="s">
        <v>1199</v>
      </c>
      <c r="E543" t="s">
        <v>1201</v>
      </c>
      <c r="F543" s="63">
        <v>43183</v>
      </c>
      <c r="G543">
        <v>0.368741837178929</v>
      </c>
      <c r="H543">
        <v>0.63125816282107095</v>
      </c>
      <c r="I543">
        <v>2.2204460492503101E-16</v>
      </c>
      <c r="L543" t="s">
        <v>359</v>
      </c>
      <c r="M543">
        <v>1</v>
      </c>
      <c r="N543">
        <v>-5.7232645012020802</v>
      </c>
      <c r="O543" t="s">
        <v>359</v>
      </c>
      <c r="P543">
        <v>-6</v>
      </c>
    </row>
    <row r="544" spans="1:16" x14ac:dyDescent="0.25">
      <c r="A544" t="s">
        <v>373</v>
      </c>
      <c r="B544" t="s">
        <v>389</v>
      </c>
      <c r="C544" t="s">
        <v>399</v>
      </c>
      <c r="D544" t="s">
        <v>1199</v>
      </c>
      <c r="E544" t="s">
        <v>1202</v>
      </c>
      <c r="F544" s="63">
        <v>43183</v>
      </c>
      <c r="G544">
        <v>0.20330866347409701</v>
      </c>
      <c r="H544">
        <v>0.79669133652590296</v>
      </c>
      <c r="I544">
        <v>1</v>
      </c>
      <c r="L544" t="s">
        <v>359</v>
      </c>
      <c r="M544">
        <v>0</v>
      </c>
      <c r="N544">
        <v>-4.7042781099216704</v>
      </c>
      <c r="O544" t="s">
        <v>434</v>
      </c>
      <c r="P544">
        <v>-5</v>
      </c>
    </row>
    <row r="545" spans="1:16" x14ac:dyDescent="0.25">
      <c r="A545" t="s">
        <v>373</v>
      </c>
      <c r="B545" t="s">
        <v>394</v>
      </c>
      <c r="C545" t="s">
        <v>378</v>
      </c>
      <c r="D545" t="s">
        <v>1199</v>
      </c>
      <c r="E545" t="s">
        <v>1203</v>
      </c>
      <c r="F545" s="63">
        <v>43183</v>
      </c>
      <c r="G545">
        <v>0.70526774053112795</v>
      </c>
      <c r="H545">
        <v>0.29473225946887199</v>
      </c>
      <c r="I545">
        <v>2.8018702157222499E-12</v>
      </c>
      <c r="L545" t="s">
        <v>358</v>
      </c>
      <c r="M545">
        <v>0</v>
      </c>
      <c r="N545">
        <v>3.06408818484902</v>
      </c>
      <c r="O545" t="s">
        <v>434</v>
      </c>
      <c r="P545">
        <v>3</v>
      </c>
    </row>
    <row r="546" spans="1:16" x14ac:dyDescent="0.25">
      <c r="A546" t="s">
        <v>373</v>
      </c>
      <c r="B546" t="s">
        <v>403</v>
      </c>
      <c r="C546" t="s">
        <v>382</v>
      </c>
      <c r="D546" t="s">
        <v>1199</v>
      </c>
      <c r="E546" t="s">
        <v>1204</v>
      </c>
      <c r="F546" s="63">
        <v>43183</v>
      </c>
      <c r="G546">
        <v>0.34871571615150199</v>
      </c>
      <c r="H546">
        <v>0.65128428384849801</v>
      </c>
      <c r="I546">
        <v>0.99973737835611998</v>
      </c>
      <c r="L546" t="s">
        <v>359</v>
      </c>
      <c r="M546">
        <v>1</v>
      </c>
      <c r="N546">
        <v>-3.5542803421256002</v>
      </c>
      <c r="O546" t="s">
        <v>359</v>
      </c>
      <c r="P546">
        <v>-4</v>
      </c>
    </row>
    <row r="547" spans="1:16" x14ac:dyDescent="0.25">
      <c r="A547" t="s">
        <v>373</v>
      </c>
      <c r="B547" t="s">
        <v>391</v>
      </c>
      <c r="C547" t="s">
        <v>381</v>
      </c>
      <c r="D547" t="s">
        <v>1199</v>
      </c>
      <c r="E547" t="s">
        <v>1205</v>
      </c>
      <c r="F547" s="63">
        <v>43183</v>
      </c>
      <c r="G547">
        <v>0.68611232041793602</v>
      </c>
      <c r="H547">
        <v>0.31388767958206398</v>
      </c>
      <c r="I547">
        <v>0.99999956301603998</v>
      </c>
      <c r="L547" t="s">
        <v>358</v>
      </c>
      <c r="M547">
        <v>0.38917745865955</v>
      </c>
      <c r="N547">
        <v>2.9872171588180598</v>
      </c>
      <c r="O547" t="s">
        <v>434</v>
      </c>
      <c r="P547">
        <v>3</v>
      </c>
    </row>
    <row r="548" spans="1:16" x14ac:dyDescent="0.25">
      <c r="A548" t="s">
        <v>373</v>
      </c>
      <c r="B548" t="s">
        <v>402</v>
      </c>
      <c r="C548" t="s">
        <v>400</v>
      </c>
      <c r="D548" t="s">
        <v>1206</v>
      </c>
      <c r="E548" t="s">
        <v>1207</v>
      </c>
      <c r="F548" s="63">
        <v>43184</v>
      </c>
      <c r="G548">
        <v>0.77055169894044595</v>
      </c>
      <c r="H548">
        <v>0.22944830105955399</v>
      </c>
      <c r="I548">
        <v>0.99999999998042999</v>
      </c>
      <c r="L548" t="s">
        <v>358</v>
      </c>
      <c r="M548">
        <v>0.999999999999998</v>
      </c>
      <c r="N548">
        <v>3.4432502107109699</v>
      </c>
      <c r="O548" t="s">
        <v>358</v>
      </c>
      <c r="P548">
        <v>3</v>
      </c>
    </row>
    <row r="549" spans="1:16" x14ac:dyDescent="0.25">
      <c r="A549" t="s">
        <v>373</v>
      </c>
      <c r="B549" t="s">
        <v>383</v>
      </c>
      <c r="C549" t="s">
        <v>386</v>
      </c>
      <c r="D549" t="s">
        <v>1206</v>
      </c>
      <c r="E549" t="s">
        <v>1208</v>
      </c>
      <c r="F549" s="63">
        <v>43184</v>
      </c>
      <c r="G549">
        <v>0.58238947753014203</v>
      </c>
      <c r="H549">
        <v>0.41761052246985803</v>
      </c>
      <c r="I549">
        <v>0.99999999955705199</v>
      </c>
      <c r="L549" t="s">
        <v>358</v>
      </c>
      <c r="M549">
        <v>1</v>
      </c>
      <c r="N549">
        <v>0.41254358617201897</v>
      </c>
      <c r="O549" t="s">
        <v>434</v>
      </c>
      <c r="P549">
        <v>0</v>
      </c>
    </row>
    <row r="550" spans="1:16" x14ac:dyDescent="0.25">
      <c r="A550" t="s">
        <v>373</v>
      </c>
      <c r="B550" t="s">
        <v>380</v>
      </c>
      <c r="C550" t="s">
        <v>379</v>
      </c>
      <c r="D550" t="s">
        <v>1206</v>
      </c>
      <c r="E550" t="s">
        <v>1209</v>
      </c>
      <c r="F550" s="63">
        <v>43184</v>
      </c>
      <c r="G550">
        <v>0.26379247351114399</v>
      </c>
      <c r="H550">
        <v>0.73620752648885601</v>
      </c>
      <c r="I550">
        <v>8.3950835270920093E-2</v>
      </c>
      <c r="L550" t="s">
        <v>359</v>
      </c>
      <c r="M550">
        <v>1</v>
      </c>
      <c r="N550">
        <v>-6.2753279355354499</v>
      </c>
      <c r="O550" t="s">
        <v>359</v>
      </c>
      <c r="P550">
        <v>-6</v>
      </c>
    </row>
    <row r="551" spans="1:16" x14ac:dyDescent="0.25">
      <c r="A551" t="s">
        <v>373</v>
      </c>
      <c r="B551" t="s">
        <v>397</v>
      </c>
      <c r="C551" t="s">
        <v>387</v>
      </c>
      <c r="D551" t="s">
        <v>1206</v>
      </c>
      <c r="E551" t="s">
        <v>1210</v>
      </c>
      <c r="F551" s="63">
        <v>43184</v>
      </c>
      <c r="G551">
        <v>0.92254293021556399</v>
      </c>
      <c r="H551">
        <v>7.7457069784435506E-2</v>
      </c>
      <c r="I551">
        <v>2.2204460492503101E-16</v>
      </c>
      <c r="L551" t="s">
        <v>358</v>
      </c>
      <c r="M551">
        <v>0</v>
      </c>
      <c r="N551">
        <v>5.2543517856569304</v>
      </c>
      <c r="O551" t="s">
        <v>434</v>
      </c>
      <c r="P551">
        <v>5</v>
      </c>
    </row>
    <row r="552" spans="1:16" x14ac:dyDescent="0.25">
      <c r="A552" t="s">
        <v>373</v>
      </c>
      <c r="B552" t="s">
        <v>401</v>
      </c>
      <c r="C552" t="s">
        <v>393</v>
      </c>
      <c r="D552" t="s">
        <v>1206</v>
      </c>
      <c r="E552" t="s">
        <v>1211</v>
      </c>
      <c r="F552" s="63">
        <v>43184</v>
      </c>
      <c r="G552">
        <v>0.25721592985020097</v>
      </c>
      <c r="H552">
        <v>0.74278407014979897</v>
      </c>
      <c r="I552">
        <v>0.99999840291783504</v>
      </c>
      <c r="L552" t="s">
        <v>359</v>
      </c>
      <c r="M552">
        <v>1</v>
      </c>
      <c r="N552">
        <v>-6.3631277183701602</v>
      </c>
      <c r="O552" t="s">
        <v>359</v>
      </c>
      <c r="P552">
        <v>-6</v>
      </c>
    </row>
    <row r="553" spans="1:16" x14ac:dyDescent="0.25">
      <c r="A553" t="s">
        <v>373</v>
      </c>
      <c r="B553" t="s">
        <v>385</v>
      </c>
      <c r="C553" t="s">
        <v>405</v>
      </c>
      <c r="D553" t="s">
        <v>1206</v>
      </c>
      <c r="E553" t="s">
        <v>1212</v>
      </c>
      <c r="F553" s="63">
        <v>43184</v>
      </c>
      <c r="G553">
        <v>0.27950310559006197</v>
      </c>
      <c r="H553">
        <v>0.72049689440993803</v>
      </c>
      <c r="I553">
        <v>0.99941608959347605</v>
      </c>
      <c r="L553" t="s">
        <v>359</v>
      </c>
      <c r="M553">
        <v>1</v>
      </c>
      <c r="N553">
        <v>-3.6670859301550598</v>
      </c>
      <c r="O553" t="s">
        <v>359</v>
      </c>
      <c r="P553">
        <v>-4</v>
      </c>
    </row>
    <row r="554" spans="1:16" x14ac:dyDescent="0.25">
      <c r="A554" t="s">
        <v>373</v>
      </c>
      <c r="B554" t="s">
        <v>395</v>
      </c>
      <c r="C554" t="s">
        <v>382</v>
      </c>
      <c r="D554" t="s">
        <v>1206</v>
      </c>
      <c r="E554" t="s">
        <v>1213</v>
      </c>
      <c r="F554" s="63">
        <v>43184</v>
      </c>
      <c r="G554">
        <v>0.122396784800877</v>
      </c>
      <c r="H554">
        <v>0.87760321519912299</v>
      </c>
      <c r="I554">
        <v>3.3133659889037502E-9</v>
      </c>
      <c r="L554" t="s">
        <v>359</v>
      </c>
      <c r="M554">
        <v>1</v>
      </c>
      <c r="N554">
        <v>-8.2690093321630105</v>
      </c>
      <c r="O554" t="s">
        <v>359</v>
      </c>
      <c r="P554">
        <v>-8</v>
      </c>
    </row>
    <row r="555" spans="1:16" x14ac:dyDescent="0.25">
      <c r="A555" t="s">
        <v>373</v>
      </c>
      <c r="B555" t="s">
        <v>383</v>
      </c>
      <c r="C555" t="s">
        <v>393</v>
      </c>
      <c r="D555" t="s">
        <v>1214</v>
      </c>
      <c r="E555" t="s">
        <v>1215</v>
      </c>
      <c r="F555" s="63">
        <v>43186</v>
      </c>
      <c r="G555">
        <v>0.53333333333333299</v>
      </c>
      <c r="H555">
        <v>0.46666666666666701</v>
      </c>
      <c r="I555">
        <v>2.2204460492503101E-16</v>
      </c>
      <c r="L555" t="s">
        <v>358</v>
      </c>
      <c r="M555">
        <v>0.23618383210017599</v>
      </c>
      <c r="N555">
        <v>2.34858831523337</v>
      </c>
      <c r="O555" t="s">
        <v>434</v>
      </c>
      <c r="P555">
        <v>2</v>
      </c>
    </row>
    <row r="556" spans="1:16" x14ac:dyDescent="0.25">
      <c r="A556" t="s">
        <v>373</v>
      </c>
      <c r="B556" t="s">
        <v>388</v>
      </c>
      <c r="C556" t="s">
        <v>375</v>
      </c>
      <c r="D556" t="s">
        <v>1214</v>
      </c>
      <c r="E556" t="s">
        <v>1216</v>
      </c>
      <c r="F556" s="63">
        <v>43186</v>
      </c>
      <c r="G556">
        <v>0.11147540983606601</v>
      </c>
      <c r="H556">
        <v>0.88852459016393404</v>
      </c>
      <c r="I556">
        <v>0.99999999984302601</v>
      </c>
      <c r="L556" t="s">
        <v>359</v>
      </c>
      <c r="M556">
        <v>0.98971756892085605</v>
      </c>
      <c r="N556">
        <v>-5.1363789133928304</v>
      </c>
      <c r="O556" t="s">
        <v>359</v>
      </c>
      <c r="P556">
        <v>-5</v>
      </c>
    </row>
    <row r="557" spans="1:16" x14ac:dyDescent="0.25">
      <c r="A557" t="s">
        <v>373</v>
      </c>
      <c r="B557" t="s">
        <v>384</v>
      </c>
      <c r="C557" t="s">
        <v>382</v>
      </c>
      <c r="D557" t="s">
        <v>1214</v>
      </c>
      <c r="E557" t="s">
        <v>1217</v>
      </c>
      <c r="F557" s="63">
        <v>43186</v>
      </c>
      <c r="G557">
        <v>0.14754098360655701</v>
      </c>
      <c r="H557">
        <v>0.85245901639344301</v>
      </c>
      <c r="I557">
        <v>2.2204460492503101E-16</v>
      </c>
      <c r="L557" t="s">
        <v>359</v>
      </c>
      <c r="M557">
        <v>0.90279538667892201</v>
      </c>
      <c r="N557">
        <v>-10.095514104546201</v>
      </c>
      <c r="O557" t="s">
        <v>359</v>
      </c>
      <c r="P557">
        <v>-10</v>
      </c>
    </row>
    <row r="558" spans="1:16" x14ac:dyDescent="0.25">
      <c r="A558" t="s">
        <v>373</v>
      </c>
      <c r="B558" t="s">
        <v>402</v>
      </c>
      <c r="C558" t="s">
        <v>380</v>
      </c>
      <c r="D558" t="s">
        <v>1214</v>
      </c>
      <c r="E558" t="s">
        <v>1218</v>
      </c>
      <c r="F558" s="63">
        <v>43186</v>
      </c>
      <c r="G558">
        <v>0.32786885245901598</v>
      </c>
      <c r="H558">
        <v>0.67213114754098402</v>
      </c>
      <c r="I558">
        <v>0.99999999999979405</v>
      </c>
      <c r="L558" t="s">
        <v>358</v>
      </c>
      <c r="M558">
        <v>0.84196383505040095</v>
      </c>
      <c r="N558">
        <v>-0.42219092160384297</v>
      </c>
      <c r="O558" t="s">
        <v>434</v>
      </c>
      <c r="P558">
        <v>0</v>
      </c>
    </row>
    <row r="559" spans="1:16" x14ac:dyDescent="0.25">
      <c r="A559" t="s">
        <v>373</v>
      </c>
      <c r="B559" t="s">
        <v>385</v>
      </c>
      <c r="C559" t="s">
        <v>403</v>
      </c>
      <c r="D559" t="s">
        <v>1214</v>
      </c>
      <c r="E559" t="s">
        <v>1219</v>
      </c>
      <c r="F559" s="63">
        <v>43186</v>
      </c>
      <c r="G559">
        <v>0.51038251366120202</v>
      </c>
      <c r="H559">
        <v>0.48961748633879798</v>
      </c>
      <c r="I559">
        <v>0.77230260326314504</v>
      </c>
      <c r="L559" t="s">
        <v>358</v>
      </c>
      <c r="M559">
        <v>7.4938848863919105E-2</v>
      </c>
      <c r="N559">
        <v>1.63095397506607</v>
      </c>
      <c r="O559" t="s">
        <v>434</v>
      </c>
      <c r="P559">
        <v>2</v>
      </c>
    </row>
    <row r="560" spans="1:16" x14ac:dyDescent="0.25">
      <c r="A560" t="s">
        <v>373</v>
      </c>
      <c r="B560" t="s">
        <v>381</v>
      </c>
      <c r="C560" t="s">
        <v>387</v>
      </c>
      <c r="D560" t="s">
        <v>1214</v>
      </c>
      <c r="E560" t="s">
        <v>1220</v>
      </c>
      <c r="F560" s="63">
        <v>43186</v>
      </c>
      <c r="G560">
        <v>0.237158469945355</v>
      </c>
      <c r="H560">
        <v>0.76284153005464495</v>
      </c>
      <c r="I560">
        <v>1</v>
      </c>
      <c r="L560" t="s">
        <v>359</v>
      </c>
      <c r="M560">
        <v>0.89492100191969204</v>
      </c>
      <c r="N560">
        <v>-1.2827048418417399</v>
      </c>
      <c r="O560" t="s">
        <v>359</v>
      </c>
      <c r="P560">
        <v>-1</v>
      </c>
    </row>
    <row r="561" spans="1:16" x14ac:dyDescent="0.25">
      <c r="A561" t="s">
        <v>373</v>
      </c>
      <c r="B561" t="s">
        <v>386</v>
      </c>
      <c r="C561" t="s">
        <v>390</v>
      </c>
      <c r="D561" t="s">
        <v>1214</v>
      </c>
      <c r="E561" t="s">
        <v>1221</v>
      </c>
      <c r="F561" s="63">
        <v>43186</v>
      </c>
      <c r="G561">
        <v>0.22841530054644801</v>
      </c>
      <c r="H561">
        <v>0.77158469945355201</v>
      </c>
      <c r="I561">
        <v>0.98978571728734399</v>
      </c>
      <c r="L561" t="s">
        <v>359</v>
      </c>
      <c r="M561">
        <v>0.37207877897889902</v>
      </c>
      <c r="N561">
        <v>-2.02288176364724</v>
      </c>
      <c r="O561" t="s">
        <v>434</v>
      </c>
      <c r="P561">
        <v>-2</v>
      </c>
    </row>
    <row r="562" spans="1:16" x14ac:dyDescent="0.25">
      <c r="A562" t="s">
        <v>373</v>
      </c>
      <c r="B562" t="s">
        <v>402</v>
      </c>
      <c r="C562" t="s">
        <v>391</v>
      </c>
      <c r="D562" t="s">
        <v>1222</v>
      </c>
      <c r="E562" t="s">
        <v>1223</v>
      </c>
      <c r="F562" s="63">
        <v>43187</v>
      </c>
      <c r="G562">
        <v>0.54323400097704</v>
      </c>
      <c r="H562">
        <v>0.45676599902296</v>
      </c>
      <c r="I562">
        <v>1</v>
      </c>
      <c r="L562" t="s">
        <v>358</v>
      </c>
      <c r="M562">
        <v>1</v>
      </c>
      <c r="N562">
        <v>-4.1314476029500904</v>
      </c>
      <c r="O562" t="s">
        <v>434</v>
      </c>
      <c r="P562">
        <v>-4</v>
      </c>
    </row>
    <row r="563" spans="1:16" x14ac:dyDescent="0.25">
      <c r="A563" t="s">
        <v>373</v>
      </c>
      <c r="B563" t="s">
        <v>400</v>
      </c>
      <c r="C563" t="s">
        <v>399</v>
      </c>
      <c r="D563" t="s">
        <v>1222</v>
      </c>
      <c r="E563" t="s">
        <v>1224</v>
      </c>
      <c r="F563" s="63">
        <v>43187</v>
      </c>
      <c r="G563">
        <v>0.37176355642403502</v>
      </c>
      <c r="H563">
        <v>0.62823644357596498</v>
      </c>
      <c r="I563">
        <v>2.2204460492503101E-16</v>
      </c>
      <c r="L563" t="s">
        <v>359</v>
      </c>
      <c r="M563">
        <v>1</v>
      </c>
      <c r="N563">
        <v>-1.6716679809802899</v>
      </c>
      <c r="O563" t="s">
        <v>359</v>
      </c>
      <c r="P563">
        <v>-2</v>
      </c>
    </row>
    <row r="564" spans="1:16" x14ac:dyDescent="0.25">
      <c r="A564" t="s">
        <v>373</v>
      </c>
      <c r="B564" t="s">
        <v>401</v>
      </c>
      <c r="C564" t="s">
        <v>374</v>
      </c>
      <c r="D564" t="s">
        <v>1222</v>
      </c>
      <c r="E564" t="s">
        <v>1225</v>
      </c>
      <c r="F564" s="63">
        <v>43187</v>
      </c>
      <c r="G564">
        <v>5.76453346360528E-2</v>
      </c>
      <c r="H564">
        <v>0.94235466536394696</v>
      </c>
      <c r="I564">
        <v>1.84198811049891E-12</v>
      </c>
      <c r="L564" t="s">
        <v>359</v>
      </c>
      <c r="M564">
        <v>1</v>
      </c>
      <c r="N564">
        <v>-11.7110910307028</v>
      </c>
      <c r="O564" t="s">
        <v>359</v>
      </c>
      <c r="P564">
        <v>-12</v>
      </c>
    </row>
    <row r="565" spans="1:16" x14ac:dyDescent="0.25">
      <c r="A565" t="s">
        <v>373</v>
      </c>
      <c r="B565" t="s">
        <v>395</v>
      </c>
      <c r="C565" t="s">
        <v>410</v>
      </c>
      <c r="D565" t="s">
        <v>1222</v>
      </c>
      <c r="E565" t="s">
        <v>1226</v>
      </c>
      <c r="F565" s="63">
        <v>43187</v>
      </c>
      <c r="G565">
        <v>5.52027357107963E-2</v>
      </c>
      <c r="H565">
        <v>0.94479726428920396</v>
      </c>
      <c r="I565">
        <v>1</v>
      </c>
      <c r="L565" t="s">
        <v>359</v>
      </c>
      <c r="M565">
        <v>1</v>
      </c>
      <c r="N565">
        <v>-10.3090278647079</v>
      </c>
      <c r="O565" t="s">
        <v>359</v>
      </c>
      <c r="P565">
        <v>-10</v>
      </c>
    </row>
    <row r="566" spans="1:16" x14ac:dyDescent="0.25">
      <c r="A566" t="s">
        <v>373</v>
      </c>
      <c r="B566" t="s">
        <v>385</v>
      </c>
      <c r="C566" t="s">
        <v>378</v>
      </c>
      <c r="D566" t="s">
        <v>1222</v>
      </c>
      <c r="E566" t="s">
        <v>1227</v>
      </c>
      <c r="F566" s="63">
        <v>43187</v>
      </c>
      <c r="G566">
        <v>0.83292623351245698</v>
      </c>
      <c r="H566">
        <v>0.16707376648754299</v>
      </c>
      <c r="I566">
        <v>2.2204460492503101E-16</v>
      </c>
      <c r="L566" t="s">
        <v>358</v>
      </c>
      <c r="M566">
        <v>0</v>
      </c>
      <c r="N566">
        <v>3.89392767269646</v>
      </c>
      <c r="O566" t="s">
        <v>434</v>
      </c>
      <c r="P566">
        <v>4</v>
      </c>
    </row>
    <row r="567" spans="1:16" x14ac:dyDescent="0.25">
      <c r="A567" t="s">
        <v>373</v>
      </c>
      <c r="B567" t="s">
        <v>397</v>
      </c>
      <c r="C567" t="s">
        <v>407</v>
      </c>
      <c r="D567" t="s">
        <v>1222</v>
      </c>
      <c r="E567" t="s">
        <v>1228</v>
      </c>
      <c r="F567" s="63">
        <v>43187</v>
      </c>
      <c r="G567">
        <v>0.60478749389350295</v>
      </c>
      <c r="H567">
        <v>0.395212506106497</v>
      </c>
      <c r="I567">
        <v>2.2204460492503101E-16</v>
      </c>
      <c r="L567" t="s">
        <v>358</v>
      </c>
      <c r="M567">
        <v>0</v>
      </c>
      <c r="N567">
        <v>0.32933219870158098</v>
      </c>
      <c r="O567" t="s">
        <v>434</v>
      </c>
      <c r="P567">
        <v>0</v>
      </c>
    </row>
    <row r="568" spans="1:16" x14ac:dyDescent="0.25">
      <c r="A568" t="s">
        <v>373</v>
      </c>
      <c r="B568" t="s">
        <v>390</v>
      </c>
      <c r="C568" t="s">
        <v>389</v>
      </c>
      <c r="D568" t="s">
        <v>1222</v>
      </c>
      <c r="E568" t="s">
        <v>1229</v>
      </c>
      <c r="F568" s="63">
        <v>43187</v>
      </c>
      <c r="G568">
        <v>0.721055202735711</v>
      </c>
      <c r="H568">
        <v>0.278944797264289</v>
      </c>
      <c r="I568">
        <v>1</v>
      </c>
      <c r="L568" t="s">
        <v>358</v>
      </c>
      <c r="M568">
        <v>1</v>
      </c>
      <c r="N568">
        <v>2.6365271812792499</v>
      </c>
      <c r="O568" t="s">
        <v>358</v>
      </c>
      <c r="P568">
        <v>3</v>
      </c>
    </row>
    <row r="569" spans="1:16" x14ac:dyDescent="0.25">
      <c r="A569" t="s">
        <v>373</v>
      </c>
      <c r="B569" t="s">
        <v>381</v>
      </c>
      <c r="C569" t="s">
        <v>394</v>
      </c>
      <c r="D569" t="s">
        <v>1222</v>
      </c>
      <c r="E569" t="s">
        <v>1230</v>
      </c>
      <c r="F569" s="63">
        <v>43187</v>
      </c>
      <c r="G569">
        <v>0.27308255984367402</v>
      </c>
      <c r="H569">
        <v>0.72691744015632598</v>
      </c>
      <c r="I569">
        <v>1</v>
      </c>
      <c r="L569" t="s">
        <v>359</v>
      </c>
      <c r="M569">
        <v>9.75886038645513E-13</v>
      </c>
      <c r="N569">
        <v>-4.1686047900708303</v>
      </c>
      <c r="O569" t="s">
        <v>434</v>
      </c>
      <c r="P569">
        <v>-4</v>
      </c>
    </row>
    <row r="570" spans="1:16" x14ac:dyDescent="0.25">
      <c r="A570" t="s">
        <v>373</v>
      </c>
      <c r="B570" t="s">
        <v>393</v>
      </c>
      <c r="C570" t="s">
        <v>406</v>
      </c>
      <c r="D570" t="s">
        <v>1231</v>
      </c>
      <c r="E570" t="s">
        <v>1232</v>
      </c>
      <c r="F570" s="63">
        <v>43188</v>
      </c>
      <c r="G570">
        <v>0.53894820086990902</v>
      </c>
      <c r="H570">
        <v>0.46105179913009098</v>
      </c>
      <c r="I570">
        <v>1</v>
      </c>
      <c r="L570" t="s">
        <v>358</v>
      </c>
      <c r="M570">
        <v>1.53473309616459E-6</v>
      </c>
      <c r="N570">
        <v>-1.8612025241273</v>
      </c>
      <c r="O570" t="s">
        <v>434</v>
      </c>
      <c r="P570">
        <v>-2</v>
      </c>
    </row>
    <row r="571" spans="1:16" x14ac:dyDescent="0.25">
      <c r="A571" t="s">
        <v>373</v>
      </c>
      <c r="B571" t="s">
        <v>384</v>
      </c>
      <c r="C571" t="s">
        <v>380</v>
      </c>
      <c r="D571" t="s">
        <v>1231</v>
      </c>
      <c r="E571" t="s">
        <v>1233</v>
      </c>
      <c r="F571" s="63">
        <v>43188</v>
      </c>
      <c r="G571">
        <v>9.0549624357453506E-2</v>
      </c>
      <c r="H571">
        <v>0.90945037564254605</v>
      </c>
      <c r="I571">
        <v>2.2204460492503101E-16</v>
      </c>
      <c r="L571" t="s">
        <v>359</v>
      </c>
      <c r="M571">
        <v>0.99999999987311505</v>
      </c>
      <c r="N571">
        <v>-13.957710145789299</v>
      </c>
      <c r="O571" t="s">
        <v>359</v>
      </c>
      <c r="P571">
        <v>-14</v>
      </c>
    </row>
    <row r="572" spans="1:16" x14ac:dyDescent="0.25">
      <c r="A572" t="s">
        <v>373</v>
      </c>
      <c r="B572" t="s">
        <v>405</v>
      </c>
      <c r="C572" t="s">
        <v>383</v>
      </c>
      <c r="D572" t="s">
        <v>1231</v>
      </c>
      <c r="E572" t="s">
        <v>1234</v>
      </c>
      <c r="F572" s="63">
        <v>43188</v>
      </c>
      <c r="G572">
        <v>0.24159746935547599</v>
      </c>
      <c r="H572">
        <v>0.75840253064452401</v>
      </c>
      <c r="I572">
        <v>2.2204460492503101E-16</v>
      </c>
      <c r="L572" t="s">
        <v>359</v>
      </c>
      <c r="M572">
        <v>1.3393132005301599E-4</v>
      </c>
      <c r="N572">
        <v>-3.7358338180311699</v>
      </c>
      <c r="O572" t="s">
        <v>434</v>
      </c>
      <c r="P572">
        <v>-4</v>
      </c>
    </row>
    <row r="573" spans="1:16" x14ac:dyDescent="0.25">
      <c r="A573" t="s">
        <v>373</v>
      </c>
      <c r="B573" t="s">
        <v>379</v>
      </c>
      <c r="C573" t="s">
        <v>387</v>
      </c>
      <c r="D573" t="s">
        <v>1231</v>
      </c>
      <c r="E573" t="s">
        <v>1235</v>
      </c>
      <c r="F573" s="63">
        <v>43188</v>
      </c>
      <c r="G573">
        <v>0.73349149861605401</v>
      </c>
      <c r="H573">
        <v>0.26650850138394599</v>
      </c>
      <c r="I573">
        <v>0.997421500269836</v>
      </c>
      <c r="L573" t="s">
        <v>358</v>
      </c>
      <c r="M573">
        <v>0.22763877231506799</v>
      </c>
      <c r="N573">
        <v>3.0940429707128101</v>
      </c>
      <c r="O573" t="s">
        <v>358</v>
      </c>
      <c r="P573">
        <v>3</v>
      </c>
    </row>
    <row r="574" spans="1:16" x14ac:dyDescent="0.25">
      <c r="A574" t="s">
        <v>373</v>
      </c>
      <c r="B574" t="s">
        <v>386</v>
      </c>
      <c r="C574" t="s">
        <v>377</v>
      </c>
      <c r="D574" t="s">
        <v>1231</v>
      </c>
      <c r="E574" t="s">
        <v>1236</v>
      </c>
      <c r="F574" s="63">
        <v>43188</v>
      </c>
      <c r="G574">
        <v>0.247924080664294</v>
      </c>
      <c r="H574">
        <v>0.75207591933570594</v>
      </c>
      <c r="I574">
        <v>1</v>
      </c>
      <c r="L574" t="s">
        <v>359</v>
      </c>
      <c r="M574">
        <v>0.78977002964107101</v>
      </c>
      <c r="N574">
        <v>-3.86818738821776</v>
      </c>
      <c r="O574" t="s">
        <v>359</v>
      </c>
      <c r="P574">
        <v>-4</v>
      </c>
    </row>
    <row r="575" spans="1:16" x14ac:dyDescent="0.25">
      <c r="A575" t="s">
        <v>373</v>
      </c>
      <c r="B575" t="s">
        <v>384</v>
      </c>
      <c r="C575" t="s">
        <v>399</v>
      </c>
      <c r="D575" t="s">
        <v>1237</v>
      </c>
      <c r="E575" t="s">
        <v>1238</v>
      </c>
      <c r="F575" s="63">
        <v>43189</v>
      </c>
      <c r="G575">
        <v>0.335852621634388</v>
      </c>
      <c r="H575">
        <v>0.664147378365612</v>
      </c>
      <c r="I575">
        <v>2.2204460492503101E-16</v>
      </c>
      <c r="L575" t="s">
        <v>359</v>
      </c>
      <c r="M575">
        <v>0.379676494975907</v>
      </c>
      <c r="N575">
        <v>-2.73851601367247</v>
      </c>
      <c r="O575" t="s">
        <v>434</v>
      </c>
      <c r="P575">
        <v>-3</v>
      </c>
    </row>
    <row r="576" spans="1:16" x14ac:dyDescent="0.25">
      <c r="A576" t="s">
        <v>373</v>
      </c>
      <c r="B576" t="s">
        <v>374</v>
      </c>
      <c r="C576" t="s">
        <v>395</v>
      </c>
      <c r="D576" t="s">
        <v>1237</v>
      </c>
      <c r="E576" t="s">
        <v>1239</v>
      </c>
      <c r="F576" s="63">
        <v>43189</v>
      </c>
      <c r="G576">
        <v>0.55975436939064704</v>
      </c>
      <c r="H576">
        <v>0.44024563060935301</v>
      </c>
      <c r="I576">
        <v>1</v>
      </c>
      <c r="L576" t="s">
        <v>358</v>
      </c>
      <c r="M576">
        <v>0.89127790302673904</v>
      </c>
      <c r="N576">
        <v>1.4384647393179499</v>
      </c>
      <c r="O576" t="s">
        <v>434</v>
      </c>
      <c r="P576">
        <v>1</v>
      </c>
    </row>
    <row r="577" spans="1:16" x14ac:dyDescent="0.25">
      <c r="A577" t="s">
        <v>373</v>
      </c>
      <c r="B577" t="s">
        <v>388</v>
      </c>
      <c r="C577" t="s">
        <v>405</v>
      </c>
      <c r="D577" t="s">
        <v>1237</v>
      </c>
      <c r="E577" t="s">
        <v>1240</v>
      </c>
      <c r="F577" s="63">
        <v>43189</v>
      </c>
      <c r="G577">
        <v>0.14218233349078899</v>
      </c>
      <c r="H577">
        <v>0.85781766650921099</v>
      </c>
      <c r="I577">
        <v>2.2204460492503101E-16</v>
      </c>
      <c r="L577" t="s">
        <v>359</v>
      </c>
      <c r="M577">
        <v>0.99040244142877598</v>
      </c>
      <c r="N577">
        <v>-6.6659412445267998</v>
      </c>
      <c r="O577" t="s">
        <v>359</v>
      </c>
      <c r="P577">
        <v>-7</v>
      </c>
    </row>
    <row r="578" spans="1:16" x14ac:dyDescent="0.25">
      <c r="A578" t="s">
        <v>373</v>
      </c>
      <c r="B578" t="s">
        <v>403</v>
      </c>
      <c r="C578" t="s">
        <v>402</v>
      </c>
      <c r="D578" t="s">
        <v>1237</v>
      </c>
      <c r="E578" t="s">
        <v>1241</v>
      </c>
      <c r="F578" s="63">
        <v>43189</v>
      </c>
      <c r="G578">
        <v>0.532829475673122</v>
      </c>
      <c r="H578">
        <v>0.467170524326878</v>
      </c>
      <c r="I578">
        <v>1</v>
      </c>
      <c r="L578" t="s">
        <v>359</v>
      </c>
      <c r="M578">
        <v>0.220264084898768</v>
      </c>
      <c r="N578">
        <v>-0.93568579279189101</v>
      </c>
      <c r="O578" t="s">
        <v>434</v>
      </c>
      <c r="P578">
        <v>-1</v>
      </c>
    </row>
    <row r="579" spans="1:16" x14ac:dyDescent="0.25">
      <c r="A579" t="s">
        <v>373</v>
      </c>
      <c r="B579" t="s">
        <v>389</v>
      </c>
      <c r="C579" t="s">
        <v>382</v>
      </c>
      <c r="D579" t="s">
        <v>1237</v>
      </c>
      <c r="E579" t="s">
        <v>1242</v>
      </c>
      <c r="F579" s="63">
        <v>43189</v>
      </c>
      <c r="G579">
        <v>0.150212564950402</v>
      </c>
      <c r="H579">
        <v>0.84978743504959897</v>
      </c>
      <c r="I579">
        <v>2.2204460492503101E-16</v>
      </c>
      <c r="L579" t="s">
        <v>359</v>
      </c>
      <c r="M579">
        <v>0.95937749122160498</v>
      </c>
      <c r="N579">
        <v>-11.0327438934036</v>
      </c>
      <c r="O579" t="s">
        <v>359</v>
      </c>
      <c r="P579">
        <v>-11</v>
      </c>
    </row>
    <row r="580" spans="1:16" x14ac:dyDescent="0.25">
      <c r="A580" t="s">
        <v>373</v>
      </c>
      <c r="B580" t="s">
        <v>410</v>
      </c>
      <c r="C580" t="s">
        <v>381</v>
      </c>
      <c r="D580" t="s">
        <v>1237</v>
      </c>
      <c r="E580" t="s">
        <v>1243</v>
      </c>
      <c r="F580" s="63">
        <v>43189</v>
      </c>
      <c r="G580">
        <v>0.58715162966461998</v>
      </c>
      <c r="H580">
        <v>0.41284837033538002</v>
      </c>
      <c r="I580">
        <v>2.2204460492503101E-16</v>
      </c>
      <c r="L580" t="s">
        <v>358</v>
      </c>
      <c r="M580">
        <v>0.92966283376532899</v>
      </c>
      <c r="N580">
        <v>0.77755042345937397</v>
      </c>
      <c r="O580" t="s">
        <v>434</v>
      </c>
      <c r="P580">
        <v>1</v>
      </c>
    </row>
    <row r="581" spans="1:16" x14ac:dyDescent="0.25">
      <c r="A581" t="s">
        <v>373</v>
      </c>
      <c r="B581" t="s">
        <v>378</v>
      </c>
      <c r="C581" t="s">
        <v>407</v>
      </c>
      <c r="D581" t="s">
        <v>1237</v>
      </c>
      <c r="E581" t="s">
        <v>1244</v>
      </c>
      <c r="F581" s="63">
        <v>43189</v>
      </c>
      <c r="G581">
        <v>0.35947094945677799</v>
      </c>
      <c r="H581">
        <v>0.64052905054322196</v>
      </c>
      <c r="I581">
        <v>1</v>
      </c>
      <c r="L581" t="s">
        <v>359</v>
      </c>
      <c r="M581">
        <v>0.55418764125179798</v>
      </c>
      <c r="N581">
        <v>-4.6155365720458299</v>
      </c>
      <c r="O581" t="s">
        <v>434</v>
      </c>
      <c r="P581">
        <v>-5</v>
      </c>
    </row>
    <row r="582" spans="1:16" x14ac:dyDescent="0.25">
      <c r="A582" t="s">
        <v>373</v>
      </c>
      <c r="B582" t="s">
        <v>390</v>
      </c>
      <c r="C582" t="s">
        <v>385</v>
      </c>
      <c r="D582" t="s">
        <v>1237</v>
      </c>
      <c r="E582" t="s">
        <v>1245</v>
      </c>
      <c r="F582" s="63">
        <v>43189</v>
      </c>
      <c r="G582">
        <v>0.402456306093529</v>
      </c>
      <c r="H582">
        <v>0.597543693906471</v>
      </c>
      <c r="I582">
        <v>2.2204460492503101E-16</v>
      </c>
      <c r="L582" t="s">
        <v>358</v>
      </c>
      <c r="M582">
        <v>0.58321415163130497</v>
      </c>
      <c r="N582">
        <v>-2.1407582017968898</v>
      </c>
      <c r="O582" t="s">
        <v>434</v>
      </c>
      <c r="P582">
        <v>-2</v>
      </c>
    </row>
    <row r="583" spans="1:16" x14ac:dyDescent="0.25">
      <c r="A583" t="s">
        <v>373</v>
      </c>
      <c r="B583" t="s">
        <v>386</v>
      </c>
      <c r="C583" t="s">
        <v>394</v>
      </c>
      <c r="D583" t="s">
        <v>1237</v>
      </c>
      <c r="E583" t="s">
        <v>1246</v>
      </c>
      <c r="F583" s="63">
        <v>43189</v>
      </c>
      <c r="G583">
        <v>0.466225791213982</v>
      </c>
      <c r="H583">
        <v>0.533774208786018</v>
      </c>
      <c r="I583">
        <v>2.2204460492503101E-16</v>
      </c>
      <c r="L583" t="s">
        <v>358</v>
      </c>
      <c r="M583">
        <v>0.135687027286268</v>
      </c>
      <c r="N583">
        <v>-0.52889877694082998</v>
      </c>
      <c r="O583" t="s">
        <v>434</v>
      </c>
      <c r="P583">
        <v>-1</v>
      </c>
    </row>
    <row r="584" spans="1:16" x14ac:dyDescent="0.25">
      <c r="A584" t="s">
        <v>373</v>
      </c>
      <c r="B584" t="s">
        <v>391</v>
      </c>
      <c r="C584" t="s">
        <v>393</v>
      </c>
      <c r="D584" t="s">
        <v>1247</v>
      </c>
      <c r="E584" t="s">
        <v>1248</v>
      </c>
      <c r="F584" s="63">
        <v>43190</v>
      </c>
      <c r="G584">
        <v>0.51979345955249601</v>
      </c>
      <c r="H584">
        <v>0.48020654044750399</v>
      </c>
      <c r="I584">
        <v>1</v>
      </c>
      <c r="L584" t="s">
        <v>359</v>
      </c>
      <c r="M584">
        <v>5.3626493748160098E-4</v>
      </c>
      <c r="N584">
        <v>-3.3031400675823002</v>
      </c>
      <c r="O584" t="s">
        <v>434</v>
      </c>
      <c r="P584">
        <v>-3</v>
      </c>
    </row>
    <row r="585" spans="1:16" x14ac:dyDescent="0.25">
      <c r="A585" t="s">
        <v>373</v>
      </c>
      <c r="B585" t="s">
        <v>406</v>
      </c>
      <c r="C585" t="s">
        <v>401</v>
      </c>
      <c r="D585" t="s">
        <v>1249</v>
      </c>
      <c r="E585" t="s">
        <v>1250</v>
      </c>
      <c r="F585" s="63">
        <v>43190</v>
      </c>
      <c r="G585">
        <v>0.58864027538726305</v>
      </c>
      <c r="H585">
        <v>0.41135972461273701</v>
      </c>
      <c r="I585">
        <v>1</v>
      </c>
      <c r="L585" t="s">
        <v>358</v>
      </c>
      <c r="M585">
        <v>0.55289964535911995</v>
      </c>
      <c r="N585">
        <v>1.6333292452067201</v>
      </c>
      <c r="O585" t="s">
        <v>434</v>
      </c>
      <c r="P585">
        <v>2</v>
      </c>
    </row>
    <row r="586" spans="1:16" x14ac:dyDescent="0.25">
      <c r="A586" t="s">
        <v>373</v>
      </c>
      <c r="B586" t="s">
        <v>375</v>
      </c>
      <c r="C586" t="s">
        <v>397</v>
      </c>
      <c r="D586" t="s">
        <v>1251</v>
      </c>
      <c r="E586" t="s">
        <v>1252</v>
      </c>
      <c r="F586" s="63">
        <v>43190</v>
      </c>
      <c r="G586">
        <v>0.71428571428571397</v>
      </c>
      <c r="H586">
        <v>0.28571428571428598</v>
      </c>
      <c r="I586">
        <v>2.2204460492503101E-16</v>
      </c>
      <c r="L586" t="s">
        <v>358</v>
      </c>
      <c r="M586">
        <v>6.9343158585599696E-4</v>
      </c>
      <c r="N586">
        <v>1.56245175922923</v>
      </c>
      <c r="O586" t="s">
        <v>434</v>
      </c>
      <c r="P586">
        <v>2</v>
      </c>
    </row>
    <row r="587" spans="1:16" x14ac:dyDescent="0.25">
      <c r="A587" t="s">
        <v>373</v>
      </c>
      <c r="B587" t="s">
        <v>400</v>
      </c>
      <c r="C587" t="s">
        <v>380</v>
      </c>
      <c r="D587" t="s">
        <v>1253</v>
      </c>
      <c r="E587" t="s">
        <v>1254</v>
      </c>
      <c r="F587" s="63">
        <v>43190</v>
      </c>
      <c r="G587">
        <v>0.12564543889845101</v>
      </c>
      <c r="H587">
        <v>0.87435456110154897</v>
      </c>
      <c r="I587">
        <v>2.2204460492503101E-16</v>
      </c>
      <c r="L587" t="s">
        <v>359</v>
      </c>
      <c r="M587">
        <v>0.99999646998292702</v>
      </c>
      <c r="N587">
        <v>-10.7471573191128</v>
      </c>
      <c r="O587" t="s">
        <v>359</v>
      </c>
      <c r="P587">
        <v>-11</v>
      </c>
    </row>
    <row r="588" spans="1:16" x14ac:dyDescent="0.25">
      <c r="A588" t="s">
        <v>373</v>
      </c>
      <c r="B588" t="s">
        <v>377</v>
      </c>
      <c r="C588" t="s">
        <v>387</v>
      </c>
      <c r="D588" t="s">
        <v>1255</v>
      </c>
      <c r="E588" t="s">
        <v>1256</v>
      </c>
      <c r="F588" s="63">
        <v>43190</v>
      </c>
      <c r="G588">
        <v>0.94492254733218595</v>
      </c>
      <c r="H588">
        <v>5.5077452667814102E-2</v>
      </c>
      <c r="I588">
        <v>2.2204460492503101E-16</v>
      </c>
      <c r="L588" t="s">
        <v>358</v>
      </c>
      <c r="M588">
        <v>3.0889093329700102E-4</v>
      </c>
      <c r="N588">
        <v>5.5317718316500297</v>
      </c>
      <c r="O588" t="s">
        <v>358</v>
      </c>
      <c r="P588">
        <v>6</v>
      </c>
    </row>
  </sheetData>
  <pageMargins left="0.7" right="0.7" top="0.75" bottom="0.75" header="0.3" footer="0.3"/>
  <pageSetup paperSize="9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</vt:lpstr>
      <vt:lpstr>Raw</vt:lpstr>
      <vt:lpstr>Team_Stat</vt:lpstr>
      <vt:lpstr>LST1</vt:lpstr>
      <vt:lpstr>2016</vt:lpstr>
      <vt:lpstr>2015</vt:lpstr>
      <vt:lpstr>Ref</vt:lpstr>
      <vt:lpstr>2014</vt:lpstr>
      <vt:lpstr>Pred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Gimhuran</dc:creator>
  <cp:lastModifiedBy>Gimhuran</cp:lastModifiedBy>
  <dcterms:created xsi:type="dcterms:W3CDTF">2014-03-07T16:08:25Z</dcterms:created>
  <dcterms:modified xsi:type="dcterms:W3CDTF">2018-04-01T03:56:11Z</dcterms:modified>
</cp:coreProperties>
</file>