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ad Me" sheetId="1" r:id="rId3"/>
  </sheets>
  <definedNames/>
  <calcPr/>
</workbook>
</file>

<file path=xl/sharedStrings.xml><?xml version="1.0" encoding="utf-8"?>
<sst xmlns="http://schemas.openxmlformats.org/spreadsheetml/2006/main" count="227" uniqueCount="111">
  <si>
    <r>
      <rPr/>
      <t xml:space="preserve">2018 </t>
    </r>
    <r>
      <rPr>
        <rFont val="Verdana"/>
        <b/>
        <i/>
        <color rgb="FFFFFFFF"/>
        <sz val="8.0"/>
      </rPr>
      <t>FIRST</t>
    </r>
    <r>
      <rPr>
        <rFont val="Verdana"/>
        <b/>
        <color rgb="FFFFFFFF"/>
        <sz val="8.0"/>
      </rPr>
      <t xml:space="preserve"> Robotics Competition</t>
    </r>
  </si>
  <si>
    <t>Bill of Materials</t>
  </si>
  <si>
    <t>Team Name:</t>
  </si>
  <si>
    <t>Team #:</t>
  </si>
  <si>
    <t>Date:</t>
  </si>
  <si>
    <t>Event:</t>
  </si>
  <si>
    <t>City:</t>
  </si>
  <si>
    <t>State:</t>
  </si>
  <si>
    <t>Item</t>
  </si>
  <si>
    <t>Description</t>
  </si>
  <si>
    <t>Material</t>
  </si>
  <si>
    <t>Source</t>
  </si>
  <si>
    <t>Quantity</t>
  </si>
  <si>
    <t>Measurement</t>
  </si>
  <si>
    <t>Unit Price</t>
  </si>
  <si>
    <t>Total Price</t>
  </si>
  <si>
    <t>Major System Names Here</t>
  </si>
  <si>
    <t>Describe the Part 
(Axle, Bearing, Lifter, Solenoid)</t>
  </si>
  <si>
    <t>What is it made from</t>
  </si>
  <si>
    <t>Where did you buy it
(Home Depot, AndyMark, Supply House, Etc.)</t>
  </si>
  <si>
    <t>How Many</t>
  </si>
  <si>
    <t>Piece, Inch, Etc.</t>
  </si>
  <si>
    <t>Cost Per Unit ($)</t>
  </si>
  <si>
    <t>Subsystem 1:</t>
  </si>
  <si>
    <t>clamp claw</t>
  </si>
  <si>
    <t>Aluminum 3 inch Flat Bar</t>
  </si>
  <si>
    <t>Metal</t>
  </si>
  <si>
    <t>Competitive Metal</t>
  </si>
  <si>
    <t xml:space="preserve">Subsystem </t>
  </si>
  <si>
    <t>Pneumatic Actuator</t>
  </si>
  <si>
    <t>KOP</t>
  </si>
  <si>
    <t>2"x2" Aluminum Tube</t>
  </si>
  <si>
    <t>1"x3" C-channel</t>
  </si>
  <si>
    <t>Braces</t>
  </si>
  <si>
    <t>#10-24 Nuts Bolts</t>
  </si>
  <si>
    <t>Home Depot</t>
  </si>
  <si>
    <t>1/4-20 Nuts Bolts</t>
  </si>
  <si>
    <t>Square Aluminum Tube</t>
  </si>
  <si>
    <t>Subtotals:</t>
  </si>
  <si>
    <t>Subsystem 2:</t>
  </si>
  <si>
    <t>Control and</t>
  </si>
  <si>
    <t>Meccanum Weel (6 inch)</t>
  </si>
  <si>
    <t>Andy Mark</t>
  </si>
  <si>
    <t xml:space="preserve">Drive Train </t>
  </si>
  <si>
    <t>Motors (CIM)</t>
  </si>
  <si>
    <t>Chain Series 25</t>
  </si>
  <si>
    <t>Metal Gear (Tough box Nano)</t>
  </si>
  <si>
    <t>Hex Collar</t>
  </si>
  <si>
    <t>3/16" by 3" inch Metal</t>
  </si>
  <si>
    <t>1" by 3"inch Metal</t>
  </si>
  <si>
    <t xml:space="preserve">1.5 inch Wash </t>
  </si>
  <si>
    <t xml:space="preserve"> </t>
  </si>
  <si>
    <t xml:space="preserve">1" x 1" Square Aluminum Tube </t>
  </si>
  <si>
    <t>Air compressor, 12 volt</t>
  </si>
  <si>
    <t>Collar Clamp, 1/2" Hex Bore</t>
  </si>
  <si>
    <t>Subsystem 3:</t>
  </si>
  <si>
    <t xml:space="preserve">Tower and Arm </t>
  </si>
  <si>
    <t>1"x3" Rectangular Tube</t>
  </si>
  <si>
    <t>Competitve Metal</t>
  </si>
  <si>
    <t xml:space="preserve">subsystem </t>
  </si>
  <si>
    <t>1"x2" Rectangular Tube</t>
  </si>
  <si>
    <t>Circular 1/2" Rod</t>
  </si>
  <si>
    <t>Spacer</t>
  </si>
  <si>
    <t>Plastic</t>
  </si>
  <si>
    <t>Sprocket</t>
  </si>
  <si>
    <t>McMaster-Carr</t>
  </si>
  <si>
    <t>2"x4" 4"x2</t>
  </si>
  <si>
    <t>#10-24 Nut Bolts</t>
  </si>
  <si>
    <t xml:space="preserve">Bearing (hex) </t>
  </si>
  <si>
    <t>Bearing (hex) Hex Collars</t>
  </si>
  <si>
    <t>1/2" Hex Rod</t>
  </si>
  <si>
    <t>Series 25 Chain</t>
  </si>
  <si>
    <t>AndyMark</t>
  </si>
  <si>
    <t>Subsystem 4:</t>
  </si>
  <si>
    <t xml:space="preserve">Pneumatic </t>
  </si>
  <si>
    <t>Pressure Release Vlaves</t>
  </si>
  <si>
    <t>Dump Valve</t>
  </si>
  <si>
    <t>Pressure Switch</t>
  </si>
  <si>
    <t>Guage</t>
  </si>
  <si>
    <t>Clipard Air Tank</t>
  </si>
  <si>
    <t xml:space="preserve">Air Tank </t>
  </si>
  <si>
    <t>T Connector</t>
  </si>
  <si>
    <t>Ragulator+K</t>
  </si>
  <si>
    <t>Double Solenoid Controller</t>
  </si>
  <si>
    <t>Metal+Plastic</t>
  </si>
  <si>
    <t>Small Actuator</t>
  </si>
  <si>
    <t>Bimba</t>
  </si>
  <si>
    <t>Large Actuator</t>
  </si>
  <si>
    <t>Flow Control</t>
  </si>
  <si>
    <t>Tubing</t>
  </si>
  <si>
    <t>Pneumatic fitting, union tee</t>
  </si>
  <si>
    <t>Fitting, pneumatic, Y</t>
  </si>
  <si>
    <t>Ethernet Cable</t>
  </si>
  <si>
    <t>Double Solenoid</t>
  </si>
  <si>
    <t>Subsystem 5:</t>
  </si>
  <si>
    <t>Electrical</t>
  </si>
  <si>
    <t>Talon SRX Speed Controller</t>
  </si>
  <si>
    <t>Spark</t>
  </si>
  <si>
    <t xml:space="preserve">Power Distribution Panel </t>
  </si>
  <si>
    <t>Robo RIO</t>
  </si>
  <si>
    <t>Voltage Regulator Module</t>
  </si>
  <si>
    <t xml:space="preserve">Pneumatic Controller </t>
  </si>
  <si>
    <t>40 AmpBreaker (Board)</t>
  </si>
  <si>
    <t>20 Amp Breaker</t>
  </si>
  <si>
    <t>4 Gauge Robot Power Cable Kit</t>
  </si>
  <si>
    <t>Robot Signal Light</t>
  </si>
  <si>
    <t xml:space="preserve"> Can Bus Cable </t>
  </si>
  <si>
    <t>10 ft</t>
  </si>
  <si>
    <t>Open-Mesh OM5P-AC Dual Band</t>
  </si>
  <si>
    <t>3-wire PWM cable</t>
  </si>
  <si>
    <t>Grand 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</si>
</sst>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7">
    <font>
      <sz val="10.0"/>
      <color rgb="FF000000"/>
      <name val="Verdana"/>
    </font>
    <font>
      <sz val="8.0"/>
      <name val="Verdana"/>
    </font>
    <font>
      <sz val="10.0"/>
      <name val="Verdana"/>
    </font>
    <font>
      <b/>
      <sz val="8.0"/>
      <color rgb="FFFFFFFF"/>
      <name val="Verdana"/>
    </font>
    <font/>
    <font>
      <b/>
      <u/>
      <sz val="8.0"/>
      <color rgb="FFFFFFFF"/>
      <name val="Verdana"/>
    </font>
    <font>
      <b/>
      <u/>
      <sz val="8.0"/>
      <color rgb="FFFFFFFF"/>
      <name val="Verdana"/>
    </font>
    <font>
      <b/>
      <u/>
      <sz val="8.0"/>
      <color rgb="FFFFFFFF"/>
      <name val="Verdana"/>
    </font>
    <font>
      <b/>
      <u/>
      <sz val="8.0"/>
      <color rgb="FFFFFFFF"/>
      <name val="Verdana"/>
    </font>
    <font>
      <i/>
      <sz val="8.0"/>
      <name val="Verdana"/>
    </font>
    <font>
      <b/>
      <u/>
      <sz val="8.0"/>
      <name val="Verdana"/>
    </font>
    <font>
      <b/>
      <u/>
      <sz val="8.0"/>
      <name val="Verdana"/>
    </font>
    <font>
      <sz val="8.0"/>
      <color rgb="FF000000"/>
      <name val="Verdana"/>
    </font>
    <font>
      <b/>
      <sz val="8.0"/>
      <name val="Verdana"/>
    </font>
    <font>
      <sz val="8.0"/>
      <color rgb="FFFFFFFF"/>
      <name val="Verdana"/>
    </font>
    <font>
      <b/>
      <u/>
      <sz val="8.0"/>
      <name val="Verdana"/>
    </font>
    <font>
      <sz val="8.0"/>
      <color rgb="FF000000"/>
      <name val="Sans-serif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F99"/>
        <bgColor rgb="FFFFFF99"/>
      </patternFill>
    </fill>
    <fill>
      <patternFill patternType="solid">
        <fgColor rgb="FFF3F3F3"/>
        <bgColor rgb="FFF3F3F3"/>
      </patternFill>
    </fill>
  </fills>
  <borders count="56">
    <border/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  <border>
      <left style="medium">
        <color rgb="FF000000"/>
      </left>
    </border>
    <border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/>
      <top/>
      <bottom/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D9D9D9"/>
      </right>
      <bottom style="thin">
        <color rgb="FF000000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bottom style="thin">
        <color rgb="FF000000"/>
      </bottom>
    </border>
    <border>
      <left style="thin">
        <color rgb="FFD9D9D9"/>
      </left>
      <right style="medium">
        <color rgb="FF000000"/>
      </right>
      <bottom style="thin">
        <color rgb="FF000000"/>
      </bottom>
    </border>
    <border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</border>
    <border>
      <left style="thin">
        <color rgb="FFD9D9D9"/>
      </left>
      <top style="thin">
        <color rgb="FFD9D9D9"/>
      </top>
    </border>
    <border>
      <right style="thin">
        <color rgb="FFD9D9D9"/>
      </right>
      <top style="thin">
        <color rgb="FFD9D9D9"/>
      </top>
    </border>
    <border>
      <top style="thin">
        <color rgb="FFD9D9D9"/>
      </top>
    </border>
    <border>
      <left style="medium">
        <color rgb="FF000000"/>
      </left>
      <right style="thin">
        <color rgb="FFD9D9D9"/>
      </right>
    </border>
    <border>
      <left style="thin">
        <color rgb="FFD9D9D9"/>
      </left>
      <right style="thin">
        <color rgb="FFD9D9D9"/>
      </right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D9D9D9"/>
      </left>
      <bottom style="thin">
        <color rgb="FFD9D9D9"/>
      </bottom>
    </border>
    <border>
      <bottom style="thin">
        <color rgb="FFD9D9D9"/>
      </bottom>
    </border>
    <border>
      <right style="thin">
        <color rgb="FFD9D9D9"/>
      </right>
      <bottom style="thin">
        <color rgb="FFD9D9D9"/>
      </bottom>
    </border>
    <border>
      <left style="medium">
        <color rgb="FF000000"/>
      </left>
      <right style="thin">
        <color rgb="FFCCCCCC"/>
      </right>
      <bottom style="thin">
        <color rgb="FF000000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bottom style="thin">
        <color rgb="FF000000"/>
      </bottom>
    </border>
    <border>
      <left style="thin">
        <color rgb="FFCCCCCC"/>
      </left>
      <right style="medium">
        <color rgb="FF000000"/>
      </right>
      <bottom style="thin">
        <color rgb="FF000000"/>
      </bottom>
    </border>
    <border>
      <left style="thin">
        <color rgb="FFCCCCCC"/>
      </left>
      <right style="thin">
        <color rgb="FFCCCCCC"/>
      </right>
      <top style="thin">
        <color rgb="FFCCCCCC"/>
      </top>
    </border>
    <border>
      <left style="medium">
        <color rgb="FF000000"/>
      </left>
      <right style="medium">
        <color rgb="FFD9D9D9"/>
      </right>
    </border>
    <border>
      <left style="medium">
        <color rgb="FFD9D9D9"/>
      </left>
      <right style="medium">
        <color rgb="FFD9D9D9"/>
      </right>
      <top style="medium">
        <color rgb="FFD9D9D9"/>
      </top>
    </border>
    <border>
      <left style="medium">
        <color rgb="FFD9D9D9"/>
      </left>
      <right style="medium">
        <color rgb="FFD9D9D9"/>
      </right>
    </border>
    <border>
      <left style="medium">
        <color rgb="FFD9D9D9"/>
      </left>
      <right style="medium">
        <color rgb="FF000000"/>
      </right>
    </border>
    <border>
      <left/>
      <right/>
      <bottom/>
    </border>
    <border>
      <left/>
      <bottom/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/>
      <top/>
      <bottom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 style="medium">
        <color rgb="FF000000"/>
      </right>
      <bottom/>
    </border>
  </borders>
  <cellStyleXfs count="1">
    <xf borderId="0" fillId="0" fontId="0" numFmtId="0" applyAlignment="1" applyFont="1"/>
  </cellStyleXfs>
  <cellXfs count="1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4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7" fillId="3" fontId="3" numFmtId="0" xfId="0" applyAlignment="1" applyBorder="1" applyFill="1" applyFont="1">
      <alignment horizontal="center" vertical="center"/>
    </xf>
    <xf borderId="8" fillId="0" fontId="4" numFmtId="0" xfId="0" applyBorder="1" applyFont="1"/>
    <xf borderId="9" fillId="0" fontId="4" numFmtId="0" xfId="0" applyBorder="1" applyFont="1"/>
    <xf borderId="10" fillId="0" fontId="1" numFmtId="0" xfId="0" applyAlignment="1" applyBorder="1" applyFont="1">
      <alignment horizontal="right" vertical="center"/>
    </xf>
    <xf borderId="0" fillId="0" fontId="1" numFmtId="0" xfId="0" applyAlignment="1" applyFont="1">
      <alignment horizontal="center" vertical="center"/>
    </xf>
    <xf borderId="11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right" vertical="center"/>
    </xf>
    <xf borderId="0" fillId="0" fontId="1" numFmtId="164" xfId="0" applyAlignment="1" applyFont="1" applyNumberFormat="1">
      <alignment horizontal="center" vertical="center"/>
    </xf>
    <xf borderId="0" fillId="0" fontId="1" numFmtId="164" xfId="0" applyAlignment="1" applyFont="1" applyNumberFormat="1">
      <alignment horizontal="right" vertical="center"/>
    </xf>
    <xf borderId="0" fillId="0" fontId="1" numFmtId="164" xfId="0" applyAlignment="1" applyFont="1" applyNumberFormat="1">
      <alignment vertical="center"/>
    </xf>
    <xf borderId="11" fillId="0" fontId="1" numFmtId="14" xfId="0" applyAlignment="1" applyBorder="1" applyFont="1" applyNumberFormat="1">
      <alignment horizontal="center" vertical="center"/>
    </xf>
    <xf borderId="11" fillId="0" fontId="4" numFmtId="0" xfId="0" applyBorder="1" applyFont="1"/>
    <xf borderId="12" fillId="0" fontId="1" numFmtId="164" xfId="0" applyAlignment="1" applyBorder="1" applyFont="1" applyNumberFormat="1">
      <alignment horizontal="center" vertical="center"/>
    </xf>
    <xf borderId="11" fillId="0" fontId="1" numFmtId="164" xfId="0" applyAlignment="1" applyBorder="1" applyFont="1" applyNumberFormat="1">
      <alignment horizontal="center" vertical="center"/>
    </xf>
    <xf borderId="12" fillId="0" fontId="1" numFmtId="0" xfId="0" applyAlignment="1" applyBorder="1" applyFont="1">
      <alignment horizontal="center" vertical="center"/>
    </xf>
    <xf borderId="13" fillId="3" fontId="5" numFmtId="0" xfId="0" applyAlignment="1" applyBorder="1" applyFont="1">
      <alignment horizontal="center" shrinkToFit="0" vertical="center" wrapText="1"/>
    </xf>
    <xf borderId="14" fillId="3" fontId="6" numFmtId="0" xfId="0" applyAlignment="1" applyBorder="1" applyFont="1">
      <alignment horizontal="center" shrinkToFit="0" vertical="center" wrapText="1"/>
    </xf>
    <xf borderId="14" fillId="3" fontId="7" numFmtId="164" xfId="0" applyAlignment="1" applyBorder="1" applyFont="1" applyNumberFormat="1">
      <alignment horizontal="center" shrinkToFit="0" vertical="center" wrapText="1"/>
    </xf>
    <xf borderId="15" fillId="3" fontId="8" numFmtId="164" xfId="0" applyAlignment="1" applyBorder="1" applyFont="1" applyNumberFormat="1">
      <alignment horizontal="center" shrinkToFit="0" vertical="center" wrapText="1"/>
    </xf>
    <xf borderId="16" fillId="4" fontId="9" numFmtId="0" xfId="0" applyAlignment="1" applyBorder="1" applyFill="1" applyFont="1">
      <alignment horizontal="center" shrinkToFit="0" vertical="center" wrapText="1"/>
    </xf>
    <xf borderId="17" fillId="4" fontId="9" numFmtId="0" xfId="0" applyAlignment="1" applyBorder="1" applyFont="1">
      <alignment horizontal="center" shrinkToFit="0" vertical="center" wrapText="1"/>
    </xf>
    <xf borderId="17" fillId="4" fontId="9" numFmtId="164" xfId="0" applyAlignment="1" applyBorder="1" applyFont="1" applyNumberFormat="1">
      <alignment horizontal="center" shrinkToFit="0" vertical="center" wrapText="1"/>
    </xf>
    <xf borderId="18" fillId="4" fontId="9" numFmtId="164" xfId="0" applyAlignment="1" applyBorder="1" applyFont="1" applyNumberFormat="1">
      <alignment horizontal="center" shrinkToFit="0" vertical="center" wrapText="1"/>
    </xf>
    <xf borderId="10" fillId="0" fontId="10" numFmtId="0" xfId="0" applyAlignment="1" applyBorder="1" applyFont="1">
      <alignment horizontal="center" vertical="center"/>
    </xf>
    <xf borderId="0" fillId="0" fontId="11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19" fillId="0" fontId="1" numFmtId="0" xfId="0" applyAlignment="1" applyBorder="1" applyFont="1">
      <alignment horizontal="center" readingOrder="0" vertical="center"/>
    </xf>
    <xf borderId="20" fillId="0" fontId="1" numFmtId="0" xfId="0" applyAlignment="1" applyBorder="1" applyFont="1">
      <alignment horizontal="center" readingOrder="0" vertical="center"/>
    </xf>
    <xf borderId="20" fillId="0" fontId="1" numFmtId="164" xfId="0" applyAlignment="1" applyBorder="1" applyFont="1" applyNumberFormat="1">
      <alignment horizontal="center" readingOrder="0" vertical="center"/>
    </xf>
    <xf borderId="21" fillId="0" fontId="1" numFmtId="164" xfId="0" applyAlignment="1" applyBorder="1" applyFont="1" applyNumberFormat="1">
      <alignment horizontal="center" readingOrder="0" vertical="center"/>
    </xf>
    <xf borderId="20" fillId="0" fontId="1" numFmtId="0" xfId="0" applyAlignment="1" applyBorder="1" applyFont="1">
      <alignment horizontal="center" vertical="center"/>
    </xf>
    <xf borderId="21" fillId="0" fontId="1" numFmtId="164" xfId="0" applyAlignment="1" applyBorder="1" applyFont="1" applyNumberFormat="1">
      <alignment horizontal="center" vertical="center"/>
    </xf>
    <xf borderId="19" fillId="0" fontId="1" numFmtId="0" xfId="0" applyAlignment="1" applyBorder="1" applyFont="1">
      <alignment horizontal="center" vertical="center"/>
    </xf>
    <xf borderId="20" fillId="0" fontId="1" numFmtId="164" xfId="0" applyAlignment="1" applyBorder="1" applyFont="1" applyNumberFormat="1">
      <alignment horizontal="center" readingOrder="0" vertical="center"/>
    </xf>
    <xf borderId="20" fillId="2" fontId="12" numFmtId="0" xfId="0" applyAlignment="1" applyBorder="1" applyFont="1">
      <alignment horizontal="center" readingOrder="0"/>
    </xf>
    <xf borderId="20" fillId="0" fontId="1" numFmtId="164" xfId="0" applyAlignment="1" applyBorder="1" applyFont="1" applyNumberFormat="1">
      <alignment horizontal="center" vertical="center"/>
    </xf>
    <xf borderId="10" fillId="0" fontId="1" numFmtId="0" xfId="0" applyAlignment="1" applyBorder="1" applyFont="1">
      <alignment horizontal="center" vertical="center"/>
    </xf>
    <xf borderId="0" fillId="0" fontId="13" numFmtId="0" xfId="0" applyAlignment="1" applyFont="1">
      <alignment horizontal="center" vertical="center"/>
    </xf>
    <xf borderId="18" fillId="3" fontId="14" numFmtId="164" xfId="0" applyAlignment="1" applyBorder="1" applyFont="1" applyNumberFormat="1">
      <alignment horizontal="center" vertical="center"/>
    </xf>
    <xf borderId="22" fillId="0" fontId="1" numFmtId="164" xfId="0" applyAlignment="1" applyBorder="1" applyFont="1" applyNumberFormat="1">
      <alignment horizontal="center" vertical="center"/>
    </xf>
    <xf borderId="4" fillId="2" fontId="2" numFmtId="0" xfId="0" applyAlignment="1" applyBorder="1" applyFont="1">
      <alignment horizontal="center" readingOrder="0" vertical="center"/>
    </xf>
    <xf borderId="21" fillId="0" fontId="1" numFmtId="164" xfId="0" applyAlignment="1" applyBorder="1" applyFont="1" applyNumberFormat="1">
      <alignment horizontal="center" readingOrder="0" vertical="center"/>
    </xf>
    <xf borderId="23" fillId="0" fontId="1" numFmtId="164" xfId="0" applyAlignment="1" applyBorder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20" fillId="2" fontId="12" numFmtId="0" xfId="0" applyAlignment="1" applyBorder="1" applyFont="1">
      <alignment horizontal="center" readingOrder="0"/>
    </xf>
    <xf borderId="0" fillId="0" fontId="13" numFmtId="164" xfId="0" applyAlignment="1" applyFont="1" applyNumberFormat="1">
      <alignment horizontal="center" readingOrder="0" vertical="center"/>
    </xf>
    <xf borderId="21" fillId="3" fontId="14" numFmtId="164" xfId="0" applyAlignment="1" applyBorder="1" applyFont="1" applyNumberFormat="1">
      <alignment horizontal="center" readingOrder="0" vertical="center"/>
    </xf>
    <xf borderId="0" fillId="0" fontId="13" numFmtId="0" xfId="0" applyAlignment="1" applyFont="1">
      <alignment horizontal="center" readingOrder="0" vertical="center"/>
    </xf>
    <xf borderId="12" fillId="2" fontId="14" numFmtId="164" xfId="0" applyAlignment="1" applyBorder="1" applyFont="1" applyNumberFormat="1">
      <alignment horizontal="center" readingOrder="0" vertical="center"/>
    </xf>
    <xf borderId="24" fillId="2" fontId="2" numFmtId="0" xfId="0" applyAlignment="1" applyBorder="1" applyFont="1">
      <alignment horizontal="center" vertical="center"/>
    </xf>
    <xf borderId="20" fillId="5" fontId="12" numFmtId="0" xfId="0" applyAlignment="1" applyBorder="1" applyFill="1" applyFont="1">
      <alignment horizontal="center" readingOrder="0"/>
    </xf>
    <xf borderId="0" fillId="5" fontId="1" numFmtId="0" xfId="0" applyAlignment="1" applyFont="1">
      <alignment horizontal="center" vertical="center"/>
    </xf>
    <xf borderId="20" fillId="5" fontId="1" numFmtId="0" xfId="0" applyAlignment="1" applyBorder="1" applyFont="1">
      <alignment horizontal="center" readingOrder="0" vertical="center"/>
    </xf>
    <xf borderId="19" fillId="0" fontId="4" numFmtId="0" xfId="0" applyBorder="1" applyFont="1"/>
    <xf borderId="20" fillId="2" fontId="1" numFmtId="0" xfId="0" applyAlignment="1" applyBorder="1" applyFont="1">
      <alignment horizontal="center" readingOrder="0" vertical="center"/>
    </xf>
    <xf borderId="0" fillId="2" fontId="1" numFmtId="0" xfId="0" applyAlignment="1" applyFont="1">
      <alignment horizontal="center" vertical="center"/>
    </xf>
    <xf borderId="20" fillId="2" fontId="1" numFmtId="0" xfId="0" applyAlignment="1" applyBorder="1" applyFont="1">
      <alignment horizontal="center" vertical="center"/>
    </xf>
    <xf borderId="20" fillId="0" fontId="1" numFmtId="164" xfId="0" applyAlignment="1" applyBorder="1" applyFont="1" applyNumberFormat="1">
      <alignment horizontal="center" readingOrder="0" vertical="center"/>
    </xf>
    <xf borderId="21" fillId="2" fontId="12" numFmtId="164" xfId="0" applyAlignment="1" applyBorder="1" applyFont="1" applyNumberFormat="1">
      <alignment horizontal="center" readingOrder="0" vertical="center"/>
    </xf>
    <xf borderId="19" fillId="0" fontId="15" numFmtId="0" xfId="0" applyAlignment="1" applyBorder="1" applyFont="1">
      <alignment horizontal="center" vertical="center"/>
    </xf>
    <xf borderId="25" fillId="3" fontId="14" numFmtId="164" xfId="0" applyAlignment="1" applyBorder="1" applyFont="1" applyNumberFormat="1">
      <alignment horizontal="center" readingOrder="0" vertical="center"/>
    </xf>
    <xf borderId="19" fillId="0" fontId="13" numFmtId="0" xfId="0" applyAlignment="1" applyBorder="1" applyFont="1">
      <alignment horizontal="center" readingOrder="0" vertical="center"/>
    </xf>
    <xf borderId="21" fillId="2" fontId="12" numFmtId="164" xfId="0" applyAlignment="1" applyBorder="1" applyFont="1" applyNumberFormat="1">
      <alignment horizontal="center" readingOrder="0" vertical="center"/>
    </xf>
    <xf borderId="0" fillId="0" fontId="13" numFmtId="164" xfId="0" applyAlignment="1" applyFont="1" applyNumberFormat="1">
      <alignment horizontal="center" vertical="center"/>
    </xf>
    <xf borderId="21" fillId="2" fontId="12" numFmtId="164" xfId="0" applyAlignment="1" applyBorder="1" applyFont="1" applyNumberFormat="1">
      <alignment horizontal="center" readingOrder="0" vertical="center"/>
    </xf>
    <xf borderId="26" fillId="0" fontId="1" numFmtId="0" xfId="0" applyAlignment="1" applyBorder="1" applyFont="1">
      <alignment horizontal="center" vertical="center"/>
    </xf>
    <xf borderId="27" fillId="0" fontId="1" numFmtId="0" xfId="0" applyAlignment="1" applyBorder="1" applyFont="1">
      <alignment horizontal="center" vertical="center"/>
    </xf>
    <xf borderId="28" fillId="0" fontId="1" numFmtId="0" xfId="0" applyAlignment="1" applyBorder="1" applyFont="1">
      <alignment horizontal="center" readingOrder="0" vertical="center"/>
    </xf>
    <xf borderId="28" fillId="0" fontId="1" numFmtId="0" xfId="0" applyAlignment="1" applyBorder="1" applyFont="1">
      <alignment horizontal="center" vertical="center"/>
    </xf>
    <xf borderId="28" fillId="0" fontId="1" numFmtId="164" xfId="0" applyAlignment="1" applyBorder="1" applyFont="1" applyNumberFormat="1">
      <alignment horizontal="center" readingOrder="0" vertical="center"/>
    </xf>
    <xf borderId="27" fillId="0" fontId="13" numFmtId="164" xfId="0" applyAlignment="1" applyBorder="1" applyFont="1" applyNumberFormat="1">
      <alignment horizontal="center" vertical="center"/>
    </xf>
    <xf borderId="29" fillId="2" fontId="12" numFmtId="164" xfId="0" applyAlignment="1" applyBorder="1" applyFont="1" applyNumberFormat="1">
      <alignment horizontal="center" readingOrder="0" vertical="center"/>
    </xf>
    <xf borderId="19" fillId="2" fontId="2" numFmtId="0" xfId="0" applyAlignment="1" applyBorder="1" applyFont="1">
      <alignment horizontal="center" vertical="center"/>
    </xf>
    <xf borderId="30" fillId="2" fontId="2" numFmtId="0" xfId="0" applyAlignment="1" applyBorder="1" applyFont="1">
      <alignment horizontal="center" vertical="center"/>
    </xf>
    <xf borderId="28" fillId="2" fontId="1" numFmtId="0" xfId="0" applyAlignment="1" applyBorder="1" applyFont="1">
      <alignment horizontal="center" readingOrder="0" vertical="center"/>
    </xf>
    <xf borderId="27" fillId="2" fontId="2" numFmtId="0" xfId="0" applyAlignment="1" applyBorder="1" applyFont="1">
      <alignment horizontal="center" vertical="center"/>
    </xf>
    <xf borderId="28" fillId="2" fontId="2" numFmtId="0" xfId="0" applyAlignment="1" applyBorder="1" applyFont="1">
      <alignment horizontal="center" vertical="center"/>
    </xf>
    <xf borderId="28" fillId="2" fontId="1" numFmtId="164" xfId="0" applyAlignment="1" applyBorder="1" applyFont="1" applyNumberFormat="1">
      <alignment horizontal="center" readingOrder="0" vertical="center"/>
    </xf>
    <xf borderId="29" fillId="2" fontId="1" numFmtId="164" xfId="0" applyAlignment="1" applyBorder="1" applyFont="1" applyNumberFormat="1">
      <alignment horizontal="center" readingOrder="0" vertical="center"/>
    </xf>
    <xf borderId="26" fillId="2" fontId="2" numFmtId="0" xfId="0" applyAlignment="1" applyBorder="1" applyFont="1">
      <alignment horizontal="center" vertical="center"/>
    </xf>
    <xf borderId="31" fillId="2" fontId="2" numFmtId="0" xfId="0" applyAlignment="1" applyBorder="1" applyFont="1">
      <alignment horizontal="center" vertical="center"/>
    </xf>
    <xf borderId="32" fillId="2" fontId="2" numFmtId="0" xfId="0" applyAlignment="1" applyBorder="1" applyFont="1">
      <alignment horizontal="center" vertical="center"/>
    </xf>
    <xf borderId="33" fillId="2" fontId="2" numFmtId="0" xfId="0" applyAlignment="1" applyBorder="1" applyFont="1">
      <alignment horizontal="center" vertical="center"/>
    </xf>
    <xf borderId="21" fillId="2" fontId="1" numFmtId="164" xfId="0" applyAlignment="1" applyBorder="1" applyFont="1" applyNumberFormat="1">
      <alignment horizontal="center" readingOrder="0" vertical="center"/>
    </xf>
    <xf borderId="32" fillId="2" fontId="2" numFmtId="0" xfId="0" applyAlignment="1" applyBorder="1" applyFont="1">
      <alignment horizontal="center" readingOrder="0" vertical="center"/>
    </xf>
    <xf borderId="34" fillId="2" fontId="2" numFmtId="0" xfId="0" applyAlignment="1" applyBorder="1" applyFont="1">
      <alignment horizontal="center" vertical="center"/>
    </xf>
    <xf borderId="20" fillId="2" fontId="16" numFmtId="0" xfId="0" applyAlignment="1" applyBorder="1" applyFont="1">
      <alignment horizontal="center" readingOrder="0"/>
    </xf>
    <xf borderId="12" fillId="2" fontId="12" numFmtId="164" xfId="0" applyAlignment="1" applyBorder="1" applyFont="1" applyNumberFormat="1">
      <alignment horizontal="center" readingOrder="0" vertical="center"/>
    </xf>
    <xf borderId="35" fillId="2" fontId="2" numFmtId="0" xfId="0" applyAlignment="1" applyBorder="1" applyFont="1">
      <alignment horizontal="center" vertical="center"/>
    </xf>
    <xf borderId="0" fillId="2" fontId="16" numFmtId="0" xfId="0" applyAlignment="1" applyFont="1">
      <alignment horizontal="center" readingOrder="0"/>
    </xf>
    <xf borderId="36" fillId="2" fontId="1" numFmtId="0" xfId="0" applyAlignment="1" applyBorder="1" applyFont="1">
      <alignment horizontal="center" readingOrder="0" vertical="center"/>
    </xf>
    <xf borderId="36" fillId="2" fontId="2" numFmtId="0" xfId="0" applyAlignment="1" applyBorder="1" applyFont="1">
      <alignment horizontal="center" vertical="center"/>
    </xf>
    <xf borderId="36" fillId="2" fontId="13" numFmtId="0" xfId="0" applyAlignment="1" applyBorder="1" applyFont="1">
      <alignment horizontal="center" readingOrder="0" vertical="center"/>
    </xf>
    <xf borderId="37" fillId="3" fontId="14" numFmtId="164" xfId="0" applyAlignment="1" applyBorder="1" applyFont="1" applyNumberFormat="1">
      <alignment horizontal="center" readingOrder="0" vertical="center"/>
    </xf>
    <xf borderId="26" fillId="2" fontId="13" numFmtId="0" xfId="0" applyAlignment="1" applyBorder="1" applyFont="1">
      <alignment horizontal="center" readingOrder="0" vertical="center"/>
    </xf>
    <xf borderId="38" fillId="2" fontId="2" numFmtId="0" xfId="0" applyAlignment="1" applyBorder="1" applyFont="1">
      <alignment horizontal="center" vertical="center"/>
    </xf>
    <xf borderId="0" fillId="2" fontId="1" numFmtId="0" xfId="0" applyAlignment="1" applyFont="1">
      <alignment horizontal="center" readingOrder="0" vertical="center"/>
    </xf>
    <xf borderId="39" fillId="2" fontId="2" numFmtId="0" xfId="0" applyAlignment="1" applyBorder="1" applyFont="1">
      <alignment horizontal="center" vertical="center"/>
    </xf>
    <xf borderId="0" fillId="2" fontId="2" numFmtId="0" xfId="0" applyAlignment="1" applyFont="1">
      <alignment horizontal="center" vertical="center"/>
    </xf>
    <xf borderId="40" fillId="2" fontId="2" numFmtId="0" xfId="0" applyAlignment="1" applyBorder="1" applyFont="1">
      <alignment horizontal="center" vertical="center"/>
    </xf>
    <xf borderId="29" fillId="2" fontId="2" numFmtId="0" xfId="0" applyAlignment="1" applyBorder="1" applyFont="1">
      <alignment horizontal="center" vertical="center"/>
    </xf>
    <xf borderId="26" fillId="2" fontId="1" numFmtId="0" xfId="0" applyAlignment="1" applyBorder="1" applyFont="1">
      <alignment horizontal="center" readingOrder="0" vertical="center"/>
    </xf>
    <xf borderId="41" fillId="2" fontId="1" numFmtId="0" xfId="0" applyAlignment="1" applyBorder="1" applyFont="1">
      <alignment horizontal="center" vertical="center"/>
    </xf>
    <xf borderId="42" fillId="2" fontId="2" numFmtId="0" xfId="0" applyAlignment="1" applyBorder="1" applyFont="1">
      <alignment horizontal="center" vertical="center"/>
    </xf>
    <xf borderId="43" fillId="2" fontId="1" numFmtId="0" xfId="0" applyAlignment="1" applyBorder="1" applyFont="1">
      <alignment horizontal="center" readingOrder="0" vertical="center"/>
    </xf>
    <xf borderId="43" fillId="2" fontId="2" numFmtId="0" xfId="0" applyAlignment="1" applyBorder="1" applyFont="1">
      <alignment horizontal="center" vertical="center"/>
    </xf>
    <xf borderId="43" fillId="2" fontId="1" numFmtId="164" xfId="0" applyAlignment="1" applyBorder="1" applyFont="1" applyNumberFormat="1">
      <alignment horizontal="center" readingOrder="0" vertical="center"/>
    </xf>
    <xf borderId="44" fillId="2" fontId="1" numFmtId="164" xfId="0" applyAlignment="1" applyBorder="1" applyFont="1" applyNumberFormat="1">
      <alignment horizontal="center" readingOrder="0" vertical="center"/>
    </xf>
    <xf borderId="44" fillId="2" fontId="1" numFmtId="164" xfId="0" applyAlignment="1" applyBorder="1" applyFont="1" applyNumberFormat="1">
      <alignment horizontal="center" readingOrder="0" vertical="center"/>
    </xf>
    <xf borderId="20" fillId="2" fontId="16" numFmtId="0" xfId="0" applyAlignment="1" applyBorder="1" applyFont="1">
      <alignment horizontal="center" readingOrder="0"/>
    </xf>
    <xf borderId="43" fillId="2" fontId="1" numFmtId="0" xfId="0" applyAlignment="1" applyBorder="1" applyFont="1">
      <alignment horizontal="center" vertical="center"/>
    </xf>
    <xf borderId="43" fillId="2" fontId="2" numFmtId="0" xfId="0" applyAlignment="1" applyBorder="1" applyFont="1">
      <alignment horizontal="center" readingOrder="0" vertical="center"/>
    </xf>
    <xf borderId="45" fillId="2" fontId="2" numFmtId="0" xfId="0" applyAlignment="1" applyBorder="1" applyFont="1">
      <alignment horizontal="center" vertical="center"/>
    </xf>
    <xf borderId="46" fillId="2" fontId="2" numFmtId="0" xfId="0" applyAlignment="1" applyBorder="1" applyFont="1">
      <alignment horizontal="center" vertical="center"/>
    </xf>
    <xf borderId="47" fillId="2" fontId="2" numFmtId="0" xfId="0" applyAlignment="1" applyBorder="1" applyFont="1">
      <alignment horizontal="center" vertical="center"/>
    </xf>
    <xf borderId="48" fillId="2" fontId="2" numFmtId="0" xfId="0" applyAlignment="1" applyBorder="1" applyFont="1">
      <alignment horizontal="center" vertical="center"/>
    </xf>
    <xf borderId="48" fillId="2" fontId="13" numFmtId="0" xfId="0" applyAlignment="1" applyBorder="1" applyFont="1">
      <alignment horizontal="center" readingOrder="0" vertical="center"/>
    </xf>
    <xf borderId="49" fillId="3" fontId="14" numFmtId="164" xfId="0" applyAlignment="1" applyBorder="1" applyFont="1" applyNumberFormat="1">
      <alignment horizontal="center" readingOrder="0" vertical="center"/>
    </xf>
    <xf borderId="10" fillId="2" fontId="2" numFmtId="0" xfId="0" applyAlignment="1" applyBorder="1" applyFont="1">
      <alignment horizontal="center" vertical="center"/>
    </xf>
    <xf borderId="50" fillId="2" fontId="2" numFmtId="0" xfId="0" applyAlignment="1" applyBorder="1" applyFont="1">
      <alignment horizontal="center" vertical="center"/>
    </xf>
    <xf borderId="50" fillId="2" fontId="2" numFmtId="0" xfId="0" applyAlignment="1" applyBorder="1" applyFont="1">
      <alignment horizontal="center" readingOrder="0" vertical="center"/>
    </xf>
    <xf borderId="51" fillId="2" fontId="2" numFmtId="0" xfId="0" applyAlignment="1" applyBorder="1" applyFont="1">
      <alignment horizontal="center" vertical="center"/>
    </xf>
    <xf borderId="52" fillId="2" fontId="2" numFmtId="164" xfId="0" applyAlignment="1" applyBorder="1" applyFont="1" applyNumberFormat="1">
      <alignment horizontal="center" vertical="center"/>
    </xf>
    <xf borderId="53" fillId="2" fontId="2" numFmtId="0" xfId="0" applyAlignment="1" applyBorder="1" applyFont="1">
      <alignment horizontal="center" vertical="center"/>
    </xf>
    <xf borderId="54" fillId="2" fontId="2" numFmtId="0" xfId="0" applyAlignment="1" applyBorder="1" applyFont="1">
      <alignment horizontal="center" vertical="center"/>
    </xf>
    <xf borderId="55" fillId="2" fontId="2" numFmtId="0" xfId="0" applyAlignment="1" applyBorder="1" applyFont="1">
      <alignment horizontal="center" vertical="center"/>
    </xf>
    <xf borderId="6" fillId="2" fontId="2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0</xdr:col>
      <xdr:colOff>28575</xdr:colOff>
      <xdr:row>3</xdr:row>
      <xdr:rowOff>38100</xdr:rowOff>
    </xdr:from>
    <xdr:to>
      <xdr:col>14</xdr:col>
      <xdr:colOff>647700</xdr:colOff>
      <xdr:row>6</xdr:row>
      <xdr:rowOff>47625</xdr:rowOff>
    </xdr:to>
    <xdr:sp>
      <xdr:nvSpPr>
        <xdr:cNvPr id="3" name="Shape 3"/>
        <xdr:cNvSpPr txBox="1"/>
      </xdr:nvSpPr>
      <xdr:spPr>
        <a:xfrm>
          <a:off x="883538" y="3592962"/>
          <a:ext cx="8924925" cy="374077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algn="ctr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This is a sample Cost Accounting Worksheet (CAW) for use in the 2018</a:t>
          </a:r>
          <a:r>
            <a:rPr lang="en-US" sz="9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i="1" lang="en-US" sz="9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FIRST</a:t>
          </a:r>
          <a:r>
            <a:rPr baseline="30000" i="0" lang="en-US" sz="9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(R)</a:t>
          </a:r>
          <a:r>
            <a:rPr i="0" lang="en-US" sz="9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Robotics Competition Game, </a:t>
          </a:r>
          <a:r>
            <a:rPr i="1" lang="en-US" sz="9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FIRST </a:t>
          </a:r>
          <a:r>
            <a:rPr i="0" lang="en-US" sz="9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POWER UP</a:t>
          </a:r>
          <a:r>
            <a:rPr baseline="30000" i="0" lang="en-US" sz="9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SM</a:t>
          </a:r>
          <a:r>
            <a:rPr i="0" lang="en-US" sz="9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. The CAW helps Inspectors verify part use and legality on Robots. </a:t>
          </a:r>
          <a:r>
            <a:rPr b="1" i="0" lang="en-US" sz="9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Teams do not have to report individual COTS items that are less than $5 USD each or are Kit of Parts items. </a:t>
          </a:r>
          <a:endParaRPr sz="1400"/>
        </a:p>
      </xdr:txBody>
    </xdr:sp>
    <xdr:clientData fLocksWithSheet="0"/>
  </xdr:twoCellAnchor>
  <xdr:twoCellAnchor>
    <xdr:from>
      <xdr:col>6</xdr:col>
      <xdr:colOff>733425</xdr:colOff>
      <xdr:row>0</xdr:row>
      <xdr:rowOff>28575</xdr:rowOff>
    </xdr:from>
    <xdr:to>
      <xdr:col>6</xdr:col>
      <xdr:colOff>1371600</xdr:colOff>
      <xdr:row>3</xdr:row>
      <xdr:rowOff>95250</xdr:rowOff>
    </xdr:to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638175" cy="438150"/>
        </a:xfrm>
        <a:prstGeom prst="rect">
          <a:avLst/>
        </a:prstGeom>
        <a:noFill/>
      </xdr:spPr>
    </xdr:pic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0.57"/>
    <col customWidth="1" min="2" max="2" width="1.0"/>
    <col customWidth="1" min="3" max="3" width="22.57"/>
    <col customWidth="1" min="4" max="4" width="1.0"/>
    <col customWidth="1" min="5" max="5" width="10.57"/>
    <col customWidth="1" min="6" max="6" width="1.0"/>
    <col customWidth="1" min="7" max="7" width="22.57"/>
    <col customWidth="1" min="8" max="8" width="1.0"/>
    <col customWidth="1" min="9" max="9" width="10.57"/>
    <col customWidth="1" min="10" max="10" width="1.0"/>
    <col customWidth="1" min="11" max="11" width="12.43"/>
    <col customWidth="1" min="12" max="12" width="1.0"/>
    <col customWidth="1" min="13" max="13" width="10.57"/>
    <col customWidth="1" min="14" max="14" width="1.0"/>
    <col customWidth="1" min="15" max="15" width="10.57"/>
    <col customWidth="1" min="16" max="26" width="8.43"/>
  </cols>
  <sheetData>
    <row r="1" ht="9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9.7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7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9.7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9.7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9.7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7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9.7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7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9.75" customHeight="1">
      <c r="A7" s="8" t="s">
        <v>0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9.75" customHeight="1">
      <c r="A8" s="8" t="s">
        <v>1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10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9.75" customHeight="1">
      <c r="A9" s="11" t="s">
        <v>2</v>
      </c>
      <c r="B9" s="12"/>
      <c r="C9" s="13"/>
      <c r="D9" s="12"/>
      <c r="E9" s="14" t="s">
        <v>3</v>
      </c>
      <c r="F9" s="12"/>
      <c r="G9" s="13"/>
      <c r="H9" s="15"/>
      <c r="I9" s="16" t="s">
        <v>4</v>
      </c>
      <c r="J9" s="17"/>
      <c r="K9" s="18"/>
      <c r="L9" s="19"/>
      <c r="M9" s="19"/>
      <c r="N9" s="15"/>
      <c r="O9" s="20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9.75" customHeight="1">
      <c r="A10" s="11" t="s">
        <v>5</v>
      </c>
      <c r="B10" s="12"/>
      <c r="C10" s="13"/>
      <c r="D10" s="12"/>
      <c r="E10" s="14" t="s">
        <v>6</v>
      </c>
      <c r="F10" s="12"/>
      <c r="G10" s="21"/>
      <c r="H10" s="12"/>
      <c r="I10" s="14" t="s">
        <v>7</v>
      </c>
      <c r="J10" s="12"/>
      <c r="K10" s="13"/>
      <c r="L10" s="19"/>
      <c r="M10" s="19"/>
      <c r="N10" s="12"/>
      <c r="O10" s="22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4.5" customHeight="1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5"/>
      <c r="N11" s="15"/>
      <c r="O11" s="22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0" customHeight="1">
      <c r="A12" s="23" t="s">
        <v>8</v>
      </c>
      <c r="B12" s="24"/>
      <c r="C12" s="24" t="s">
        <v>9</v>
      </c>
      <c r="D12" s="24"/>
      <c r="E12" s="24" t="s">
        <v>10</v>
      </c>
      <c r="F12" s="24"/>
      <c r="G12" s="24" t="s">
        <v>11</v>
      </c>
      <c r="H12" s="24"/>
      <c r="I12" s="24" t="s">
        <v>12</v>
      </c>
      <c r="J12" s="24"/>
      <c r="K12" s="24" t="s">
        <v>13</v>
      </c>
      <c r="L12" s="24"/>
      <c r="M12" s="25" t="s">
        <v>14</v>
      </c>
      <c r="N12" s="25"/>
      <c r="O12" s="26" t="s">
        <v>15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30.0" customHeight="1">
      <c r="A13" s="27" t="s">
        <v>16</v>
      </c>
      <c r="B13" s="28"/>
      <c r="C13" s="28" t="s">
        <v>17</v>
      </c>
      <c r="D13" s="28"/>
      <c r="E13" s="28" t="s">
        <v>18</v>
      </c>
      <c r="F13" s="28"/>
      <c r="G13" s="28" t="s">
        <v>19</v>
      </c>
      <c r="H13" s="28"/>
      <c r="I13" s="28" t="s">
        <v>20</v>
      </c>
      <c r="J13" s="28"/>
      <c r="K13" s="28" t="s">
        <v>21</v>
      </c>
      <c r="L13" s="28"/>
      <c r="M13" s="29" t="s">
        <v>22</v>
      </c>
      <c r="N13" s="29"/>
      <c r="O13" s="30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9.75" customHeight="1">
      <c r="A14" s="31" t="s">
        <v>23</v>
      </c>
      <c r="B14" s="32"/>
      <c r="C14" s="33"/>
      <c r="D14" s="12"/>
      <c r="E14" s="33"/>
      <c r="F14" s="12"/>
      <c r="G14" s="33"/>
      <c r="H14" s="12"/>
      <c r="I14" s="33"/>
      <c r="J14" s="12"/>
      <c r="K14" s="12"/>
      <c r="L14" s="12"/>
      <c r="M14" s="15"/>
      <c r="N14" s="15"/>
      <c r="O14" s="20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9.75" customHeight="1">
      <c r="A15" s="34" t="s">
        <v>24</v>
      </c>
      <c r="B15" s="12"/>
      <c r="C15" s="35" t="s">
        <v>25</v>
      </c>
      <c r="D15" s="33"/>
      <c r="E15" s="35" t="s">
        <v>26</v>
      </c>
      <c r="F15" s="12"/>
      <c r="G15" s="35" t="s">
        <v>27</v>
      </c>
      <c r="H15" s="12"/>
      <c r="I15" s="35">
        <v>2.0</v>
      </c>
      <c r="J15" s="12"/>
      <c r="K15" s="35">
        <v>8.0</v>
      </c>
      <c r="L15" s="12"/>
      <c r="M15" s="36">
        <v>0.175</v>
      </c>
      <c r="N15" s="15"/>
      <c r="O15" s="37">
        <f>K15*M15</f>
        <v>1.4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9.75" customHeight="1">
      <c r="A16" s="34" t="s">
        <v>28</v>
      </c>
      <c r="B16" s="12"/>
      <c r="C16" s="35" t="s">
        <v>29</v>
      </c>
      <c r="D16" s="12"/>
      <c r="E16" s="35" t="s">
        <v>26</v>
      </c>
      <c r="F16" s="12"/>
      <c r="G16" s="35" t="s">
        <v>30</v>
      </c>
      <c r="H16" s="12"/>
      <c r="I16" s="35">
        <v>1.0</v>
      </c>
      <c r="J16" s="12"/>
      <c r="K16" s="38"/>
      <c r="L16" s="12"/>
      <c r="M16" s="36">
        <v>0.0</v>
      </c>
      <c r="N16" s="15"/>
      <c r="O16" s="39">
        <f>I16*M16</f>
        <v>0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9.75" customHeight="1">
      <c r="A17" s="40"/>
      <c r="B17" s="12"/>
      <c r="C17" s="35" t="s">
        <v>31</v>
      </c>
      <c r="D17" s="12"/>
      <c r="E17" s="35" t="s">
        <v>26</v>
      </c>
      <c r="F17" s="12"/>
      <c r="G17" s="35" t="s">
        <v>27</v>
      </c>
      <c r="H17" s="12"/>
      <c r="I17" s="35">
        <v>1.0</v>
      </c>
      <c r="J17" s="12"/>
      <c r="K17" s="35">
        <v>3.0</v>
      </c>
      <c r="L17" s="12"/>
      <c r="M17" s="41">
        <f>58.56/120</f>
        <v>0.488</v>
      </c>
      <c r="N17" s="15"/>
      <c r="O17" s="37">
        <f t="shared" ref="O17:O18" si="1">K17*M17</f>
        <v>1.464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9.75" customHeight="1">
      <c r="A18" s="40"/>
      <c r="B18" s="12"/>
      <c r="C18" s="35" t="s">
        <v>32</v>
      </c>
      <c r="D18" s="12"/>
      <c r="E18" s="35" t="s">
        <v>26</v>
      </c>
      <c r="F18" s="12"/>
      <c r="G18" s="35" t="s">
        <v>27</v>
      </c>
      <c r="H18" s="12"/>
      <c r="I18" s="35">
        <v>1.0</v>
      </c>
      <c r="J18" s="12"/>
      <c r="K18" s="42">
        <v>3.0</v>
      </c>
      <c r="L18" s="12"/>
      <c r="M18" s="41">
        <f>36.31/120</f>
        <v>0.3025833333</v>
      </c>
      <c r="N18" s="15"/>
      <c r="O18" s="37">
        <f t="shared" si="1"/>
        <v>0.90775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9.75" customHeight="1">
      <c r="A19" s="40"/>
      <c r="B19" s="12"/>
      <c r="C19" s="35" t="s">
        <v>33</v>
      </c>
      <c r="D19" s="12"/>
      <c r="E19" s="35" t="s">
        <v>26</v>
      </c>
      <c r="F19" s="12"/>
      <c r="G19" s="35" t="s">
        <v>27</v>
      </c>
      <c r="H19" s="12"/>
      <c r="I19" s="35">
        <v>3.0</v>
      </c>
      <c r="J19" s="12"/>
      <c r="K19" s="38"/>
      <c r="L19" s="12"/>
      <c r="M19" s="43"/>
      <c r="N19" s="15"/>
      <c r="O19" s="39">
        <f t="shared" ref="O19:O20" si="2">I19*M19</f>
        <v>0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9.75" customHeight="1">
      <c r="A20" s="40"/>
      <c r="B20" s="12"/>
      <c r="C20" s="35" t="s">
        <v>34</v>
      </c>
      <c r="D20" s="12"/>
      <c r="E20" s="35" t="s">
        <v>26</v>
      </c>
      <c r="F20" s="12"/>
      <c r="G20" s="35" t="s">
        <v>35</v>
      </c>
      <c r="H20" s="12"/>
      <c r="I20" s="35">
        <v>4.0</v>
      </c>
      <c r="J20" s="12"/>
      <c r="K20" s="38"/>
      <c r="L20" s="12"/>
      <c r="M20" s="36">
        <v>2.5</v>
      </c>
      <c r="N20" s="15"/>
      <c r="O20" s="39">
        <f t="shared" si="2"/>
        <v>10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9.75" customHeight="1">
      <c r="A21" s="40"/>
      <c r="B21" s="12"/>
      <c r="C21" s="35" t="s">
        <v>36</v>
      </c>
      <c r="D21" s="12"/>
      <c r="E21" s="35" t="s">
        <v>26</v>
      </c>
      <c r="F21" s="12"/>
      <c r="G21" s="35" t="s">
        <v>35</v>
      </c>
      <c r="H21" s="12"/>
      <c r="I21" s="35">
        <v>8.0</v>
      </c>
      <c r="J21" s="12"/>
      <c r="K21" s="38"/>
      <c r="L21" s="12"/>
      <c r="M21" s="36">
        <v>2.4</v>
      </c>
      <c r="N21" s="15"/>
      <c r="O21" s="37">
        <v>19.2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9.75" customHeight="1">
      <c r="A22" s="40"/>
      <c r="B22" s="12"/>
      <c r="C22" s="35" t="s">
        <v>37</v>
      </c>
      <c r="D22" s="12"/>
      <c r="E22" s="35" t="s">
        <v>26</v>
      </c>
      <c r="F22" s="12"/>
      <c r="G22" s="35" t="s">
        <v>27</v>
      </c>
      <c r="H22" s="12"/>
      <c r="I22" s="35">
        <v>3.0</v>
      </c>
      <c r="J22" s="12"/>
      <c r="K22" s="35">
        <v>54.0</v>
      </c>
      <c r="L22" s="12"/>
      <c r="M22" s="36">
        <f>23.74/96</f>
        <v>0.2472916667</v>
      </c>
      <c r="N22" s="15"/>
      <c r="O22" s="39">
        <f>K22*M22</f>
        <v>13.35375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9.75" customHeight="1">
      <c r="A23" s="4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45" t="s">
        <v>38</v>
      </c>
      <c r="N23" s="45"/>
      <c r="O23" s="46">
        <f>SUM(O15+O16+O17+O18+O19+O20+O21+O22)</f>
        <v>46.3255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9.75" customHeight="1">
      <c r="A24" s="31" t="s">
        <v>39</v>
      </c>
      <c r="B24" s="3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5"/>
      <c r="N24" s="15"/>
      <c r="O24" s="47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9.75" customHeight="1">
      <c r="A25" s="34" t="s">
        <v>40</v>
      </c>
      <c r="B25" s="12"/>
      <c r="C25" s="35" t="s">
        <v>41</v>
      </c>
      <c r="D25" s="12"/>
      <c r="E25" s="35" t="s">
        <v>26</v>
      </c>
      <c r="F25" s="12"/>
      <c r="G25" s="35" t="s">
        <v>42</v>
      </c>
      <c r="H25" s="12"/>
      <c r="I25" s="35">
        <v>4.0</v>
      </c>
      <c r="J25" s="12"/>
      <c r="K25" s="38"/>
      <c r="L25" s="12"/>
      <c r="M25" s="36">
        <v>399.0</v>
      </c>
      <c r="N25" s="15"/>
      <c r="O25" s="39">
        <f t="shared" ref="O25:O29" si="3">I25*M25</f>
        <v>1596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9.75" customHeight="1">
      <c r="A26" s="34" t="s">
        <v>43</v>
      </c>
      <c r="B26" s="12"/>
      <c r="C26" s="35" t="s">
        <v>44</v>
      </c>
      <c r="D26" s="12"/>
      <c r="E26" s="35" t="s">
        <v>26</v>
      </c>
      <c r="F26" s="12"/>
      <c r="G26" s="35" t="s">
        <v>30</v>
      </c>
      <c r="H26" s="12"/>
      <c r="I26" s="35">
        <v>4.0</v>
      </c>
      <c r="J26" s="12"/>
      <c r="K26" s="38"/>
      <c r="L26" s="12"/>
      <c r="M26" s="36">
        <v>0.0</v>
      </c>
      <c r="N26" s="15"/>
      <c r="O26" s="39">
        <f t="shared" si="3"/>
        <v>0</v>
      </c>
      <c r="P26" s="4"/>
      <c r="Q26" s="48"/>
      <c r="R26" s="4"/>
      <c r="S26" s="4"/>
      <c r="T26" s="4"/>
      <c r="U26" s="4"/>
      <c r="V26" s="4"/>
      <c r="W26" s="4"/>
      <c r="X26" s="4"/>
      <c r="Y26" s="4"/>
      <c r="Z26" s="4"/>
    </row>
    <row r="27" ht="9.75" customHeight="1">
      <c r="A27" s="34" t="s">
        <v>28</v>
      </c>
      <c r="B27" s="12"/>
      <c r="C27" s="35" t="s">
        <v>45</v>
      </c>
      <c r="D27" s="12"/>
      <c r="E27" s="35" t="s">
        <v>26</v>
      </c>
      <c r="F27" s="12"/>
      <c r="G27" s="35" t="s">
        <v>42</v>
      </c>
      <c r="H27" s="12"/>
      <c r="I27" s="35">
        <v>2.0</v>
      </c>
      <c r="J27" s="12"/>
      <c r="K27" s="38"/>
      <c r="L27" s="12"/>
      <c r="M27" s="36">
        <v>12.0</v>
      </c>
      <c r="N27" s="15"/>
      <c r="O27" s="39">
        <f t="shared" si="3"/>
        <v>24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9.75" customHeight="1">
      <c r="A28" s="40"/>
      <c r="B28" s="12"/>
      <c r="C28" s="35" t="s">
        <v>46</v>
      </c>
      <c r="D28" s="12"/>
      <c r="E28" s="35" t="s">
        <v>26</v>
      </c>
      <c r="F28" s="12"/>
      <c r="G28" s="35" t="s">
        <v>42</v>
      </c>
      <c r="H28" s="12"/>
      <c r="I28" s="35">
        <v>4.0</v>
      </c>
      <c r="J28" s="12"/>
      <c r="K28" s="38"/>
      <c r="L28" s="12"/>
      <c r="M28" s="36">
        <v>75.0</v>
      </c>
      <c r="N28" s="15"/>
      <c r="O28" s="39">
        <f t="shared" si="3"/>
        <v>300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9.75" customHeight="1">
      <c r="A29" s="40"/>
      <c r="B29" s="12"/>
      <c r="C29" s="35" t="s">
        <v>47</v>
      </c>
      <c r="D29" s="12"/>
      <c r="E29" s="35" t="s">
        <v>26</v>
      </c>
      <c r="F29" s="12"/>
      <c r="G29" s="35" t="s">
        <v>42</v>
      </c>
      <c r="H29" s="12"/>
      <c r="I29" s="35">
        <v>8.0</v>
      </c>
      <c r="J29" s="12"/>
      <c r="K29" s="38"/>
      <c r="L29" s="12"/>
      <c r="M29" s="36">
        <v>4.0</v>
      </c>
      <c r="N29" s="15"/>
      <c r="O29" s="39">
        <f t="shared" si="3"/>
        <v>32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9.75" customHeight="1">
      <c r="A30" s="40"/>
      <c r="B30" s="12"/>
      <c r="C30" s="35" t="s">
        <v>48</v>
      </c>
      <c r="D30" s="12"/>
      <c r="E30" s="35" t="s">
        <v>26</v>
      </c>
      <c r="F30" s="12"/>
      <c r="G30" s="35" t="s">
        <v>27</v>
      </c>
      <c r="H30" s="12"/>
      <c r="I30" s="35">
        <v>1.0</v>
      </c>
      <c r="J30" s="12"/>
      <c r="K30" s="35">
        <v>107.0</v>
      </c>
      <c r="L30" s="12"/>
      <c r="M30" s="41">
        <v>0.18</v>
      </c>
      <c r="N30" s="15"/>
      <c r="O30" s="39">
        <f t="shared" ref="O30:O31" si="4">K30*M30</f>
        <v>19.26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9.75" customHeight="1">
      <c r="A31" s="40"/>
      <c r="B31" s="12"/>
      <c r="C31" s="35" t="s">
        <v>49</v>
      </c>
      <c r="D31" s="12"/>
      <c r="E31" s="35" t="s">
        <v>26</v>
      </c>
      <c r="F31" s="12"/>
      <c r="G31" s="35" t="s">
        <v>27</v>
      </c>
      <c r="H31" s="12"/>
      <c r="I31" s="35"/>
      <c r="J31" s="12"/>
      <c r="K31" s="35">
        <f>(33*2)+(26*2)</f>
        <v>118</v>
      </c>
      <c r="L31" s="12"/>
      <c r="M31" s="43">
        <f>110.66/(24*12)</f>
        <v>0.3842361111</v>
      </c>
      <c r="N31" s="15"/>
      <c r="O31" s="39">
        <f t="shared" si="4"/>
        <v>45.33986111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9.75" customHeight="1">
      <c r="A32" s="40"/>
      <c r="B32" s="12"/>
      <c r="C32" s="35" t="s">
        <v>50</v>
      </c>
      <c r="D32" s="12"/>
      <c r="E32" s="35" t="s">
        <v>26</v>
      </c>
      <c r="F32" s="12"/>
      <c r="G32" s="35" t="s">
        <v>27</v>
      </c>
      <c r="H32" s="12"/>
      <c r="I32" s="35">
        <v>4.0</v>
      </c>
      <c r="J32" s="12"/>
      <c r="K32" s="38"/>
      <c r="L32" s="12"/>
      <c r="M32" s="36">
        <v>5.6</v>
      </c>
      <c r="N32" s="15"/>
      <c r="O32" s="49">
        <v>5.6</v>
      </c>
      <c r="P32" s="4"/>
      <c r="Q32" s="48" t="s">
        <v>51</v>
      </c>
      <c r="R32" s="4"/>
      <c r="S32" s="4"/>
      <c r="T32" s="4"/>
      <c r="U32" s="4"/>
      <c r="V32" s="4"/>
      <c r="W32" s="4"/>
      <c r="X32" s="4"/>
      <c r="Y32" s="4"/>
      <c r="Z32" s="4"/>
    </row>
    <row r="33" ht="9.75" customHeight="1">
      <c r="A33" s="40"/>
      <c r="B33" s="12"/>
      <c r="C33" s="35" t="s">
        <v>52</v>
      </c>
      <c r="D33" s="12"/>
      <c r="E33" s="35" t="s">
        <v>26</v>
      </c>
      <c r="F33" s="12"/>
      <c r="G33" s="35" t="s">
        <v>27</v>
      </c>
      <c r="H33" s="12"/>
      <c r="I33" s="35"/>
      <c r="J33" s="12"/>
      <c r="K33" s="35">
        <v>46.0</v>
      </c>
      <c r="L33" s="12"/>
      <c r="M33" s="50">
        <f>23.74/96</f>
        <v>0.2472916667</v>
      </c>
      <c r="N33" s="51"/>
      <c r="O33" s="39">
        <f>K33*M33</f>
        <v>11.37541667</v>
      </c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9.75" customHeight="1">
      <c r="A34" s="40"/>
      <c r="B34" s="12"/>
      <c r="C34" s="52" t="s">
        <v>53</v>
      </c>
      <c r="D34" s="12"/>
      <c r="E34" s="35" t="s">
        <v>26</v>
      </c>
      <c r="F34" s="12"/>
      <c r="G34" s="35" t="s">
        <v>30</v>
      </c>
      <c r="H34" s="12"/>
      <c r="I34" s="35">
        <v>1.0</v>
      </c>
      <c r="J34" s="12"/>
      <c r="K34" s="35"/>
      <c r="L34" s="12"/>
      <c r="M34" s="41">
        <v>0.0</v>
      </c>
      <c r="N34" s="15"/>
      <c r="O34" s="37">
        <v>0.0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9.75" customHeight="1">
      <c r="A35" s="40"/>
      <c r="B35" s="12"/>
      <c r="C35" s="52" t="s">
        <v>54</v>
      </c>
      <c r="D35" s="12"/>
      <c r="E35" s="35" t="s">
        <v>26</v>
      </c>
      <c r="F35" s="12"/>
      <c r="G35" s="35" t="s">
        <v>42</v>
      </c>
      <c r="H35" s="12"/>
      <c r="I35" s="35">
        <v>8.0</v>
      </c>
      <c r="J35" s="12"/>
      <c r="K35" s="35"/>
      <c r="L35" s="12"/>
      <c r="M35" s="41">
        <v>4.0</v>
      </c>
      <c r="N35" s="15"/>
      <c r="O35" s="37">
        <v>32.0</v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9.75" customHeight="1">
      <c r="A36" s="44"/>
      <c r="B36" s="12"/>
      <c r="C36" s="33"/>
      <c r="D36" s="12"/>
      <c r="E36" s="33"/>
      <c r="F36" s="12"/>
      <c r="G36" s="33" t="s">
        <v>51</v>
      </c>
      <c r="H36" s="12"/>
      <c r="I36" s="33"/>
      <c r="J36" s="12"/>
      <c r="K36" s="12"/>
      <c r="L36" s="12"/>
      <c r="M36" s="53" t="s">
        <v>38</v>
      </c>
      <c r="N36" s="15"/>
      <c r="O36" s="54">
        <f>SUM(O25+O26+O27+O28+O29+O30+O31+O32+O33+O34+O35)</f>
        <v>2065.575278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9.75" customHeight="1">
      <c r="A37" s="31" t="s">
        <v>55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55"/>
      <c r="N37" s="45"/>
      <c r="O37" s="56"/>
      <c r="P37" s="57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9.75" customHeight="1">
      <c r="A38" s="34" t="s">
        <v>56</v>
      </c>
      <c r="B38" s="32"/>
      <c r="C38" s="42" t="s">
        <v>57</v>
      </c>
      <c r="D38" s="12"/>
      <c r="E38" s="35" t="s">
        <v>26</v>
      </c>
      <c r="F38" s="12"/>
      <c r="G38" s="35" t="s">
        <v>58</v>
      </c>
      <c r="H38" s="12"/>
      <c r="I38" s="58">
        <v>1.0</v>
      </c>
      <c r="J38" s="59"/>
      <c r="K38" s="60">
        <v>98.0</v>
      </c>
      <c r="L38" s="12"/>
      <c r="M38" s="43">
        <f>110.66/(24*12)</f>
        <v>0.3842361111</v>
      </c>
      <c r="N38" s="15"/>
      <c r="O38" s="39">
        <f t="shared" ref="O38:O41" si="5">K38*M38</f>
        <v>37.65513889</v>
      </c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9.75" customHeight="1">
      <c r="A39" s="34" t="s">
        <v>59</v>
      </c>
      <c r="B39" s="12"/>
      <c r="C39" s="42" t="s">
        <v>60</v>
      </c>
      <c r="D39" s="12"/>
      <c r="E39" s="35" t="s">
        <v>26</v>
      </c>
      <c r="F39" s="12"/>
      <c r="G39" s="35" t="s">
        <v>58</v>
      </c>
      <c r="H39" s="12"/>
      <c r="I39" s="60">
        <v>1.0</v>
      </c>
      <c r="J39" s="59"/>
      <c r="K39" s="60">
        <v>45.0</v>
      </c>
      <c r="L39" s="12"/>
      <c r="M39" s="36">
        <f>43.49/(10*12)</f>
        <v>0.3624166667</v>
      </c>
      <c r="N39" s="15"/>
      <c r="O39" s="49">
        <f t="shared" si="5"/>
        <v>16.30875</v>
      </c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9.75" customHeight="1">
      <c r="A40" s="61"/>
      <c r="B40" s="12"/>
      <c r="C40" s="35" t="s">
        <v>48</v>
      </c>
      <c r="D40" s="12"/>
      <c r="E40" s="35" t="s">
        <v>26</v>
      </c>
      <c r="F40" s="12"/>
      <c r="G40" s="35" t="s">
        <v>58</v>
      </c>
      <c r="H40" s="12"/>
      <c r="I40" s="60">
        <v>2.0</v>
      </c>
      <c r="J40" s="59"/>
      <c r="K40" s="60">
        <v>36.0</v>
      </c>
      <c r="L40" s="12"/>
      <c r="M40" s="41">
        <v>0.18</v>
      </c>
      <c r="N40" s="15"/>
      <c r="O40" s="49">
        <f t="shared" si="5"/>
        <v>6.48</v>
      </c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9.75" customHeight="1">
      <c r="A41" s="40"/>
      <c r="B41" s="12"/>
      <c r="C41" s="35" t="s">
        <v>61</v>
      </c>
      <c r="D41" s="12"/>
      <c r="E41" s="35" t="s">
        <v>26</v>
      </c>
      <c r="F41" s="12"/>
      <c r="G41" s="35" t="s">
        <v>42</v>
      </c>
      <c r="H41" s="12"/>
      <c r="I41" s="62">
        <v>1.0</v>
      </c>
      <c r="J41" s="63"/>
      <c r="K41" s="62">
        <v>12.0</v>
      </c>
      <c r="L41" s="12"/>
      <c r="M41" s="36">
        <f>33/30</f>
        <v>1.1</v>
      </c>
      <c r="N41" s="15"/>
      <c r="O41" s="49">
        <f t="shared" si="5"/>
        <v>13.2</v>
      </c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9.75" customHeight="1">
      <c r="A42" s="40"/>
      <c r="B42" s="12"/>
      <c r="C42" s="35" t="s">
        <v>62</v>
      </c>
      <c r="D42" s="12"/>
      <c r="E42" s="35" t="s">
        <v>63</v>
      </c>
      <c r="F42" s="12"/>
      <c r="G42" s="35" t="s">
        <v>35</v>
      </c>
      <c r="H42" s="12"/>
      <c r="I42" s="62">
        <v>2.0</v>
      </c>
      <c r="J42" s="63"/>
      <c r="K42" s="64"/>
      <c r="L42" s="12"/>
      <c r="M42" s="36">
        <v>1.0</v>
      </c>
      <c r="N42" s="15"/>
      <c r="O42" s="37">
        <v>2.0</v>
      </c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9.75" customHeight="1">
      <c r="A43" s="40"/>
      <c r="B43" s="12"/>
      <c r="C43" s="35" t="s">
        <v>64</v>
      </c>
      <c r="D43" s="12"/>
      <c r="E43" s="35" t="s">
        <v>26</v>
      </c>
      <c r="F43" s="12"/>
      <c r="G43" s="35" t="s">
        <v>65</v>
      </c>
      <c r="H43" s="12"/>
      <c r="I43" s="62">
        <v>4.0</v>
      </c>
      <c r="J43" s="63"/>
      <c r="K43" s="62" t="s">
        <v>66</v>
      </c>
      <c r="L43" s="12"/>
      <c r="M43" s="41">
        <v>5.0</v>
      </c>
      <c r="N43" s="15"/>
      <c r="O43" s="39">
        <f t="shared" ref="O43:O48" si="6">I43*M43</f>
        <v>20</v>
      </c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9.75" customHeight="1">
      <c r="A44" s="40"/>
      <c r="B44" s="12"/>
      <c r="C44" s="42" t="s">
        <v>67</v>
      </c>
      <c r="D44" s="12"/>
      <c r="E44" s="35" t="s">
        <v>26</v>
      </c>
      <c r="F44" s="12"/>
      <c r="G44" s="35" t="s">
        <v>35</v>
      </c>
      <c r="H44" s="12"/>
      <c r="I44" s="62">
        <v>16.0</v>
      </c>
      <c r="J44" s="63"/>
      <c r="K44" s="64"/>
      <c r="L44" s="12"/>
      <c r="M44" s="36">
        <v>2.5</v>
      </c>
      <c r="N44" s="15"/>
      <c r="O44" s="39">
        <f t="shared" si="6"/>
        <v>40</v>
      </c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9.75" customHeight="1">
      <c r="A45" s="40"/>
      <c r="B45" s="12"/>
      <c r="C45" s="35" t="s">
        <v>68</v>
      </c>
      <c r="D45" s="12"/>
      <c r="E45" s="35" t="s">
        <v>26</v>
      </c>
      <c r="F45" s="12"/>
      <c r="G45" s="35" t="s">
        <v>35</v>
      </c>
      <c r="H45" s="12"/>
      <c r="I45" s="62">
        <v>9.0</v>
      </c>
      <c r="J45" s="63"/>
      <c r="K45" s="64"/>
      <c r="L45" s="12"/>
      <c r="M45" s="65">
        <v>3.3</v>
      </c>
      <c r="N45" s="45"/>
      <c r="O45" s="66">
        <f t="shared" si="6"/>
        <v>29.7</v>
      </c>
      <c r="P45" s="57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9.75" customHeight="1">
      <c r="A46" s="67"/>
      <c r="B46" s="32"/>
      <c r="C46" s="35" t="s">
        <v>69</v>
      </c>
      <c r="D46" s="12"/>
      <c r="E46" s="35" t="s">
        <v>26</v>
      </c>
      <c r="F46" s="12"/>
      <c r="G46" s="35" t="s">
        <v>42</v>
      </c>
      <c r="H46" s="12"/>
      <c r="I46" s="62">
        <v>18.0</v>
      </c>
      <c r="J46" s="63"/>
      <c r="K46" s="64"/>
      <c r="L46" s="12"/>
      <c r="M46" s="36">
        <v>4.0</v>
      </c>
      <c r="N46" s="15"/>
      <c r="O46" s="37">
        <f t="shared" si="6"/>
        <v>72</v>
      </c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9.75" customHeight="1">
      <c r="A47" s="40"/>
      <c r="B47" s="12"/>
      <c r="C47" s="35" t="s">
        <v>70</v>
      </c>
      <c r="D47" s="12"/>
      <c r="E47" s="35" t="s">
        <v>26</v>
      </c>
      <c r="F47" s="12"/>
      <c r="G47" s="35" t="s">
        <v>42</v>
      </c>
      <c r="H47" s="12"/>
      <c r="I47" s="62">
        <v>4.0</v>
      </c>
      <c r="J47" s="63"/>
      <c r="K47" s="62">
        <v>11.0</v>
      </c>
      <c r="L47" s="12"/>
      <c r="M47" s="36">
        <v>11.0</v>
      </c>
      <c r="N47" s="15"/>
      <c r="O47" s="37">
        <f t="shared" si="6"/>
        <v>44</v>
      </c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9.75" customHeight="1">
      <c r="A48" s="40"/>
      <c r="B48" s="12"/>
      <c r="C48" s="35" t="s">
        <v>71</v>
      </c>
      <c r="D48" s="12"/>
      <c r="E48" s="35" t="s">
        <v>26</v>
      </c>
      <c r="F48" s="12"/>
      <c r="G48" s="35" t="s">
        <v>72</v>
      </c>
      <c r="H48" s="12"/>
      <c r="I48" s="62">
        <v>3.0</v>
      </c>
      <c r="J48" s="63"/>
      <c r="K48" s="62"/>
      <c r="L48" s="12"/>
      <c r="M48" s="41">
        <v>12.0</v>
      </c>
      <c r="N48" s="15"/>
      <c r="O48" s="37">
        <f t="shared" si="6"/>
        <v>36</v>
      </c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9.75" customHeight="1">
      <c r="A49" s="44"/>
      <c r="B49" s="12"/>
      <c r="C49" s="33"/>
      <c r="D49" s="12"/>
      <c r="E49" s="33"/>
      <c r="F49" s="12"/>
      <c r="G49" s="33"/>
      <c r="H49" s="12"/>
      <c r="I49" s="33"/>
      <c r="J49" s="12"/>
      <c r="K49" s="12"/>
      <c r="L49" s="12"/>
      <c r="M49" s="53" t="s">
        <v>38</v>
      </c>
      <c r="N49" s="15"/>
      <c r="O49" s="68">
        <f>SUM(O38+O39+O40+O41+O42+O43+O44+O45+O46+O47+O48)</f>
        <v>317.3438889</v>
      </c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9.75" customHeight="1">
      <c r="A50" s="69" t="s">
        <v>73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N50" s="15"/>
      <c r="O50" s="20"/>
      <c r="P50" s="57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9.75" customHeight="1">
      <c r="A51" s="35" t="s">
        <v>74</v>
      </c>
      <c r="B51" s="12"/>
      <c r="C51" s="35" t="s">
        <v>75</v>
      </c>
      <c r="D51" s="12"/>
      <c r="E51" s="35" t="s">
        <v>26</v>
      </c>
      <c r="F51" s="12"/>
      <c r="G51" s="35" t="s">
        <v>42</v>
      </c>
      <c r="H51" s="12"/>
      <c r="I51" s="35">
        <v>1.0</v>
      </c>
      <c r="J51" s="12"/>
      <c r="K51" s="38"/>
      <c r="L51" s="12"/>
      <c r="M51" s="41">
        <v>12.5</v>
      </c>
      <c r="N51" s="15"/>
      <c r="O51" s="37">
        <v>12.5</v>
      </c>
      <c r="P51" s="57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9.75" customHeight="1">
      <c r="A52" s="40"/>
      <c r="B52" s="12"/>
      <c r="C52" s="35" t="s">
        <v>76</v>
      </c>
      <c r="D52" s="12"/>
      <c r="E52" s="35" t="s">
        <v>26</v>
      </c>
      <c r="F52" s="12"/>
      <c r="G52" s="35" t="s">
        <v>42</v>
      </c>
      <c r="H52" s="12"/>
      <c r="I52" s="35">
        <v>1.0</v>
      </c>
      <c r="J52" s="12"/>
      <c r="K52" s="38"/>
      <c r="L52" s="12"/>
      <c r="M52" s="41">
        <v>3.5</v>
      </c>
      <c r="N52" s="15"/>
      <c r="O52" s="37">
        <v>3.5</v>
      </c>
      <c r="P52" s="57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9.75" customHeight="1">
      <c r="A53" s="69"/>
      <c r="B53" s="12"/>
      <c r="C53" s="35" t="s">
        <v>77</v>
      </c>
      <c r="D53" s="12"/>
      <c r="E53" s="35" t="s">
        <v>26</v>
      </c>
      <c r="F53" s="12"/>
      <c r="G53" s="35" t="s">
        <v>42</v>
      </c>
      <c r="H53" s="12"/>
      <c r="I53" s="35">
        <v>1.0</v>
      </c>
      <c r="J53" s="12"/>
      <c r="K53" s="38"/>
      <c r="L53" s="12"/>
      <c r="M53" s="36">
        <v>29.0</v>
      </c>
      <c r="N53" s="15"/>
      <c r="O53" s="49">
        <v>29.0</v>
      </c>
      <c r="P53" s="57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9.75" customHeight="1">
      <c r="A54" s="34"/>
      <c r="B54" s="12"/>
      <c r="C54" s="35" t="s">
        <v>78</v>
      </c>
      <c r="D54" s="12"/>
      <c r="E54" s="35" t="s">
        <v>26</v>
      </c>
      <c r="F54" s="12"/>
      <c r="G54" s="35" t="s">
        <v>42</v>
      </c>
      <c r="H54" s="12"/>
      <c r="I54" s="35">
        <v>2.0</v>
      </c>
      <c r="J54" s="12"/>
      <c r="K54" s="38"/>
      <c r="L54" s="12"/>
      <c r="M54" s="41">
        <v>12.5</v>
      </c>
      <c r="N54" s="15"/>
      <c r="O54" s="49">
        <v>25.0</v>
      </c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9.75" customHeight="1">
      <c r="A55" s="40"/>
      <c r="B55" s="12"/>
      <c r="C55" s="35" t="s">
        <v>79</v>
      </c>
      <c r="D55" s="12"/>
      <c r="E55" s="35" t="s">
        <v>63</v>
      </c>
      <c r="F55" s="12"/>
      <c r="G55" s="35" t="s">
        <v>42</v>
      </c>
      <c r="H55" s="12"/>
      <c r="I55" s="35">
        <v>2.0</v>
      </c>
      <c r="J55" s="38"/>
      <c r="K55" s="38"/>
      <c r="L55" s="12"/>
      <c r="M55" s="65">
        <v>14.0</v>
      </c>
      <c r="N55" s="45"/>
      <c r="O55" s="70">
        <v>28.0</v>
      </c>
      <c r="P55" s="57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9.75" customHeight="1">
      <c r="A56" s="40"/>
      <c r="B56" s="12"/>
      <c r="C56" s="35" t="s">
        <v>80</v>
      </c>
      <c r="D56" s="12"/>
      <c r="E56" s="35" t="s">
        <v>63</v>
      </c>
      <c r="F56" s="12"/>
      <c r="G56" s="35" t="s">
        <v>42</v>
      </c>
      <c r="H56" s="12"/>
      <c r="I56" s="35">
        <v>1.0</v>
      </c>
      <c r="J56" s="38"/>
      <c r="K56" s="38"/>
      <c r="L56" s="12"/>
      <c r="M56" s="65">
        <v>17.0</v>
      </c>
      <c r="N56" s="45"/>
      <c r="O56" s="70">
        <v>17.0</v>
      </c>
      <c r="P56" s="57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9.75" customHeight="1">
      <c r="A57" s="40"/>
      <c r="B57" s="12"/>
      <c r="C57" s="35" t="s">
        <v>81</v>
      </c>
      <c r="D57" s="12"/>
      <c r="E57" s="35" t="s">
        <v>63</v>
      </c>
      <c r="F57" s="12"/>
      <c r="G57" s="35" t="s">
        <v>42</v>
      </c>
      <c r="H57" s="12"/>
      <c r="I57" s="35">
        <v>4.0</v>
      </c>
      <c r="J57" s="38"/>
      <c r="K57" s="38"/>
      <c r="L57" s="12"/>
      <c r="M57" s="41">
        <v>3.0</v>
      </c>
      <c r="N57" s="15"/>
      <c r="O57" s="49">
        <v>12.0</v>
      </c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9.75" customHeight="1">
      <c r="A58" s="40"/>
      <c r="B58" s="12"/>
      <c r="C58" s="42" t="s">
        <v>82</v>
      </c>
      <c r="D58" s="12"/>
      <c r="E58" s="35" t="s">
        <v>26</v>
      </c>
      <c r="F58" s="12"/>
      <c r="G58" s="35" t="s">
        <v>42</v>
      </c>
      <c r="H58" s="12"/>
      <c r="I58" s="35">
        <v>1.0</v>
      </c>
      <c r="J58" s="12"/>
      <c r="K58" s="38"/>
      <c r="L58" s="12"/>
      <c r="M58" s="41">
        <v>28.0</v>
      </c>
      <c r="N58" s="71"/>
      <c r="O58" s="72">
        <v>28.0</v>
      </c>
      <c r="P58" s="57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9.75" customHeight="1">
      <c r="A59" s="73"/>
      <c r="B59" s="74"/>
      <c r="C59" s="75" t="s">
        <v>83</v>
      </c>
      <c r="D59" s="74"/>
      <c r="E59" s="75" t="s">
        <v>84</v>
      </c>
      <c r="F59" s="74"/>
      <c r="G59" s="75" t="s">
        <v>42</v>
      </c>
      <c r="H59" s="74"/>
      <c r="I59" s="75">
        <v>2.0</v>
      </c>
      <c r="J59" s="74"/>
      <c r="K59" s="76"/>
      <c r="L59" s="74"/>
      <c r="M59" s="77">
        <v>89.0</v>
      </c>
      <c r="N59" s="78"/>
      <c r="O59" s="79">
        <v>178.0</v>
      </c>
      <c r="P59" s="57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3.0" customHeight="1">
      <c r="A60" s="80"/>
      <c r="B60" s="81"/>
      <c r="C60" s="82" t="s">
        <v>85</v>
      </c>
      <c r="D60" s="83"/>
      <c r="E60" s="82" t="s">
        <v>26</v>
      </c>
      <c r="F60" s="83"/>
      <c r="G60" s="82" t="s">
        <v>86</v>
      </c>
      <c r="H60" s="83"/>
      <c r="I60" s="82">
        <v>1.0</v>
      </c>
      <c r="J60" s="83"/>
      <c r="K60" s="84"/>
      <c r="L60" s="83"/>
      <c r="M60" s="85">
        <v>38.75</v>
      </c>
      <c r="N60" s="83"/>
      <c r="O60" s="86">
        <v>38.75</v>
      </c>
      <c r="P60" s="57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6.75" customHeight="1">
      <c r="A61" s="87"/>
      <c r="B61" s="83"/>
      <c r="C61" s="82" t="s">
        <v>87</v>
      </c>
      <c r="D61" s="83"/>
      <c r="E61" s="82" t="s">
        <v>26</v>
      </c>
      <c r="F61" s="83"/>
      <c r="G61" s="82" t="s">
        <v>86</v>
      </c>
      <c r="H61" s="83"/>
      <c r="I61" s="82">
        <v>2.0</v>
      </c>
      <c r="J61" s="83"/>
      <c r="K61" s="84"/>
      <c r="L61" s="83"/>
      <c r="M61" s="85">
        <v>55.0</v>
      </c>
      <c r="N61" s="83"/>
      <c r="O61" s="86">
        <v>110.0</v>
      </c>
      <c r="P61" s="57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9.75" customHeight="1">
      <c r="A62" s="87"/>
      <c r="B62" s="83"/>
      <c r="C62" s="82" t="s">
        <v>88</v>
      </c>
      <c r="D62" s="83"/>
      <c r="E62" s="82" t="s">
        <v>26</v>
      </c>
      <c r="F62" s="83"/>
      <c r="G62" s="82" t="s">
        <v>42</v>
      </c>
      <c r="H62" s="83"/>
      <c r="I62" s="82">
        <v>2.0</v>
      </c>
      <c r="J62" s="83"/>
      <c r="K62" s="84"/>
      <c r="L62" s="83"/>
      <c r="M62" s="85">
        <v>6.5</v>
      </c>
      <c r="N62" s="83"/>
      <c r="O62" s="86">
        <v>13.0</v>
      </c>
      <c r="P62" s="57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9.75" customHeight="1">
      <c r="A63" s="87"/>
      <c r="B63" s="88"/>
      <c r="C63" s="82" t="s">
        <v>89</v>
      </c>
      <c r="D63" s="88"/>
      <c r="E63" s="82" t="s">
        <v>63</v>
      </c>
      <c r="F63" s="88"/>
      <c r="G63" s="82" t="s">
        <v>42</v>
      </c>
      <c r="H63" s="88"/>
      <c r="I63" s="82">
        <v>1.0</v>
      </c>
      <c r="J63" s="88"/>
      <c r="K63" s="82">
        <v>8.0</v>
      </c>
      <c r="L63" s="88"/>
      <c r="M63" s="85">
        <v>18.0</v>
      </c>
      <c r="N63" s="88"/>
      <c r="O63" s="86">
        <v>18.0</v>
      </c>
      <c r="P63" s="57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9.75" customHeight="1">
      <c r="A64" s="87"/>
      <c r="B64" s="89"/>
      <c r="C64" s="42" t="s">
        <v>90</v>
      </c>
      <c r="D64" s="90"/>
      <c r="E64" s="82" t="s">
        <v>63</v>
      </c>
      <c r="F64" s="88"/>
      <c r="G64" s="82" t="s">
        <v>42</v>
      </c>
      <c r="H64" s="89"/>
      <c r="I64" s="62">
        <v>4.0</v>
      </c>
      <c r="J64" s="90"/>
      <c r="K64" s="82"/>
      <c r="L64" s="88"/>
      <c r="M64" s="85">
        <v>3.0</v>
      </c>
      <c r="N64" s="89"/>
      <c r="O64" s="91">
        <v>12.0</v>
      </c>
      <c r="P64" s="57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9.75" customHeight="1">
      <c r="A65" s="87"/>
      <c r="B65" s="89"/>
      <c r="C65" s="52" t="s">
        <v>91</v>
      </c>
      <c r="D65" s="90"/>
      <c r="E65" s="82" t="s">
        <v>63</v>
      </c>
      <c r="F65" s="88"/>
      <c r="G65" s="82" t="s">
        <v>42</v>
      </c>
      <c r="H65" s="92"/>
      <c r="I65" s="62">
        <v>1.0</v>
      </c>
      <c r="J65" s="90"/>
      <c r="K65" s="82"/>
      <c r="L65" s="88"/>
      <c r="M65" s="85">
        <v>3.0</v>
      </c>
      <c r="N65" s="89"/>
      <c r="O65" s="91">
        <v>3.0</v>
      </c>
      <c r="P65" s="57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0.5" customHeight="1">
      <c r="A66" s="87"/>
      <c r="B66" s="89"/>
      <c r="C66" s="52" t="s">
        <v>92</v>
      </c>
      <c r="D66" s="90"/>
      <c r="E66" s="82" t="s">
        <v>63</v>
      </c>
      <c r="F66" s="88"/>
      <c r="G66" s="82" t="s">
        <v>42</v>
      </c>
      <c r="H66" s="89"/>
      <c r="I66" s="62">
        <v>1.0</v>
      </c>
      <c r="J66" s="90"/>
      <c r="K66" s="84"/>
      <c r="L66" s="88"/>
      <c r="M66" s="85">
        <v>9.0</v>
      </c>
      <c r="N66" s="89"/>
      <c r="O66" s="66">
        <v>9.0</v>
      </c>
      <c r="P66" s="57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0.5" customHeight="1">
      <c r="A67" s="80"/>
      <c r="B67" s="93"/>
      <c r="C67" s="94" t="s">
        <v>93</v>
      </c>
      <c r="D67" s="90"/>
      <c r="E67" s="82" t="s">
        <v>63</v>
      </c>
      <c r="F67" s="88"/>
      <c r="G67" s="82" t="s">
        <v>30</v>
      </c>
      <c r="H67" s="89"/>
      <c r="I67" s="62">
        <v>2.0</v>
      </c>
      <c r="J67" s="90"/>
      <c r="K67" s="84"/>
      <c r="L67" s="88"/>
      <c r="M67" s="85">
        <v>89.0</v>
      </c>
      <c r="N67" s="89"/>
      <c r="O67" s="95">
        <v>178.0</v>
      </c>
      <c r="P67" s="57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0.5" customHeight="1">
      <c r="A68" s="96"/>
      <c r="B68" s="89"/>
      <c r="C68" s="97"/>
      <c r="D68" s="90"/>
      <c r="E68" s="98"/>
      <c r="F68" s="88"/>
      <c r="G68" s="98"/>
      <c r="H68" s="88"/>
      <c r="I68" s="99"/>
      <c r="J68" s="88"/>
      <c r="K68" s="99"/>
      <c r="L68" s="88"/>
      <c r="M68" s="100" t="s">
        <v>38</v>
      </c>
      <c r="N68" s="89"/>
      <c r="O68" s="101">
        <f>SUM(O51+O52+O53+O54+O55+O56+O57+O58+O59++O60+O61+O62+O63+P63+O64+O65+O66+O67)</f>
        <v>714.75</v>
      </c>
      <c r="P68" s="57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7.5" customHeight="1">
      <c r="A69" s="102" t="s">
        <v>94</v>
      </c>
      <c r="B69" s="103"/>
      <c r="C69" s="104"/>
      <c r="D69" s="105"/>
      <c r="E69" s="104"/>
      <c r="F69" s="105"/>
      <c r="G69" s="104"/>
      <c r="H69" s="105"/>
      <c r="I69" s="104"/>
      <c r="J69" s="105"/>
      <c r="K69" s="106"/>
      <c r="L69" s="105"/>
      <c r="M69" s="106"/>
      <c r="N69" s="107"/>
      <c r="O69" s="108"/>
      <c r="P69" s="57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9.75" customHeight="1">
      <c r="A70" s="109" t="s">
        <v>95</v>
      </c>
      <c r="B70" s="88"/>
      <c r="C70" s="82" t="s">
        <v>96</v>
      </c>
      <c r="D70" s="88"/>
      <c r="E70" s="82" t="s">
        <v>63</v>
      </c>
      <c r="F70" s="88"/>
      <c r="G70" s="82" t="s">
        <v>42</v>
      </c>
      <c r="H70" s="88"/>
      <c r="I70" s="82">
        <v>4.0</v>
      </c>
      <c r="J70" s="88"/>
      <c r="K70" s="84"/>
      <c r="L70" s="88"/>
      <c r="M70" s="85">
        <v>90.0</v>
      </c>
      <c r="N70" s="88"/>
      <c r="O70" s="86">
        <v>360.0</v>
      </c>
      <c r="P70" s="57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7.5" customHeight="1">
      <c r="A71" s="110"/>
      <c r="B71" s="111"/>
      <c r="C71" s="112" t="s">
        <v>97</v>
      </c>
      <c r="D71" s="111"/>
      <c r="E71" s="112" t="s">
        <v>63</v>
      </c>
      <c r="F71" s="111"/>
      <c r="G71" s="112" t="s">
        <v>30</v>
      </c>
      <c r="H71" s="111"/>
      <c r="I71" s="112">
        <v>2.0</v>
      </c>
      <c r="J71" s="111"/>
      <c r="K71" s="113"/>
      <c r="L71" s="111"/>
      <c r="M71" s="114">
        <v>0.0</v>
      </c>
      <c r="N71" s="111"/>
      <c r="O71" s="115">
        <v>0.0</v>
      </c>
      <c r="P71" s="57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9.75" customHeight="1">
      <c r="A72" s="110"/>
      <c r="B72" s="111"/>
      <c r="C72" s="112" t="s">
        <v>98</v>
      </c>
      <c r="D72" s="111"/>
      <c r="E72" s="112" t="s">
        <v>63</v>
      </c>
      <c r="F72" s="111"/>
      <c r="G72" s="112" t="s">
        <v>30</v>
      </c>
      <c r="H72" s="111"/>
      <c r="I72" s="112">
        <v>1.0</v>
      </c>
      <c r="J72" s="111"/>
      <c r="K72" s="113"/>
      <c r="L72" s="111"/>
      <c r="M72" s="114">
        <v>0.0</v>
      </c>
      <c r="N72" s="111"/>
      <c r="O72" s="115">
        <v>0.0</v>
      </c>
      <c r="P72" s="57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7.5" customHeight="1">
      <c r="A73" s="110"/>
      <c r="B73" s="111"/>
      <c r="C73" s="112" t="s">
        <v>99</v>
      </c>
      <c r="D73" s="111"/>
      <c r="E73" s="112" t="s">
        <v>63</v>
      </c>
      <c r="F73" s="111"/>
      <c r="G73" s="112" t="s">
        <v>30</v>
      </c>
      <c r="H73" s="111"/>
      <c r="I73" s="112">
        <v>1.0</v>
      </c>
      <c r="J73" s="111"/>
      <c r="K73" s="113"/>
      <c r="L73" s="111"/>
      <c r="M73" s="114">
        <v>0.0</v>
      </c>
      <c r="N73" s="111"/>
      <c r="O73" s="115">
        <v>0.0</v>
      </c>
      <c r="P73" s="57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9.0" customHeight="1">
      <c r="A74" s="110"/>
      <c r="B74" s="111"/>
      <c r="C74" s="112" t="s">
        <v>100</v>
      </c>
      <c r="D74" s="111"/>
      <c r="E74" s="112" t="s">
        <v>63</v>
      </c>
      <c r="F74" s="111"/>
      <c r="G74" s="112" t="s">
        <v>30</v>
      </c>
      <c r="H74" s="111"/>
      <c r="I74" s="112">
        <v>1.0</v>
      </c>
      <c r="J74" s="111"/>
      <c r="K74" s="113"/>
      <c r="L74" s="111"/>
      <c r="M74" s="114">
        <v>0.0</v>
      </c>
      <c r="N74" s="111"/>
      <c r="O74" s="116">
        <v>0.0</v>
      </c>
      <c r="P74" s="57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8.25" customHeight="1">
      <c r="A75" s="110"/>
      <c r="B75" s="111"/>
      <c r="C75" s="112" t="s">
        <v>101</v>
      </c>
      <c r="D75" s="111"/>
      <c r="E75" s="112" t="s">
        <v>63</v>
      </c>
      <c r="F75" s="111"/>
      <c r="G75" s="112" t="s">
        <v>30</v>
      </c>
      <c r="H75" s="111"/>
      <c r="I75" s="112">
        <v>1.0</v>
      </c>
      <c r="J75" s="111"/>
      <c r="K75" s="113"/>
      <c r="L75" s="111"/>
      <c r="M75" s="114">
        <v>0.0</v>
      </c>
      <c r="N75" s="111"/>
      <c r="O75" s="116">
        <v>0.0</v>
      </c>
      <c r="P75" s="57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7.5" customHeight="1">
      <c r="A76" s="110"/>
      <c r="B76" s="111"/>
      <c r="C76" s="112" t="s">
        <v>102</v>
      </c>
      <c r="D76" s="111"/>
      <c r="E76" s="112" t="s">
        <v>63</v>
      </c>
      <c r="F76" s="111"/>
      <c r="G76" s="112" t="s">
        <v>30</v>
      </c>
      <c r="H76" s="111"/>
      <c r="I76" s="112">
        <v>6.0</v>
      </c>
      <c r="J76" s="111"/>
      <c r="K76" s="113"/>
      <c r="L76" s="111"/>
      <c r="M76" s="114">
        <v>0.0</v>
      </c>
      <c r="N76" s="111"/>
      <c r="O76" s="115">
        <v>0.0</v>
      </c>
      <c r="P76" s="57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1.25" customHeight="1">
      <c r="A77" s="110"/>
      <c r="B77" s="111"/>
      <c r="C77" s="112" t="s">
        <v>103</v>
      </c>
      <c r="D77" s="111"/>
      <c r="E77" s="112" t="s">
        <v>63</v>
      </c>
      <c r="F77" s="111"/>
      <c r="G77" s="112" t="s">
        <v>30</v>
      </c>
      <c r="H77" s="111"/>
      <c r="I77" s="112">
        <v>1.0</v>
      </c>
      <c r="J77" s="111"/>
      <c r="K77" s="113"/>
      <c r="L77" s="111"/>
      <c r="M77" s="114">
        <v>0.0</v>
      </c>
      <c r="N77" s="111"/>
      <c r="O77" s="115">
        <v>0.0</v>
      </c>
      <c r="P77" s="57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1.25" customHeight="1">
      <c r="A78" s="110"/>
      <c r="B78" s="111"/>
      <c r="C78" s="117" t="s">
        <v>104</v>
      </c>
      <c r="D78" s="111"/>
      <c r="E78" s="112" t="s">
        <v>63</v>
      </c>
      <c r="F78" s="111"/>
      <c r="G78" s="112" t="s">
        <v>30</v>
      </c>
      <c r="H78" s="111"/>
      <c r="I78" s="112">
        <v>1.0</v>
      </c>
      <c r="J78" s="111"/>
      <c r="K78" s="113"/>
      <c r="L78" s="111"/>
      <c r="M78" s="114">
        <v>0.0</v>
      </c>
      <c r="N78" s="111"/>
      <c r="O78" s="115">
        <v>0.0</v>
      </c>
      <c r="P78" s="57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9.0" hidden="1" customHeight="1">
      <c r="A79" s="118"/>
      <c r="B79" s="111"/>
      <c r="C79" s="112"/>
      <c r="D79" s="111"/>
      <c r="E79" s="112"/>
      <c r="F79" s="111"/>
      <c r="G79" s="112"/>
      <c r="H79" s="111"/>
      <c r="I79" s="112"/>
      <c r="J79" s="111"/>
      <c r="K79" s="113"/>
      <c r="L79" s="111"/>
      <c r="M79" s="113"/>
      <c r="N79" s="111"/>
      <c r="O79" s="115"/>
      <c r="P79" s="57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8.25" customHeight="1">
      <c r="A80" s="110"/>
      <c r="B80" s="111"/>
      <c r="C80" s="112" t="s">
        <v>105</v>
      </c>
      <c r="D80" s="111"/>
      <c r="E80" s="112" t="s">
        <v>63</v>
      </c>
      <c r="F80" s="111"/>
      <c r="G80" s="112" t="s">
        <v>30</v>
      </c>
      <c r="H80" s="111"/>
      <c r="I80" s="112">
        <v>1.0</v>
      </c>
      <c r="J80" s="111"/>
      <c r="K80" s="113"/>
      <c r="L80" s="111"/>
      <c r="M80" s="114">
        <v>0.0</v>
      </c>
      <c r="N80" s="111"/>
      <c r="O80" s="115">
        <v>0.0</v>
      </c>
      <c r="P80" s="57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9.75" customHeight="1">
      <c r="A81" s="110"/>
      <c r="B81" s="111"/>
      <c r="C81" s="94" t="s">
        <v>106</v>
      </c>
      <c r="D81" s="111"/>
      <c r="E81" s="112" t="s">
        <v>63</v>
      </c>
      <c r="F81" s="111"/>
      <c r="G81" s="112" t="s">
        <v>30</v>
      </c>
      <c r="H81" s="111"/>
      <c r="I81" s="112">
        <v>2.0</v>
      </c>
      <c r="J81" s="111"/>
      <c r="K81" s="112" t="s">
        <v>107</v>
      </c>
      <c r="L81" s="111"/>
      <c r="M81" s="114">
        <v>0.0</v>
      </c>
      <c r="N81" s="111"/>
      <c r="O81" s="115">
        <v>0.0</v>
      </c>
      <c r="P81" s="57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7.5" customHeight="1">
      <c r="A82" s="110"/>
      <c r="B82" s="111"/>
      <c r="C82" s="112" t="s">
        <v>108</v>
      </c>
      <c r="D82" s="111"/>
      <c r="E82" s="112" t="s">
        <v>63</v>
      </c>
      <c r="F82" s="111"/>
      <c r="G82" s="112" t="s">
        <v>30</v>
      </c>
      <c r="H82" s="111"/>
      <c r="I82" s="112">
        <v>1.0</v>
      </c>
      <c r="J82" s="111"/>
      <c r="K82" s="119"/>
      <c r="L82" s="111"/>
      <c r="M82" s="114">
        <v>0.0</v>
      </c>
      <c r="N82" s="111"/>
      <c r="O82" s="115">
        <v>0.0</v>
      </c>
      <c r="P82" s="57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8.25" customHeight="1">
      <c r="A83" s="110"/>
      <c r="B83" s="120"/>
      <c r="C83" s="112" t="s">
        <v>109</v>
      </c>
      <c r="D83" s="120"/>
      <c r="E83" s="112" t="s">
        <v>63</v>
      </c>
      <c r="F83" s="120"/>
      <c r="G83" s="112" t="s">
        <v>30</v>
      </c>
      <c r="H83" s="120"/>
      <c r="I83" s="112">
        <v>8.0</v>
      </c>
      <c r="J83" s="120"/>
      <c r="K83" s="112">
        <v>24.0</v>
      </c>
      <c r="L83" s="120"/>
      <c r="M83" s="114">
        <v>0.0</v>
      </c>
      <c r="N83" s="120"/>
      <c r="O83" s="115">
        <v>0.0</v>
      </c>
      <c r="P83" s="57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1.25" customHeight="1">
      <c r="A84" s="121"/>
      <c r="B84" s="122"/>
      <c r="C84" s="123"/>
      <c r="D84" s="122"/>
      <c r="E84" s="123"/>
      <c r="F84" s="122"/>
      <c r="G84" s="123"/>
      <c r="H84" s="122"/>
      <c r="I84" s="123"/>
      <c r="J84" s="122"/>
      <c r="K84" s="123"/>
      <c r="L84" s="122"/>
      <c r="M84" s="124" t="s">
        <v>38</v>
      </c>
      <c r="N84" s="122"/>
      <c r="O84" s="125">
        <f>SUM(O70+O71+O72+O73+O74+O75+O76+O77+O78+O79+O80+O81+O82++O83)</f>
        <v>360</v>
      </c>
      <c r="P84" s="57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9.0" customHeight="1">
      <c r="A85" s="126"/>
      <c r="B85" s="106"/>
      <c r="C85" s="106"/>
      <c r="D85" s="106"/>
      <c r="E85" s="106"/>
      <c r="F85" s="106"/>
      <c r="G85" s="106"/>
      <c r="H85" s="106"/>
      <c r="I85" s="106"/>
      <c r="J85" s="106"/>
      <c r="K85" s="106"/>
      <c r="L85" s="106"/>
      <c r="M85" s="106"/>
      <c r="N85" s="106"/>
      <c r="O85" s="106"/>
      <c r="P85" s="57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127"/>
      <c r="B86" s="127"/>
      <c r="C86" s="127"/>
      <c r="D86" s="127"/>
      <c r="E86" s="127"/>
      <c r="F86" s="127"/>
      <c r="G86" s="127"/>
      <c r="H86" s="127"/>
      <c r="I86" s="127"/>
      <c r="J86" s="127"/>
      <c r="K86" s="127"/>
      <c r="L86" s="127"/>
      <c r="M86" s="128" t="s">
        <v>110</v>
      </c>
      <c r="N86" s="129"/>
      <c r="O86" s="130">
        <f>SUM(O23+O36+O49+O68+O84)</f>
        <v>3503.994667</v>
      </c>
      <c r="P86" s="57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131"/>
      <c r="O87" s="132"/>
      <c r="P87" s="57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131"/>
      <c r="O88" s="132"/>
      <c r="P88" s="57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131"/>
      <c r="O89" s="132"/>
      <c r="P89" s="57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131"/>
      <c r="O90" s="132"/>
      <c r="P90" s="57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131"/>
      <c r="O91" s="132"/>
      <c r="P91" s="57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131"/>
      <c r="O92" s="132"/>
      <c r="P92" s="57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131"/>
      <c r="O93" s="132"/>
      <c r="P93" s="57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131"/>
      <c r="O94" s="132"/>
      <c r="P94" s="57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131"/>
      <c r="O95" s="132"/>
      <c r="P95" s="57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131"/>
      <c r="O96" s="132"/>
      <c r="P96" s="57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131"/>
      <c r="O97" s="132"/>
      <c r="P97" s="57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131"/>
      <c r="O98" s="132"/>
      <c r="P98" s="57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131"/>
      <c r="O99" s="132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131"/>
      <c r="O100" s="132"/>
      <c r="P100" s="57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131"/>
      <c r="O101" s="132"/>
      <c r="P101" s="57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131"/>
      <c r="O102" s="132"/>
      <c r="P102" s="57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131"/>
      <c r="O103" s="132"/>
      <c r="P103" s="57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131"/>
      <c r="O104" s="132"/>
      <c r="P104" s="57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131"/>
      <c r="O105" s="132"/>
      <c r="P105" s="57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131"/>
      <c r="O106" s="132"/>
      <c r="P106" s="57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131"/>
      <c r="O107" s="132"/>
      <c r="P107" s="57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131"/>
      <c r="O108" s="132"/>
      <c r="P108" s="57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131"/>
      <c r="O109" s="132"/>
      <c r="P109" s="57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131"/>
      <c r="O110" s="132"/>
      <c r="P110" s="57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131"/>
      <c r="O111" s="132"/>
      <c r="P111" s="57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131"/>
      <c r="O112" s="132"/>
      <c r="P112" s="57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131"/>
      <c r="O113" s="132"/>
      <c r="P113" s="57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131"/>
      <c r="O114" s="132"/>
      <c r="P114" s="57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131"/>
      <c r="O115" s="132"/>
      <c r="P115" s="57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131"/>
      <c r="O116" s="132"/>
      <c r="P116" s="57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131"/>
      <c r="O117" s="132"/>
      <c r="P117" s="57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131"/>
      <c r="O118" s="132"/>
      <c r="P118" s="57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131"/>
      <c r="O119" s="132"/>
      <c r="P119" s="57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131"/>
      <c r="O120" s="132"/>
      <c r="P120" s="57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131"/>
      <c r="O121" s="132"/>
      <c r="P121" s="57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131"/>
      <c r="O122" s="132"/>
      <c r="P122" s="57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131"/>
      <c r="O123" s="132"/>
      <c r="P123" s="57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131"/>
      <c r="O124" s="132"/>
      <c r="P124" s="57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131"/>
      <c r="O125" s="132"/>
      <c r="P125" s="57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131"/>
      <c r="O126" s="132"/>
      <c r="P126" s="57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131"/>
      <c r="O127" s="132"/>
      <c r="P127" s="57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131"/>
      <c r="O128" s="132"/>
      <c r="P128" s="57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131"/>
      <c r="O129" s="132"/>
      <c r="P129" s="57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131"/>
      <c r="O130" s="132"/>
      <c r="P130" s="57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131"/>
      <c r="O131" s="132"/>
      <c r="P131" s="57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131"/>
      <c r="O132" s="132"/>
      <c r="P132" s="57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131"/>
      <c r="O133" s="132"/>
      <c r="P133" s="57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131"/>
      <c r="O134" s="132"/>
      <c r="P134" s="57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131"/>
      <c r="O135" s="132"/>
      <c r="P135" s="57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131"/>
      <c r="O136" s="132"/>
      <c r="P136" s="57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131"/>
      <c r="O137" s="132"/>
      <c r="P137" s="57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131"/>
      <c r="O138" s="132"/>
      <c r="P138" s="57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131"/>
      <c r="O139" s="132"/>
      <c r="P139" s="57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131"/>
      <c r="O140" s="132"/>
      <c r="P140" s="57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131"/>
      <c r="O141" s="132"/>
      <c r="P141" s="57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131"/>
      <c r="O142" s="132"/>
      <c r="P142" s="57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131"/>
      <c r="O143" s="132"/>
      <c r="P143" s="57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131"/>
      <c r="O144" s="132"/>
      <c r="P144" s="57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131"/>
      <c r="O145" s="132"/>
      <c r="P145" s="57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131"/>
      <c r="O146" s="132"/>
      <c r="P146" s="57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131"/>
      <c r="O147" s="132"/>
      <c r="P147" s="57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131"/>
      <c r="O148" s="132"/>
      <c r="P148" s="57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131"/>
      <c r="O149" s="132"/>
      <c r="P149" s="57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131"/>
      <c r="O150" s="132"/>
      <c r="P150" s="57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131"/>
      <c r="O151" s="132"/>
      <c r="P151" s="57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131"/>
      <c r="O152" s="132"/>
      <c r="P152" s="57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131"/>
      <c r="O153" s="132"/>
      <c r="P153" s="57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131"/>
      <c r="O154" s="132"/>
      <c r="P154" s="57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131"/>
      <c r="O155" s="132"/>
      <c r="P155" s="57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131"/>
      <c r="O156" s="132"/>
      <c r="P156" s="57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131"/>
      <c r="O157" s="132"/>
      <c r="P157" s="57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131"/>
      <c r="O158" s="132"/>
      <c r="P158" s="57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131"/>
      <c r="O159" s="132"/>
      <c r="P159" s="57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131"/>
      <c r="O160" s="132"/>
      <c r="P160" s="57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131"/>
      <c r="O161" s="132"/>
      <c r="P161" s="57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131"/>
      <c r="O162" s="132"/>
      <c r="P162" s="57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131"/>
      <c r="O163" s="132"/>
      <c r="P163" s="57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131"/>
      <c r="O164" s="132"/>
      <c r="P164" s="57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131"/>
      <c r="O165" s="132"/>
      <c r="P165" s="57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131"/>
      <c r="O166" s="132"/>
      <c r="P166" s="57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131"/>
      <c r="O167" s="132"/>
      <c r="P167" s="57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131"/>
      <c r="O168" s="132"/>
      <c r="P168" s="57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131"/>
      <c r="O169" s="132"/>
      <c r="P169" s="57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131"/>
      <c r="O170" s="132"/>
      <c r="P170" s="57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131"/>
      <c r="O171" s="132"/>
      <c r="P171" s="57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131"/>
      <c r="O172" s="132"/>
      <c r="P172" s="57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131"/>
      <c r="O173" s="132"/>
      <c r="P173" s="57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131"/>
      <c r="O174" s="132"/>
      <c r="P174" s="57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131"/>
      <c r="O175" s="132"/>
      <c r="P175" s="57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131"/>
      <c r="O176" s="132"/>
      <c r="P176" s="57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131"/>
      <c r="O177" s="132"/>
      <c r="P177" s="57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131"/>
      <c r="O178" s="132"/>
      <c r="P178" s="57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131"/>
      <c r="O179" s="132"/>
      <c r="P179" s="57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131"/>
      <c r="O180" s="132"/>
      <c r="P180" s="57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131"/>
      <c r="O181" s="132"/>
      <c r="P181" s="57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131"/>
      <c r="O182" s="132"/>
      <c r="P182" s="57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131"/>
      <c r="O183" s="132"/>
      <c r="P183" s="57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131"/>
      <c r="O184" s="132"/>
      <c r="P184" s="57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131"/>
      <c r="O185" s="132"/>
      <c r="P185" s="57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131"/>
      <c r="O186" s="132"/>
      <c r="P186" s="57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131"/>
      <c r="O187" s="132"/>
      <c r="P187" s="57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131"/>
      <c r="O188" s="132"/>
      <c r="P188" s="57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131"/>
      <c r="O189" s="132"/>
      <c r="P189" s="57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131"/>
      <c r="O190" s="132"/>
      <c r="P190" s="57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131"/>
      <c r="O191" s="132"/>
      <c r="P191" s="57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131"/>
      <c r="O192" s="132"/>
      <c r="P192" s="57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131"/>
      <c r="O193" s="132"/>
      <c r="P193" s="57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131"/>
      <c r="O194" s="132"/>
      <c r="P194" s="57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131"/>
      <c r="O195" s="132"/>
      <c r="P195" s="57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131"/>
      <c r="O196" s="132"/>
      <c r="P196" s="57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131"/>
      <c r="O197" s="132"/>
      <c r="P197" s="57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131"/>
      <c r="O198" s="132"/>
      <c r="P198" s="57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131"/>
      <c r="O199" s="132"/>
      <c r="P199" s="57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131"/>
      <c r="O200" s="132"/>
      <c r="P200" s="57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131"/>
      <c r="O201" s="132"/>
      <c r="P201" s="57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131"/>
      <c r="O202" s="132"/>
      <c r="P202" s="57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131"/>
      <c r="O203" s="132"/>
      <c r="P203" s="57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131"/>
      <c r="O204" s="132"/>
      <c r="P204" s="57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131"/>
      <c r="O205" s="132"/>
      <c r="P205" s="57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131"/>
      <c r="O206" s="132"/>
      <c r="P206" s="57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131"/>
      <c r="O207" s="132"/>
      <c r="P207" s="57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131"/>
      <c r="O208" s="132"/>
      <c r="P208" s="57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131"/>
      <c r="O209" s="132"/>
      <c r="P209" s="57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131"/>
      <c r="O210" s="132"/>
      <c r="P210" s="57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131"/>
      <c r="O211" s="132"/>
      <c r="P211" s="57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131"/>
      <c r="O212" s="132"/>
      <c r="P212" s="57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131"/>
      <c r="O213" s="132"/>
      <c r="P213" s="57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131"/>
      <c r="O214" s="132"/>
      <c r="P214" s="57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131"/>
      <c r="O215" s="132"/>
      <c r="P215" s="57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131"/>
      <c r="O216" s="132"/>
      <c r="P216" s="57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131"/>
      <c r="O217" s="132"/>
      <c r="P217" s="57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131"/>
      <c r="O218" s="132"/>
      <c r="P218" s="57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131"/>
      <c r="O219" s="132"/>
      <c r="P219" s="57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131"/>
      <c r="O220" s="132"/>
      <c r="P220" s="57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131"/>
      <c r="O221" s="132"/>
      <c r="P221" s="57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131"/>
      <c r="O222" s="132"/>
      <c r="P222" s="57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131"/>
      <c r="O223" s="132"/>
      <c r="P223" s="57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131"/>
      <c r="O224" s="132"/>
      <c r="P224" s="57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131"/>
      <c r="O225" s="132"/>
      <c r="P225" s="57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131"/>
      <c r="O226" s="132"/>
      <c r="P226" s="57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131"/>
      <c r="O227" s="132"/>
      <c r="P227" s="57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131"/>
      <c r="O228" s="132"/>
      <c r="P228" s="57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131"/>
      <c r="O229" s="132"/>
      <c r="P229" s="57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131"/>
      <c r="O230" s="132"/>
      <c r="P230" s="57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131"/>
      <c r="O231" s="132"/>
      <c r="P231" s="57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131"/>
      <c r="O232" s="132"/>
      <c r="P232" s="57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131"/>
      <c r="O233" s="132"/>
      <c r="P233" s="57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131"/>
      <c r="O234" s="132"/>
      <c r="P234" s="57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131"/>
      <c r="O235" s="132"/>
      <c r="P235" s="57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131"/>
      <c r="O236" s="132"/>
      <c r="P236" s="57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131"/>
      <c r="O237" s="132"/>
      <c r="P237" s="57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131"/>
      <c r="O238" s="132"/>
      <c r="P238" s="57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131"/>
      <c r="O239" s="132"/>
      <c r="P239" s="57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131"/>
      <c r="O240" s="132"/>
      <c r="P240" s="57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131"/>
      <c r="O241" s="132"/>
      <c r="P241" s="57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131"/>
      <c r="O242" s="132"/>
      <c r="P242" s="57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131"/>
      <c r="O243" s="132"/>
      <c r="P243" s="57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131"/>
      <c r="O244" s="132"/>
      <c r="P244" s="57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131"/>
      <c r="O245" s="132"/>
      <c r="P245" s="57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131"/>
      <c r="O246" s="132"/>
      <c r="P246" s="57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131"/>
      <c r="O247" s="132"/>
      <c r="P247" s="57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131"/>
      <c r="O248" s="132"/>
      <c r="P248" s="57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131"/>
      <c r="O249" s="132"/>
      <c r="P249" s="57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131"/>
      <c r="O250" s="132"/>
      <c r="P250" s="57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131"/>
      <c r="O251" s="132"/>
      <c r="P251" s="57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131"/>
      <c r="O252" s="132"/>
      <c r="P252" s="57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131"/>
      <c r="O253" s="132"/>
      <c r="P253" s="57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131"/>
      <c r="O254" s="132"/>
      <c r="P254" s="57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131"/>
      <c r="O255" s="132"/>
      <c r="P255" s="57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131"/>
      <c r="O256" s="132"/>
      <c r="P256" s="57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131"/>
      <c r="O257" s="132"/>
      <c r="P257" s="57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131"/>
      <c r="O258" s="132"/>
      <c r="P258" s="57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131"/>
      <c r="O259" s="132"/>
      <c r="P259" s="57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131"/>
      <c r="O260" s="132"/>
      <c r="P260" s="57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131"/>
      <c r="O261" s="132"/>
      <c r="P261" s="57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131"/>
      <c r="O262" s="132"/>
      <c r="P262" s="57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131"/>
      <c r="O263" s="132"/>
      <c r="P263" s="57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131"/>
      <c r="O264" s="132"/>
      <c r="P264" s="57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131"/>
      <c r="O265" s="132"/>
      <c r="P265" s="57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131"/>
      <c r="O266" s="132"/>
      <c r="P266" s="57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131"/>
      <c r="O267" s="132"/>
      <c r="P267" s="57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131"/>
      <c r="O268" s="132"/>
      <c r="P268" s="57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131"/>
      <c r="O269" s="132"/>
      <c r="P269" s="57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131"/>
      <c r="O270" s="132"/>
      <c r="P270" s="57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131"/>
      <c r="O271" s="132"/>
      <c r="P271" s="57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131"/>
      <c r="O272" s="132"/>
      <c r="P272" s="57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131"/>
      <c r="O273" s="132"/>
      <c r="P273" s="57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131"/>
      <c r="O274" s="132"/>
      <c r="P274" s="57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131"/>
      <c r="O275" s="132"/>
      <c r="P275" s="57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131"/>
      <c r="O276" s="132"/>
      <c r="P276" s="57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131"/>
      <c r="O277" s="132"/>
      <c r="P277" s="57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131"/>
      <c r="O278" s="132"/>
      <c r="P278" s="57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131"/>
      <c r="O279" s="132"/>
      <c r="P279" s="57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131"/>
      <c r="O280" s="132"/>
      <c r="P280" s="57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131"/>
      <c r="O281" s="132"/>
      <c r="P281" s="57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131"/>
      <c r="O282" s="132"/>
      <c r="P282" s="57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131"/>
      <c r="O283" s="132"/>
      <c r="P283" s="57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131"/>
      <c r="O284" s="132"/>
      <c r="P284" s="57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131"/>
      <c r="O285" s="132"/>
      <c r="P285" s="57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131"/>
      <c r="O286" s="132"/>
      <c r="P286" s="57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131"/>
      <c r="O287" s="132"/>
      <c r="P287" s="57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131"/>
      <c r="O288" s="132"/>
      <c r="P288" s="57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131"/>
      <c r="O289" s="132"/>
      <c r="P289" s="57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131"/>
      <c r="O290" s="132"/>
      <c r="P290" s="57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131"/>
      <c r="O291" s="132"/>
      <c r="P291" s="57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131"/>
      <c r="O292" s="132"/>
      <c r="P292" s="57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131"/>
      <c r="O293" s="132"/>
      <c r="P293" s="57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131"/>
      <c r="O294" s="132"/>
      <c r="P294" s="57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131"/>
      <c r="O295" s="132"/>
      <c r="P295" s="57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131"/>
      <c r="O296" s="132"/>
      <c r="P296" s="57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131"/>
      <c r="O297" s="132"/>
      <c r="P297" s="57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131"/>
      <c r="O298" s="132"/>
      <c r="P298" s="57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131"/>
      <c r="O299" s="132"/>
      <c r="P299" s="57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131"/>
      <c r="O300" s="132"/>
      <c r="P300" s="57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131"/>
      <c r="O301" s="132"/>
      <c r="P301" s="57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131"/>
      <c r="O302" s="132"/>
      <c r="P302" s="57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131"/>
      <c r="O303" s="132"/>
      <c r="P303" s="57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131"/>
      <c r="O304" s="132"/>
      <c r="P304" s="57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131"/>
      <c r="O305" s="132"/>
      <c r="P305" s="57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131"/>
      <c r="O306" s="132"/>
      <c r="P306" s="57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131"/>
      <c r="O307" s="132"/>
      <c r="P307" s="57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131"/>
      <c r="O308" s="132"/>
      <c r="P308" s="57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131"/>
      <c r="O309" s="132"/>
      <c r="P309" s="57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131"/>
      <c r="O310" s="132"/>
      <c r="P310" s="57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131"/>
      <c r="O311" s="132"/>
      <c r="P311" s="57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131"/>
      <c r="O312" s="132"/>
      <c r="P312" s="57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131"/>
      <c r="O313" s="132"/>
      <c r="P313" s="57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131"/>
      <c r="O314" s="132"/>
      <c r="P314" s="57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131"/>
      <c r="O315" s="132"/>
      <c r="P315" s="57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131"/>
      <c r="O316" s="132"/>
      <c r="P316" s="57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131"/>
      <c r="O317" s="132"/>
      <c r="P317" s="57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131"/>
      <c r="O318" s="132"/>
      <c r="P318" s="57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131"/>
      <c r="O319" s="132"/>
      <c r="P319" s="57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131"/>
      <c r="O320" s="132"/>
      <c r="P320" s="57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131"/>
      <c r="O321" s="132"/>
      <c r="P321" s="57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131"/>
      <c r="O322" s="132"/>
      <c r="P322" s="57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131"/>
      <c r="O323" s="132"/>
      <c r="P323" s="57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131"/>
      <c r="O324" s="132"/>
      <c r="P324" s="57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131"/>
      <c r="O325" s="132"/>
      <c r="P325" s="57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131"/>
      <c r="O326" s="132"/>
      <c r="P326" s="57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131"/>
      <c r="O327" s="132"/>
      <c r="P327" s="57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131"/>
      <c r="O328" s="132"/>
      <c r="P328" s="57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131"/>
      <c r="O329" s="132"/>
      <c r="P329" s="57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131"/>
      <c r="O330" s="132"/>
      <c r="P330" s="57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131"/>
      <c r="O331" s="132"/>
      <c r="P331" s="57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131"/>
      <c r="O332" s="132"/>
      <c r="P332" s="57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131"/>
      <c r="O333" s="132"/>
      <c r="P333" s="57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131"/>
      <c r="O334" s="132"/>
      <c r="P334" s="57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131"/>
      <c r="O335" s="132"/>
      <c r="P335" s="57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131"/>
      <c r="O336" s="132"/>
      <c r="P336" s="57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131"/>
      <c r="O337" s="132"/>
      <c r="P337" s="57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131"/>
      <c r="O338" s="132"/>
      <c r="P338" s="57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131"/>
      <c r="O339" s="132"/>
      <c r="P339" s="57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131"/>
      <c r="O340" s="132"/>
      <c r="P340" s="57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131"/>
      <c r="O341" s="132"/>
      <c r="P341" s="57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131"/>
      <c r="O342" s="132"/>
      <c r="P342" s="57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131"/>
      <c r="O343" s="132"/>
      <c r="P343" s="57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131"/>
      <c r="O344" s="132"/>
      <c r="P344" s="57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131"/>
      <c r="O345" s="132"/>
      <c r="P345" s="57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131"/>
      <c r="O346" s="132"/>
      <c r="P346" s="57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131"/>
      <c r="O347" s="132"/>
      <c r="P347" s="57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131"/>
      <c r="O348" s="132"/>
      <c r="P348" s="57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131"/>
      <c r="O349" s="132"/>
      <c r="P349" s="57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131"/>
      <c r="O350" s="132"/>
      <c r="P350" s="57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131"/>
      <c r="O351" s="132"/>
      <c r="P351" s="57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131"/>
      <c r="O352" s="132"/>
      <c r="P352" s="57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131"/>
      <c r="O353" s="132"/>
      <c r="P353" s="57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131"/>
      <c r="O354" s="132"/>
      <c r="P354" s="57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131"/>
      <c r="O355" s="132"/>
      <c r="P355" s="57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131"/>
      <c r="O356" s="132"/>
      <c r="P356" s="57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131"/>
      <c r="O357" s="132"/>
      <c r="P357" s="57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131"/>
      <c r="O358" s="132"/>
      <c r="P358" s="57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131"/>
      <c r="O359" s="132"/>
      <c r="P359" s="57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131"/>
      <c r="O360" s="132"/>
      <c r="P360" s="57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131"/>
      <c r="O361" s="132"/>
      <c r="P361" s="57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131"/>
      <c r="O362" s="132"/>
      <c r="P362" s="57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131"/>
      <c r="O363" s="132"/>
      <c r="P363" s="57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131"/>
      <c r="O364" s="132"/>
      <c r="P364" s="57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131"/>
      <c r="O365" s="132"/>
      <c r="P365" s="57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131"/>
      <c r="O366" s="132"/>
      <c r="P366" s="57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131"/>
      <c r="O367" s="132"/>
      <c r="P367" s="57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133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13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13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13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13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13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13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13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13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13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13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13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13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13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13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13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13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13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13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13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13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13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13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13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13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13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13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13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13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13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13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13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13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13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13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13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13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13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13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13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13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13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13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13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13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13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13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13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13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13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13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13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13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13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13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13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13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13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13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13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13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13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13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13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13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13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13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13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13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13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13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13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13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13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13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13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13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13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13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13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13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13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13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13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13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13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13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13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13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13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13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13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13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13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13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13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13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13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13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13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13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13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13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13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13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13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13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13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13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13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13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13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13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13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13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13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13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13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13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13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13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13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13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13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13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13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13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13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13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13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13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13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13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13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13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13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13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13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13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13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13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13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13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13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13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13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13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13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13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13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13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13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13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13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13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13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13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13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13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13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13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13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13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13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13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13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13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13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13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13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13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13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13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13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13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13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13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13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13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13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13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13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13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13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13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13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13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13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13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13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13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13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13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13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13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13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13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13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13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13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13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13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13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13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13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13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13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13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13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13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13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13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13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13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13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13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13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13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13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13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13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13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13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13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13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13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13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13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13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13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13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13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13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13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13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13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13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13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13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13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13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13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13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13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13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13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13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13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13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13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13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13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13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13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13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13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13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13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13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13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13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13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13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13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13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13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13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13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13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13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13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13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13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13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13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13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13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13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13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13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13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13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13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13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13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13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13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13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13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13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13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13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13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13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13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13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13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13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13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13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13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13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13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13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13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13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13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13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13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13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13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13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13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13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13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13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13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13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13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13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13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13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13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13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13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13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13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13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13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13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13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13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13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13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13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13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13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13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13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13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13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13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13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13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13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13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13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13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13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13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13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13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13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13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13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13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13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13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13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13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13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13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13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13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13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13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13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13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13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13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13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13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13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13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13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13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13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13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13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13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13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13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13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13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13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13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13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13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13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13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13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13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13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13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13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13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13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13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13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13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13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13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13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13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13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13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13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13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13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13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13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13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13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13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13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13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13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13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13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13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13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13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13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13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13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13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13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13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13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13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13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13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13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13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13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13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13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13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13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13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13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13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13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13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13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13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13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13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13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13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13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13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13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13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13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13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13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13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13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13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13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13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13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13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13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13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13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13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13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13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13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13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13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13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13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13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13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13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13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13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13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13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13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13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13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13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13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13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13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13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13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13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13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13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13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13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13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13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13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13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13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13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13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13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13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13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13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13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13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13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13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13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13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13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13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13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13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13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13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13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13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13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13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13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13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13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13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13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13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13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13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13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13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13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13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13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13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13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13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13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13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13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13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13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13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13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13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13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13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13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13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13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13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13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13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13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13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13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13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13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13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13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13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13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13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13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13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13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13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13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13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13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13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13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13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13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13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13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13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13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13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13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13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13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13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13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13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13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13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13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13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13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13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13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13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13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13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13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13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13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13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13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13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13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13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13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13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13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13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13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13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13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13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13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13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13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13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13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13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13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13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13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13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13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13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13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13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13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13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13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13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13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mergeCells count="4">
    <mergeCell ref="K10:M10"/>
    <mergeCell ref="K9:M9"/>
    <mergeCell ref="A7:O7"/>
    <mergeCell ref="A8:O8"/>
  </mergeCells>
  <drawing r:id="rId1"/>
</worksheet>
</file>