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Highlights" sheetId="2" r:id="rId5"/>
    <sheet state="visible" name="Guide" sheetId="3" r:id="rId6"/>
    <sheet state="hidden" name="Summary" sheetId="4" r:id="rId7"/>
    <sheet state="hidden" name="Scenario" sheetId="5" r:id="rId8"/>
    <sheet state="visible" name="Inputs" sheetId="6" r:id="rId9"/>
    <sheet state="visible" name="M_Calc" sheetId="7" r:id="rId10"/>
    <sheet state="visible" name="M_Model" sheetId="8" r:id="rId11"/>
    <sheet state="visible" name="P&amp;L" sheetId="9" r:id="rId12"/>
    <sheet state="visible" name="BS" sheetId="10" r:id="rId13"/>
    <sheet state="visible" name="CF" sheetId="11" r:id="rId14"/>
    <sheet state="visible" name="Analysis" sheetId="12" r:id="rId15"/>
  </sheets>
  <definedNames>
    <definedName name="Industry">Guide!$F$17</definedName>
    <definedName name="Coy">Guide!$F$16</definedName>
    <definedName name="Location">Guide!$F$18</definedName>
    <definedName name="Cases">#REF!</definedName>
    <definedName name="P_Switch">#REF!</definedName>
    <definedName name="Months">Guide!$F$22</definedName>
    <definedName name="Inflation_list">Inputs!$D$23:$D$24</definedName>
    <definedName name="Inflation_switch">Inputs!$E$22</definedName>
    <definedName name="Start_date">Guide!$F$20</definedName>
    <definedName name="Currency">Guide!$F$19</definedName>
    <definedName name="Check">Guide!$F$36</definedName>
  </definedNames>
  <calcPr/>
  <extLst>
    <ext uri="GoogleSheetsCustomDataVersion1">
      <go:sheetsCustomData xmlns:go="http://customooxmlschemas.google.com/" r:id="rId16" roundtripDataSignature="AMtx7mhLmkW+yS+PJ+KSG9fPMncr19bSJQ=="/>
    </ext>
  </extLst>
</workbook>
</file>

<file path=xl/sharedStrings.xml><?xml version="1.0" encoding="utf-8"?>
<sst xmlns="http://schemas.openxmlformats.org/spreadsheetml/2006/main" count="646" uniqueCount="376">
  <si>
    <t>Model Objective: For forecasting purposes</t>
  </si>
  <si>
    <t>Table of Content</t>
  </si>
  <si>
    <t>Inputs &amp; Calculation</t>
  </si>
  <si>
    <t>Assumptions</t>
  </si>
  <si>
    <t>Monthly Calculations</t>
  </si>
  <si>
    <t>Scenarios</t>
  </si>
  <si>
    <t>Output &amp; Analysis</t>
  </si>
  <si>
    <t>Summary</t>
  </si>
  <si>
    <t>Monthly Model</t>
  </si>
  <si>
    <t>Profit &amp; Loss Account</t>
  </si>
  <si>
    <t>Balance Sheet</t>
  </si>
  <si>
    <t>Cashflow Statement</t>
  </si>
  <si>
    <t>Analysis, Ratios &amp; Metrics</t>
  </si>
  <si>
    <t>DCF Valuation</t>
  </si>
  <si>
    <t xml:space="preserve"> </t>
  </si>
  <si>
    <t>Highlights</t>
  </si>
  <si>
    <t>Business Unit Revenue ($000)</t>
  </si>
  <si>
    <t>Profit Margin ($000)</t>
  </si>
  <si>
    <t>Raw Data</t>
  </si>
  <si>
    <t>Forecast Results</t>
  </si>
  <si>
    <t>Revenue</t>
  </si>
  <si>
    <t>Total Revenue</t>
  </si>
  <si>
    <t>COGS</t>
  </si>
  <si>
    <t>Profit Margin</t>
  </si>
  <si>
    <t>Profit Margin%</t>
  </si>
  <si>
    <t>Five-Year Performance Summary</t>
  </si>
  <si>
    <t>Expenses ($000)</t>
  </si>
  <si>
    <t>5-Yr Average</t>
  </si>
  <si>
    <t>Trend</t>
  </si>
  <si>
    <t>Expenses</t>
  </si>
  <si>
    <t>Total Expenses</t>
  </si>
  <si>
    <t>Profit Margin (%)</t>
  </si>
  <si>
    <t>P&amp;L Summary 2022</t>
  </si>
  <si>
    <t>Balance Sheet Summary 2022</t>
  </si>
  <si>
    <t>Assets</t>
  </si>
  <si>
    <t>Current Assets</t>
  </si>
  <si>
    <t>Gross Profit</t>
  </si>
  <si>
    <t>Non-current Assets</t>
  </si>
  <si>
    <t>Total Assets</t>
  </si>
  <si>
    <t>Liabilities</t>
  </si>
  <si>
    <t>Current Liabilities</t>
  </si>
  <si>
    <t>Long-term Liabilities</t>
  </si>
  <si>
    <t>Shareholders' Equity</t>
  </si>
  <si>
    <t>Net Operating Profit</t>
  </si>
  <si>
    <t>Total Liabilities &amp; Shareholders' Equity</t>
  </si>
  <si>
    <t>Model Style  Guide</t>
  </si>
  <si>
    <t>..this section gives descriptions to values in the model…</t>
  </si>
  <si>
    <t>Input Cells</t>
  </si>
  <si>
    <t>hardcoded value that can be changed</t>
  </si>
  <si>
    <t>Formula cells</t>
  </si>
  <si>
    <t>result of calculations or functions</t>
  </si>
  <si>
    <t>Linked cells</t>
  </si>
  <si>
    <t>data from another cell or worksheet</t>
  </si>
  <si>
    <t>Unit cells</t>
  </si>
  <si>
    <t>[₦]</t>
  </si>
  <si>
    <t>description to a rows or columns</t>
  </si>
  <si>
    <t>Subtotal cells</t>
  </si>
  <si>
    <t>addition of subsection of row or columns</t>
  </si>
  <si>
    <t>Total cells</t>
  </si>
  <si>
    <t>addition of row or columns</t>
  </si>
  <si>
    <t>Heading 1</t>
  </si>
  <si>
    <t>Title</t>
  </si>
  <si>
    <t>section headings &amp; title</t>
  </si>
  <si>
    <t>Heading 2</t>
  </si>
  <si>
    <t>Subsection headings &amp; title</t>
  </si>
  <si>
    <t>..details of the business model…</t>
  </si>
  <si>
    <t>Company Name</t>
  </si>
  <si>
    <t>Freckies</t>
  </si>
  <si>
    <t>Business Industry</t>
  </si>
  <si>
    <t>Mobility Tech</t>
  </si>
  <si>
    <t>Location</t>
  </si>
  <si>
    <t>Nigeria</t>
  </si>
  <si>
    <t>Model Currency</t>
  </si>
  <si>
    <t>Model period start</t>
  </si>
  <si>
    <t>Model forecast period</t>
  </si>
  <si>
    <t>Month in a period</t>
  </si>
  <si>
    <t>Model period end</t>
  </si>
  <si>
    <t>Model version:</t>
  </si>
  <si>
    <t>ver1.01</t>
  </si>
  <si>
    <t>Model Glossary &amp; Audit</t>
  </si>
  <si>
    <t>P&amp;L</t>
  </si>
  <si>
    <t>Profit or Loss Account</t>
  </si>
  <si>
    <t>Row Aver.</t>
  </si>
  <si>
    <t>Row Average</t>
  </si>
  <si>
    <t>SG&amp;A</t>
  </si>
  <si>
    <t>Selling, general &amp; admin expenses</t>
  </si>
  <si>
    <t>Balance check</t>
  </si>
  <si>
    <t>Monthly balance</t>
  </si>
  <si>
    <t>Yearly balance</t>
  </si>
  <si>
    <t>Menu</t>
  </si>
  <si>
    <t>Live scenario:</t>
  </si>
  <si>
    <t>Period start</t>
  </si>
  <si>
    <t>Period end</t>
  </si>
  <si>
    <t>Description</t>
  </si>
  <si>
    <t>unit</t>
  </si>
  <si>
    <t>Input</t>
  </si>
  <si>
    <t>Row Total</t>
  </si>
  <si>
    <t>Inputs &amp; Assumptions</t>
  </si>
  <si>
    <t>General &amp; Macro-Economic Assumptions</t>
  </si>
  <si>
    <t>General Assumptions</t>
  </si>
  <si>
    <t>Period count</t>
  </si>
  <si>
    <t>[count]</t>
  </si>
  <si>
    <t>[month]</t>
  </si>
  <si>
    <t>Days in a period</t>
  </si>
  <si>
    <t>[days]</t>
  </si>
  <si>
    <t>Quarter period</t>
  </si>
  <si>
    <t>Macro-Economic Assumptions</t>
  </si>
  <si>
    <t xml:space="preserve">Increamental factor [Inflation rate] </t>
  </si>
  <si>
    <t>Inflation rate</t>
  </si>
  <si>
    <t>[%]</t>
  </si>
  <si>
    <t>Inflation rate [adjusted for Quartely period]</t>
  </si>
  <si>
    <t>[factor]</t>
  </si>
  <si>
    <t>Quartely effect Inflation Multiple</t>
  </si>
  <si>
    <t>Applied Inflation Multiple</t>
  </si>
  <si>
    <t>Aggressive cost rate</t>
  </si>
  <si>
    <t>Conservative cost rate</t>
  </si>
  <si>
    <t>Pricing Increamental rate</t>
  </si>
  <si>
    <t>Pricing multiple</t>
  </si>
  <si>
    <t>Industry growth</t>
  </si>
  <si>
    <t>Growth</t>
  </si>
  <si>
    <t>Asset</t>
  </si>
  <si>
    <t>Depreciation rate</t>
  </si>
  <si>
    <t>Depreciation rate [month]</t>
  </si>
  <si>
    <t>Maintenable capex multiple</t>
  </si>
  <si>
    <t>Government</t>
  </si>
  <si>
    <t>Understand inflow</t>
  </si>
  <si>
    <t>Provision for tax</t>
  </si>
  <si>
    <t>healthy cashflow</t>
  </si>
  <si>
    <t>check and balance generally</t>
  </si>
  <si>
    <t>Financing Assumptions</t>
  </si>
  <si>
    <t>control overhead</t>
  </si>
  <si>
    <t>Funding</t>
  </si>
  <si>
    <t>Sources of funds</t>
  </si>
  <si>
    <t>Loans inflow</t>
  </si>
  <si>
    <t>Equity Inflow</t>
  </si>
  <si>
    <t>Total funding</t>
  </si>
  <si>
    <t>Cost of funding</t>
  </si>
  <si>
    <t>Loan period</t>
  </si>
  <si>
    <t>[years]</t>
  </si>
  <si>
    <t>Interest rate</t>
  </si>
  <si>
    <t>Profit sharing [Dividend payout]</t>
  </si>
  <si>
    <t>Use of Funds</t>
  </si>
  <si>
    <t>Registration &amp; Licensing</t>
  </si>
  <si>
    <t>Professional &amp; legal fees</t>
  </si>
  <si>
    <t>Tangible &amp; Intangible Assets</t>
  </si>
  <si>
    <t>Software &amp; Application dev.</t>
  </si>
  <si>
    <t>Hardware</t>
  </si>
  <si>
    <t>Furnitures &amp; fittings</t>
  </si>
  <si>
    <t>Awareness</t>
  </si>
  <si>
    <t>Marketing &amp; publicity</t>
  </si>
  <si>
    <t>Operations &amp; prepaid expenses</t>
  </si>
  <si>
    <t>Prepaid rent</t>
  </si>
  <si>
    <t>Prepaid insurance</t>
  </si>
  <si>
    <t>Working cash [operations]</t>
  </si>
  <si>
    <t>Total use of funds</t>
  </si>
  <si>
    <t>Business Operations</t>
  </si>
  <si>
    <t>Users</t>
  </si>
  <si>
    <t>Base Users</t>
  </si>
  <si>
    <t>[no]</t>
  </si>
  <si>
    <t>Monthly growth</t>
  </si>
  <si>
    <t>[%/month]</t>
  </si>
  <si>
    <t>Active users</t>
  </si>
  <si>
    <t>Active users [% of base users]</t>
  </si>
  <si>
    <t>Churn rate</t>
  </si>
  <si>
    <t>% of users ordering granite</t>
  </si>
  <si>
    <t>% of users ordering sharp sand</t>
  </si>
  <si>
    <t>Truck hire</t>
  </si>
  <si>
    <t>Revenue Stream</t>
  </si>
  <si>
    <t>Sharp sand</t>
  </si>
  <si>
    <t>Granite</t>
  </si>
  <si>
    <t>Subscriptions &amp; Others</t>
  </si>
  <si>
    <t>Charges</t>
  </si>
  <si>
    <t>[%]/Monthly</t>
  </si>
  <si>
    <t>Transaction</t>
  </si>
  <si>
    <t>Sharp Sand</t>
  </si>
  <si>
    <t>Average sharp sand order per users</t>
  </si>
  <si>
    <t>Growth of order</t>
  </si>
  <si>
    <t>Average sharp sand order times</t>
  </si>
  <si>
    <t>[times]</t>
  </si>
  <si>
    <t>% of cancelled order</t>
  </si>
  <si>
    <t>Average Granite sand order per users</t>
  </si>
  <si>
    <t>Truck Hire</t>
  </si>
  <si>
    <t xml:space="preserve">Average investment </t>
  </si>
  <si>
    <t>Investment growth</t>
  </si>
  <si>
    <t>Direct Cost</t>
  </si>
  <si>
    <t>Direct Material</t>
  </si>
  <si>
    <t>Hosting, webserver &amp; domain</t>
  </si>
  <si>
    <t>Other cost</t>
  </si>
  <si>
    <t>Salaries Schedule</t>
  </si>
  <si>
    <t>Staff count</t>
  </si>
  <si>
    <t>CEO</t>
  </si>
  <si>
    <t>COO</t>
  </si>
  <si>
    <t>CFO</t>
  </si>
  <si>
    <t>CTO</t>
  </si>
  <si>
    <t>Supply and Logistics</t>
  </si>
  <si>
    <t>Marketing Officer</t>
  </si>
  <si>
    <t>Product Manager</t>
  </si>
  <si>
    <t>Growth Lead</t>
  </si>
  <si>
    <t>Legal complaint</t>
  </si>
  <si>
    <t>Developers</t>
  </si>
  <si>
    <t>Drivers</t>
  </si>
  <si>
    <t>Sales officer</t>
  </si>
  <si>
    <t>Other staff</t>
  </si>
  <si>
    <t>Total staff</t>
  </si>
  <si>
    <t>Salary Payment per month</t>
  </si>
  <si>
    <t>Operating Expenses</t>
  </si>
  <si>
    <t>Rent</t>
  </si>
  <si>
    <t>Office supplies</t>
  </si>
  <si>
    <t>Utilities</t>
  </si>
  <si>
    <t>Insurance</t>
  </si>
  <si>
    <t>Subscriptions</t>
  </si>
  <si>
    <t>Internet</t>
  </si>
  <si>
    <t>Marketing</t>
  </si>
  <si>
    <t>Maintenance( Vehicle Hire)</t>
  </si>
  <si>
    <t>Miscellaneous</t>
  </si>
  <si>
    <t>Operating Working Capital</t>
  </si>
  <si>
    <t>Receivable days</t>
  </si>
  <si>
    <t>Prepayments</t>
  </si>
  <si>
    <t>Payable days</t>
  </si>
  <si>
    <t>Accruals &amp; others</t>
  </si>
  <si>
    <t>Calculations &amp; Schedules</t>
  </si>
  <si>
    <t>Funding Calculations</t>
  </si>
  <si>
    <t>Loans</t>
  </si>
  <si>
    <t>Assumption Linked</t>
  </si>
  <si>
    <t>Mask &amp; Flag</t>
  </si>
  <si>
    <t>Loan Schedule</t>
  </si>
  <si>
    <t>Beginning balance</t>
  </si>
  <si>
    <t>Add: New Loans</t>
  </si>
  <si>
    <t>Less: Repayment</t>
  </si>
  <si>
    <t>Ending Balance</t>
  </si>
  <si>
    <t>Interest expenses</t>
  </si>
  <si>
    <t>Debt Service</t>
  </si>
  <si>
    <t>Equity</t>
  </si>
  <si>
    <t>Assumptions Linked</t>
  </si>
  <si>
    <t>Equity Schedule</t>
  </si>
  <si>
    <t>Add: new inflow</t>
  </si>
  <si>
    <t>Ending balance</t>
  </si>
  <si>
    <t>Retained Earnings</t>
  </si>
  <si>
    <t>Add: net profit</t>
  </si>
  <si>
    <t>Less: Dividends</t>
  </si>
  <si>
    <t>Capex &amp; Depreciation</t>
  </si>
  <si>
    <t>PPE Schedule</t>
  </si>
  <si>
    <t>Add:new capex</t>
  </si>
  <si>
    <t>Less: depreciation &amp; amortization</t>
  </si>
  <si>
    <t>Operations Calculations</t>
  </si>
  <si>
    <t>User Schedule</t>
  </si>
  <si>
    <t>Beginning users</t>
  </si>
  <si>
    <t>Added users</t>
  </si>
  <si>
    <t>Ending users</t>
  </si>
  <si>
    <t>Active Users</t>
  </si>
  <si>
    <t>Active Users Schedule</t>
  </si>
  <si>
    <t>Beginning active users</t>
  </si>
  <si>
    <t>Add: new active users</t>
  </si>
  <si>
    <t>Less: Churn users</t>
  </si>
  <si>
    <t>Ending active users</t>
  </si>
  <si>
    <t>Active user to base users</t>
  </si>
  <si>
    <t>No of users ordering granite sand</t>
  </si>
  <si>
    <t>No of users ordering sharp sand</t>
  </si>
  <si>
    <t>Total</t>
  </si>
  <si>
    <t>Charges &amp; Transactions</t>
  </si>
  <si>
    <t>Sharp sand order</t>
  </si>
  <si>
    <t>Total Sharp sand order</t>
  </si>
  <si>
    <t>Granite Sand</t>
  </si>
  <si>
    <t>Granite Sand order</t>
  </si>
  <si>
    <t>Total Granite Order</t>
  </si>
  <si>
    <t>Income from Truck hire</t>
  </si>
  <si>
    <t>Total revenue</t>
  </si>
  <si>
    <t>Direct cost</t>
  </si>
  <si>
    <t>Salaries</t>
  </si>
  <si>
    <t>Assumptions linked</t>
  </si>
  <si>
    <t>Operating expenses</t>
  </si>
  <si>
    <t>Pre-operating expenses</t>
  </si>
  <si>
    <t>Admin &amp; selling expenses</t>
  </si>
  <si>
    <t>Current assets</t>
  </si>
  <si>
    <t>Receivables</t>
  </si>
  <si>
    <t>Total current assets</t>
  </si>
  <si>
    <t>Current liabilities</t>
  </si>
  <si>
    <t>Payables</t>
  </si>
  <si>
    <t>Total current liabilities</t>
  </si>
  <si>
    <t>Operating working capital</t>
  </si>
  <si>
    <t>Change in OWC</t>
  </si>
  <si>
    <t>Financial Statement</t>
  </si>
  <si>
    <t>Income Statement</t>
  </si>
  <si>
    <t>Direct Costs</t>
  </si>
  <si>
    <t>EBITDA</t>
  </si>
  <si>
    <t>Depreciation</t>
  </si>
  <si>
    <t>EBIT</t>
  </si>
  <si>
    <t>Interest expense</t>
  </si>
  <si>
    <t>Profit before tax</t>
  </si>
  <si>
    <t>Net Profit</t>
  </si>
  <si>
    <t>Non-current assets [NCA]</t>
  </si>
  <si>
    <t>Property, plant &amp; equipment</t>
  </si>
  <si>
    <t>Total NCA</t>
  </si>
  <si>
    <t>Trade receivables</t>
  </si>
  <si>
    <t>Prepayment</t>
  </si>
  <si>
    <t>Cash &amp; cash equivalent</t>
  </si>
  <si>
    <t>Total Current assets</t>
  </si>
  <si>
    <t>Equity &amp; Liabilities</t>
  </si>
  <si>
    <t>Capital</t>
  </si>
  <si>
    <t>Retained earnings</t>
  </si>
  <si>
    <t>Total equity</t>
  </si>
  <si>
    <t>Non-current liabilities [NCL]</t>
  </si>
  <si>
    <t>Borrowings</t>
  </si>
  <si>
    <t>Total NCL</t>
  </si>
  <si>
    <t>Funds management</t>
  </si>
  <si>
    <t>Trade payables</t>
  </si>
  <si>
    <t>Accruals &amp; other liabilities</t>
  </si>
  <si>
    <t>Tax payables</t>
  </si>
  <si>
    <t>Overdraft/Revolver</t>
  </si>
  <si>
    <t>Total Liabilities</t>
  </si>
  <si>
    <t>Total Equity &amp; Liabilities</t>
  </si>
  <si>
    <t>Cashflow from Operations</t>
  </si>
  <si>
    <t>Less: tax paid</t>
  </si>
  <si>
    <t>Net cash from operations</t>
  </si>
  <si>
    <t>Cashflow from Investing</t>
  </si>
  <si>
    <t>Net cash from Investing</t>
  </si>
  <si>
    <t>Cashflow from Financing</t>
  </si>
  <si>
    <t>Capital contribution</t>
  </si>
  <si>
    <t>Borrowing inflow</t>
  </si>
  <si>
    <t>Principal repayment</t>
  </si>
  <si>
    <t>Dividend paid</t>
  </si>
  <si>
    <t>Net cash from Financing</t>
  </si>
  <si>
    <t>Cash Schedule</t>
  </si>
  <si>
    <t>Beginning cash</t>
  </si>
  <si>
    <t>Cash generated for the period</t>
  </si>
  <si>
    <t>FCF TO THE FIRM</t>
  </si>
  <si>
    <t>Cash Flow from Operating Activities</t>
  </si>
  <si>
    <t>Interest Expense</t>
  </si>
  <si>
    <t>Tax shield on interest Expense</t>
  </si>
  <si>
    <t>Capital Expenditure</t>
  </si>
  <si>
    <t xml:space="preserve">FCF </t>
  </si>
  <si>
    <t>Liquidity Ratios</t>
  </si>
  <si>
    <t>Cash &amp; Cash Equivalents</t>
  </si>
  <si>
    <t>Account Receivables</t>
  </si>
  <si>
    <t>Current Ratio</t>
  </si>
  <si>
    <t>Quick Ratio</t>
  </si>
  <si>
    <t>Cash Ratio</t>
  </si>
  <si>
    <t>Margin Analysis</t>
  </si>
  <si>
    <t>Net Sales</t>
  </si>
  <si>
    <t>Operating Profit</t>
  </si>
  <si>
    <t xml:space="preserve">Pretax Profit </t>
  </si>
  <si>
    <t>Net Income</t>
  </si>
  <si>
    <t>Gross Profit Margin</t>
  </si>
  <si>
    <t>Operating Profit Margin</t>
  </si>
  <si>
    <t>Pretax Profit Margin</t>
  </si>
  <si>
    <t>Net Margin</t>
  </si>
  <si>
    <t>Return Ratios</t>
  </si>
  <si>
    <t>Total Shareholders Equity</t>
  </si>
  <si>
    <t>Debt Liabilities</t>
  </si>
  <si>
    <t>ROA</t>
  </si>
  <si>
    <t>ROE</t>
  </si>
  <si>
    <t>ROCE</t>
  </si>
  <si>
    <t>Debt Ratios</t>
  </si>
  <si>
    <t>Long Term Debt</t>
  </si>
  <si>
    <t xml:space="preserve">EBIT </t>
  </si>
  <si>
    <t>Operating Cash Flow</t>
  </si>
  <si>
    <t>Debt ratio</t>
  </si>
  <si>
    <t>Debt Equity Ratio</t>
  </si>
  <si>
    <t>Capitalization Ratio</t>
  </si>
  <si>
    <t>Interest Coverage</t>
  </si>
  <si>
    <t>Cash flow ratio</t>
  </si>
  <si>
    <t>Operating Performance Ratios</t>
  </si>
  <si>
    <t xml:space="preserve">Revenue </t>
  </si>
  <si>
    <t>PP&amp;E</t>
  </si>
  <si>
    <t>Number of Employees</t>
  </si>
  <si>
    <t>Fixed Asset Turnover</t>
  </si>
  <si>
    <t>Sales per Revenue</t>
  </si>
  <si>
    <t>Cash Flow Indicator Ratios</t>
  </si>
  <si>
    <t>Sales</t>
  </si>
  <si>
    <t>Free Cash Flow (FCF)</t>
  </si>
  <si>
    <t>Short Term Debt</t>
  </si>
  <si>
    <t>Capital Expenditures</t>
  </si>
  <si>
    <t>Operating cash flow to sales</t>
  </si>
  <si>
    <t>FCF to operating cash flow</t>
  </si>
  <si>
    <t>Short term debt coverage</t>
  </si>
  <si>
    <t>Capex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</si>
</sst>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;[Red]\(#,##0.0\);\-"/>
    <numFmt numFmtId="165" formatCode="[$-409]d\-mmm\-yyyy"/>
    <numFmt numFmtId="166" formatCode="0&quot;F&quot;"/>
    <numFmt numFmtId="167" formatCode="#,##0.00;(#,##0.00)"/>
    <numFmt numFmtId="168" formatCode="0.0%"/>
    <numFmt numFmtId="169" formatCode="0&quot; year[s]&quot;"/>
    <numFmt numFmtId="170" formatCode="0&quot; month[s]&quot;"/>
    <numFmt numFmtId="171" formatCode="0.00%;[Red]\(0.00%\);\-"/>
    <numFmt numFmtId="172" formatCode="0.00&quot;x&quot;;[Red]\(0.00&quot;x&quot;\);\-"/>
    <numFmt numFmtId="173" formatCode="0.0"/>
    <numFmt numFmtId="174" formatCode="0.0%;[Red]\(0.0%\);\-"/>
    <numFmt numFmtId="175" formatCode="0&quot;years&quot;"/>
    <numFmt numFmtId="176" formatCode="#,##0.0,,&quot;m&quot;;[Red]\(#,##0.0\);\-"/>
    <numFmt numFmtId="177" formatCode="#,##0;[Red]\(#,##0\);\-"/>
    <numFmt numFmtId="178" formatCode="0.00x"/>
    <numFmt numFmtId="179" formatCode="#,##0;(#,##0)"/>
    <numFmt numFmtId="180" formatCode="0.0x"/>
    <numFmt numFmtId="181" formatCode="#,##0.0;\(#,##0.0\);\-"/>
    <numFmt numFmtId="182" formatCode="#,##0.00_);[Red](#,##0.00)"/>
    <numFmt numFmtId="183" formatCode="d&quot; &quot;mmm&quot; &quot;yyyy"/>
    <numFmt numFmtId="184" formatCode="_(&quot;$&quot;* #,##0.00_);_(&quot;$&quot;* \(#,##0.00\);_(&quot;$&quot;* &quot;-&quot;??_);_(@_)"/>
  </numFmts>
  <fonts count="40">
    <font>
      <sz val="11.0"/>
      <color theme="1"/>
      <name val="Calibri"/>
      <scheme val="minor"/>
    </font>
    <font>
      <b/>
      <sz val="20.0"/>
      <color rgb="FF2E75B5"/>
      <name val="Calibri"/>
    </font>
    <font>
      <color theme="1"/>
      <name val="Calibri"/>
    </font>
    <font>
      <sz val="11.0"/>
      <color rgb="FFC00000"/>
      <name val="Calibri"/>
    </font>
    <font>
      <sz val="11.0"/>
      <color rgb="FF595959"/>
      <name val="Calibri"/>
    </font>
    <font>
      <u/>
      <sz val="11.0"/>
      <color rgb="FF1E4E79"/>
      <name val="Calibri"/>
    </font>
    <font>
      <b/>
      <sz val="14.0"/>
      <color rgb="FF44546A"/>
      <name val="Calibri"/>
    </font>
    <font>
      <b/>
      <sz val="12.0"/>
      <color rgb="FFFF0000"/>
      <name val="Calibri"/>
    </font>
    <font>
      <u/>
      <sz val="11.0"/>
      <color theme="10"/>
      <name val="Calibri"/>
    </font>
    <font>
      <u/>
      <sz val="11.0"/>
      <color rgb="FF595959"/>
      <name val="Calibri"/>
    </font>
    <font>
      <sz val="11.0"/>
      <color theme="10"/>
      <name val="Calibri"/>
    </font>
    <font>
      <sz val="11.0"/>
      <color theme="1"/>
      <name val="Open Sans"/>
    </font>
    <font>
      <sz val="9.0"/>
      <color rgb="FF132E57"/>
      <name val="Open Sans"/>
    </font>
    <font>
      <sz val="11.0"/>
      <color theme="1"/>
      <name val="Calibri"/>
    </font>
    <font>
      <b/>
      <sz val="16.0"/>
      <color theme="0"/>
      <name val="Open Sans"/>
    </font>
    <font>
      <sz val="11.0"/>
      <color theme="0"/>
      <name val="Calibri"/>
    </font>
    <font>
      <b/>
      <sz val="11.0"/>
      <color rgb="FFFFFFFF"/>
      <name val="Open Sans"/>
    </font>
    <font/>
    <font>
      <b/>
      <sz val="11.0"/>
      <color theme="1"/>
      <name val="Open Sans"/>
    </font>
    <font>
      <sz val="11.0"/>
      <color rgb="FFFFFFFF"/>
      <name val="Open Sans"/>
    </font>
    <font>
      <color theme="1"/>
      <name val="Open Sans"/>
    </font>
    <font>
      <sz val="11.0"/>
      <color rgb="FF0000FF"/>
      <name val="Open Sans"/>
    </font>
    <font>
      <b/>
      <sz val="11.0"/>
      <color theme="1"/>
      <name val="Calibri"/>
    </font>
    <font>
      <b/>
      <sz val="15.0"/>
      <color rgb="FF44546A"/>
      <name val="Calibri"/>
    </font>
    <font>
      <sz val="10.0"/>
      <color rgb="FF7F7F7F"/>
      <name val="Calibri"/>
    </font>
    <font>
      <sz val="11.0"/>
      <color rgb="FF3333FF"/>
      <name val="Calibri"/>
    </font>
    <font>
      <b/>
      <sz val="13.0"/>
      <color rgb="FFC00000"/>
      <name val="Calibri"/>
    </font>
    <font>
      <b/>
      <u/>
      <sz val="11.0"/>
      <color theme="1"/>
      <name val="Calibri"/>
    </font>
    <font>
      <u/>
      <sz val="11.0"/>
      <color rgb="FF595959"/>
      <name val="Calibri"/>
    </font>
    <font>
      <b/>
      <sz val="16.0"/>
      <color rgb="FF002060"/>
      <name val="Calibri"/>
    </font>
    <font>
      <sz val="14.0"/>
      <color rgb="FFC00000"/>
      <name val="Calibri"/>
    </font>
    <font>
      <sz val="10.0"/>
      <color theme="1"/>
      <name val="Calibri"/>
    </font>
    <font>
      <sz val="11.0"/>
      <color rgb="FF7F7F7F"/>
      <name val="Calibri"/>
    </font>
    <font>
      <u/>
      <sz val="11.0"/>
      <color theme="1"/>
      <name val="Calibri"/>
    </font>
    <font>
      <b/>
      <color theme="1"/>
      <name val="Calibri"/>
    </font>
    <font>
      <b/>
      <color theme="0"/>
      <name val="Calibri"/>
    </font>
    <font>
      <u/>
      <sz val="11.0"/>
      <color rgb="FF595959"/>
      <name val="Calibri"/>
    </font>
    <font>
      <b/>
      <sz val="11.0"/>
      <color rgb="FFFFFFFF"/>
      <name val="Calibri"/>
    </font>
    <font>
      <i/>
      <sz val="9.0"/>
      <color theme="1"/>
      <name val="Calibri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132E57"/>
        <bgColor rgb="FF132E57"/>
      </patternFill>
    </fill>
    <fill>
      <patternFill patternType="solid">
        <fgColor rgb="FFF2F7FC"/>
        <bgColor rgb="FFF2F7FC"/>
      </patternFill>
    </fill>
    <fill>
      <patternFill patternType="solid">
        <fgColor rgb="FFD9E2F3"/>
        <bgColor rgb="FFD9E2F3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18">
    <border/>
    <border>
      <right/>
    </border>
    <border>
      <bottom/>
    </border>
    <border>
      <right/>
      <bottom/>
    </border>
    <border>
      <left style="thin">
        <color rgb="FFBFBFBF"/>
      </left>
      <top style="thin">
        <color rgb="FFBFBFBF"/>
      </top>
    </border>
    <border>
      <top style="thin">
        <color rgb="FFBFBFBF"/>
      </top>
    </border>
    <border>
      <left style="thin">
        <color rgb="FFBFBFBF"/>
      </left>
    </border>
    <border>
      <bottom style="medium">
        <color theme="4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</border>
    <border>
      <top style="thin">
        <color rgb="FFA5A5A5"/>
      </top>
    </border>
    <border>
      <top style="thin">
        <color rgb="FFA5A5A5"/>
      </top>
      <bottom style="double">
        <color rgb="FFA5A5A5"/>
      </bottom>
    </border>
    <border>
      <bottom style="thin">
        <color rgb="FFC00000"/>
      </bottom>
    </border>
    <border>
      <left/>
      <right/>
      <top/>
      <bottom/>
    </border>
    <border>
      <bottom style="medium">
        <color rgb="FF00206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164" applyAlignment="1" applyFont="1" applyNumberFormat="1"/>
  </cellStyleXfs>
  <cellXfs count="171">
    <xf borderId="0" fillId="0" fontId="0" numFmtId="164" xfId="0" applyAlignment="1" applyFont="1" applyNumberFormat="1">
      <alignment readingOrder="0" shrinkToFit="0" vertical="bottom" wrapText="0"/>
    </xf>
    <xf borderId="0" fillId="2" fontId="1" numFmtId="164" xfId="0" applyFill="1" applyFont="1" applyNumberFormat="1"/>
    <xf borderId="0" fillId="2" fontId="2" numFmtId="0" xfId="0" applyFont="1"/>
    <xf borderId="0" fillId="2" fontId="3" numFmtId="164" xfId="0" applyAlignment="1" applyFont="1" applyNumberFormat="1">
      <alignment horizontal="left"/>
    </xf>
    <xf borderId="0" fillId="2" fontId="4" numFmtId="164" xfId="0" applyAlignment="1" applyFont="1" applyNumberFormat="1">
      <alignment horizontal="left"/>
    </xf>
    <xf borderId="0" fillId="2" fontId="5" numFmtId="164" xfId="0" applyFont="1" applyNumberFormat="1"/>
    <xf borderId="0" fillId="2" fontId="6" numFmtId="0" xfId="0" applyFont="1"/>
    <xf borderId="0" fillId="2" fontId="7" numFmtId="0" xfId="0" applyFont="1"/>
    <xf borderId="0" fillId="2" fontId="4" numFmtId="164" xfId="0" applyFont="1" applyNumberFormat="1"/>
    <xf borderId="0" fillId="2" fontId="8" numFmtId="164" xfId="0" applyFont="1" applyNumberFormat="1"/>
    <xf borderId="0" fillId="2" fontId="9" numFmtId="164" xfId="0" applyFont="1" applyNumberFormat="1"/>
    <xf borderId="0" fillId="2" fontId="10" numFmtId="164" xfId="0" applyFont="1" applyNumberFormat="1"/>
    <xf borderId="0" fillId="0" fontId="11" numFmtId="0" xfId="0" applyAlignment="1" applyFont="1">
      <alignment vertical="bottom"/>
    </xf>
    <xf borderId="0" fillId="0" fontId="12" numFmtId="165" xfId="0" applyAlignment="1" applyFont="1" applyNumberFormat="1">
      <alignment shrinkToFit="0" vertical="bottom" wrapText="0"/>
    </xf>
    <xf borderId="0" fillId="0" fontId="13" numFmtId="165" xfId="0" applyAlignment="1" applyFont="1" applyNumberFormat="1">
      <alignment vertical="bottom"/>
    </xf>
    <xf borderId="1" fillId="3" fontId="14" numFmtId="0" xfId="0" applyAlignment="1" applyBorder="1" applyFill="1" applyFont="1">
      <alignment shrinkToFit="0" vertical="bottom" wrapText="0"/>
    </xf>
    <xf borderId="1" fillId="3" fontId="15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2" fillId="4" fontId="16" numFmtId="0" xfId="0" applyAlignment="1" applyBorder="1" applyFill="1" applyFont="1">
      <alignment horizontal="center"/>
    </xf>
    <xf borderId="2" fillId="0" fontId="17" numFmtId="0" xfId="0" applyBorder="1" applyFont="1"/>
    <xf borderId="0" fillId="0" fontId="18" numFmtId="0" xfId="0" applyAlignment="1" applyFont="1">
      <alignment shrinkToFit="0" wrapText="0"/>
    </xf>
    <xf borderId="2" fillId="3" fontId="19" numFmtId="0" xfId="0" applyAlignment="1" applyBorder="1" applyFont="1">
      <alignment horizontal="center"/>
    </xf>
    <xf borderId="3" fillId="3" fontId="16" numFmtId="166" xfId="0" applyAlignment="1" applyBorder="1" applyFont="1" applyNumberFormat="1">
      <alignment horizontal="right" vertical="bottom"/>
    </xf>
    <xf borderId="0" fillId="0" fontId="18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167" xfId="0" applyAlignment="1" applyFont="1" applyNumberFormat="1">
      <alignment horizontal="right" vertical="bottom"/>
    </xf>
    <xf borderId="0" fillId="0" fontId="18" numFmtId="167" xfId="0" applyAlignment="1" applyFont="1" applyNumberFormat="1">
      <alignment horizontal="right" vertical="bottom"/>
    </xf>
    <xf borderId="0" fillId="0" fontId="13" numFmtId="167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3" numFmtId="0" xfId="0" applyFont="1"/>
    <xf borderId="0" fillId="0" fontId="13" numFmtId="0" xfId="0" applyAlignment="1" applyFont="1">
      <alignment horizontal="right" vertical="bottom"/>
    </xf>
    <xf borderId="0" fillId="0" fontId="20" numFmtId="0" xfId="0" applyAlignment="1" applyFont="1">
      <alignment horizontal="center" vertical="bottom"/>
    </xf>
    <xf borderId="0" fillId="0" fontId="11" numFmtId="167" xfId="0" applyAlignment="1" applyFont="1" applyNumberFormat="1">
      <alignment vertical="bottom"/>
    </xf>
    <xf borderId="4" fillId="0" fontId="13" numFmtId="167" xfId="0" applyAlignment="1" applyBorder="1" applyFont="1" applyNumberFormat="1">
      <alignment horizontal="right" vertical="bottom"/>
    </xf>
    <xf borderId="5" fillId="0" fontId="13" numFmtId="0" xfId="0" applyAlignment="1" applyBorder="1" applyFont="1">
      <alignment vertical="bottom"/>
    </xf>
    <xf borderId="6" fillId="0" fontId="13" numFmtId="167" xfId="0" applyAlignment="1" applyBorder="1" applyFont="1" applyNumberFormat="1">
      <alignment vertical="bottom"/>
    </xf>
    <xf borderId="0" fillId="0" fontId="11" numFmtId="164" xfId="0" applyAlignment="1" applyFont="1" applyNumberFormat="1">
      <alignment shrinkToFit="0" vertical="bottom" wrapText="0"/>
    </xf>
    <xf borderId="6" fillId="0" fontId="13" numFmtId="167" xfId="0" applyAlignment="1" applyBorder="1" applyFont="1" applyNumberFormat="1">
      <alignment horizontal="right" vertical="bottom"/>
    </xf>
    <xf borderId="0" fillId="0" fontId="13" numFmtId="0" xfId="0" applyAlignment="1" applyFont="1">
      <alignment horizontal="right" shrinkToFit="0" vertical="bottom" wrapText="0"/>
    </xf>
    <xf borderId="0" fillId="0" fontId="21" numFmtId="167" xfId="0" applyAlignment="1" applyFont="1" applyNumberFormat="1">
      <alignment horizontal="right" vertical="bottom"/>
    </xf>
    <xf borderId="6" fillId="0" fontId="13" numFmtId="168" xfId="0" applyAlignment="1" applyBorder="1" applyFont="1" applyNumberFormat="1">
      <alignment horizontal="right" vertical="bottom"/>
    </xf>
    <xf borderId="0" fillId="0" fontId="16" numFmtId="0" xfId="0" applyAlignment="1" applyFont="1">
      <alignment horizontal="center"/>
    </xf>
    <xf borderId="0" fillId="0" fontId="22" numFmtId="0" xfId="0" applyAlignment="1" applyFont="1">
      <alignment vertical="bottom"/>
    </xf>
    <xf borderId="0" fillId="0" fontId="13" numFmtId="167" xfId="0" applyAlignment="1" applyFont="1" applyNumberFormat="1">
      <alignment horizontal="right" vertical="bottom"/>
    </xf>
    <xf borderId="0" fillId="0" fontId="13" numFmtId="0" xfId="0" applyAlignment="1" applyFont="1">
      <alignment shrinkToFit="0" vertical="bottom" wrapText="0"/>
    </xf>
    <xf borderId="0" fillId="0" fontId="22" numFmtId="167" xfId="0" applyAlignment="1" applyFont="1" applyNumberFormat="1">
      <alignment vertical="bottom"/>
    </xf>
    <xf borderId="0" fillId="0" fontId="13" numFmtId="164" xfId="0" applyAlignment="1" applyFont="1" applyNumberForma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0" fontId="22" numFmtId="167" xfId="0" applyAlignment="1" applyFont="1" applyNumberFormat="1">
      <alignment horizontal="right" vertical="bottom"/>
    </xf>
    <xf borderId="7" fillId="0" fontId="23" numFmtId="164" xfId="0" applyBorder="1" applyFont="1" applyNumberFormat="1"/>
    <xf borderId="0" fillId="0" fontId="24" numFmtId="164" xfId="0" applyFont="1" applyNumberFormat="1"/>
    <xf borderId="0" fillId="0" fontId="2" numFmtId="0" xfId="0" applyFont="1"/>
    <xf borderId="8" fillId="5" fontId="25" numFmtId="164" xfId="0" applyAlignment="1" applyBorder="1" applyFill="1" applyFont="1" applyNumberFormat="1">
      <alignment horizontal="left"/>
    </xf>
    <xf borderId="0" fillId="0" fontId="13" numFmtId="164" xfId="0" applyAlignment="1" applyFont="1" applyNumberFormat="1">
      <alignment horizontal="left"/>
    </xf>
    <xf borderId="9" fillId="0" fontId="3" numFmtId="164" xfId="0" applyAlignment="1" applyBorder="1" applyFont="1" applyNumberFormat="1">
      <alignment horizontal="left"/>
    </xf>
    <xf borderId="0" fillId="0" fontId="24" numFmtId="164" xfId="0" applyAlignment="1" applyFont="1" applyNumberFormat="1">
      <alignment horizontal="left"/>
    </xf>
    <xf borderId="10" fillId="0" fontId="22" numFmtId="164" xfId="0" applyAlignment="1" applyBorder="1" applyFont="1" applyNumberFormat="1">
      <alignment horizontal="left"/>
    </xf>
    <xf borderId="11" fillId="0" fontId="22" numFmtId="164" xfId="0" applyAlignment="1" applyBorder="1" applyFont="1" applyNumberFormat="1">
      <alignment horizontal="left"/>
    </xf>
    <xf borderId="7" fillId="0" fontId="23" numFmtId="164" xfId="0" applyAlignment="1" applyBorder="1" applyFont="1" applyNumberFormat="1">
      <alignment horizontal="left"/>
    </xf>
    <xf borderId="12" fillId="0" fontId="26" numFmtId="164" xfId="0" applyAlignment="1" applyBorder="1" applyFont="1" applyNumberFormat="1">
      <alignment horizontal="left"/>
    </xf>
    <xf borderId="8" fillId="5" fontId="25" numFmtId="164" xfId="0" applyAlignment="1" applyBorder="1" applyFont="1" applyNumberFormat="1">
      <alignment horizontal="left" readingOrder="0"/>
    </xf>
    <xf borderId="8" fillId="5" fontId="25" numFmtId="15" xfId="0" applyAlignment="1" applyBorder="1" applyFont="1" applyNumberFormat="1">
      <alignment horizontal="left"/>
    </xf>
    <xf borderId="8" fillId="5" fontId="25" numFmtId="169" xfId="0" applyAlignment="1" applyBorder="1" applyFont="1" applyNumberFormat="1">
      <alignment horizontal="left"/>
    </xf>
    <xf borderId="8" fillId="5" fontId="25" numFmtId="170" xfId="0" applyAlignment="1" applyBorder="1" applyFont="1" applyNumberFormat="1">
      <alignment horizontal="left"/>
    </xf>
    <xf borderId="0" fillId="0" fontId="13" numFmtId="15" xfId="0" applyAlignment="1" applyFont="1" applyNumberFormat="1">
      <alignment horizontal="left"/>
    </xf>
    <xf borderId="0" fillId="0" fontId="27" numFmtId="164" xfId="0" applyFont="1" applyNumberFormat="1"/>
    <xf borderId="0" fillId="0" fontId="2" numFmtId="164" xfId="0" applyFont="1" applyNumberFormat="1"/>
    <xf borderId="0" fillId="0" fontId="2" numFmtId="167" xfId="0" applyFont="1" applyNumberFormat="1"/>
    <xf borderId="0" fillId="0" fontId="28" numFmtId="164" xfId="0" applyAlignment="1" applyFont="1" applyNumberFormat="1">
      <alignment horizontal="center"/>
    </xf>
    <xf borderId="13" fillId="6" fontId="29" numFmtId="164" xfId="0" applyBorder="1" applyFill="1" applyFont="1" applyNumberFormat="1"/>
    <xf borderId="13" fillId="6" fontId="13" numFmtId="164" xfId="0" applyBorder="1" applyFont="1" applyNumberFormat="1"/>
    <xf borderId="13" fillId="6" fontId="30" numFmtId="164" xfId="0" applyBorder="1" applyFont="1" applyNumberFormat="1"/>
    <xf borderId="13" fillId="6" fontId="31" numFmtId="164" xfId="0" applyAlignment="1" applyBorder="1" applyFont="1" applyNumberFormat="1">
      <alignment horizontal="left"/>
    </xf>
    <xf borderId="13" fillId="6" fontId="31" numFmtId="164" xfId="0" applyBorder="1" applyFont="1" applyNumberFormat="1"/>
    <xf borderId="13" fillId="6" fontId="13" numFmtId="15" xfId="0" applyBorder="1" applyFont="1" applyNumberFormat="1"/>
    <xf borderId="14" fillId="0" fontId="13" numFmtId="164" xfId="0" applyBorder="1" applyFont="1" applyNumberFormat="1"/>
    <xf borderId="14" fillId="0" fontId="24" numFmtId="164" xfId="0" applyBorder="1" applyFont="1" applyNumberFormat="1"/>
    <xf borderId="14" fillId="0" fontId="24" numFmtId="166" xfId="0" applyBorder="1" applyFont="1" applyNumberFormat="1"/>
    <xf borderId="14" fillId="0" fontId="24" numFmtId="164" xfId="0" applyAlignment="1" applyBorder="1" applyFont="1" applyNumberFormat="1">
      <alignment horizontal="center"/>
    </xf>
    <xf borderId="12" fillId="0" fontId="26" numFmtId="164" xfId="0" applyBorder="1" applyFont="1" applyNumberFormat="1"/>
    <xf borderId="0" fillId="0" fontId="13" numFmtId="10" xfId="0" applyFont="1" applyNumberFormat="1"/>
    <xf borderId="8" fillId="5" fontId="25" numFmtId="10" xfId="0" applyBorder="1" applyFont="1" applyNumberFormat="1"/>
    <xf borderId="0" fillId="0" fontId="13" numFmtId="171" xfId="0" applyFont="1" applyNumberFormat="1"/>
    <xf borderId="0" fillId="0" fontId="13" numFmtId="172" xfId="0" applyFont="1" applyNumberFormat="1"/>
    <xf borderId="0" fillId="0" fontId="4" numFmtId="0" xfId="0" applyFont="1"/>
    <xf borderId="0" fillId="0" fontId="4" numFmtId="164" xfId="0" applyFont="1" applyNumberFormat="1"/>
    <xf borderId="0" fillId="0" fontId="4" numFmtId="173" xfId="0" applyFont="1" applyNumberFormat="1"/>
    <xf borderId="0" fillId="0" fontId="4" numFmtId="172" xfId="0" applyFont="1" applyNumberFormat="1"/>
    <xf borderId="8" fillId="5" fontId="25" numFmtId="174" xfId="0" applyBorder="1" applyFont="1" applyNumberFormat="1"/>
    <xf borderId="8" fillId="5" fontId="25" numFmtId="9" xfId="0" applyBorder="1" applyFont="1" applyNumberFormat="1"/>
    <xf borderId="8" fillId="5" fontId="25" numFmtId="171" xfId="0" applyBorder="1" applyFont="1" applyNumberFormat="1"/>
    <xf borderId="8" fillId="5" fontId="25" numFmtId="175" xfId="0" applyBorder="1" applyFont="1" applyNumberFormat="1"/>
    <xf borderId="0" fillId="0" fontId="13" numFmtId="174" xfId="0" applyFont="1" applyNumberFormat="1"/>
    <xf borderId="0" fillId="0" fontId="13" numFmtId="168" xfId="0" applyFont="1" applyNumberFormat="1"/>
    <xf borderId="8" fillId="5" fontId="25" numFmtId="172" xfId="0" applyBorder="1" applyFont="1" applyNumberFormat="1"/>
    <xf borderId="0" fillId="0" fontId="13" numFmtId="176" xfId="0" applyFont="1" applyNumberFormat="1"/>
    <xf borderId="8" fillId="5" fontId="25" numFmtId="164" xfId="0" applyBorder="1" applyFont="1" applyNumberFormat="1"/>
    <xf borderId="0" fillId="0" fontId="22" numFmtId="164" xfId="0" applyFont="1" applyNumberFormat="1"/>
    <xf borderId="10" fillId="0" fontId="22" numFmtId="164" xfId="0" applyBorder="1" applyFont="1" applyNumberFormat="1"/>
    <xf borderId="8" fillId="5" fontId="25" numFmtId="168" xfId="0" applyBorder="1" applyFont="1" applyNumberFormat="1"/>
    <xf borderId="0" fillId="0" fontId="13" numFmtId="164" xfId="0" applyFont="1" applyNumberFormat="1"/>
    <xf borderId="8" fillId="5" fontId="25" numFmtId="177" xfId="0" applyBorder="1" applyFont="1" applyNumberFormat="1"/>
    <xf borderId="0" fillId="0" fontId="22" numFmtId="177" xfId="0" applyFont="1" applyNumberFormat="1"/>
    <xf borderId="0" fillId="0" fontId="32" numFmtId="176" xfId="0" applyFont="1" applyNumberFormat="1"/>
    <xf borderId="9" fillId="0" fontId="3" numFmtId="164" xfId="0" applyBorder="1" applyFont="1" applyNumberFormat="1"/>
    <xf borderId="0" fillId="0" fontId="32" numFmtId="164" xfId="0" applyFont="1" applyNumberFormat="1"/>
    <xf borderId="0" fillId="0" fontId="13" numFmtId="164" xfId="0" applyAlignment="1" applyFont="1" applyNumberFormat="1">
      <alignment horizontal="right"/>
    </xf>
    <xf borderId="9" fillId="0" fontId="3" numFmtId="171" xfId="0" applyBorder="1" applyFont="1" applyNumberFormat="1"/>
    <xf borderId="10" fillId="0" fontId="22" numFmtId="167" xfId="0" applyBorder="1" applyFont="1" applyNumberFormat="1"/>
    <xf borderId="12" fillId="0" fontId="26" numFmtId="167" xfId="0" applyBorder="1" applyFont="1" applyNumberFormat="1"/>
    <xf borderId="0" fillId="0" fontId="13" numFmtId="178" xfId="0" applyFont="1" applyNumberFormat="1"/>
    <xf borderId="7" fillId="0" fontId="23" numFmtId="167" xfId="0" applyBorder="1" applyFont="1" applyNumberFormat="1"/>
    <xf borderId="0" fillId="0" fontId="33" numFmtId="164" xfId="0" applyFont="1" applyNumberFormat="1"/>
    <xf borderId="0" fillId="0" fontId="13" numFmtId="177" xfId="0" applyFont="1" applyNumberFormat="1"/>
    <xf borderId="0" fillId="0" fontId="13" numFmtId="179" xfId="0" applyFont="1" applyNumberFormat="1"/>
    <xf borderId="0" fillId="0" fontId="2" numFmtId="179" xfId="0" applyFont="1" applyNumberFormat="1"/>
    <xf borderId="0" fillId="0" fontId="13" numFmtId="1" xfId="0" applyFont="1" applyNumberFormat="1"/>
    <xf borderId="10" fillId="0" fontId="22" numFmtId="177" xfId="0" applyBorder="1" applyFont="1" applyNumberFormat="1"/>
    <xf borderId="10" fillId="0" fontId="22" numFmtId="179" xfId="0" applyBorder="1" applyFont="1" applyNumberFormat="1"/>
    <xf borderId="10" fillId="0" fontId="22" numFmtId="1" xfId="0" applyBorder="1" applyFont="1" applyNumberFormat="1"/>
    <xf borderId="9" fillId="0" fontId="3" numFmtId="177" xfId="0" applyBorder="1" applyFont="1" applyNumberFormat="1"/>
    <xf borderId="0" fillId="0" fontId="13" numFmtId="180" xfId="0" applyFont="1" applyNumberFormat="1"/>
    <xf borderId="0" fillId="0" fontId="13" numFmtId="167" xfId="0" applyFont="1" applyNumberFormat="1"/>
    <xf borderId="9" fillId="0" fontId="3" numFmtId="167" xfId="0" applyBorder="1" applyFont="1" applyNumberFormat="1"/>
    <xf borderId="0" fillId="0" fontId="22" numFmtId="167" xfId="0" applyFont="1" applyNumberFormat="1"/>
    <xf borderId="15" fillId="0" fontId="2" numFmtId="0" xfId="0" applyBorder="1" applyFont="1"/>
    <xf borderId="15" fillId="0" fontId="22" numFmtId="164" xfId="0" applyBorder="1" applyFont="1" applyNumberFormat="1"/>
    <xf borderId="15" fillId="0" fontId="2" numFmtId="164" xfId="0" applyBorder="1" applyFont="1" applyNumberFormat="1"/>
    <xf borderId="15" fillId="0" fontId="13" numFmtId="164" xfId="0" applyBorder="1" applyFont="1" applyNumberFormat="1"/>
    <xf borderId="9" fillId="0" fontId="3" numFmtId="174" xfId="0" applyBorder="1" applyFont="1" applyNumberFormat="1"/>
    <xf borderId="11" fillId="0" fontId="22" numFmtId="164" xfId="0" applyBorder="1" applyFont="1" applyNumberFormat="1"/>
    <xf borderId="0" fillId="0" fontId="13" numFmtId="181" xfId="0" applyFont="1" applyNumberFormat="1"/>
    <xf borderId="10" fillId="0" fontId="22" numFmtId="181" xfId="0" applyBorder="1" applyFont="1" applyNumberFormat="1"/>
    <xf borderId="0" fillId="0" fontId="2" numFmtId="182" xfId="0" applyFont="1" applyNumberFormat="1"/>
    <xf borderId="15" fillId="0" fontId="22" numFmtId="164" xfId="0" applyAlignment="1" applyBorder="1" applyFont="1" applyNumberFormat="1">
      <alignment horizontal="left"/>
    </xf>
    <xf borderId="15" fillId="0" fontId="34" numFmtId="164" xfId="0" applyBorder="1" applyFont="1" applyNumberFormat="1"/>
    <xf borderId="15" fillId="0" fontId="34" numFmtId="0" xfId="0" applyBorder="1" applyFont="1"/>
    <xf borderId="15" fillId="0" fontId="34" numFmtId="182" xfId="0" applyBorder="1" applyFont="1" applyNumberFormat="1"/>
    <xf borderId="10" fillId="0" fontId="22" numFmtId="182" xfId="0" applyBorder="1" applyFont="1" applyNumberFormat="1"/>
    <xf borderId="11" fillId="0" fontId="22" numFmtId="167" xfId="0" applyBorder="1" applyFont="1" applyNumberFormat="1"/>
    <xf borderId="0" fillId="7" fontId="35" numFmtId="0" xfId="0" applyAlignment="1" applyFill="1" applyFont="1">
      <alignment horizontal="center"/>
    </xf>
    <xf borderId="0" fillId="0" fontId="2" numFmtId="181" xfId="0" applyFont="1" applyNumberFormat="1"/>
    <xf borderId="0" fillId="0" fontId="2" numFmtId="9" xfId="0" applyFont="1" applyNumberFormat="1"/>
    <xf borderId="16" fillId="0" fontId="34" numFmtId="0" xfId="0" applyBorder="1" applyFont="1"/>
    <xf borderId="17" fillId="0" fontId="34" numFmtId="0" xfId="0" applyBorder="1" applyFont="1"/>
    <xf borderId="17" fillId="0" fontId="34" numFmtId="181" xfId="0" applyBorder="1" applyFont="1" applyNumberFormat="1"/>
    <xf borderId="0" fillId="0" fontId="36" numFmtId="167" xfId="0" applyAlignment="1" applyFont="1" applyNumberFormat="1">
      <alignment horizontal="center"/>
    </xf>
    <xf borderId="13" fillId="6" fontId="13" numFmtId="167" xfId="0" applyBorder="1" applyFont="1" applyNumberFormat="1"/>
    <xf borderId="13" fillId="6" fontId="13" numFmtId="183" xfId="0" applyBorder="1" applyFont="1" applyNumberFormat="1"/>
    <xf borderId="14" fillId="0" fontId="24" numFmtId="167" xfId="0" applyBorder="1" applyFont="1" applyNumberFormat="1"/>
    <xf borderId="0" fillId="7" fontId="37" numFmtId="0" xfId="0" applyAlignment="1" applyFont="1">
      <alignment horizontal="center" vertical="bottom"/>
    </xf>
    <xf borderId="0" fillId="0" fontId="38" numFmtId="0" xfId="0" applyAlignment="1" applyFont="1">
      <alignment horizontal="center" vertical="bottom"/>
    </xf>
    <xf borderId="0" fillId="0" fontId="22" numFmtId="0" xfId="0" applyAlignment="1" applyFont="1">
      <alignment horizontal="center" shrinkToFit="0" wrapText="1"/>
    </xf>
    <xf borderId="0" fillId="0" fontId="13" numFmtId="184" xfId="0" applyAlignment="1" applyFont="1" applyNumberFormat="1">
      <alignment horizontal="center"/>
    </xf>
    <xf borderId="0" fillId="0" fontId="13" numFmtId="2" xfId="0" applyAlignment="1" applyFont="1" applyNumberFormat="1">
      <alignment horizontal="center"/>
    </xf>
    <xf borderId="0" fillId="0" fontId="13" numFmtId="2" xfId="0" applyAlignment="1" applyFont="1" applyNumberFormat="1">
      <alignment horizontal="left"/>
    </xf>
    <xf borderId="0" fillId="0" fontId="13" numFmtId="167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8" fontId="39" numFmtId="167" xfId="0" applyAlignment="1" applyFill="1" applyFont="1" applyNumberFormat="1">
      <alignment horizontal="left"/>
    </xf>
    <xf borderId="0" fillId="0" fontId="2" numFmtId="167" xfId="0" applyAlignment="1" applyFont="1" applyNumberFormat="1">
      <alignment horizontal="left"/>
    </xf>
    <xf borderId="0" fillId="0" fontId="13" numFmtId="182" xfId="0" applyAlignment="1" applyFont="1" applyNumberFormat="1">
      <alignment horizontal="left" shrinkToFit="0" wrapText="1"/>
    </xf>
    <xf borderId="0" fillId="0" fontId="13" numFmtId="0" xfId="0" applyAlignment="1" applyFont="1">
      <alignment horizontal="center"/>
    </xf>
    <xf borderId="0" fillId="0" fontId="37" numFmtId="0" xfId="0" applyAlignment="1" applyFont="1">
      <alignment horizontal="center" vertical="bottom"/>
    </xf>
    <xf borderId="0" fillId="0" fontId="13" numFmtId="167" xfId="0" applyAlignment="1" applyFont="1" applyNumberFormat="1">
      <alignment horizontal="center"/>
    </xf>
    <xf borderId="0" fillId="0" fontId="13" numFmtId="9" xfId="0" applyAlignment="1" applyFont="1" applyNumberFormat="1">
      <alignment horizontal="center"/>
    </xf>
    <xf borderId="0" fillId="0" fontId="13" numFmtId="168" xfId="0" applyAlignment="1" applyFont="1" applyNumberFormat="1">
      <alignment horizontal="left"/>
    </xf>
    <xf borderId="0" fillId="0" fontId="13" numFmtId="184" xfId="0" applyFont="1" applyNumberFormat="1"/>
    <xf borderId="0" fillId="0" fontId="13" numFmtId="167" xfId="0" applyAlignment="1" applyFont="1" applyNumberFormat="1">
      <alignment horizontal="left" shrinkToFit="0" wrapText="1"/>
    </xf>
    <xf borderId="0" fillId="0" fontId="13" numFmtId="182" xfId="0" applyAlignment="1" applyFont="1" applyNumberFormat="1">
      <alignment horizontal="left"/>
    </xf>
    <xf borderId="0" fillId="0" fontId="22" numFmtId="0" xfId="0" applyAlignment="1" applyFont="1">
      <alignment horizontal="left" shrinkToFit="0" wrapText="1"/>
    </xf>
    <xf borderId="0" fillId="0" fontId="22" numFmtId="181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Highlights!$S$7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Highlights!$T$5:$X$5</c:f>
            </c:strRef>
          </c:cat>
          <c:val>
            <c:numRef>
              <c:f>Highlights!$T$7:$X$7</c:f>
              <c:numCache/>
            </c:numRef>
          </c:val>
        </c:ser>
        <c:overlap val="100"/>
        <c:axId val="1554793634"/>
        <c:axId val="1602957391"/>
      </c:barChart>
      <c:lineChart>
        <c:ser>
          <c:idx val="1"/>
          <c:order val="1"/>
          <c:tx>
            <c:strRef>
              <c:f>Highlights!$S$8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Highlights!$T$5:$X$5</c:f>
            </c:strRef>
          </c:cat>
          <c:val>
            <c:numRef>
              <c:f>Highlights!$T$8:$X$8</c:f>
              <c:numCache/>
            </c:numRef>
          </c:val>
          <c:smooth val="0"/>
        </c:ser>
        <c:ser>
          <c:idx val="2"/>
          <c:order val="2"/>
          <c:tx>
            <c:strRef>
              <c:f>Highlights!$S$9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Highlights!$T$5:$X$5</c:f>
            </c:strRef>
          </c:cat>
          <c:val>
            <c:numRef>
              <c:f>Highlights!$T$9:$X$9</c:f>
              <c:numCache/>
            </c:numRef>
          </c:val>
          <c:smooth val="0"/>
        </c:ser>
        <c:ser>
          <c:idx val="3"/>
          <c:order val="3"/>
          <c:tx>
            <c:strRef>
              <c:f>Highlights!$S$10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Highlights!$T$5:$X$5</c:f>
            </c:strRef>
          </c:cat>
          <c:val>
            <c:numRef>
              <c:f>Highlights!$T$10:$X$10</c:f>
              <c:numCache/>
            </c:numRef>
          </c:val>
          <c:smooth val="0"/>
        </c:ser>
        <c:axId val="1554793634"/>
        <c:axId val="1602957391"/>
      </c:lineChart>
      <c:catAx>
        <c:axId val="1554793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02957391"/>
      </c:catAx>
      <c:valAx>
        <c:axId val="160295739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5479363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Highlights!$S$14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Highlights!$T$5:$X$5</c:f>
            </c:strRef>
          </c:cat>
          <c:val>
            <c:numRef>
              <c:f>Highlights!$T$14:$X$14</c:f>
              <c:numCache/>
            </c:numRef>
          </c:val>
        </c:ser>
        <c:axId val="952944239"/>
        <c:axId val="802944427"/>
      </c:barChart>
      <c:catAx>
        <c:axId val="952944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02944427"/>
      </c:catAx>
      <c:valAx>
        <c:axId val="80294442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Profit Margin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5294423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Highlights!$S$20</c:f>
            </c:strRef>
          </c:tx>
          <c:spPr>
            <a:solidFill>
              <a:srgbClr val="351C75">
                <a:alpha val="30000"/>
              </a:srgbClr>
            </a:solidFill>
            <a:ln cmpd="sng" w="38100">
              <a:solidFill>
                <a:srgbClr val="351C75">
                  <a:alpha val="100000"/>
                </a:srgbClr>
              </a:solidFill>
              <a:prstDash val="solid"/>
            </a:ln>
          </c:spPr>
          <c:val>
            <c:numRef>
              <c:f>Highlights!$T$20:$X$20</c:f>
              <c:numCache/>
            </c:numRef>
          </c:val>
        </c:ser>
        <c:ser>
          <c:idx val="1"/>
          <c:order val="1"/>
          <c:tx>
            <c:strRef>
              <c:f>Highlights!$S$21</c:f>
            </c:strRef>
          </c:tx>
          <c:spPr>
            <a:solidFill>
              <a:schemeClr val="accent4">
                <a:alpha val="30000"/>
              </a:schemeClr>
            </a:solidFill>
            <a:ln cmpd="sng" w="38100">
              <a:solidFill>
                <a:schemeClr val="accent4"/>
              </a:solidFill>
              <a:prstDash val="solid"/>
            </a:ln>
          </c:spPr>
          <c:val>
            <c:numRef>
              <c:f>Highlights!$T$21:$X$21</c:f>
              <c:numCache/>
            </c:numRef>
          </c:val>
        </c:ser>
        <c:ser>
          <c:idx val="2"/>
          <c:order val="2"/>
          <c:tx>
            <c:strRef>
              <c:f>Highlights!$S$22</c:f>
            </c:strRef>
          </c:tx>
          <c:spPr>
            <a:solidFill>
              <a:schemeClr val="accent6">
                <a:alpha val="30000"/>
              </a:schemeClr>
            </a:solidFill>
            <a:ln cmpd="sng" w="38100">
              <a:solidFill>
                <a:schemeClr val="accent6"/>
              </a:solidFill>
              <a:prstDash val="solid"/>
            </a:ln>
          </c:spPr>
          <c:val>
            <c:numRef>
              <c:f>Highlights!$T$22:$X$22</c:f>
              <c:numCache/>
            </c:numRef>
          </c:val>
        </c:ser>
        <c:axId val="107907695"/>
        <c:axId val="1537291135"/>
      </c:areaChart>
      <c:catAx>
        <c:axId val="107907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37291135"/>
      </c:catAx>
      <c:valAx>
        <c:axId val="153729113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790769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7</xdr:row>
      <xdr:rowOff>9525</xdr:rowOff>
    </xdr:from>
    <xdr:ext cx="3533775" cy="885825"/>
    <xdr:sp>
      <xdr:nvSpPr>
        <xdr:cNvPr id="3" name="Shape 3"/>
        <xdr:cNvSpPr txBox="1"/>
      </xdr:nvSpPr>
      <xdr:spPr>
        <a:xfrm>
          <a:off x="3583875" y="3341850"/>
          <a:ext cx="3524250" cy="8763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rPr lang="en-US" sz="1600"/>
            <a:t>Teletruck is an app created to help you purchase building materials effortlessly.</a:t>
          </a:r>
          <a:endParaRPr sz="1600"/>
        </a:p>
      </xdr:txBody>
    </xdr:sp>
    <xdr:clientData fLocksWithSheet="0"/>
  </xdr:oneCellAnchor>
  <xdr:oneCellAnchor>
    <xdr:from>
      <xdr:col>0</xdr:col>
      <xdr:colOff>228600</xdr:colOff>
      <xdr:row>0</xdr:row>
      <xdr:rowOff>0</xdr:rowOff>
    </xdr:from>
    <xdr:ext cx="4743450" cy="5257800"/>
    <xdr:grpSp>
      <xdr:nvGrpSpPr>
        <xdr:cNvPr id="2" name="Shape 2" title="Drawing"/>
        <xdr:cNvGrpSpPr/>
      </xdr:nvGrpSpPr>
      <xdr:grpSpPr>
        <a:xfrm>
          <a:off x="2983800" y="1160625"/>
          <a:ext cx="4724400" cy="5238750"/>
          <a:chOff x="2983800" y="1160625"/>
          <a:chExt cx="4724400" cy="5238750"/>
        </a:xfrm>
      </xdr:grpSpPr>
      <xdr:sp>
        <xdr:nvSpPr>
          <xdr:cNvPr id="4" name="Shape 4"/>
          <xdr:cNvSpPr/>
        </xdr:nvSpPr>
        <xdr:spPr>
          <a:xfrm>
            <a:off x="2983800" y="1160625"/>
            <a:ext cx="4724400" cy="5238750"/>
          </a:xfrm>
          <a:prstGeom prst="roundRect">
            <a:avLst>
              <a:gd fmla="val 16667" name="adj"/>
            </a:avLst>
          </a:prstGeom>
          <a:solidFill>
            <a:srgbClr val="9900FF"/>
          </a:solidFill>
          <a:ln cap="flat" cmpd="sng" w="12700">
            <a:solidFill>
              <a:srgbClr val="7F7F7F"/>
            </a:solidFill>
            <a:prstDash val="solid"/>
            <a:miter lim="800000"/>
            <a:headEnd len="sm" w="sm" type="none"/>
            <a:tailEnd len="sm" w="sm" type="none"/>
          </a:ln>
          <a:effectLst>
            <a:outerShdw blurRad="50800" rotWithShape="0" algn="tl" dir="2700000" dist="38100">
              <a:srgbClr val="000000">
                <a:alpha val="40000"/>
              </a:srgbClr>
            </a:outerShdw>
          </a:effectLst>
        </xdr:spPr>
        <xdr:txBody>
          <a:bodyPr anchorCtr="0" anchor="t" bIns="45700" lIns="91425" spcFirstLastPara="1" rIns="91425" wrap="square" tIns="45700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r>
              <a:t/>
            </a:r>
            <a:endParaRPr sz="1100"/>
          </a:p>
        </xdr:txBody>
      </xdr:sp>
      <xdr:sp>
        <xdr:nvSpPr>
          <xdr:cNvPr id="5" name="Shape 5"/>
          <xdr:cNvSpPr txBox="1"/>
        </xdr:nvSpPr>
        <xdr:spPr>
          <a:xfrm>
            <a:off x="3615925" y="1692975"/>
            <a:ext cx="3483300" cy="257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500">
                <a:solidFill>
                  <a:srgbClr val="FFFFFF"/>
                </a:solidFill>
              </a:rPr>
              <a:t>Freckies</a:t>
            </a:r>
            <a:endParaRPr sz="25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5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100">
                <a:solidFill>
                  <a:srgbClr val="FFFFFF"/>
                </a:solidFill>
              </a:rPr>
              <a:t>A digital transportation company.</a:t>
            </a:r>
            <a:endParaRPr sz="21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1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1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1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4</xdr:row>
      <xdr:rowOff>66675</xdr:rowOff>
    </xdr:from>
    <xdr:ext cx="4762500" cy="1962150"/>
    <xdr:graphicFrame>
      <xdr:nvGraphicFramePr>
        <xdr:cNvPr id="11222153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19050</xdr:colOff>
      <xdr:row>4</xdr:row>
      <xdr:rowOff>66675</xdr:rowOff>
    </xdr:from>
    <xdr:ext cx="5686425" cy="1962150"/>
    <xdr:graphicFrame>
      <xdr:nvGraphicFramePr>
        <xdr:cNvPr id="171122880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19050</xdr:colOff>
      <xdr:row>17</xdr:row>
      <xdr:rowOff>114300</xdr:rowOff>
    </xdr:from>
    <xdr:ext cx="5743575" cy="1771650"/>
    <xdr:graphicFrame>
      <xdr:nvGraphicFramePr>
        <xdr:cNvPr id="104989744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4" width="3.43"/>
    <col customWidth="1" min="5" max="5" width="1.71"/>
    <col customWidth="1" min="6" max="6" width="1.86"/>
    <col customWidth="1" min="7" max="7" width="9.14"/>
    <col customWidth="1" min="8" max="8" width="12.71"/>
    <col customWidth="1" min="9" max="9" width="9.71"/>
    <col customWidth="1" min="10" max="14" width="8.71"/>
  </cols>
  <sheetData>
    <row r="3">
      <c r="E3" s="1" t="str">
        <f>Coy</f>
        <v>Freckies</v>
      </c>
      <c r="F3" s="2"/>
      <c r="G3" s="2"/>
      <c r="H3" s="2"/>
      <c r="I3" s="2"/>
      <c r="J3" s="2"/>
      <c r="K3" s="2"/>
    </row>
    <row r="4">
      <c r="E4" s="3" t="str">
        <f>Industry</f>
        <v>Mobility Tech</v>
      </c>
      <c r="F4" s="2"/>
      <c r="G4" s="2"/>
      <c r="H4" s="2"/>
      <c r="I4" s="2"/>
      <c r="J4" s="2"/>
      <c r="K4" s="2"/>
    </row>
    <row r="5">
      <c r="E5" s="4" t="str">
        <f>Location</f>
        <v>Nigeria</v>
      </c>
      <c r="F5" s="2"/>
      <c r="G5" s="2"/>
      <c r="H5" s="2"/>
      <c r="I5" s="2"/>
      <c r="J5" s="2"/>
      <c r="K5" s="2"/>
    </row>
    <row r="6">
      <c r="E6" s="2"/>
      <c r="F6" s="2"/>
      <c r="G6" s="2"/>
      <c r="H6" s="2"/>
      <c r="I6" s="2"/>
      <c r="J6" s="2"/>
      <c r="K6" s="2"/>
    </row>
    <row r="7">
      <c r="E7" s="5" t="s">
        <v>0</v>
      </c>
      <c r="F7" s="2"/>
      <c r="G7" s="2"/>
      <c r="H7" s="2"/>
      <c r="I7" s="2"/>
      <c r="J7" s="2"/>
      <c r="K7" s="2"/>
    </row>
    <row r="8">
      <c r="E8" s="2"/>
      <c r="F8" s="2"/>
      <c r="G8" s="2"/>
      <c r="H8" s="2"/>
      <c r="I8" s="2"/>
      <c r="J8" s="2"/>
      <c r="K8" s="2"/>
    </row>
    <row r="9">
      <c r="E9" s="2"/>
      <c r="F9" s="2"/>
      <c r="G9" s="2"/>
      <c r="H9" s="2"/>
      <c r="I9" s="2"/>
      <c r="J9" s="2"/>
      <c r="K9" s="2"/>
    </row>
    <row r="10">
      <c r="E10" s="2"/>
      <c r="F10" s="2"/>
      <c r="G10" s="2"/>
      <c r="H10" s="2"/>
      <c r="I10" s="2"/>
      <c r="J10" s="2"/>
      <c r="K10" s="2"/>
    </row>
    <row r="11">
      <c r="E11" s="2"/>
      <c r="F11" s="2"/>
      <c r="G11" s="2"/>
      <c r="H11" s="2"/>
      <c r="I11" s="2"/>
      <c r="J11" s="2"/>
      <c r="K11" s="2"/>
    </row>
    <row r="12">
      <c r="E12" s="2"/>
      <c r="F12" s="2"/>
      <c r="G12" s="2"/>
      <c r="H12" s="2"/>
      <c r="I12" s="2"/>
      <c r="J12" s="2"/>
      <c r="K12" s="2"/>
    </row>
    <row r="13">
      <c r="E13" s="6" t="s">
        <v>1</v>
      </c>
      <c r="F13" s="2"/>
      <c r="G13" s="2"/>
      <c r="H13" s="2"/>
      <c r="I13" s="2"/>
      <c r="J13" s="2"/>
      <c r="K13" s="2"/>
    </row>
    <row r="14">
      <c r="E14" s="2"/>
      <c r="F14" s="7" t="s">
        <v>2</v>
      </c>
      <c r="G14" s="2"/>
      <c r="H14" s="2"/>
      <c r="I14" s="2"/>
      <c r="J14" s="2"/>
      <c r="K14" s="2"/>
    </row>
    <row r="15">
      <c r="E15" s="2"/>
      <c r="F15" s="2"/>
      <c r="G15" s="8" t="s">
        <v>3</v>
      </c>
      <c r="H15" s="9"/>
      <c r="I15" s="2"/>
      <c r="J15" s="2"/>
      <c r="K15" s="2"/>
    </row>
    <row r="16">
      <c r="E16" s="2"/>
      <c r="F16" s="2"/>
      <c r="G16" s="8" t="s">
        <v>4</v>
      </c>
      <c r="H16" s="9"/>
      <c r="I16" s="2"/>
      <c r="J16" s="2"/>
      <c r="K16" s="2"/>
    </row>
    <row r="17">
      <c r="E17" s="2"/>
      <c r="F17" s="2"/>
      <c r="G17" s="10" t="s">
        <v>5</v>
      </c>
      <c r="H17" s="2"/>
      <c r="I17" s="2"/>
      <c r="J17" s="2"/>
      <c r="K17" s="2"/>
    </row>
    <row r="18">
      <c r="E18" s="2"/>
      <c r="F18" s="7" t="s">
        <v>6</v>
      </c>
      <c r="G18" s="8"/>
      <c r="H18" s="2"/>
      <c r="I18" s="2"/>
      <c r="J18" s="2"/>
      <c r="K18" s="2"/>
    </row>
    <row r="19">
      <c r="E19" s="2"/>
      <c r="F19" s="7"/>
      <c r="G19" s="10" t="s">
        <v>7</v>
      </c>
      <c r="H19" s="2"/>
      <c r="I19" s="2"/>
      <c r="J19" s="2"/>
      <c r="K19" s="2"/>
    </row>
    <row r="20">
      <c r="E20" s="2"/>
      <c r="F20" s="2"/>
      <c r="G20" s="8" t="s">
        <v>8</v>
      </c>
      <c r="H20" s="11"/>
      <c r="I20" s="2"/>
      <c r="J20" s="2"/>
      <c r="K20" s="2"/>
    </row>
    <row r="21" ht="15.75" customHeight="1">
      <c r="E21" s="2"/>
      <c r="F21" s="2"/>
      <c r="G21" s="8" t="s">
        <v>9</v>
      </c>
      <c r="H21" s="11"/>
      <c r="I21" s="2"/>
      <c r="J21" s="2"/>
      <c r="K21" s="2"/>
    </row>
    <row r="22" ht="15.75" customHeight="1">
      <c r="E22" s="2"/>
      <c r="F22" s="2"/>
      <c r="G22" s="8" t="s">
        <v>10</v>
      </c>
      <c r="H22" s="11"/>
      <c r="I22" s="2"/>
      <c r="J22" s="2"/>
      <c r="K22" s="2"/>
    </row>
    <row r="23" ht="15.75" customHeight="1">
      <c r="E23" s="2"/>
      <c r="F23" s="2"/>
      <c r="G23" s="8" t="s">
        <v>11</v>
      </c>
      <c r="H23" s="11"/>
      <c r="I23" s="2"/>
      <c r="J23" s="2"/>
      <c r="K23" s="2"/>
    </row>
    <row r="24" ht="15.75" customHeight="1">
      <c r="E24" s="2"/>
      <c r="F24" s="2"/>
      <c r="G24" s="8" t="s">
        <v>12</v>
      </c>
      <c r="H24" s="11"/>
      <c r="I24" s="2"/>
      <c r="J24" s="2"/>
      <c r="K24" s="2"/>
    </row>
    <row r="25" ht="15.75" customHeight="1">
      <c r="E25" s="2"/>
      <c r="F25" s="2"/>
      <c r="G25" s="8" t="s">
        <v>13</v>
      </c>
      <c r="H25" s="11"/>
      <c r="I25" s="2"/>
      <c r="J25" s="2"/>
      <c r="K25" s="2"/>
    </row>
    <row r="26" ht="15.75" customHeight="1"/>
    <row r="27" ht="15.75" customHeight="1"/>
    <row r="28" ht="15.75" customHeight="1"/>
  </sheetData>
  <dataValidations>
    <dataValidation type="custom" allowBlank="1" showErrorMessage="1" sqref="I10:I11">
      <formula1>"Amara, Chuckwu, Sun, Moon, Noon"</formula1>
    </dataValidation>
  </dataValidations>
  <hyperlinks>
    <hyperlink display="Scenarios" location="Scenario!A1" ref="G17"/>
    <hyperlink display="Summary" location="Summary!A1" ref="G19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3" width="2.43"/>
    <col customWidth="1" min="20" max="24" width="19.29"/>
  </cols>
  <sheetData>
    <row r="1">
      <c r="C1" s="12" t="s">
        <v>14</v>
      </c>
      <c r="D1" s="13"/>
      <c r="E1" s="12"/>
      <c r="F1" s="14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S1" s="12"/>
      <c r="T1" s="12"/>
      <c r="U1" s="12"/>
      <c r="V1" s="12"/>
      <c r="W1" s="12"/>
      <c r="X1" s="12"/>
    </row>
    <row r="2">
      <c r="C2" s="12"/>
      <c r="D2" s="15" t="s">
        <v>15</v>
      </c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2"/>
      <c r="Q2" s="12"/>
      <c r="S2" s="12"/>
      <c r="T2" s="12"/>
      <c r="U2" s="12"/>
      <c r="V2" s="12"/>
      <c r="W2" s="12"/>
      <c r="X2" s="12"/>
    </row>
    <row r="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S3" s="12"/>
      <c r="T3" s="17"/>
      <c r="U3" s="17"/>
      <c r="V3" s="17"/>
      <c r="W3" s="17"/>
      <c r="X3" s="17"/>
    </row>
    <row r="4">
      <c r="C4" s="12"/>
      <c r="D4" s="18" t="s">
        <v>16</v>
      </c>
      <c r="E4" s="19"/>
      <c r="F4" s="19"/>
      <c r="G4" s="19"/>
      <c r="H4" s="19"/>
      <c r="I4" s="17"/>
      <c r="J4" s="18" t="s">
        <v>17</v>
      </c>
      <c r="K4" s="19"/>
      <c r="L4" s="19"/>
      <c r="M4" s="19"/>
      <c r="N4" s="19"/>
      <c r="O4" s="19"/>
      <c r="P4" s="12"/>
      <c r="Q4" s="12"/>
      <c r="S4" s="20" t="s">
        <v>18</v>
      </c>
      <c r="T4" s="21" t="s">
        <v>19</v>
      </c>
      <c r="U4" s="19"/>
      <c r="V4" s="19"/>
      <c r="W4" s="19"/>
      <c r="X4" s="19"/>
    </row>
    <row r="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7"/>
      <c r="O5" s="17"/>
      <c r="P5" s="12"/>
      <c r="Q5" s="12"/>
      <c r="S5" s="12"/>
      <c r="T5" s="22">
        <f>Inputs!K6</f>
        <v>2022</v>
      </c>
      <c r="U5" s="22">
        <f>Inputs!L6</f>
        <v>2023</v>
      </c>
      <c r="V5" s="22">
        <f>Inputs!M6</f>
        <v>2024</v>
      </c>
      <c r="W5" s="22">
        <f>Inputs!N6</f>
        <v>2025</v>
      </c>
      <c r="X5" s="22">
        <f>Inputs!O6</f>
        <v>2026</v>
      </c>
    </row>
    <row r="6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7"/>
      <c r="O6" s="17"/>
      <c r="P6" s="12"/>
      <c r="Q6" s="12"/>
      <c r="S6" s="23" t="s">
        <v>20</v>
      </c>
      <c r="T6" s="12"/>
      <c r="U6" s="12"/>
      <c r="V6" s="12"/>
      <c r="W6" s="12"/>
      <c r="X6" s="12"/>
    </row>
    <row r="7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7"/>
      <c r="O7" s="17"/>
      <c r="P7" s="12"/>
      <c r="Q7" s="12"/>
      <c r="S7" s="24" t="str">
        <f>Inputs!D84</f>
        <v>Sharp sand</v>
      </c>
      <c r="T7" s="25">
        <f>'P&amp;L'!K10</f>
        <v>0</v>
      </c>
      <c r="U7" s="25">
        <f>'P&amp;L'!L10</f>
        <v>0</v>
      </c>
      <c r="V7" s="25">
        <f>'P&amp;L'!M10</f>
        <v>0</v>
      </c>
      <c r="W7" s="25">
        <f>'P&amp;L'!N10</f>
        <v>0</v>
      </c>
      <c r="X7" s="25">
        <f>'P&amp;L'!O10</f>
        <v>0</v>
      </c>
    </row>
    <row r="8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7"/>
      <c r="O8" s="17"/>
      <c r="P8" s="12"/>
      <c r="Q8" s="12"/>
      <c r="S8" s="24" t="str">
        <f>Inputs!D85</f>
        <v>Granite</v>
      </c>
      <c r="T8" s="25">
        <f>'P&amp;L'!K11</f>
        <v>153049389.6</v>
      </c>
      <c r="U8" s="25">
        <f>'P&amp;L'!L11</f>
        <v>238232231</v>
      </c>
      <c r="V8" s="25">
        <f>'P&amp;L'!M11</f>
        <v>473125222</v>
      </c>
      <c r="W8" s="25">
        <f>'P&amp;L'!N11</f>
        <v>874731820</v>
      </c>
      <c r="X8" s="25">
        <f>'P&amp;L'!O11</f>
        <v>1485466076</v>
      </c>
    </row>
    <row r="9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7"/>
      <c r="O9" s="17"/>
      <c r="P9" s="12"/>
      <c r="Q9" s="12"/>
      <c r="S9" s="24" t="str">
        <f>Inputs!D86</f>
        <v>Truck hire</v>
      </c>
      <c r="T9" s="25">
        <f>'P&amp;L'!K12</f>
        <v>0</v>
      </c>
      <c r="U9" s="25">
        <f>'P&amp;L'!L12</f>
        <v>0</v>
      </c>
      <c r="V9" s="25">
        <f>'P&amp;L'!M12</f>
        <v>0</v>
      </c>
      <c r="W9" s="25">
        <f>'P&amp;L'!N12</f>
        <v>0</v>
      </c>
      <c r="X9" s="25">
        <f>'P&amp;L'!O12</f>
        <v>0</v>
      </c>
    </row>
    <row r="10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S10" s="23" t="s">
        <v>21</v>
      </c>
      <c r="T10" s="26">
        <f t="shared" ref="T10:X10" si="1">SUM(T7:T9)</f>
        <v>153049389.6</v>
      </c>
      <c r="U10" s="26">
        <f t="shared" si="1"/>
        <v>238232231</v>
      </c>
      <c r="V10" s="26">
        <f t="shared" si="1"/>
        <v>473125222</v>
      </c>
      <c r="W10" s="26">
        <f t="shared" si="1"/>
        <v>874731820</v>
      </c>
      <c r="X10" s="26">
        <f t="shared" si="1"/>
        <v>1485466076</v>
      </c>
    </row>
    <row r="11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S11" s="12"/>
      <c r="T11" s="27"/>
      <c r="U11" s="27"/>
      <c r="V11" s="27"/>
      <c r="W11" s="27"/>
      <c r="X11" s="27"/>
    </row>
    <row r="12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S12" s="28" t="s">
        <v>22</v>
      </c>
      <c r="T12" s="26">
        <f>'P&amp;L'!K18</f>
        <v>147047414</v>
      </c>
      <c r="U12" s="26">
        <f>'P&amp;L'!L18</f>
        <v>228822941.8</v>
      </c>
      <c r="V12" s="26">
        <f>'P&amp;L'!M18</f>
        <v>454320213.2</v>
      </c>
      <c r="W12" s="26">
        <f>'P&amp;L'!N18</f>
        <v>839862547.2</v>
      </c>
      <c r="X12" s="26">
        <f>'P&amp;L'!O18</f>
        <v>1426167433</v>
      </c>
    </row>
    <row r="13">
      <c r="C13" s="12"/>
      <c r="D13" s="2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S13" s="12"/>
      <c r="T13" s="27"/>
      <c r="U13" s="27"/>
      <c r="V13" s="27"/>
      <c r="W13" s="27"/>
      <c r="X13" s="27"/>
    </row>
    <row r="14">
      <c r="C14" s="12"/>
      <c r="D14" s="12"/>
      <c r="E14" s="1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2"/>
      <c r="S14" s="24" t="s">
        <v>23</v>
      </c>
      <c r="T14" s="25">
        <f t="shared" ref="T14:X14" si="2">T10-T12-T23</f>
        <v>221975.5833</v>
      </c>
      <c r="U14" s="25">
        <f t="shared" si="2"/>
        <v>-699663.8481</v>
      </c>
      <c r="V14" s="25">
        <f t="shared" si="2"/>
        <v>6874347.688</v>
      </c>
      <c r="W14" s="25">
        <f t="shared" si="2"/>
        <v>20258201.92</v>
      </c>
      <c r="X14" s="25">
        <f t="shared" si="2"/>
        <v>40638525.3</v>
      </c>
    </row>
    <row r="1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S15" s="24" t="s">
        <v>24</v>
      </c>
      <c r="T15" s="25">
        <f t="shared" ref="T15:X15" si="3">T14/T10</f>
        <v>0.001450352621</v>
      </c>
      <c r="U15" s="25">
        <f t="shared" si="3"/>
        <v>-0.002936898358</v>
      </c>
      <c r="V15" s="25">
        <f t="shared" si="3"/>
        <v>0.01452965804</v>
      </c>
      <c r="W15" s="25">
        <f t="shared" si="3"/>
        <v>0.0231593289</v>
      </c>
      <c r="X15" s="25">
        <f t="shared" si="3"/>
        <v>0.02735742402</v>
      </c>
    </row>
    <row r="16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S16" s="24"/>
      <c r="T16" s="27"/>
      <c r="U16" s="27"/>
      <c r="V16" s="27"/>
      <c r="W16" s="27"/>
      <c r="X16" s="27"/>
    </row>
    <row r="17">
      <c r="C17" s="12"/>
      <c r="D17" s="18" t="s">
        <v>25</v>
      </c>
      <c r="E17" s="19"/>
      <c r="F17" s="19"/>
      <c r="G17" s="19"/>
      <c r="H17" s="19"/>
      <c r="I17" s="17"/>
      <c r="J17" s="18" t="s">
        <v>26</v>
      </c>
      <c r="K17" s="19"/>
      <c r="L17" s="19"/>
      <c r="M17" s="19"/>
      <c r="N17" s="19"/>
      <c r="O17" s="19"/>
      <c r="P17" s="12"/>
      <c r="Q17" s="12"/>
      <c r="S17" s="24"/>
      <c r="T17" s="27"/>
      <c r="U17" s="27"/>
      <c r="V17" s="27"/>
      <c r="W17" s="27"/>
      <c r="X17" s="27"/>
    </row>
    <row r="18">
      <c r="C18" s="12"/>
      <c r="D18" s="17"/>
      <c r="E18" s="17"/>
      <c r="F18" s="30" t="s">
        <v>27</v>
      </c>
      <c r="G18" s="31" t="s">
        <v>28</v>
      </c>
      <c r="I18" s="12"/>
      <c r="J18" s="12"/>
      <c r="K18" s="12"/>
      <c r="L18" s="12"/>
      <c r="M18" s="12"/>
      <c r="N18" s="12"/>
      <c r="O18" s="12"/>
      <c r="P18" s="12"/>
      <c r="Q18" s="12"/>
      <c r="S18" s="12"/>
      <c r="T18" s="32"/>
      <c r="U18" s="32"/>
      <c r="V18" s="32"/>
      <c r="W18" s="32"/>
      <c r="X18" s="32"/>
    </row>
    <row r="19">
      <c r="C19" s="12"/>
      <c r="D19" s="17"/>
      <c r="E19" s="30" t="s">
        <v>20</v>
      </c>
      <c r="F19" s="33">
        <f>AVERAGE(T10:X10)</f>
        <v>644920947.7</v>
      </c>
      <c r="G19" s="34"/>
      <c r="H19" s="34"/>
      <c r="I19" s="12"/>
      <c r="J19" s="12"/>
      <c r="K19" s="12"/>
      <c r="L19" s="12"/>
      <c r="M19" s="12"/>
      <c r="N19" s="12"/>
      <c r="O19" s="12"/>
      <c r="P19" s="12"/>
      <c r="Q19" s="12"/>
      <c r="S19" s="23" t="s">
        <v>29</v>
      </c>
      <c r="T19" s="32"/>
      <c r="U19" s="32"/>
      <c r="V19" s="32"/>
      <c r="W19" s="32"/>
      <c r="X19" s="32"/>
    </row>
    <row r="20">
      <c r="C20" s="12"/>
      <c r="D20" s="17"/>
      <c r="E20" s="30"/>
      <c r="F20" s="35"/>
      <c r="G20" s="17"/>
      <c r="H20" s="17"/>
      <c r="I20" s="12"/>
      <c r="J20" s="12"/>
      <c r="K20" s="12"/>
      <c r="L20" s="12"/>
      <c r="M20" s="12"/>
      <c r="N20" s="12"/>
      <c r="O20" s="12"/>
      <c r="P20" s="12"/>
      <c r="Q20" s="12"/>
      <c r="S20" s="36" t="str">
        <f>'P&amp;L'!D21</f>
        <v>Pre-operating expenses</v>
      </c>
      <c r="T20" s="25">
        <f>'P&amp;L'!K21</f>
        <v>1700000</v>
      </c>
      <c r="U20" s="25">
        <f>'P&amp;L'!L21</f>
        <v>0</v>
      </c>
      <c r="V20" s="25">
        <f>'P&amp;L'!M21</f>
        <v>0</v>
      </c>
      <c r="W20" s="25">
        <f>'P&amp;L'!N21</f>
        <v>0</v>
      </c>
      <c r="X20" s="25">
        <f>'P&amp;L'!O21</f>
        <v>0</v>
      </c>
    </row>
    <row r="21">
      <c r="C21" s="12"/>
      <c r="D21" s="17"/>
      <c r="E21" s="30" t="s">
        <v>22</v>
      </c>
      <c r="F21" s="37">
        <f>AVERAGE(T12:X12)</f>
        <v>619244109.8</v>
      </c>
      <c r="G21" s="17"/>
      <c r="H21" s="17"/>
      <c r="I21" s="12"/>
      <c r="J21" s="12"/>
      <c r="K21" s="12"/>
      <c r="L21" s="12"/>
      <c r="M21" s="12"/>
      <c r="N21" s="12"/>
      <c r="O21" s="12"/>
      <c r="P21" s="12"/>
      <c r="Q21" s="12"/>
      <c r="S21" s="36" t="str">
        <f>'P&amp;L'!D22</f>
        <v>Salaries</v>
      </c>
      <c r="T21" s="25">
        <f>'P&amp;L'!K22</f>
        <v>1560000</v>
      </c>
      <c r="U21" s="25">
        <f>'P&amp;L'!L22</f>
        <v>2964744</v>
      </c>
      <c r="V21" s="25">
        <f>'P&amp;L'!M22</f>
        <v>4577305.345</v>
      </c>
      <c r="W21" s="25">
        <f>'P&amp;L'!N22</f>
        <v>7055122.364</v>
      </c>
      <c r="X21" s="25">
        <f>'P&amp;L'!O22</f>
        <v>10886935.7</v>
      </c>
    </row>
    <row r="22">
      <c r="C22" s="12"/>
      <c r="D22" s="17"/>
      <c r="E22" s="30"/>
      <c r="F22" s="35"/>
      <c r="G22" s="17"/>
      <c r="H22" s="17"/>
      <c r="I22" s="12"/>
      <c r="J22" s="12"/>
      <c r="K22" s="12"/>
      <c r="L22" s="12"/>
      <c r="M22" s="12"/>
      <c r="N22" s="12"/>
      <c r="O22" s="12"/>
      <c r="P22" s="12"/>
      <c r="Q22" s="12"/>
      <c r="S22" s="36" t="str">
        <f>'P&amp;L'!D23</f>
        <v>Admin &amp; selling expenses</v>
      </c>
      <c r="T22" s="25">
        <f>'P&amp;L'!K23</f>
        <v>2520000</v>
      </c>
      <c r="U22" s="25">
        <f>'P&amp;L'!L23</f>
        <v>7144209.088</v>
      </c>
      <c r="V22" s="25">
        <f>'P&amp;L'!M23</f>
        <v>7353355.848</v>
      </c>
      <c r="W22" s="25">
        <f>'P&amp;L'!N23</f>
        <v>7555948.516</v>
      </c>
      <c r="X22" s="25">
        <f>'P&amp;L'!O23</f>
        <v>7773182.035</v>
      </c>
    </row>
    <row r="23">
      <c r="C23" s="12"/>
      <c r="D23" s="17"/>
      <c r="E23" s="38" t="s">
        <v>29</v>
      </c>
      <c r="F23" s="37">
        <f>AVERAGE(T23:X23)</f>
        <v>12218160.58</v>
      </c>
      <c r="G23" s="17"/>
      <c r="H23" s="17"/>
      <c r="I23" s="12"/>
      <c r="J23" s="12"/>
      <c r="K23" s="12"/>
      <c r="L23" s="12"/>
      <c r="M23" s="12"/>
      <c r="N23" s="12"/>
      <c r="O23" s="12"/>
      <c r="P23" s="12"/>
      <c r="Q23" s="12"/>
      <c r="S23" s="28" t="s">
        <v>30</v>
      </c>
      <c r="T23" s="26">
        <f t="shared" ref="T23:X23" si="4">SUM(T20:T22)</f>
        <v>5780000</v>
      </c>
      <c r="U23" s="26">
        <f t="shared" si="4"/>
        <v>10108953.09</v>
      </c>
      <c r="V23" s="26">
        <f t="shared" si="4"/>
        <v>11930661.19</v>
      </c>
      <c r="W23" s="26">
        <f t="shared" si="4"/>
        <v>14611070.88</v>
      </c>
      <c r="X23" s="26">
        <f t="shared" si="4"/>
        <v>18660117.73</v>
      </c>
    </row>
    <row r="24">
      <c r="C24" s="12"/>
      <c r="D24" s="17"/>
      <c r="E24" s="30"/>
      <c r="F24" s="35"/>
      <c r="G24" s="17"/>
      <c r="H24" s="17"/>
      <c r="I24" s="12"/>
      <c r="J24" s="12"/>
      <c r="K24" s="12"/>
      <c r="L24" s="12"/>
      <c r="M24" s="12"/>
      <c r="N24" s="12"/>
      <c r="O24" s="12"/>
      <c r="P24" s="12"/>
      <c r="Q24" s="12"/>
      <c r="S24" s="12"/>
      <c r="T24" s="32"/>
      <c r="U24" s="32"/>
      <c r="V24" s="32"/>
      <c r="W24" s="32"/>
      <c r="X24" s="32"/>
    </row>
    <row r="25">
      <c r="C25" s="12"/>
      <c r="D25" s="17"/>
      <c r="E25" s="38" t="s">
        <v>23</v>
      </c>
      <c r="F25" s="37">
        <f>AVERAGE(T14:X14)</f>
        <v>13458677.33</v>
      </c>
      <c r="G25" s="17"/>
      <c r="H25" s="17"/>
      <c r="I25" s="12"/>
      <c r="J25" s="12"/>
      <c r="K25" s="12"/>
      <c r="L25" s="12"/>
      <c r="M25" s="12"/>
      <c r="N25" s="12"/>
      <c r="O25" s="12"/>
      <c r="P25" s="12"/>
      <c r="Q25" s="12"/>
      <c r="S25" s="23"/>
      <c r="T25" s="27"/>
      <c r="U25" s="27"/>
      <c r="V25" s="27"/>
      <c r="W25" s="27"/>
      <c r="X25" s="32"/>
    </row>
    <row r="26">
      <c r="C26" s="12"/>
      <c r="D26" s="17"/>
      <c r="E26" s="30"/>
      <c r="F26" s="35"/>
      <c r="G26" s="17"/>
      <c r="H26" s="17"/>
      <c r="I26" s="12"/>
      <c r="J26" s="12"/>
      <c r="K26" s="12"/>
      <c r="L26" s="12"/>
      <c r="M26" s="12"/>
      <c r="N26" s="12"/>
      <c r="O26" s="12"/>
      <c r="P26" s="12"/>
      <c r="Q26" s="12"/>
      <c r="S26" s="24"/>
      <c r="T26" s="27"/>
      <c r="U26" s="27"/>
      <c r="V26" s="27"/>
      <c r="W26" s="27"/>
      <c r="X26" s="39"/>
    </row>
    <row r="27">
      <c r="C27" s="12"/>
      <c r="D27" s="17"/>
      <c r="E27" s="38" t="s">
        <v>31</v>
      </c>
      <c r="F27" s="40">
        <f>F25/F19</f>
        <v>0.02086872411</v>
      </c>
      <c r="G27" s="17"/>
      <c r="H27" s="17"/>
      <c r="I27" s="12"/>
      <c r="J27" s="12"/>
      <c r="K27" s="12"/>
      <c r="L27" s="12"/>
      <c r="M27" s="12"/>
      <c r="N27" s="12"/>
      <c r="O27" s="12"/>
      <c r="P27" s="12"/>
      <c r="Q27" s="12"/>
      <c r="S27" s="12"/>
      <c r="T27" s="27"/>
      <c r="U27" s="27"/>
      <c r="V27" s="27"/>
      <c r="W27" s="27"/>
      <c r="X27" s="39"/>
    </row>
    <row r="28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7"/>
      <c r="S28" s="24"/>
      <c r="T28" s="27"/>
      <c r="U28" s="27"/>
      <c r="V28" s="27"/>
      <c r="W28" s="27"/>
      <c r="X28" s="39"/>
    </row>
    <row r="29">
      <c r="C29" s="12"/>
      <c r="D29" s="18" t="s">
        <v>32</v>
      </c>
      <c r="E29" s="19"/>
      <c r="F29" s="19"/>
      <c r="G29" s="19"/>
      <c r="H29" s="19"/>
      <c r="I29" s="12"/>
      <c r="J29" s="18" t="s">
        <v>33</v>
      </c>
      <c r="K29" s="19"/>
      <c r="L29" s="19"/>
      <c r="M29" s="19"/>
      <c r="N29" s="19"/>
      <c r="O29" s="19"/>
      <c r="P29" s="41"/>
      <c r="Q29" s="28"/>
      <c r="S29" s="24"/>
      <c r="T29" s="27"/>
      <c r="U29" s="27"/>
      <c r="V29" s="27"/>
      <c r="W29" s="27"/>
      <c r="X29" s="39"/>
    </row>
    <row r="30">
      <c r="C30" s="12"/>
      <c r="D30" s="42" t="s">
        <v>20</v>
      </c>
      <c r="E30" s="42"/>
      <c r="F30" s="42"/>
      <c r="G30" s="42"/>
      <c r="H30" s="43">
        <f>'P&amp;L'!K13</f>
        <v>153049389.6</v>
      </c>
      <c r="I30" s="17"/>
      <c r="J30" s="42" t="s">
        <v>34</v>
      </c>
      <c r="K30" s="42"/>
      <c r="L30" s="42"/>
      <c r="M30" s="42"/>
      <c r="N30" s="42"/>
      <c r="O30" s="42"/>
      <c r="P30" s="12"/>
      <c r="Q30" s="12"/>
      <c r="S30" s="24"/>
      <c r="T30" s="27"/>
      <c r="U30" s="27"/>
      <c r="V30" s="27"/>
      <c r="W30" s="27"/>
      <c r="X30" s="25"/>
    </row>
    <row r="31">
      <c r="C31" s="12"/>
      <c r="D31" s="17" t="s">
        <v>22</v>
      </c>
      <c r="E31" s="17"/>
      <c r="F31" s="17"/>
      <c r="G31" s="17"/>
      <c r="H31" s="43">
        <f>'P&amp;L'!K18</f>
        <v>147047414</v>
      </c>
      <c r="I31" s="17"/>
      <c r="J31" s="44" t="s">
        <v>35</v>
      </c>
      <c r="K31" s="17"/>
      <c r="L31" s="17"/>
      <c r="M31" s="17"/>
      <c r="N31" s="17"/>
      <c r="O31" s="43">
        <f>BS!K17</f>
        <v>8386926.128</v>
      </c>
      <c r="P31" s="12"/>
      <c r="Q31" s="12"/>
      <c r="S31" s="12"/>
      <c r="T31" s="32"/>
      <c r="U31" s="32"/>
      <c r="V31" s="32"/>
      <c r="W31" s="32"/>
      <c r="X31" s="27"/>
    </row>
    <row r="32">
      <c r="C32" s="12"/>
      <c r="D32" s="42" t="s">
        <v>36</v>
      </c>
      <c r="E32" s="42"/>
      <c r="F32" s="42"/>
      <c r="G32" s="42"/>
      <c r="H32" s="45">
        <f>H30-H31</f>
        <v>6001975.583</v>
      </c>
      <c r="I32" s="17"/>
      <c r="J32" s="44"/>
      <c r="K32" s="17"/>
      <c r="L32" s="17"/>
      <c r="M32" s="17"/>
      <c r="N32" s="17"/>
      <c r="O32" s="43"/>
      <c r="P32" s="12"/>
      <c r="Q32" s="12"/>
      <c r="S32" s="12"/>
      <c r="T32" s="32"/>
      <c r="U32" s="32"/>
      <c r="V32" s="32"/>
      <c r="W32" s="32"/>
      <c r="X32" s="32"/>
    </row>
    <row r="33">
      <c r="C33" s="12"/>
      <c r="D33" s="42" t="s">
        <v>29</v>
      </c>
      <c r="E33" s="42"/>
      <c r="F33" s="42"/>
      <c r="G33" s="42"/>
      <c r="H33" s="27"/>
      <c r="I33" s="17"/>
      <c r="J33" s="44" t="s">
        <v>37</v>
      </c>
      <c r="K33" s="17"/>
      <c r="L33" s="17"/>
      <c r="M33" s="17"/>
      <c r="N33" s="17"/>
      <c r="O33" s="43">
        <f>BS!K12</f>
        <v>2753353.703</v>
      </c>
      <c r="P33" s="12"/>
      <c r="Q33" s="12"/>
      <c r="S33" s="12"/>
      <c r="T33" s="32"/>
      <c r="U33" s="32"/>
      <c r="V33" s="32"/>
      <c r="W33" s="32"/>
      <c r="X33" s="32"/>
    </row>
    <row r="34">
      <c r="C34" s="12"/>
      <c r="D34" s="46" t="str">
        <f t="shared" ref="D34:D37" si="5">S20</f>
        <v>Pre-operating expenses</v>
      </c>
      <c r="E34" s="17"/>
      <c r="F34" s="17"/>
      <c r="G34" s="17"/>
      <c r="H34" s="43">
        <f t="shared" ref="H34:H37" si="6">T20</f>
        <v>1700000</v>
      </c>
      <c r="I34" s="17"/>
      <c r="J34" s="47" t="s">
        <v>38</v>
      </c>
      <c r="K34" s="42"/>
      <c r="L34" s="42"/>
      <c r="M34" s="42"/>
      <c r="N34" s="42"/>
      <c r="O34" s="48">
        <f>SUM(O31:O33)</f>
        <v>11140279.83</v>
      </c>
      <c r="P34" s="12"/>
      <c r="Q34" s="12"/>
      <c r="S34" s="23"/>
      <c r="T34" s="32"/>
      <c r="U34" s="32"/>
      <c r="V34" s="32"/>
      <c r="W34" s="32"/>
      <c r="X34" s="32"/>
    </row>
    <row r="35">
      <c r="C35" s="12"/>
      <c r="D35" s="46" t="str">
        <f t="shared" si="5"/>
        <v>Salaries</v>
      </c>
      <c r="E35" s="17"/>
      <c r="F35" s="17"/>
      <c r="G35" s="17"/>
      <c r="H35" s="43">
        <f t="shared" si="6"/>
        <v>1560000</v>
      </c>
      <c r="I35" s="17"/>
      <c r="J35" s="42" t="s">
        <v>39</v>
      </c>
      <c r="K35" s="42"/>
      <c r="L35" s="42"/>
      <c r="M35" s="42"/>
      <c r="N35" s="42"/>
      <c r="O35" s="27"/>
      <c r="P35" s="12"/>
      <c r="Q35" s="12"/>
      <c r="S35" s="28"/>
      <c r="T35" s="32"/>
      <c r="U35" s="32"/>
      <c r="V35" s="32"/>
      <c r="W35" s="32"/>
      <c r="X35" s="32"/>
    </row>
    <row r="36">
      <c r="C36" s="12"/>
      <c r="D36" s="46" t="str">
        <f t="shared" si="5"/>
        <v>Admin &amp; selling expenses</v>
      </c>
      <c r="E36" s="17"/>
      <c r="F36" s="17"/>
      <c r="G36" s="17"/>
      <c r="H36" s="43">
        <f t="shared" si="6"/>
        <v>2520000</v>
      </c>
      <c r="I36" s="17"/>
      <c r="J36" s="44" t="s">
        <v>40</v>
      </c>
      <c r="K36" s="17"/>
      <c r="L36" s="17"/>
      <c r="M36" s="17"/>
      <c r="N36" s="17"/>
      <c r="O36" s="43">
        <f>BS!K33</f>
        <v>293877.2783</v>
      </c>
      <c r="P36" s="12"/>
      <c r="Q36" s="12"/>
      <c r="S36" s="28"/>
      <c r="T36" s="27"/>
      <c r="U36" s="27"/>
      <c r="V36" s="27"/>
      <c r="W36" s="27"/>
      <c r="X36" s="32"/>
    </row>
    <row r="37">
      <c r="C37" s="12"/>
      <c r="D37" s="47" t="str">
        <f t="shared" si="5"/>
        <v>Total Expenses</v>
      </c>
      <c r="E37" s="42"/>
      <c r="F37" s="42"/>
      <c r="G37" s="42"/>
      <c r="H37" s="48">
        <f t="shared" si="6"/>
        <v>5780000</v>
      </c>
      <c r="I37" s="17"/>
      <c r="J37" s="44" t="s">
        <v>41</v>
      </c>
      <c r="K37" s="17"/>
      <c r="L37" s="17"/>
      <c r="M37" s="17"/>
      <c r="N37" s="17"/>
      <c r="O37" s="43">
        <f>BS!K26</f>
        <v>6400000</v>
      </c>
      <c r="P37" s="12"/>
      <c r="Q37" s="12"/>
      <c r="S37" s="12"/>
      <c r="T37" s="27"/>
      <c r="U37" s="27"/>
      <c r="V37" s="27"/>
      <c r="W37" s="27"/>
      <c r="X37" s="32"/>
    </row>
    <row r="38">
      <c r="C38" s="12"/>
      <c r="F38" s="17"/>
      <c r="G38" s="17"/>
      <c r="H38" s="43"/>
      <c r="I38" s="17"/>
      <c r="J38" s="47" t="s">
        <v>42</v>
      </c>
      <c r="K38" s="42"/>
      <c r="L38" s="42"/>
      <c r="M38" s="42"/>
      <c r="N38" s="42"/>
      <c r="O38" s="43">
        <f>BS!K23</f>
        <v>4446402.553</v>
      </c>
      <c r="P38" s="12"/>
      <c r="Q38" s="12"/>
      <c r="S38" s="24"/>
      <c r="T38" s="27"/>
      <c r="U38" s="27"/>
      <c r="V38" s="27"/>
      <c r="W38" s="27"/>
      <c r="X38" s="39"/>
    </row>
    <row r="39">
      <c r="C39" s="12"/>
      <c r="D39" s="47" t="s">
        <v>43</v>
      </c>
      <c r="E39" s="17"/>
      <c r="F39" s="42"/>
      <c r="G39" s="42"/>
      <c r="H39" s="48">
        <f>H32-H37</f>
        <v>221975.5833</v>
      </c>
      <c r="I39" s="17"/>
      <c r="J39" s="47" t="s">
        <v>44</v>
      </c>
      <c r="K39" s="42"/>
      <c r="L39" s="42"/>
      <c r="M39" s="42"/>
      <c r="N39" s="42"/>
      <c r="O39" s="48">
        <f>SUM(O36:O38)</f>
        <v>11140279.83</v>
      </c>
      <c r="P39" s="12"/>
      <c r="Q39" s="12"/>
      <c r="S39" s="12"/>
      <c r="T39" s="27"/>
      <c r="U39" s="27"/>
      <c r="V39" s="27"/>
      <c r="W39" s="27"/>
      <c r="X39" s="27"/>
    </row>
    <row r="40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S40" s="24"/>
      <c r="T40" s="27"/>
      <c r="U40" s="27"/>
      <c r="V40" s="27"/>
      <c r="W40" s="27"/>
      <c r="X40" s="39"/>
    </row>
    <row r="41">
      <c r="C41" s="12"/>
      <c r="D41" s="12"/>
      <c r="E41" s="12"/>
      <c r="F41" s="12"/>
      <c r="G41" s="12"/>
      <c r="H41" s="12"/>
      <c r="I41" s="12"/>
      <c r="J41" s="17"/>
      <c r="K41" s="17"/>
      <c r="L41" s="12"/>
      <c r="M41" s="12"/>
      <c r="N41" s="12"/>
      <c r="O41" s="17"/>
      <c r="P41" s="12"/>
      <c r="Q41" s="12"/>
      <c r="S41" s="24"/>
      <c r="T41" s="27"/>
      <c r="U41" s="27"/>
      <c r="V41" s="27"/>
      <c r="W41" s="27"/>
      <c r="X41" s="25"/>
    </row>
    <row r="42">
      <c r="C42" s="12"/>
      <c r="Q42" s="12"/>
      <c r="S42" s="23"/>
      <c r="T42" s="27"/>
      <c r="U42" s="27"/>
      <c r="V42" s="27"/>
      <c r="W42" s="27"/>
      <c r="X42" s="32"/>
    </row>
    <row r="43">
      <c r="C43" s="12"/>
      <c r="Q43" s="12"/>
      <c r="S43" s="24"/>
      <c r="T43" s="27"/>
      <c r="U43" s="27"/>
      <c r="V43" s="27"/>
      <c r="W43" s="27"/>
      <c r="X43" s="39"/>
    </row>
    <row r="44">
      <c r="C44" s="12"/>
      <c r="Q44" s="12"/>
      <c r="S44" s="24"/>
      <c r="T44" s="27"/>
      <c r="U44" s="27"/>
      <c r="V44" s="27"/>
      <c r="W44" s="27"/>
      <c r="X44" s="39"/>
    </row>
    <row r="45">
      <c r="C45" s="12"/>
      <c r="Q45" s="12"/>
      <c r="S45" s="24"/>
      <c r="T45" s="27"/>
      <c r="U45" s="27"/>
      <c r="V45" s="27"/>
      <c r="W45" s="27"/>
      <c r="X45" s="39"/>
    </row>
    <row r="46">
      <c r="C46" s="12"/>
      <c r="Q46" s="12"/>
      <c r="S46" s="23"/>
      <c r="T46" s="27"/>
      <c r="U46" s="27"/>
      <c r="V46" s="27"/>
      <c r="W46" s="27"/>
      <c r="X46" s="25"/>
    </row>
    <row r="47">
      <c r="C47" s="12"/>
      <c r="Q47" s="12"/>
      <c r="S47" s="12"/>
      <c r="T47" s="12"/>
      <c r="U47" s="12"/>
      <c r="V47" s="12"/>
      <c r="W47" s="12"/>
      <c r="X47" s="12"/>
    </row>
    <row r="48">
      <c r="C48" s="12"/>
      <c r="Q48" s="12"/>
      <c r="S48" s="12"/>
      <c r="T48" s="12"/>
      <c r="U48" s="12"/>
      <c r="V48" s="12"/>
      <c r="W48" s="12"/>
      <c r="X48" s="12"/>
    </row>
    <row r="49">
      <c r="C49" s="12"/>
      <c r="Q49" s="12"/>
      <c r="S49" s="12"/>
      <c r="T49" s="12"/>
      <c r="U49" s="12"/>
      <c r="V49" s="12"/>
      <c r="W49" s="12"/>
      <c r="X49" s="12"/>
    </row>
    <row r="50">
      <c r="C50" s="12"/>
      <c r="Q50" s="12"/>
      <c r="S50" s="12"/>
      <c r="T50" s="12"/>
      <c r="U50" s="12"/>
      <c r="V50" s="12"/>
      <c r="W50" s="12"/>
      <c r="X50" s="12"/>
    </row>
    <row r="51">
      <c r="C51" s="12"/>
      <c r="Q51" s="12"/>
      <c r="S51" s="12"/>
      <c r="T51" s="12"/>
      <c r="U51" s="12"/>
      <c r="V51" s="12"/>
      <c r="W51" s="12"/>
      <c r="X51" s="12"/>
    </row>
    <row r="52">
      <c r="C52" s="12"/>
      <c r="Q52" s="12"/>
      <c r="S52" s="12"/>
      <c r="T52" s="12"/>
      <c r="U52" s="12"/>
      <c r="V52" s="12"/>
      <c r="W52" s="12"/>
      <c r="X52" s="12"/>
    </row>
    <row r="53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S53" s="12"/>
      <c r="T53" s="12"/>
      <c r="U53" s="12"/>
      <c r="V53" s="12"/>
      <c r="W53" s="12"/>
      <c r="X53" s="12"/>
    </row>
    <row r="54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S54" s="12"/>
      <c r="T54" s="12"/>
      <c r="U54" s="12"/>
      <c r="V54" s="12"/>
      <c r="W54" s="12"/>
      <c r="X54" s="12"/>
    </row>
    <row r="5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S55" s="12"/>
      <c r="T55" s="12"/>
      <c r="U55" s="12"/>
      <c r="V55" s="12"/>
      <c r="W55" s="12"/>
      <c r="X55" s="12"/>
    </row>
    <row r="56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S56" s="12"/>
      <c r="T56" s="12"/>
      <c r="U56" s="12"/>
      <c r="V56" s="12"/>
      <c r="W56" s="12"/>
      <c r="X56" s="12"/>
    </row>
    <row r="57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S57" s="12"/>
      <c r="T57" s="12"/>
      <c r="U57" s="12"/>
      <c r="V57" s="12"/>
      <c r="W57" s="12"/>
      <c r="X57" s="12"/>
    </row>
    <row r="58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S58" s="12"/>
      <c r="T58" s="12"/>
      <c r="U58" s="12"/>
      <c r="V58" s="12"/>
      <c r="W58" s="12"/>
      <c r="X58" s="12"/>
    </row>
    <row r="59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S59" s="12"/>
      <c r="T59" s="12"/>
      <c r="U59" s="12"/>
      <c r="V59" s="12"/>
      <c r="W59" s="12"/>
      <c r="X59" s="12"/>
    </row>
    <row r="60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S60" s="12"/>
      <c r="T60" s="12"/>
      <c r="U60" s="12"/>
      <c r="V60" s="12"/>
      <c r="W60" s="12"/>
      <c r="X60" s="12"/>
    </row>
    <row r="61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S61" s="12"/>
      <c r="T61" s="12"/>
      <c r="U61" s="12"/>
      <c r="V61" s="12"/>
      <c r="W61" s="12"/>
      <c r="X61" s="12"/>
    </row>
    <row r="62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S62" s="12"/>
      <c r="T62" s="12"/>
      <c r="U62" s="12"/>
      <c r="V62" s="12"/>
      <c r="W62" s="12"/>
      <c r="X62" s="12"/>
    </row>
    <row r="63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S63" s="12"/>
      <c r="T63" s="12"/>
      <c r="U63" s="12"/>
      <c r="V63" s="12"/>
      <c r="W63" s="12"/>
      <c r="X63" s="12"/>
    </row>
    <row r="64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S64" s="12"/>
      <c r="T64" s="12"/>
      <c r="U64" s="12"/>
      <c r="V64" s="12"/>
      <c r="W64" s="12"/>
      <c r="X64" s="12"/>
    </row>
    <row r="6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S65" s="12"/>
      <c r="T65" s="12"/>
      <c r="U65" s="12"/>
      <c r="V65" s="12"/>
      <c r="W65" s="12"/>
      <c r="X65" s="12"/>
    </row>
    <row r="66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S66" s="12"/>
      <c r="T66" s="12"/>
      <c r="U66" s="12"/>
      <c r="V66" s="12"/>
      <c r="W66" s="12"/>
      <c r="X66" s="12"/>
    </row>
    <row r="67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S67" s="12"/>
      <c r="T67" s="12"/>
      <c r="U67" s="12"/>
      <c r="V67" s="12"/>
      <c r="W67" s="12"/>
      <c r="X67" s="12"/>
    </row>
    <row r="68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S68" s="12"/>
      <c r="T68" s="12"/>
      <c r="U68" s="12"/>
      <c r="V68" s="12"/>
      <c r="W68" s="12"/>
      <c r="X68" s="12"/>
    </row>
    <row r="69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S69" s="12"/>
      <c r="T69" s="12"/>
      <c r="U69" s="12"/>
      <c r="V69" s="12"/>
      <c r="W69" s="12"/>
      <c r="X69" s="12"/>
    </row>
    <row r="70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S70" s="12"/>
      <c r="T70" s="12"/>
      <c r="U70" s="12"/>
      <c r="V70" s="12"/>
      <c r="W70" s="12"/>
      <c r="X70" s="12"/>
    </row>
    <row r="71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S71" s="12"/>
      <c r="T71" s="12"/>
      <c r="U71" s="12"/>
      <c r="V71" s="12"/>
      <c r="W71" s="12"/>
      <c r="X71" s="12"/>
    </row>
    <row r="72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S72" s="12"/>
      <c r="T72" s="12"/>
      <c r="U72" s="12"/>
      <c r="V72" s="12"/>
      <c r="W72" s="12"/>
      <c r="X72" s="12"/>
    </row>
    <row r="73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S73" s="12"/>
      <c r="T73" s="12"/>
      <c r="U73" s="12"/>
      <c r="V73" s="12"/>
      <c r="W73" s="12"/>
      <c r="X73" s="12"/>
    </row>
    <row r="74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S74" s="12"/>
      <c r="T74" s="12"/>
      <c r="U74" s="12"/>
      <c r="V74" s="12"/>
      <c r="W74" s="12"/>
      <c r="X74" s="12"/>
    </row>
    <row r="7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S75" s="12"/>
      <c r="T75" s="12"/>
      <c r="U75" s="12"/>
      <c r="V75" s="12"/>
      <c r="W75" s="12"/>
      <c r="X75" s="12"/>
    </row>
    <row r="76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S76" s="12"/>
      <c r="T76" s="12"/>
      <c r="U76" s="12"/>
      <c r="V76" s="12"/>
      <c r="W76" s="12"/>
      <c r="X76" s="12"/>
    </row>
    <row r="77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S77" s="12"/>
      <c r="T77" s="12"/>
      <c r="U77" s="12"/>
      <c r="V77" s="12"/>
      <c r="W77" s="12"/>
      <c r="X77" s="12"/>
    </row>
    <row r="78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S78" s="12"/>
      <c r="T78" s="12"/>
      <c r="U78" s="12"/>
      <c r="V78" s="12"/>
      <c r="W78" s="12"/>
      <c r="X78" s="12"/>
    </row>
    <row r="79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S79" s="12"/>
      <c r="T79" s="12"/>
      <c r="U79" s="12"/>
      <c r="V79" s="12"/>
      <c r="W79" s="12"/>
      <c r="X79" s="12"/>
    </row>
    <row r="80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S80" s="12"/>
      <c r="T80" s="12"/>
      <c r="U80" s="12"/>
      <c r="V80" s="12"/>
      <c r="W80" s="12"/>
      <c r="X80" s="12"/>
    </row>
    <row r="81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S81" s="12"/>
      <c r="T81" s="12"/>
      <c r="U81" s="12"/>
      <c r="V81" s="12"/>
      <c r="W81" s="12"/>
      <c r="X81" s="12"/>
    </row>
    <row r="82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S82" s="12"/>
      <c r="T82" s="12"/>
      <c r="U82" s="12"/>
      <c r="V82" s="12"/>
      <c r="W82" s="12"/>
      <c r="X82" s="12"/>
    </row>
    <row r="8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S83" s="12"/>
      <c r="T83" s="12"/>
      <c r="U83" s="12"/>
      <c r="V83" s="12"/>
      <c r="W83" s="12"/>
      <c r="X83" s="12"/>
    </row>
    <row r="84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S84" s="12"/>
      <c r="T84" s="12"/>
      <c r="U84" s="12"/>
      <c r="V84" s="12"/>
      <c r="W84" s="12"/>
      <c r="X84" s="12"/>
    </row>
    <row r="8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S85" s="12"/>
      <c r="T85" s="12"/>
      <c r="U85" s="12"/>
      <c r="V85" s="12"/>
      <c r="W85" s="12"/>
      <c r="X85" s="12"/>
    </row>
    <row r="86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S86" s="12"/>
      <c r="T86" s="12"/>
      <c r="U86" s="12"/>
      <c r="V86" s="12"/>
      <c r="W86" s="12"/>
      <c r="X86" s="12"/>
    </row>
    <row r="87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S87" s="12"/>
      <c r="T87" s="12"/>
      <c r="U87" s="12"/>
      <c r="V87" s="12"/>
      <c r="W87" s="12"/>
      <c r="X87" s="12"/>
    </row>
    <row r="88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S88" s="12"/>
      <c r="T88" s="12"/>
      <c r="U88" s="12"/>
      <c r="V88" s="12"/>
      <c r="W88" s="12"/>
      <c r="X88" s="12"/>
    </row>
    <row r="89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S89" s="12"/>
      <c r="T89" s="12"/>
      <c r="U89" s="12"/>
      <c r="V89" s="12"/>
      <c r="W89" s="12"/>
      <c r="X89" s="12"/>
    </row>
    <row r="90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S90" s="12"/>
      <c r="T90" s="12"/>
      <c r="U90" s="12"/>
      <c r="V90" s="12"/>
      <c r="W90" s="12"/>
      <c r="X90" s="12"/>
    </row>
    <row r="91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S91" s="12"/>
      <c r="T91" s="12"/>
      <c r="U91" s="12"/>
      <c r="V91" s="12"/>
      <c r="W91" s="12"/>
      <c r="X91" s="12"/>
    </row>
    <row r="92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S92" s="12"/>
      <c r="T92" s="12"/>
      <c r="U92" s="12"/>
      <c r="V92" s="12"/>
      <c r="W92" s="12"/>
      <c r="X92" s="12"/>
    </row>
    <row r="93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S93" s="12"/>
      <c r="T93" s="12"/>
      <c r="U93" s="12"/>
      <c r="V93" s="12"/>
      <c r="W93" s="12"/>
      <c r="X93" s="12"/>
    </row>
    <row r="94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S94" s="12"/>
      <c r="T94" s="12"/>
      <c r="U94" s="12"/>
      <c r="V94" s="12"/>
      <c r="W94" s="12"/>
      <c r="X94" s="12"/>
    </row>
    <row r="9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S95" s="12"/>
      <c r="T95" s="12"/>
      <c r="U95" s="12"/>
      <c r="V95" s="12"/>
      <c r="W95" s="12"/>
      <c r="X95" s="12"/>
    </row>
    <row r="96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S96" s="12"/>
      <c r="T96" s="12"/>
      <c r="U96" s="12"/>
      <c r="V96" s="12"/>
      <c r="W96" s="12"/>
      <c r="X96" s="12"/>
    </row>
    <row r="97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S97" s="12"/>
      <c r="T97" s="12"/>
      <c r="U97" s="12"/>
      <c r="V97" s="12"/>
      <c r="W97" s="12"/>
      <c r="X97" s="12"/>
    </row>
    <row r="98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S98" s="12"/>
      <c r="T98" s="12"/>
      <c r="U98" s="12"/>
      <c r="V98" s="12"/>
      <c r="W98" s="12"/>
      <c r="X98" s="12"/>
    </row>
    <row r="99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S99" s="12"/>
      <c r="T99" s="12"/>
      <c r="U99" s="12"/>
      <c r="V99" s="12"/>
      <c r="W99" s="12"/>
      <c r="X99" s="12"/>
    </row>
    <row r="100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S100" s="12"/>
      <c r="T100" s="12"/>
      <c r="U100" s="12"/>
      <c r="V100" s="12"/>
      <c r="W100" s="12"/>
      <c r="X100" s="12"/>
    </row>
    <row r="101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S101" s="12"/>
      <c r="T101" s="12"/>
      <c r="U101" s="12"/>
      <c r="V101" s="12"/>
      <c r="W101" s="12"/>
      <c r="X101" s="12"/>
    </row>
    <row r="10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S102" s="12"/>
      <c r="T102" s="12"/>
      <c r="U102" s="12"/>
      <c r="V102" s="12"/>
      <c r="W102" s="12"/>
      <c r="X102" s="12"/>
    </row>
    <row r="103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S103" s="12"/>
      <c r="T103" s="12"/>
      <c r="U103" s="12"/>
      <c r="V103" s="12"/>
      <c r="W103" s="12"/>
      <c r="X103" s="12"/>
    </row>
    <row r="104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S104" s="12"/>
      <c r="T104" s="12"/>
      <c r="U104" s="12"/>
      <c r="V104" s="12"/>
      <c r="W104" s="12"/>
      <c r="X104" s="12"/>
    </row>
    <row r="10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S105" s="12"/>
      <c r="T105" s="12"/>
      <c r="U105" s="12"/>
      <c r="V105" s="12"/>
      <c r="W105" s="12"/>
      <c r="X105" s="12"/>
    </row>
    <row r="106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S106" s="12"/>
      <c r="T106" s="12"/>
      <c r="U106" s="12"/>
      <c r="V106" s="12"/>
      <c r="W106" s="12"/>
      <c r="X106" s="12"/>
    </row>
    <row r="107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S107" s="12"/>
      <c r="T107" s="12"/>
      <c r="U107" s="12"/>
      <c r="V107" s="12"/>
      <c r="W107" s="12"/>
      <c r="X107" s="12"/>
    </row>
    <row r="108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S108" s="12"/>
      <c r="T108" s="12"/>
      <c r="U108" s="12"/>
      <c r="V108" s="12"/>
      <c r="W108" s="12"/>
      <c r="X108" s="12"/>
    </row>
    <row r="109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S109" s="12"/>
      <c r="T109" s="12"/>
      <c r="U109" s="12"/>
      <c r="V109" s="12"/>
      <c r="W109" s="12"/>
      <c r="X109" s="12"/>
    </row>
    <row r="110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S110" s="12"/>
      <c r="T110" s="12"/>
      <c r="U110" s="12"/>
      <c r="V110" s="12"/>
      <c r="W110" s="12"/>
      <c r="X110" s="12"/>
    </row>
    <row r="111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S111" s="12"/>
      <c r="T111" s="12"/>
      <c r="U111" s="12"/>
      <c r="V111" s="12"/>
      <c r="W111" s="12"/>
      <c r="X111" s="12"/>
    </row>
    <row r="11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S112" s="12"/>
      <c r="T112" s="12"/>
      <c r="U112" s="12"/>
      <c r="V112" s="12"/>
      <c r="W112" s="12"/>
      <c r="X112" s="12"/>
    </row>
    <row r="113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S113" s="12"/>
      <c r="T113" s="12"/>
      <c r="U113" s="12"/>
      <c r="V113" s="12"/>
      <c r="W113" s="12"/>
      <c r="X113" s="12"/>
    </row>
    <row r="114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S114" s="12"/>
      <c r="T114" s="12"/>
      <c r="U114" s="12"/>
      <c r="V114" s="12"/>
      <c r="W114" s="12"/>
      <c r="X114" s="12"/>
    </row>
    <row r="11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S115" s="12"/>
      <c r="T115" s="12"/>
      <c r="U115" s="12"/>
      <c r="V115" s="12"/>
      <c r="W115" s="12"/>
      <c r="X115" s="12"/>
    </row>
    <row r="116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S116" s="12"/>
      <c r="T116" s="12"/>
      <c r="U116" s="12"/>
      <c r="V116" s="12"/>
      <c r="W116" s="12"/>
      <c r="X116" s="12"/>
    </row>
    <row r="117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S117" s="12"/>
      <c r="T117" s="12"/>
      <c r="U117" s="12"/>
      <c r="V117" s="12"/>
      <c r="W117" s="12"/>
      <c r="X117" s="12"/>
    </row>
    <row r="118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S118" s="12"/>
      <c r="T118" s="12"/>
      <c r="U118" s="12"/>
      <c r="V118" s="12"/>
      <c r="W118" s="12"/>
      <c r="X118" s="12"/>
    </row>
    <row r="119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S119" s="12"/>
      <c r="T119" s="12"/>
      <c r="U119" s="12"/>
      <c r="V119" s="12"/>
      <c r="W119" s="12"/>
      <c r="X119" s="12"/>
    </row>
    <row r="120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S120" s="12"/>
      <c r="T120" s="12"/>
      <c r="U120" s="12"/>
      <c r="V120" s="12"/>
      <c r="W120" s="12"/>
      <c r="X120" s="12"/>
    </row>
    <row r="121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S121" s="12"/>
      <c r="T121" s="12"/>
      <c r="U121" s="12"/>
      <c r="V121" s="12"/>
      <c r="W121" s="12"/>
      <c r="X121" s="12"/>
    </row>
    <row r="12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S122" s="12"/>
      <c r="T122" s="12"/>
      <c r="U122" s="12"/>
      <c r="V122" s="12"/>
      <c r="W122" s="12"/>
      <c r="X122" s="12"/>
    </row>
    <row r="12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S123" s="12"/>
      <c r="T123" s="12"/>
      <c r="U123" s="12"/>
      <c r="V123" s="12"/>
      <c r="W123" s="12"/>
      <c r="X123" s="12"/>
    </row>
    <row r="124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S124" s="12"/>
      <c r="T124" s="12"/>
      <c r="U124" s="12"/>
      <c r="V124" s="12"/>
      <c r="W124" s="12"/>
      <c r="X124" s="12"/>
    </row>
    <row r="1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S125" s="12"/>
      <c r="T125" s="12"/>
      <c r="U125" s="12"/>
      <c r="V125" s="12"/>
      <c r="W125" s="12"/>
      <c r="X125" s="12"/>
    </row>
    <row r="126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S126" s="12"/>
      <c r="T126" s="12"/>
      <c r="U126" s="12"/>
      <c r="V126" s="12"/>
      <c r="W126" s="12"/>
      <c r="X126" s="12"/>
    </row>
    <row r="127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S127" s="12"/>
      <c r="T127" s="12"/>
      <c r="U127" s="12"/>
      <c r="V127" s="12"/>
      <c r="W127" s="12"/>
      <c r="X127" s="12"/>
    </row>
    <row r="128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S128" s="12"/>
      <c r="T128" s="12"/>
      <c r="U128" s="12"/>
      <c r="V128" s="12"/>
      <c r="W128" s="12"/>
      <c r="X128" s="12"/>
    </row>
    <row r="129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S129" s="12"/>
      <c r="T129" s="12"/>
      <c r="U129" s="12"/>
      <c r="V129" s="12"/>
      <c r="W129" s="12"/>
      <c r="X129" s="12"/>
    </row>
    <row r="130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S130" s="12"/>
      <c r="T130" s="12"/>
      <c r="U130" s="12"/>
      <c r="V130" s="12"/>
      <c r="W130" s="12"/>
      <c r="X130" s="12"/>
    </row>
    <row r="131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S131" s="12"/>
      <c r="T131" s="12"/>
      <c r="U131" s="12"/>
      <c r="V131" s="12"/>
      <c r="W131" s="12"/>
      <c r="X131" s="12"/>
    </row>
    <row r="13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S132" s="12"/>
      <c r="T132" s="12"/>
      <c r="U132" s="12"/>
      <c r="V132" s="12"/>
      <c r="W132" s="12"/>
      <c r="X132" s="12"/>
    </row>
    <row r="133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S133" s="12"/>
      <c r="T133" s="12"/>
      <c r="U133" s="12"/>
      <c r="V133" s="12"/>
      <c r="W133" s="12"/>
      <c r="X133" s="12"/>
    </row>
    <row r="134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S134" s="12"/>
      <c r="T134" s="12"/>
      <c r="U134" s="12"/>
      <c r="V134" s="12"/>
      <c r="W134" s="12"/>
      <c r="X134" s="12"/>
    </row>
    <row r="13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S135" s="12"/>
      <c r="T135" s="12"/>
      <c r="U135" s="12"/>
      <c r="V135" s="12"/>
      <c r="W135" s="12"/>
      <c r="X135" s="12"/>
    </row>
    <row r="136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S136" s="12"/>
      <c r="T136" s="12"/>
      <c r="U136" s="12"/>
      <c r="V136" s="12"/>
      <c r="W136" s="12"/>
      <c r="X136" s="12"/>
    </row>
    <row r="137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S137" s="12"/>
      <c r="T137" s="12"/>
      <c r="U137" s="12"/>
      <c r="V137" s="12"/>
      <c r="W137" s="12"/>
      <c r="X137" s="12"/>
    </row>
    <row r="138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S138" s="12"/>
      <c r="T138" s="12"/>
      <c r="U138" s="12"/>
      <c r="V138" s="12"/>
      <c r="W138" s="12"/>
      <c r="X138" s="12"/>
    </row>
    <row r="139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S139" s="12"/>
      <c r="T139" s="12"/>
      <c r="U139" s="12"/>
      <c r="V139" s="12"/>
      <c r="W139" s="12"/>
      <c r="X139" s="12"/>
    </row>
    <row r="140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S140" s="12"/>
      <c r="T140" s="12"/>
      <c r="U140" s="12"/>
      <c r="V140" s="12"/>
      <c r="W140" s="12"/>
      <c r="X140" s="12"/>
    </row>
    <row r="141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S141" s="12"/>
      <c r="T141" s="12"/>
      <c r="U141" s="12"/>
      <c r="V141" s="12"/>
      <c r="W141" s="12"/>
      <c r="X141" s="12"/>
    </row>
    <row r="14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S142" s="12"/>
      <c r="T142" s="12"/>
      <c r="U142" s="12"/>
      <c r="V142" s="12"/>
      <c r="W142" s="12"/>
      <c r="X142" s="12"/>
    </row>
    <row r="143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S143" s="12"/>
      <c r="T143" s="12"/>
      <c r="U143" s="12"/>
      <c r="V143" s="12"/>
      <c r="W143" s="12"/>
      <c r="X143" s="12"/>
    </row>
    <row r="144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S144" s="12"/>
      <c r="T144" s="12"/>
      <c r="U144" s="12"/>
      <c r="V144" s="12"/>
      <c r="W144" s="12"/>
      <c r="X144" s="12"/>
    </row>
    <row r="14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S145" s="12"/>
      <c r="T145" s="12"/>
      <c r="U145" s="12"/>
      <c r="V145" s="12"/>
      <c r="W145" s="12"/>
      <c r="X145" s="12"/>
    </row>
    <row r="146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S146" s="12"/>
      <c r="T146" s="12"/>
      <c r="U146" s="12"/>
      <c r="V146" s="12"/>
      <c r="W146" s="12"/>
      <c r="X146" s="12"/>
    </row>
    <row r="147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S147" s="12"/>
      <c r="T147" s="12"/>
      <c r="U147" s="12"/>
      <c r="V147" s="12"/>
      <c r="W147" s="12"/>
      <c r="X147" s="12"/>
    </row>
    <row r="148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S148" s="12"/>
      <c r="T148" s="12"/>
      <c r="U148" s="12"/>
      <c r="V148" s="12"/>
      <c r="W148" s="12"/>
      <c r="X148" s="12"/>
    </row>
    <row r="149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S149" s="12"/>
      <c r="T149" s="12"/>
      <c r="U149" s="12"/>
      <c r="V149" s="12"/>
      <c r="W149" s="12"/>
      <c r="X149" s="12"/>
    </row>
    <row r="150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S150" s="12"/>
      <c r="T150" s="12"/>
      <c r="U150" s="12"/>
      <c r="V150" s="12"/>
      <c r="W150" s="12"/>
      <c r="X150" s="12"/>
    </row>
    <row r="151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S151" s="12"/>
      <c r="T151" s="12"/>
      <c r="U151" s="12"/>
      <c r="V151" s="12"/>
      <c r="W151" s="12"/>
      <c r="X151" s="12"/>
    </row>
    <row r="15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S152" s="12"/>
      <c r="T152" s="12"/>
      <c r="U152" s="12"/>
      <c r="V152" s="12"/>
      <c r="W152" s="12"/>
      <c r="X152" s="12"/>
    </row>
    <row r="15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S153" s="12"/>
      <c r="T153" s="12"/>
      <c r="U153" s="12"/>
      <c r="V153" s="12"/>
      <c r="W153" s="12"/>
      <c r="X153" s="12"/>
    </row>
    <row r="154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S154" s="12"/>
      <c r="T154" s="12"/>
      <c r="U154" s="12"/>
      <c r="V154" s="12"/>
      <c r="W154" s="12"/>
      <c r="X154" s="12"/>
    </row>
    <row r="15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S155" s="12"/>
      <c r="T155" s="12"/>
      <c r="U155" s="12"/>
      <c r="V155" s="12"/>
      <c r="W155" s="12"/>
      <c r="X155" s="12"/>
    </row>
    <row r="156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S156" s="12"/>
      <c r="T156" s="12"/>
      <c r="U156" s="12"/>
      <c r="V156" s="12"/>
      <c r="W156" s="12"/>
      <c r="X156" s="12"/>
    </row>
    <row r="157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S157" s="12"/>
      <c r="T157" s="12"/>
      <c r="U157" s="12"/>
      <c r="V157" s="12"/>
      <c r="W157" s="12"/>
      <c r="X157" s="12"/>
    </row>
    <row r="158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S158" s="12"/>
      <c r="T158" s="12"/>
      <c r="U158" s="12"/>
      <c r="V158" s="12"/>
      <c r="W158" s="12"/>
      <c r="X158" s="12"/>
    </row>
    <row r="159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S159" s="12"/>
      <c r="T159" s="12"/>
      <c r="U159" s="12"/>
      <c r="V159" s="12"/>
      <c r="W159" s="12"/>
      <c r="X159" s="12"/>
    </row>
    <row r="160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S160" s="12"/>
      <c r="T160" s="12"/>
      <c r="U160" s="12"/>
      <c r="V160" s="12"/>
      <c r="W160" s="12"/>
      <c r="X160" s="12"/>
    </row>
    <row r="161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S161" s="12"/>
      <c r="T161" s="12"/>
      <c r="U161" s="12"/>
      <c r="V161" s="12"/>
      <c r="W161" s="12"/>
      <c r="X161" s="12"/>
    </row>
    <row r="162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S162" s="12"/>
      <c r="T162" s="12"/>
      <c r="U162" s="12"/>
      <c r="V162" s="12"/>
      <c r="W162" s="12"/>
      <c r="X162" s="12"/>
    </row>
    <row r="163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S163" s="12"/>
      <c r="T163" s="12"/>
      <c r="U163" s="12"/>
      <c r="V163" s="12"/>
      <c r="W163" s="12"/>
      <c r="X163" s="12"/>
    </row>
    <row r="164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S164" s="12"/>
      <c r="T164" s="12"/>
      <c r="U164" s="12"/>
      <c r="V164" s="12"/>
      <c r="W164" s="12"/>
      <c r="X164" s="12"/>
    </row>
    <row r="16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S165" s="12"/>
      <c r="T165" s="12"/>
      <c r="U165" s="12"/>
      <c r="V165" s="12"/>
      <c r="W165" s="12"/>
      <c r="X165" s="12"/>
    </row>
    <row r="166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S166" s="12"/>
      <c r="T166" s="12"/>
      <c r="U166" s="12"/>
      <c r="V166" s="12"/>
      <c r="W166" s="12"/>
      <c r="X166" s="12"/>
    </row>
    <row r="167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S167" s="12"/>
      <c r="T167" s="12"/>
      <c r="U167" s="12"/>
      <c r="V167" s="12"/>
      <c r="W167" s="12"/>
      <c r="X167" s="12"/>
    </row>
    <row r="168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S168" s="12"/>
      <c r="T168" s="12"/>
      <c r="U168" s="12"/>
      <c r="V168" s="12"/>
      <c r="W168" s="12"/>
      <c r="X168" s="12"/>
    </row>
    <row r="169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S169" s="12"/>
      <c r="T169" s="12"/>
      <c r="U169" s="12"/>
      <c r="V169" s="12"/>
      <c r="W169" s="12"/>
      <c r="X169" s="12"/>
    </row>
    <row r="170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S170" s="12"/>
      <c r="T170" s="12"/>
      <c r="U170" s="12"/>
      <c r="V170" s="12"/>
      <c r="W170" s="12"/>
      <c r="X170" s="12"/>
    </row>
    <row r="171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S171" s="12"/>
      <c r="T171" s="12"/>
      <c r="U171" s="12"/>
      <c r="V171" s="12"/>
      <c r="W171" s="12"/>
      <c r="X171" s="12"/>
    </row>
    <row r="172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S172" s="12"/>
      <c r="T172" s="12"/>
      <c r="U172" s="12"/>
      <c r="V172" s="12"/>
      <c r="W172" s="12"/>
      <c r="X172" s="12"/>
    </row>
    <row r="173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S173" s="12"/>
      <c r="T173" s="12"/>
      <c r="U173" s="12"/>
      <c r="V173" s="12"/>
      <c r="W173" s="12"/>
      <c r="X173" s="12"/>
    </row>
    <row r="174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S174" s="12"/>
      <c r="T174" s="12"/>
      <c r="U174" s="12"/>
      <c r="V174" s="12"/>
      <c r="W174" s="12"/>
      <c r="X174" s="12"/>
    </row>
    <row r="17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S175" s="12"/>
      <c r="T175" s="12"/>
      <c r="U175" s="12"/>
      <c r="V175" s="12"/>
      <c r="W175" s="12"/>
      <c r="X175" s="12"/>
    </row>
    <row r="176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S176" s="12"/>
      <c r="T176" s="12"/>
      <c r="U176" s="12"/>
      <c r="V176" s="12"/>
      <c r="W176" s="12"/>
      <c r="X176" s="12"/>
    </row>
    <row r="177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S177" s="12"/>
      <c r="T177" s="12"/>
      <c r="U177" s="12"/>
      <c r="V177" s="12"/>
      <c r="W177" s="12"/>
      <c r="X177" s="12"/>
    </row>
    <row r="178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S178" s="12"/>
      <c r="T178" s="12"/>
      <c r="U178" s="12"/>
      <c r="V178" s="12"/>
      <c r="W178" s="12"/>
      <c r="X178" s="12"/>
    </row>
    <row r="179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S179" s="12"/>
      <c r="T179" s="12"/>
      <c r="U179" s="12"/>
      <c r="V179" s="12"/>
      <c r="W179" s="12"/>
      <c r="X179" s="12"/>
    </row>
    <row r="180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S180" s="12"/>
      <c r="T180" s="12"/>
      <c r="U180" s="12"/>
      <c r="V180" s="12"/>
      <c r="W180" s="12"/>
      <c r="X180" s="12"/>
    </row>
    <row r="181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S181" s="12"/>
      <c r="T181" s="12"/>
      <c r="U181" s="12"/>
      <c r="V181" s="12"/>
      <c r="W181" s="12"/>
      <c r="X181" s="12"/>
    </row>
    <row r="182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S182" s="12"/>
      <c r="T182" s="12"/>
      <c r="U182" s="12"/>
      <c r="V182" s="12"/>
      <c r="W182" s="12"/>
      <c r="X182" s="12"/>
    </row>
    <row r="183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S183" s="12"/>
      <c r="T183" s="12"/>
      <c r="U183" s="12"/>
      <c r="V183" s="12"/>
      <c r="W183" s="12"/>
      <c r="X183" s="12"/>
    </row>
    <row r="184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S184" s="12"/>
      <c r="T184" s="12"/>
      <c r="U184" s="12"/>
      <c r="V184" s="12"/>
      <c r="W184" s="12"/>
      <c r="X184" s="12"/>
    </row>
    <row r="18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S185" s="12"/>
      <c r="T185" s="12"/>
      <c r="U185" s="12"/>
      <c r="V185" s="12"/>
      <c r="W185" s="12"/>
      <c r="X185" s="12"/>
    </row>
    <row r="186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S186" s="12"/>
      <c r="T186" s="12"/>
      <c r="U186" s="12"/>
      <c r="V186" s="12"/>
      <c r="W186" s="12"/>
      <c r="X186" s="12"/>
    </row>
    <row r="187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S187" s="12"/>
      <c r="T187" s="12"/>
      <c r="U187" s="12"/>
      <c r="V187" s="12"/>
      <c r="W187" s="12"/>
      <c r="X187" s="12"/>
    </row>
    <row r="188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S188" s="12"/>
      <c r="T188" s="12"/>
      <c r="U188" s="12"/>
      <c r="V188" s="12"/>
      <c r="W188" s="12"/>
      <c r="X188" s="12"/>
    </row>
    <row r="189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S189" s="12"/>
      <c r="T189" s="12"/>
      <c r="U189" s="12"/>
      <c r="V189" s="12"/>
      <c r="W189" s="12"/>
      <c r="X189" s="12"/>
    </row>
    <row r="190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S190" s="12"/>
      <c r="T190" s="12"/>
      <c r="U190" s="12"/>
      <c r="V190" s="12"/>
      <c r="W190" s="12"/>
      <c r="X190" s="12"/>
    </row>
    <row r="191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S191" s="12"/>
      <c r="T191" s="12"/>
      <c r="U191" s="12"/>
      <c r="V191" s="12"/>
      <c r="W191" s="12"/>
      <c r="X191" s="12"/>
    </row>
    <row r="192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S192" s="12"/>
      <c r="T192" s="12"/>
      <c r="U192" s="12"/>
      <c r="V192" s="12"/>
      <c r="W192" s="12"/>
      <c r="X192" s="12"/>
    </row>
    <row r="193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S193" s="12"/>
      <c r="T193" s="12"/>
      <c r="U193" s="12"/>
      <c r="V193" s="12"/>
      <c r="W193" s="12"/>
      <c r="X193" s="12"/>
    </row>
    <row r="194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S194" s="12"/>
      <c r="T194" s="12"/>
      <c r="U194" s="12"/>
      <c r="V194" s="12"/>
      <c r="W194" s="12"/>
      <c r="X194" s="12"/>
    </row>
    <row r="19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S195" s="12"/>
      <c r="T195" s="12"/>
      <c r="U195" s="12"/>
      <c r="V195" s="12"/>
      <c r="W195" s="12"/>
      <c r="X195" s="12"/>
    </row>
    <row r="196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S196" s="12"/>
      <c r="T196" s="12"/>
      <c r="U196" s="12"/>
      <c r="V196" s="12"/>
      <c r="W196" s="12"/>
      <c r="X196" s="12"/>
    </row>
    <row r="197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S197" s="12"/>
      <c r="T197" s="12"/>
      <c r="U197" s="12"/>
      <c r="V197" s="12"/>
      <c r="W197" s="12"/>
      <c r="X197" s="12"/>
    </row>
    <row r="198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S198" s="12"/>
      <c r="T198" s="12"/>
      <c r="U198" s="12"/>
      <c r="V198" s="12"/>
      <c r="W198" s="12"/>
      <c r="X198" s="12"/>
    </row>
    <row r="199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S199" s="12"/>
      <c r="T199" s="12"/>
      <c r="U199" s="12"/>
      <c r="V199" s="12"/>
      <c r="W199" s="12"/>
      <c r="X199" s="12"/>
    </row>
    <row r="200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S200" s="12"/>
      <c r="T200" s="12"/>
      <c r="U200" s="12"/>
      <c r="V200" s="12"/>
      <c r="W200" s="12"/>
      <c r="X200" s="12"/>
    </row>
    <row r="201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S201" s="12"/>
      <c r="T201" s="12"/>
      <c r="U201" s="12"/>
      <c r="V201" s="12"/>
      <c r="W201" s="12"/>
      <c r="X201" s="12"/>
    </row>
    <row r="202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S202" s="12"/>
      <c r="T202" s="12"/>
      <c r="U202" s="12"/>
      <c r="V202" s="12"/>
      <c r="W202" s="12"/>
      <c r="X202" s="12"/>
    </row>
    <row r="203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S203" s="12"/>
      <c r="T203" s="12"/>
      <c r="U203" s="12"/>
      <c r="V203" s="12"/>
      <c r="W203" s="12"/>
      <c r="X203" s="12"/>
    </row>
    <row r="204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S204" s="12"/>
      <c r="T204" s="12"/>
      <c r="U204" s="12"/>
      <c r="V204" s="12"/>
      <c r="W204" s="12"/>
      <c r="X204" s="12"/>
    </row>
    <row r="20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S205" s="12"/>
      <c r="T205" s="12"/>
      <c r="U205" s="12"/>
      <c r="V205" s="12"/>
      <c r="W205" s="12"/>
      <c r="X205" s="12"/>
    </row>
    <row r="206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S206" s="12"/>
      <c r="T206" s="12"/>
      <c r="U206" s="12"/>
      <c r="V206" s="12"/>
      <c r="W206" s="12"/>
      <c r="X206" s="12"/>
    </row>
    <row r="207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S207" s="12"/>
      <c r="T207" s="12"/>
      <c r="U207" s="12"/>
      <c r="V207" s="12"/>
      <c r="W207" s="12"/>
      <c r="X207" s="12"/>
    </row>
    <row r="208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S208" s="12"/>
      <c r="T208" s="12"/>
      <c r="U208" s="12"/>
      <c r="V208" s="12"/>
      <c r="W208" s="12"/>
      <c r="X208" s="12"/>
    </row>
    <row r="209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S209" s="12"/>
      <c r="T209" s="12"/>
      <c r="U209" s="12"/>
      <c r="V209" s="12"/>
      <c r="W209" s="12"/>
      <c r="X209" s="12"/>
    </row>
    <row r="210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S210" s="12"/>
      <c r="T210" s="12"/>
      <c r="U210" s="12"/>
      <c r="V210" s="12"/>
      <c r="W210" s="12"/>
      <c r="X210" s="12"/>
    </row>
    <row r="211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S211" s="12"/>
      <c r="T211" s="12"/>
      <c r="U211" s="12"/>
      <c r="V211" s="12"/>
      <c r="W211" s="12"/>
      <c r="X211" s="12"/>
    </row>
    <row r="212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S212" s="12"/>
      <c r="T212" s="12"/>
      <c r="U212" s="12"/>
      <c r="V212" s="12"/>
      <c r="W212" s="12"/>
      <c r="X212" s="12"/>
    </row>
    <row r="213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S213" s="12"/>
      <c r="T213" s="12"/>
      <c r="U213" s="12"/>
      <c r="V213" s="12"/>
      <c r="W213" s="12"/>
      <c r="X213" s="12"/>
    </row>
    <row r="214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S214" s="12"/>
      <c r="T214" s="12"/>
      <c r="U214" s="12"/>
      <c r="V214" s="12"/>
      <c r="W214" s="12"/>
      <c r="X214" s="12"/>
    </row>
    <row r="21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S215" s="12"/>
      <c r="T215" s="12"/>
      <c r="U215" s="12"/>
      <c r="V215" s="12"/>
      <c r="W215" s="12"/>
      <c r="X215" s="12"/>
    </row>
    <row r="216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S216" s="12"/>
      <c r="T216" s="12"/>
      <c r="U216" s="12"/>
      <c r="V216" s="12"/>
      <c r="W216" s="12"/>
      <c r="X216" s="12"/>
    </row>
    <row r="217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S217" s="12"/>
      <c r="T217" s="12"/>
      <c r="U217" s="12"/>
      <c r="V217" s="12"/>
      <c r="W217" s="12"/>
      <c r="X217" s="12"/>
    </row>
    <row r="218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S218" s="12"/>
      <c r="T218" s="12"/>
      <c r="U218" s="12"/>
      <c r="V218" s="12"/>
      <c r="W218" s="12"/>
      <c r="X218" s="12"/>
    </row>
    <row r="219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S219" s="12"/>
      <c r="T219" s="12"/>
      <c r="U219" s="12"/>
      <c r="V219" s="12"/>
      <c r="W219" s="12"/>
      <c r="X219" s="12"/>
    </row>
    <row r="220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S220" s="12"/>
      <c r="T220" s="12"/>
      <c r="U220" s="12"/>
      <c r="V220" s="12"/>
      <c r="W220" s="12"/>
      <c r="X220" s="12"/>
    </row>
    <row r="221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S221" s="12"/>
      <c r="T221" s="12"/>
      <c r="U221" s="12"/>
      <c r="V221" s="12"/>
      <c r="W221" s="12"/>
      <c r="X221" s="12"/>
    </row>
    <row r="222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S222" s="12"/>
      <c r="T222" s="12"/>
      <c r="U222" s="12"/>
      <c r="V222" s="12"/>
      <c r="W222" s="12"/>
      <c r="X222" s="12"/>
    </row>
    <row r="223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S223" s="12"/>
      <c r="T223" s="12"/>
      <c r="U223" s="12"/>
      <c r="V223" s="12"/>
      <c r="W223" s="12"/>
      <c r="X223" s="12"/>
    </row>
    <row r="224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S224" s="12"/>
      <c r="T224" s="12"/>
      <c r="U224" s="12"/>
      <c r="V224" s="12"/>
      <c r="W224" s="12"/>
      <c r="X224" s="12"/>
    </row>
    <row r="2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S225" s="12"/>
      <c r="T225" s="12"/>
      <c r="U225" s="12"/>
      <c r="V225" s="12"/>
      <c r="W225" s="12"/>
      <c r="X225" s="12"/>
    </row>
    <row r="226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S226" s="12"/>
      <c r="T226" s="12"/>
      <c r="U226" s="12"/>
      <c r="V226" s="12"/>
      <c r="W226" s="12"/>
      <c r="X226" s="12"/>
    </row>
    <row r="227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S227" s="12"/>
      <c r="T227" s="12"/>
      <c r="U227" s="12"/>
      <c r="V227" s="12"/>
      <c r="W227" s="12"/>
      <c r="X227" s="12"/>
    </row>
    <row r="228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S228" s="12"/>
      <c r="T228" s="12"/>
      <c r="U228" s="12"/>
      <c r="V228" s="12"/>
      <c r="W228" s="12"/>
      <c r="X228" s="12"/>
    </row>
    <row r="229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S229" s="12"/>
      <c r="T229" s="12"/>
      <c r="U229" s="12"/>
      <c r="V229" s="12"/>
      <c r="W229" s="12"/>
      <c r="X229" s="12"/>
    </row>
    <row r="230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S230" s="12"/>
      <c r="T230" s="12"/>
      <c r="U230" s="12"/>
      <c r="V230" s="12"/>
      <c r="W230" s="12"/>
      <c r="X230" s="12"/>
    </row>
    <row r="231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S231" s="12"/>
      <c r="T231" s="12"/>
      <c r="U231" s="12"/>
      <c r="V231" s="12"/>
      <c r="W231" s="12"/>
      <c r="X231" s="12"/>
    </row>
    <row r="232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S232" s="12"/>
      <c r="T232" s="12"/>
      <c r="U232" s="12"/>
      <c r="V232" s="12"/>
      <c r="W232" s="12"/>
      <c r="X232" s="12"/>
    </row>
    <row r="233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S233" s="12"/>
      <c r="T233" s="12"/>
      <c r="U233" s="12"/>
      <c r="V233" s="12"/>
      <c r="W233" s="12"/>
      <c r="X233" s="12"/>
    </row>
    <row r="234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S234" s="12"/>
      <c r="T234" s="12"/>
      <c r="U234" s="12"/>
      <c r="V234" s="12"/>
      <c r="W234" s="12"/>
      <c r="X234" s="12"/>
    </row>
    <row r="23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S235" s="12"/>
      <c r="T235" s="12"/>
      <c r="U235" s="12"/>
      <c r="V235" s="12"/>
      <c r="W235" s="12"/>
      <c r="X235" s="12"/>
    </row>
    <row r="236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S236" s="12"/>
      <c r="T236" s="12"/>
      <c r="U236" s="12"/>
      <c r="V236" s="12"/>
      <c r="W236" s="12"/>
      <c r="X236" s="12"/>
    </row>
    <row r="237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S237" s="12"/>
      <c r="T237" s="12"/>
      <c r="U237" s="12"/>
      <c r="V237" s="12"/>
      <c r="W237" s="12"/>
      <c r="X237" s="12"/>
    </row>
    <row r="238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S238" s="12"/>
      <c r="T238" s="12"/>
      <c r="U238" s="12"/>
      <c r="V238" s="12"/>
      <c r="W238" s="12"/>
      <c r="X238" s="12"/>
    </row>
    <row r="239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S239" s="12"/>
      <c r="T239" s="12"/>
      <c r="U239" s="12"/>
      <c r="V239" s="12"/>
      <c r="W239" s="12"/>
      <c r="X239" s="12"/>
    </row>
    <row r="240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S240" s="12"/>
      <c r="T240" s="12"/>
      <c r="U240" s="12"/>
      <c r="V240" s="12"/>
      <c r="W240" s="12"/>
      <c r="X240" s="12"/>
    </row>
    <row r="241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S241" s="12"/>
      <c r="T241" s="12"/>
      <c r="U241" s="12"/>
      <c r="V241" s="12"/>
      <c r="W241" s="12"/>
      <c r="X241" s="12"/>
    </row>
    <row r="242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S242" s="12"/>
      <c r="T242" s="12"/>
      <c r="U242" s="12"/>
      <c r="V242" s="12"/>
      <c r="W242" s="12"/>
      <c r="X242" s="12"/>
    </row>
    <row r="243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S243" s="12"/>
      <c r="T243" s="12"/>
      <c r="U243" s="12"/>
      <c r="V243" s="12"/>
      <c r="W243" s="12"/>
      <c r="X243" s="12"/>
    </row>
    <row r="244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S244" s="12"/>
      <c r="T244" s="12"/>
      <c r="U244" s="12"/>
      <c r="V244" s="12"/>
      <c r="W244" s="12"/>
      <c r="X244" s="12"/>
    </row>
    <row r="24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S245" s="12"/>
      <c r="T245" s="12"/>
      <c r="U245" s="12"/>
      <c r="V245" s="12"/>
      <c r="W245" s="12"/>
      <c r="X245" s="12"/>
    </row>
    <row r="246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S246" s="12"/>
      <c r="T246" s="12"/>
      <c r="U246" s="12"/>
      <c r="V246" s="12"/>
      <c r="W246" s="12"/>
      <c r="X246" s="12"/>
    </row>
    <row r="247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S247" s="12"/>
      <c r="T247" s="12"/>
      <c r="U247" s="12"/>
      <c r="V247" s="12"/>
      <c r="W247" s="12"/>
      <c r="X247" s="12"/>
    </row>
    <row r="248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S248" s="12"/>
      <c r="T248" s="12"/>
      <c r="U248" s="12"/>
      <c r="V248" s="12"/>
      <c r="W248" s="12"/>
      <c r="X248" s="12"/>
    </row>
    <row r="249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S249" s="12"/>
      <c r="T249" s="12"/>
      <c r="U249" s="12"/>
      <c r="V249" s="12"/>
      <c r="W249" s="12"/>
      <c r="X249" s="12"/>
    </row>
    <row r="250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S250" s="12"/>
      <c r="T250" s="12"/>
      <c r="U250" s="12"/>
      <c r="V250" s="12"/>
      <c r="W250" s="12"/>
      <c r="X250" s="12"/>
    </row>
    <row r="251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S251" s="12"/>
      <c r="T251" s="12"/>
      <c r="U251" s="12"/>
      <c r="V251" s="12"/>
      <c r="W251" s="12"/>
      <c r="X251" s="12"/>
    </row>
    <row r="252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S252" s="12"/>
      <c r="T252" s="12"/>
      <c r="U252" s="12"/>
      <c r="V252" s="12"/>
      <c r="W252" s="12"/>
      <c r="X252" s="12"/>
    </row>
    <row r="253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S253" s="12"/>
      <c r="T253" s="12"/>
      <c r="U253" s="12"/>
      <c r="V253" s="12"/>
      <c r="W253" s="12"/>
      <c r="X253" s="12"/>
    </row>
    <row r="254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S254" s="12"/>
      <c r="T254" s="12"/>
      <c r="U254" s="12"/>
      <c r="V254" s="12"/>
      <c r="W254" s="12"/>
      <c r="X254" s="12"/>
    </row>
    <row r="25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S255" s="12"/>
      <c r="T255" s="12"/>
      <c r="U255" s="12"/>
      <c r="V255" s="12"/>
      <c r="W255" s="12"/>
      <c r="X255" s="12"/>
    </row>
    <row r="256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S256" s="12"/>
      <c r="T256" s="12"/>
      <c r="U256" s="12"/>
      <c r="V256" s="12"/>
      <c r="W256" s="12"/>
      <c r="X256" s="12"/>
    </row>
    <row r="257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S257" s="12"/>
      <c r="T257" s="12"/>
      <c r="U257" s="12"/>
      <c r="V257" s="12"/>
      <c r="W257" s="12"/>
      <c r="X257" s="12"/>
    </row>
    <row r="258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S258" s="12"/>
      <c r="T258" s="12"/>
      <c r="U258" s="12"/>
      <c r="V258" s="12"/>
      <c r="W258" s="12"/>
      <c r="X258" s="12"/>
    </row>
    <row r="259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S259" s="12"/>
      <c r="T259" s="12"/>
      <c r="U259" s="12"/>
      <c r="V259" s="12"/>
      <c r="W259" s="12"/>
      <c r="X259" s="12"/>
    </row>
    <row r="260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S260" s="12"/>
      <c r="T260" s="12"/>
      <c r="U260" s="12"/>
      <c r="V260" s="12"/>
      <c r="W260" s="12"/>
      <c r="X260" s="12"/>
    </row>
    <row r="261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S261" s="12"/>
      <c r="T261" s="12"/>
      <c r="U261" s="12"/>
      <c r="V261" s="12"/>
      <c r="W261" s="12"/>
      <c r="X261" s="12"/>
    </row>
    <row r="262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S262" s="12"/>
      <c r="T262" s="12"/>
      <c r="U262" s="12"/>
      <c r="V262" s="12"/>
      <c r="W262" s="12"/>
      <c r="X262" s="12"/>
    </row>
    <row r="263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S263" s="12"/>
      <c r="T263" s="12"/>
      <c r="U263" s="12"/>
      <c r="V263" s="12"/>
      <c r="W263" s="12"/>
      <c r="X263" s="12"/>
    </row>
    <row r="264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S264" s="12"/>
      <c r="T264" s="12"/>
      <c r="U264" s="12"/>
      <c r="V264" s="12"/>
      <c r="W264" s="12"/>
      <c r="X264" s="12"/>
    </row>
    <row r="26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S265" s="12"/>
      <c r="T265" s="12"/>
      <c r="U265" s="12"/>
      <c r="V265" s="12"/>
      <c r="W265" s="12"/>
      <c r="X265" s="12"/>
    </row>
    <row r="266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S266" s="12"/>
      <c r="T266" s="12"/>
      <c r="U266" s="12"/>
      <c r="V266" s="12"/>
      <c r="W266" s="12"/>
      <c r="X266" s="12"/>
    </row>
    <row r="267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S267" s="12"/>
      <c r="T267" s="12"/>
      <c r="U267" s="12"/>
      <c r="V267" s="12"/>
      <c r="W267" s="12"/>
      <c r="X267" s="12"/>
    </row>
    <row r="268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S268" s="12"/>
      <c r="T268" s="12"/>
      <c r="U268" s="12"/>
      <c r="V268" s="12"/>
      <c r="W268" s="12"/>
      <c r="X268" s="12"/>
    </row>
    <row r="269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S269" s="12"/>
      <c r="T269" s="12"/>
      <c r="U269" s="12"/>
      <c r="V269" s="12"/>
      <c r="W269" s="12"/>
      <c r="X269" s="12"/>
    </row>
    <row r="270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S270" s="12"/>
      <c r="T270" s="12"/>
      <c r="U270" s="12"/>
      <c r="V270" s="12"/>
      <c r="W270" s="12"/>
      <c r="X270" s="12"/>
    </row>
    <row r="271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S271" s="12"/>
      <c r="T271" s="12"/>
      <c r="U271" s="12"/>
      <c r="V271" s="12"/>
      <c r="W271" s="12"/>
      <c r="X271" s="12"/>
    </row>
    <row r="272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S272" s="12"/>
      <c r="T272" s="12"/>
      <c r="U272" s="12"/>
      <c r="V272" s="12"/>
      <c r="W272" s="12"/>
      <c r="X272" s="12"/>
    </row>
    <row r="273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S273" s="12"/>
      <c r="T273" s="12"/>
      <c r="U273" s="12"/>
      <c r="V273" s="12"/>
      <c r="W273" s="12"/>
      <c r="X273" s="12"/>
    </row>
    <row r="274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S274" s="12"/>
      <c r="T274" s="12"/>
      <c r="U274" s="12"/>
      <c r="V274" s="12"/>
      <c r="W274" s="12"/>
      <c r="X274" s="12"/>
    </row>
    <row r="27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S275" s="12"/>
      <c r="T275" s="12"/>
      <c r="U275" s="12"/>
      <c r="V275" s="12"/>
      <c r="W275" s="12"/>
      <c r="X275" s="12"/>
    </row>
    <row r="276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S276" s="12"/>
      <c r="T276" s="12"/>
      <c r="U276" s="12"/>
      <c r="V276" s="12"/>
      <c r="W276" s="12"/>
      <c r="X276" s="12"/>
    </row>
    <row r="277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S277" s="12"/>
      <c r="T277" s="12"/>
      <c r="U277" s="12"/>
      <c r="V277" s="12"/>
      <c r="W277" s="12"/>
      <c r="X277" s="12"/>
    </row>
    <row r="278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S278" s="12"/>
      <c r="T278" s="12"/>
      <c r="U278" s="12"/>
      <c r="V278" s="12"/>
      <c r="W278" s="12"/>
      <c r="X278" s="12"/>
    </row>
    <row r="279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S279" s="12"/>
      <c r="T279" s="12"/>
      <c r="U279" s="12"/>
      <c r="V279" s="12"/>
      <c r="W279" s="12"/>
      <c r="X279" s="12"/>
    </row>
    <row r="280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S280" s="12"/>
      <c r="T280" s="12"/>
      <c r="U280" s="12"/>
      <c r="V280" s="12"/>
      <c r="W280" s="12"/>
      <c r="X280" s="12"/>
    </row>
    <row r="281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S281" s="12"/>
      <c r="T281" s="12"/>
      <c r="U281" s="12"/>
      <c r="V281" s="12"/>
      <c r="W281" s="12"/>
      <c r="X281" s="12"/>
    </row>
    <row r="282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S282" s="12"/>
      <c r="T282" s="12"/>
      <c r="U282" s="12"/>
      <c r="V282" s="12"/>
      <c r="W282" s="12"/>
      <c r="X282" s="12"/>
    </row>
    <row r="283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S283" s="12"/>
      <c r="T283" s="12"/>
      <c r="U283" s="12"/>
      <c r="V283" s="12"/>
      <c r="W283" s="12"/>
      <c r="X283" s="12"/>
    </row>
    <row r="284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S284" s="12"/>
      <c r="T284" s="12"/>
      <c r="U284" s="12"/>
      <c r="V284" s="12"/>
      <c r="W284" s="12"/>
      <c r="X284" s="12"/>
    </row>
    <row r="28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S285" s="12"/>
      <c r="T285" s="12"/>
      <c r="U285" s="12"/>
      <c r="V285" s="12"/>
      <c r="W285" s="12"/>
      <c r="X285" s="12"/>
    </row>
    <row r="286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S286" s="12"/>
      <c r="T286" s="12"/>
      <c r="U286" s="12"/>
      <c r="V286" s="12"/>
      <c r="W286" s="12"/>
      <c r="X286" s="12"/>
    </row>
    <row r="287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S287" s="12"/>
      <c r="T287" s="12"/>
      <c r="U287" s="12"/>
      <c r="V287" s="12"/>
      <c r="W287" s="12"/>
      <c r="X287" s="12"/>
    </row>
    <row r="288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S288" s="12"/>
      <c r="T288" s="12"/>
      <c r="U288" s="12"/>
      <c r="V288" s="12"/>
      <c r="W288" s="12"/>
      <c r="X288" s="12"/>
    </row>
    <row r="289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S289" s="12"/>
      <c r="T289" s="12"/>
      <c r="U289" s="12"/>
      <c r="V289" s="12"/>
      <c r="W289" s="12"/>
      <c r="X289" s="12"/>
    </row>
    <row r="290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S290" s="12"/>
      <c r="T290" s="12"/>
      <c r="U290" s="12"/>
      <c r="V290" s="12"/>
      <c r="W290" s="12"/>
      <c r="X290" s="12"/>
    </row>
    <row r="291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S291" s="12"/>
      <c r="T291" s="12"/>
      <c r="U291" s="12"/>
      <c r="V291" s="12"/>
      <c r="W291" s="12"/>
      <c r="X291" s="12"/>
    </row>
    <row r="292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S292" s="12"/>
      <c r="T292" s="12"/>
      <c r="U292" s="12"/>
      <c r="V292" s="12"/>
      <c r="W292" s="12"/>
      <c r="X292" s="12"/>
    </row>
    <row r="293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S293" s="12"/>
      <c r="T293" s="12"/>
      <c r="U293" s="12"/>
      <c r="V293" s="12"/>
      <c r="W293" s="12"/>
      <c r="X293" s="12"/>
    </row>
    <row r="294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S294" s="12"/>
      <c r="T294" s="12"/>
      <c r="U294" s="12"/>
      <c r="V294" s="12"/>
      <c r="W294" s="12"/>
      <c r="X294" s="12"/>
    </row>
    <row r="29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S295" s="12"/>
      <c r="T295" s="12"/>
      <c r="U295" s="12"/>
      <c r="V295" s="12"/>
      <c r="W295" s="12"/>
      <c r="X295" s="12"/>
    </row>
    <row r="296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S296" s="12"/>
      <c r="T296" s="12"/>
      <c r="U296" s="12"/>
      <c r="V296" s="12"/>
      <c r="W296" s="12"/>
      <c r="X296" s="12"/>
    </row>
    <row r="297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S297" s="12"/>
      <c r="T297" s="12"/>
      <c r="U297" s="12"/>
      <c r="V297" s="12"/>
      <c r="W297" s="12"/>
      <c r="X297" s="12"/>
    </row>
    <row r="298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S298" s="12"/>
      <c r="T298" s="12"/>
      <c r="U298" s="12"/>
      <c r="V298" s="12"/>
      <c r="W298" s="12"/>
      <c r="X298" s="12"/>
    </row>
    <row r="299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S299" s="12"/>
      <c r="T299" s="12"/>
      <c r="U299" s="12"/>
      <c r="V299" s="12"/>
      <c r="W299" s="12"/>
      <c r="X299" s="12"/>
    </row>
    <row r="300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S300" s="12"/>
      <c r="T300" s="12"/>
      <c r="U300" s="12"/>
      <c r="V300" s="12"/>
      <c r="W300" s="12"/>
      <c r="X300" s="12"/>
    </row>
    <row r="301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S301" s="12"/>
      <c r="T301" s="12"/>
      <c r="U301" s="12"/>
      <c r="V301" s="12"/>
      <c r="W301" s="12"/>
      <c r="X301" s="12"/>
    </row>
    <row r="302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S302" s="12"/>
      <c r="T302" s="12"/>
      <c r="U302" s="12"/>
      <c r="V302" s="12"/>
      <c r="W302" s="12"/>
      <c r="X302" s="12"/>
    </row>
    <row r="303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S303" s="12"/>
      <c r="T303" s="12"/>
      <c r="U303" s="12"/>
      <c r="V303" s="12"/>
      <c r="W303" s="12"/>
      <c r="X303" s="12"/>
    </row>
    <row r="304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S304" s="12"/>
      <c r="T304" s="12"/>
      <c r="U304" s="12"/>
      <c r="V304" s="12"/>
      <c r="W304" s="12"/>
      <c r="X304" s="12"/>
    </row>
    <row r="30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S305" s="12"/>
      <c r="T305" s="12"/>
      <c r="U305" s="12"/>
      <c r="V305" s="12"/>
      <c r="W305" s="12"/>
      <c r="X305" s="12"/>
    </row>
    <row r="306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S306" s="12"/>
      <c r="T306" s="12"/>
      <c r="U306" s="12"/>
      <c r="V306" s="12"/>
      <c r="W306" s="12"/>
      <c r="X306" s="12"/>
    </row>
    <row r="307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S307" s="12"/>
      <c r="T307" s="12"/>
      <c r="U307" s="12"/>
      <c r="V307" s="12"/>
      <c r="W307" s="12"/>
      <c r="X307" s="12"/>
    </row>
    <row r="308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S308" s="12"/>
      <c r="T308" s="12"/>
      <c r="U308" s="12"/>
      <c r="V308" s="12"/>
      <c r="W308" s="12"/>
      <c r="X308" s="12"/>
    </row>
    <row r="309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S309" s="12"/>
      <c r="T309" s="12"/>
      <c r="U309" s="12"/>
      <c r="V309" s="12"/>
      <c r="W309" s="12"/>
      <c r="X309" s="12"/>
    </row>
    <row r="310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S310" s="12"/>
      <c r="T310" s="12"/>
      <c r="U310" s="12"/>
      <c r="V310" s="12"/>
      <c r="W310" s="12"/>
      <c r="X310" s="12"/>
    </row>
    <row r="311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S311" s="12"/>
      <c r="T311" s="12"/>
      <c r="U311" s="12"/>
      <c r="V311" s="12"/>
      <c r="W311" s="12"/>
      <c r="X311" s="12"/>
    </row>
    <row r="312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S312" s="12"/>
      <c r="T312" s="12"/>
      <c r="U312" s="12"/>
      <c r="V312" s="12"/>
      <c r="W312" s="12"/>
      <c r="X312" s="12"/>
    </row>
    <row r="313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S313" s="12"/>
      <c r="T313" s="12"/>
      <c r="U313" s="12"/>
      <c r="V313" s="12"/>
      <c r="W313" s="12"/>
      <c r="X313" s="12"/>
    </row>
    <row r="314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S314" s="12"/>
      <c r="T314" s="12"/>
      <c r="U314" s="12"/>
      <c r="V314" s="12"/>
      <c r="W314" s="12"/>
      <c r="X314" s="12"/>
    </row>
    <row r="31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S315" s="12"/>
      <c r="T315" s="12"/>
      <c r="U315" s="12"/>
      <c r="V315" s="12"/>
      <c r="W315" s="12"/>
      <c r="X315" s="12"/>
    </row>
    <row r="316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S316" s="12"/>
      <c r="T316" s="12"/>
      <c r="U316" s="12"/>
      <c r="V316" s="12"/>
      <c r="W316" s="12"/>
      <c r="X316" s="12"/>
    </row>
    <row r="317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S317" s="12"/>
      <c r="T317" s="12"/>
      <c r="U317" s="12"/>
      <c r="V317" s="12"/>
      <c r="W317" s="12"/>
      <c r="X317" s="12"/>
    </row>
    <row r="318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S318" s="12"/>
      <c r="T318" s="12"/>
      <c r="U318" s="12"/>
      <c r="V318" s="12"/>
      <c r="W318" s="12"/>
      <c r="X318" s="12"/>
    </row>
    <row r="319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S319" s="12"/>
      <c r="T319" s="12"/>
      <c r="U319" s="12"/>
      <c r="V319" s="12"/>
      <c r="W319" s="12"/>
      <c r="X319" s="12"/>
    </row>
    <row r="320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S320" s="12"/>
      <c r="T320" s="12"/>
      <c r="U320" s="12"/>
      <c r="V320" s="12"/>
      <c r="W320" s="12"/>
      <c r="X320" s="12"/>
    </row>
    <row r="321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S321" s="12"/>
      <c r="T321" s="12"/>
      <c r="U321" s="12"/>
      <c r="V321" s="12"/>
      <c r="W321" s="12"/>
      <c r="X321" s="12"/>
    </row>
    <row r="322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S322" s="12"/>
      <c r="T322" s="12"/>
      <c r="U322" s="12"/>
      <c r="V322" s="12"/>
      <c r="W322" s="12"/>
      <c r="X322" s="12"/>
    </row>
    <row r="323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S323" s="12"/>
      <c r="T323" s="12"/>
      <c r="U323" s="12"/>
      <c r="V323" s="12"/>
      <c r="W323" s="12"/>
      <c r="X323" s="12"/>
    </row>
    <row r="324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S324" s="12"/>
      <c r="T324" s="12"/>
      <c r="U324" s="12"/>
      <c r="V324" s="12"/>
      <c r="W324" s="12"/>
      <c r="X324" s="12"/>
    </row>
    <row r="3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S325" s="12"/>
      <c r="T325" s="12"/>
      <c r="U325" s="12"/>
      <c r="V325" s="12"/>
      <c r="W325" s="12"/>
      <c r="X325" s="12"/>
    </row>
    <row r="326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S326" s="12"/>
      <c r="T326" s="12"/>
      <c r="U326" s="12"/>
      <c r="V326" s="12"/>
      <c r="W326" s="12"/>
      <c r="X326" s="12"/>
    </row>
    <row r="327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S327" s="12"/>
      <c r="T327" s="12"/>
      <c r="U327" s="12"/>
      <c r="V327" s="12"/>
      <c r="W327" s="12"/>
      <c r="X327" s="12"/>
    </row>
    <row r="328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S328" s="12"/>
      <c r="T328" s="12"/>
      <c r="U328" s="12"/>
      <c r="V328" s="12"/>
      <c r="W328" s="12"/>
      <c r="X328" s="12"/>
    </row>
    <row r="329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S329" s="12"/>
      <c r="T329" s="12"/>
      <c r="U329" s="12"/>
      <c r="V329" s="12"/>
      <c r="W329" s="12"/>
      <c r="X329" s="12"/>
    </row>
    <row r="330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S330" s="12"/>
      <c r="T330" s="12"/>
      <c r="U330" s="12"/>
      <c r="V330" s="12"/>
      <c r="W330" s="12"/>
      <c r="X330" s="12"/>
    </row>
    <row r="331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S331" s="12"/>
      <c r="T331" s="12"/>
      <c r="U331" s="12"/>
      <c r="V331" s="12"/>
      <c r="W331" s="12"/>
      <c r="X331" s="12"/>
    </row>
    <row r="332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S332" s="12"/>
      <c r="T332" s="12"/>
      <c r="U332" s="12"/>
      <c r="V332" s="12"/>
      <c r="W332" s="12"/>
      <c r="X332" s="12"/>
    </row>
    <row r="333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S333" s="12"/>
      <c r="T333" s="12"/>
      <c r="U333" s="12"/>
      <c r="V333" s="12"/>
      <c r="W333" s="12"/>
      <c r="X333" s="12"/>
    </row>
    <row r="334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S334" s="12"/>
      <c r="T334" s="12"/>
      <c r="U334" s="12"/>
      <c r="V334" s="12"/>
      <c r="W334" s="12"/>
      <c r="X334" s="12"/>
    </row>
    <row r="33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S335" s="12"/>
      <c r="T335" s="12"/>
      <c r="U335" s="12"/>
      <c r="V335" s="12"/>
      <c r="W335" s="12"/>
      <c r="X335" s="12"/>
    </row>
    <row r="336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S336" s="12"/>
      <c r="T336" s="12"/>
      <c r="U336" s="12"/>
      <c r="V336" s="12"/>
      <c r="W336" s="12"/>
      <c r="X336" s="12"/>
    </row>
    <row r="337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S337" s="12"/>
      <c r="T337" s="12"/>
      <c r="U337" s="12"/>
      <c r="V337" s="12"/>
      <c r="W337" s="12"/>
      <c r="X337" s="12"/>
    </row>
    <row r="338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S338" s="12"/>
      <c r="T338" s="12"/>
      <c r="U338" s="12"/>
      <c r="V338" s="12"/>
      <c r="W338" s="12"/>
      <c r="X338" s="12"/>
    </row>
    <row r="339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S339" s="12"/>
      <c r="T339" s="12"/>
      <c r="U339" s="12"/>
      <c r="V339" s="12"/>
      <c r="W339" s="12"/>
      <c r="X339" s="12"/>
    </row>
    <row r="340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S340" s="12"/>
      <c r="T340" s="12"/>
      <c r="U340" s="12"/>
      <c r="V340" s="12"/>
      <c r="W340" s="12"/>
      <c r="X340" s="12"/>
    </row>
    <row r="341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S341" s="12"/>
      <c r="T341" s="12"/>
      <c r="U341" s="12"/>
      <c r="V341" s="12"/>
      <c r="W341" s="12"/>
      <c r="X341" s="12"/>
    </row>
    <row r="342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S342" s="12"/>
      <c r="T342" s="12"/>
      <c r="U342" s="12"/>
      <c r="V342" s="12"/>
      <c r="W342" s="12"/>
      <c r="X342" s="12"/>
    </row>
    <row r="343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S343" s="12"/>
      <c r="T343" s="12"/>
      <c r="U343" s="12"/>
      <c r="V343" s="12"/>
      <c r="W343" s="12"/>
      <c r="X343" s="12"/>
    </row>
    <row r="344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S344" s="12"/>
      <c r="T344" s="12"/>
      <c r="U344" s="12"/>
      <c r="V344" s="12"/>
      <c r="W344" s="12"/>
      <c r="X344" s="12"/>
    </row>
    <row r="34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S345" s="12"/>
      <c r="T345" s="12"/>
      <c r="U345" s="12"/>
      <c r="V345" s="12"/>
      <c r="W345" s="12"/>
      <c r="X345" s="12"/>
    </row>
    <row r="346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S346" s="12"/>
      <c r="T346" s="12"/>
      <c r="U346" s="12"/>
      <c r="V346" s="12"/>
      <c r="W346" s="12"/>
      <c r="X346" s="12"/>
    </row>
    <row r="347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S347" s="12"/>
      <c r="T347" s="12"/>
      <c r="U347" s="12"/>
      <c r="V347" s="12"/>
      <c r="W347" s="12"/>
      <c r="X347" s="12"/>
    </row>
    <row r="348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S348" s="12"/>
      <c r="T348" s="12"/>
      <c r="U348" s="12"/>
      <c r="V348" s="12"/>
      <c r="W348" s="12"/>
      <c r="X348" s="12"/>
    </row>
    <row r="349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S349" s="12"/>
      <c r="T349" s="12"/>
      <c r="U349" s="12"/>
      <c r="V349" s="12"/>
      <c r="W349" s="12"/>
      <c r="X349" s="12"/>
    </row>
    <row r="350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S350" s="12"/>
      <c r="T350" s="12"/>
      <c r="U350" s="12"/>
      <c r="V350" s="12"/>
      <c r="W350" s="12"/>
      <c r="X350" s="12"/>
    </row>
    <row r="351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S351" s="12"/>
      <c r="T351" s="12"/>
      <c r="U351" s="12"/>
      <c r="V351" s="12"/>
      <c r="W351" s="12"/>
      <c r="X351" s="12"/>
    </row>
    <row r="352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S352" s="12"/>
      <c r="T352" s="12"/>
      <c r="U352" s="12"/>
      <c r="V352" s="12"/>
      <c r="W352" s="12"/>
      <c r="X352" s="12"/>
    </row>
    <row r="353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S353" s="12"/>
      <c r="T353" s="12"/>
      <c r="U353" s="12"/>
      <c r="V353" s="12"/>
      <c r="W353" s="12"/>
      <c r="X353" s="12"/>
    </row>
    <row r="354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S354" s="12"/>
      <c r="T354" s="12"/>
      <c r="U354" s="12"/>
      <c r="V354" s="12"/>
      <c r="W354" s="12"/>
      <c r="X354" s="12"/>
    </row>
    <row r="35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S355" s="12"/>
      <c r="T355" s="12"/>
      <c r="U355" s="12"/>
      <c r="V355" s="12"/>
      <c r="W355" s="12"/>
      <c r="X355" s="12"/>
    </row>
    <row r="356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S356" s="12"/>
      <c r="T356" s="12"/>
      <c r="U356" s="12"/>
      <c r="V356" s="12"/>
      <c r="W356" s="12"/>
      <c r="X356" s="12"/>
    </row>
    <row r="357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S357" s="12"/>
      <c r="T357" s="12"/>
      <c r="U357" s="12"/>
      <c r="V357" s="12"/>
      <c r="W357" s="12"/>
      <c r="X357" s="12"/>
    </row>
    <row r="358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S358" s="12"/>
      <c r="T358" s="12"/>
      <c r="U358" s="12"/>
      <c r="V358" s="12"/>
      <c r="W358" s="12"/>
      <c r="X358" s="12"/>
    </row>
    <row r="359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S359" s="12"/>
      <c r="T359" s="12"/>
      <c r="U359" s="12"/>
      <c r="V359" s="12"/>
      <c r="W359" s="12"/>
      <c r="X359" s="12"/>
    </row>
    <row r="360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S360" s="12"/>
      <c r="T360" s="12"/>
      <c r="U360" s="12"/>
      <c r="V360" s="12"/>
      <c r="W360" s="12"/>
      <c r="X360" s="12"/>
    </row>
    <row r="361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S361" s="12"/>
      <c r="T361" s="12"/>
      <c r="U361" s="12"/>
      <c r="V361" s="12"/>
      <c r="W361" s="12"/>
      <c r="X361" s="12"/>
    </row>
    <row r="362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S362" s="12"/>
      <c r="T362" s="12"/>
      <c r="U362" s="12"/>
      <c r="V362" s="12"/>
      <c r="W362" s="12"/>
      <c r="X362" s="12"/>
    </row>
    <row r="363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S363" s="12"/>
      <c r="T363" s="12"/>
      <c r="U363" s="12"/>
      <c r="V363" s="12"/>
      <c r="W363" s="12"/>
      <c r="X363" s="12"/>
    </row>
    <row r="364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S364" s="12"/>
      <c r="T364" s="12"/>
      <c r="U364" s="12"/>
      <c r="V364" s="12"/>
      <c r="W364" s="12"/>
      <c r="X364" s="12"/>
    </row>
    <row r="36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S365" s="12"/>
      <c r="T365" s="12"/>
      <c r="U365" s="12"/>
      <c r="V365" s="12"/>
      <c r="W365" s="12"/>
      <c r="X365" s="12"/>
    </row>
    <row r="366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S366" s="12"/>
      <c r="T366" s="12"/>
      <c r="U366" s="12"/>
      <c r="V366" s="12"/>
      <c r="W366" s="12"/>
      <c r="X366" s="12"/>
    </row>
    <row r="367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S367" s="12"/>
      <c r="T367" s="12"/>
      <c r="U367" s="12"/>
      <c r="V367" s="12"/>
      <c r="W367" s="12"/>
      <c r="X367" s="12"/>
    </row>
    <row r="368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S368" s="12"/>
      <c r="T368" s="12"/>
      <c r="U368" s="12"/>
      <c r="V368" s="12"/>
      <c r="W368" s="12"/>
      <c r="X368" s="12"/>
    </row>
    <row r="369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S369" s="12"/>
      <c r="T369" s="12"/>
      <c r="U369" s="12"/>
      <c r="V369" s="12"/>
      <c r="W369" s="12"/>
      <c r="X369" s="12"/>
    </row>
    <row r="370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S370" s="12"/>
      <c r="T370" s="12"/>
      <c r="U370" s="12"/>
      <c r="V370" s="12"/>
      <c r="W370" s="12"/>
      <c r="X370" s="12"/>
    </row>
    <row r="371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S371" s="12"/>
      <c r="T371" s="12"/>
      <c r="U371" s="12"/>
      <c r="V371" s="12"/>
      <c r="W371" s="12"/>
      <c r="X371" s="12"/>
    </row>
    <row r="372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S372" s="12"/>
      <c r="T372" s="12"/>
      <c r="U372" s="12"/>
      <c r="V372" s="12"/>
      <c r="W372" s="12"/>
      <c r="X372" s="12"/>
    </row>
    <row r="373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S373" s="12"/>
      <c r="T373" s="12"/>
      <c r="U373" s="12"/>
      <c r="V373" s="12"/>
      <c r="W373" s="12"/>
      <c r="X373" s="12"/>
    </row>
    <row r="374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S374" s="12"/>
      <c r="T374" s="12"/>
      <c r="U374" s="12"/>
      <c r="V374" s="12"/>
      <c r="W374" s="12"/>
      <c r="X374" s="12"/>
    </row>
    <row r="37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S375" s="12"/>
      <c r="T375" s="12"/>
      <c r="U375" s="12"/>
      <c r="V375" s="12"/>
      <c r="W375" s="12"/>
      <c r="X375" s="12"/>
    </row>
    <row r="376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S376" s="12"/>
      <c r="T376" s="12"/>
      <c r="U376" s="12"/>
      <c r="V376" s="12"/>
      <c r="W376" s="12"/>
      <c r="X376" s="12"/>
    </row>
    <row r="377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S377" s="12"/>
      <c r="T377" s="12"/>
      <c r="U377" s="12"/>
      <c r="V377" s="12"/>
      <c r="W377" s="12"/>
      <c r="X377" s="12"/>
    </row>
    <row r="378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S378" s="12"/>
      <c r="T378" s="12"/>
      <c r="U378" s="12"/>
      <c r="V378" s="12"/>
      <c r="W378" s="12"/>
      <c r="X378" s="12"/>
    </row>
    <row r="379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S379" s="12"/>
      <c r="T379" s="12"/>
      <c r="U379" s="12"/>
      <c r="V379" s="12"/>
      <c r="W379" s="12"/>
      <c r="X379" s="12"/>
    </row>
    <row r="380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S380" s="12"/>
      <c r="T380" s="12"/>
      <c r="U380" s="12"/>
      <c r="V380" s="12"/>
      <c r="W380" s="12"/>
      <c r="X380" s="12"/>
    </row>
    <row r="381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S381" s="12"/>
      <c r="T381" s="12"/>
      <c r="U381" s="12"/>
      <c r="V381" s="12"/>
      <c r="W381" s="12"/>
      <c r="X381" s="12"/>
    </row>
    <row r="382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S382" s="12"/>
      <c r="T382" s="12"/>
      <c r="U382" s="12"/>
      <c r="V382" s="12"/>
      <c r="W382" s="12"/>
      <c r="X382" s="12"/>
    </row>
    <row r="383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S383" s="12"/>
      <c r="T383" s="12"/>
      <c r="U383" s="12"/>
      <c r="V383" s="12"/>
      <c r="W383" s="12"/>
      <c r="X383" s="12"/>
    </row>
    <row r="384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S384" s="12"/>
      <c r="T384" s="12"/>
      <c r="U384" s="12"/>
      <c r="V384" s="12"/>
      <c r="W384" s="12"/>
      <c r="X384" s="12"/>
    </row>
    <row r="385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S385" s="12"/>
      <c r="T385" s="12"/>
      <c r="U385" s="12"/>
      <c r="V385" s="12"/>
      <c r="W385" s="12"/>
      <c r="X385" s="12"/>
    </row>
    <row r="386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S386" s="12"/>
      <c r="T386" s="12"/>
      <c r="U386" s="12"/>
      <c r="V386" s="12"/>
      <c r="W386" s="12"/>
      <c r="X386" s="12"/>
    </row>
    <row r="387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S387" s="12"/>
      <c r="T387" s="12"/>
      <c r="U387" s="12"/>
      <c r="V387" s="12"/>
      <c r="W387" s="12"/>
      <c r="X387" s="12"/>
    </row>
    <row r="388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S388" s="12"/>
      <c r="T388" s="12"/>
      <c r="U388" s="12"/>
      <c r="V388" s="12"/>
      <c r="W388" s="12"/>
      <c r="X388" s="12"/>
    </row>
    <row r="389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S389" s="12"/>
      <c r="T389" s="12"/>
      <c r="U389" s="12"/>
      <c r="V389" s="12"/>
      <c r="W389" s="12"/>
      <c r="X389" s="12"/>
    </row>
    <row r="390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S390" s="12"/>
      <c r="T390" s="12"/>
      <c r="U390" s="12"/>
      <c r="V390" s="12"/>
      <c r="W390" s="12"/>
      <c r="X390" s="12"/>
    </row>
    <row r="391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S391" s="12"/>
      <c r="T391" s="12"/>
      <c r="U391" s="12"/>
      <c r="V391" s="12"/>
      <c r="W391" s="12"/>
      <c r="X391" s="12"/>
    </row>
    <row r="392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S392" s="12"/>
      <c r="T392" s="12"/>
      <c r="U392" s="12"/>
      <c r="V392" s="12"/>
      <c r="W392" s="12"/>
      <c r="X392" s="12"/>
    </row>
    <row r="393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S393" s="12"/>
      <c r="T393" s="12"/>
      <c r="U393" s="12"/>
      <c r="V393" s="12"/>
      <c r="W393" s="12"/>
      <c r="X393" s="12"/>
    </row>
    <row r="394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S394" s="12"/>
      <c r="T394" s="12"/>
      <c r="U394" s="12"/>
      <c r="V394" s="12"/>
      <c r="W394" s="12"/>
      <c r="X394" s="12"/>
    </row>
    <row r="395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S395" s="12"/>
      <c r="T395" s="12"/>
      <c r="U395" s="12"/>
      <c r="V395" s="12"/>
      <c r="W395" s="12"/>
      <c r="X395" s="12"/>
    </row>
    <row r="396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S396" s="12"/>
      <c r="T396" s="12"/>
      <c r="U396" s="12"/>
      <c r="V396" s="12"/>
      <c r="W396" s="12"/>
      <c r="X396" s="12"/>
    </row>
    <row r="397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S397" s="12"/>
      <c r="T397" s="12"/>
      <c r="U397" s="12"/>
      <c r="V397" s="12"/>
      <c r="W397" s="12"/>
      <c r="X397" s="12"/>
    </row>
    <row r="398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S398" s="12"/>
      <c r="T398" s="12"/>
      <c r="U398" s="12"/>
      <c r="V398" s="12"/>
      <c r="W398" s="12"/>
      <c r="X398" s="12"/>
    </row>
    <row r="399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S399" s="12"/>
      <c r="T399" s="12"/>
      <c r="U399" s="12"/>
      <c r="V399" s="12"/>
      <c r="W399" s="12"/>
      <c r="X399" s="12"/>
    </row>
    <row r="400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S400" s="12"/>
      <c r="T400" s="12"/>
      <c r="U400" s="12"/>
      <c r="V400" s="12"/>
      <c r="W400" s="12"/>
      <c r="X400" s="12"/>
    </row>
    <row r="401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S401" s="12"/>
      <c r="T401" s="12"/>
      <c r="U401" s="12"/>
      <c r="V401" s="12"/>
      <c r="W401" s="12"/>
      <c r="X401" s="12"/>
    </row>
    <row r="402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S402" s="12"/>
      <c r="T402" s="12"/>
      <c r="U402" s="12"/>
      <c r="V402" s="12"/>
      <c r="W402" s="12"/>
      <c r="X402" s="12"/>
    </row>
    <row r="403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S403" s="12"/>
      <c r="T403" s="12"/>
      <c r="U403" s="12"/>
      <c r="V403" s="12"/>
      <c r="W403" s="12"/>
      <c r="X403" s="12"/>
    </row>
    <row r="404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S404" s="12"/>
      <c r="T404" s="12"/>
      <c r="U404" s="12"/>
      <c r="V404" s="12"/>
      <c r="W404" s="12"/>
      <c r="X404" s="12"/>
    </row>
    <row r="405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S405" s="12"/>
      <c r="T405" s="12"/>
      <c r="U405" s="12"/>
      <c r="V405" s="12"/>
      <c r="W405" s="12"/>
      <c r="X405" s="12"/>
    </row>
    <row r="406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S406" s="12"/>
      <c r="T406" s="12"/>
      <c r="U406" s="12"/>
      <c r="V406" s="12"/>
      <c r="W406" s="12"/>
      <c r="X406" s="12"/>
    </row>
    <row r="407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S407" s="12"/>
      <c r="T407" s="12"/>
      <c r="U407" s="12"/>
      <c r="V407" s="12"/>
      <c r="W407" s="12"/>
      <c r="X407" s="12"/>
    </row>
    <row r="408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S408" s="12"/>
      <c r="T408" s="12"/>
      <c r="U408" s="12"/>
      <c r="V408" s="12"/>
      <c r="W408" s="12"/>
      <c r="X408" s="12"/>
    </row>
    <row r="409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S409" s="12"/>
      <c r="T409" s="12"/>
      <c r="U409" s="12"/>
      <c r="V409" s="12"/>
      <c r="W409" s="12"/>
      <c r="X409" s="12"/>
    </row>
    <row r="410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S410" s="12"/>
      <c r="T410" s="12"/>
      <c r="U410" s="12"/>
      <c r="V410" s="12"/>
      <c r="W410" s="12"/>
      <c r="X410" s="12"/>
    </row>
    <row r="411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S411" s="12"/>
      <c r="T411" s="12"/>
      <c r="U411" s="12"/>
      <c r="V411" s="12"/>
      <c r="W411" s="12"/>
      <c r="X411" s="12"/>
    </row>
    <row r="412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S412" s="12"/>
      <c r="T412" s="12"/>
      <c r="U412" s="12"/>
      <c r="V412" s="12"/>
      <c r="W412" s="12"/>
      <c r="X412" s="12"/>
    </row>
    <row r="413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S413" s="12"/>
      <c r="T413" s="12"/>
      <c r="U413" s="12"/>
      <c r="V413" s="12"/>
      <c r="W413" s="12"/>
      <c r="X413" s="12"/>
    </row>
    <row r="414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S414" s="12"/>
      <c r="T414" s="12"/>
      <c r="U414" s="12"/>
      <c r="V414" s="12"/>
      <c r="W414" s="12"/>
      <c r="X414" s="12"/>
    </row>
    <row r="415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S415" s="12"/>
      <c r="T415" s="12"/>
      <c r="U415" s="12"/>
      <c r="V415" s="12"/>
      <c r="W415" s="12"/>
      <c r="X415" s="12"/>
    </row>
    <row r="416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S416" s="12"/>
      <c r="T416" s="12"/>
      <c r="U416" s="12"/>
      <c r="V416" s="12"/>
      <c r="W416" s="12"/>
      <c r="X416" s="12"/>
    </row>
    <row r="417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S417" s="12"/>
      <c r="T417" s="12"/>
      <c r="U417" s="12"/>
      <c r="V417" s="12"/>
      <c r="W417" s="12"/>
      <c r="X417" s="12"/>
    </row>
    <row r="418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S418" s="12"/>
      <c r="T418" s="12"/>
      <c r="U418" s="12"/>
      <c r="V418" s="12"/>
      <c r="W418" s="12"/>
      <c r="X418" s="12"/>
    </row>
    <row r="419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S419" s="12"/>
      <c r="T419" s="12"/>
      <c r="U419" s="12"/>
      <c r="V419" s="12"/>
      <c r="W419" s="12"/>
      <c r="X419" s="12"/>
    </row>
    <row r="420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S420" s="12"/>
      <c r="T420" s="12"/>
      <c r="U420" s="12"/>
      <c r="V420" s="12"/>
      <c r="W420" s="12"/>
      <c r="X420" s="12"/>
    </row>
    <row r="421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S421" s="12"/>
      <c r="T421" s="12"/>
      <c r="U421" s="12"/>
      <c r="V421" s="12"/>
      <c r="W421" s="12"/>
      <c r="X421" s="12"/>
    </row>
    <row r="422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S422" s="12"/>
      <c r="T422" s="12"/>
      <c r="U422" s="12"/>
      <c r="V422" s="12"/>
      <c r="W422" s="12"/>
      <c r="X422" s="12"/>
    </row>
    <row r="423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S423" s="12"/>
      <c r="T423" s="12"/>
      <c r="U423" s="12"/>
      <c r="V423" s="12"/>
      <c r="W423" s="12"/>
      <c r="X423" s="12"/>
    </row>
    <row r="424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S424" s="12"/>
      <c r="T424" s="12"/>
      <c r="U424" s="12"/>
      <c r="V424" s="12"/>
      <c r="W424" s="12"/>
      <c r="X424" s="12"/>
    </row>
    <row r="425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S425" s="12"/>
      <c r="T425" s="12"/>
      <c r="U425" s="12"/>
      <c r="V425" s="12"/>
      <c r="W425" s="12"/>
      <c r="X425" s="12"/>
    </row>
    <row r="426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S426" s="12"/>
      <c r="T426" s="12"/>
      <c r="U426" s="12"/>
      <c r="V426" s="12"/>
      <c r="W426" s="12"/>
      <c r="X426" s="12"/>
    </row>
    <row r="427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S427" s="12"/>
      <c r="T427" s="12"/>
      <c r="U427" s="12"/>
      <c r="V427" s="12"/>
      <c r="W427" s="12"/>
      <c r="X427" s="12"/>
    </row>
    <row r="428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S428" s="12"/>
      <c r="T428" s="12"/>
      <c r="U428" s="12"/>
      <c r="V428" s="12"/>
      <c r="W428" s="12"/>
      <c r="X428" s="12"/>
    </row>
    <row r="429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S429" s="12"/>
      <c r="T429" s="12"/>
      <c r="U429" s="12"/>
      <c r="V429" s="12"/>
      <c r="W429" s="12"/>
      <c r="X429" s="12"/>
    </row>
    <row r="430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S430" s="12"/>
      <c r="T430" s="12"/>
      <c r="U430" s="12"/>
      <c r="V430" s="12"/>
      <c r="W430" s="12"/>
      <c r="X430" s="12"/>
    </row>
    <row r="431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S431" s="12"/>
      <c r="T431" s="12"/>
      <c r="U431" s="12"/>
      <c r="V431" s="12"/>
      <c r="W431" s="12"/>
      <c r="X431" s="12"/>
    </row>
    <row r="432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S432" s="12"/>
      <c r="T432" s="12"/>
      <c r="U432" s="12"/>
      <c r="V432" s="12"/>
      <c r="W432" s="12"/>
      <c r="X432" s="12"/>
    </row>
    <row r="433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S433" s="12"/>
      <c r="T433" s="12"/>
      <c r="U433" s="12"/>
      <c r="V433" s="12"/>
      <c r="W433" s="12"/>
      <c r="X433" s="12"/>
    </row>
    <row r="434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S434" s="12"/>
      <c r="T434" s="12"/>
      <c r="U434" s="12"/>
      <c r="V434" s="12"/>
      <c r="W434" s="12"/>
      <c r="X434" s="12"/>
    </row>
    <row r="435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S435" s="12"/>
      <c r="T435" s="12"/>
      <c r="U435" s="12"/>
      <c r="V435" s="12"/>
      <c r="W435" s="12"/>
      <c r="X435" s="12"/>
    </row>
    <row r="436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S436" s="12"/>
      <c r="T436" s="12"/>
      <c r="U436" s="12"/>
      <c r="V436" s="12"/>
      <c r="W436" s="12"/>
      <c r="X436" s="12"/>
    </row>
    <row r="437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S437" s="12"/>
      <c r="T437" s="12"/>
      <c r="U437" s="12"/>
      <c r="V437" s="12"/>
      <c r="W437" s="12"/>
      <c r="X437" s="12"/>
    </row>
    <row r="438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S438" s="12"/>
      <c r="T438" s="12"/>
      <c r="U438" s="12"/>
      <c r="V438" s="12"/>
      <c r="W438" s="12"/>
      <c r="X438" s="12"/>
    </row>
    <row r="439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S439" s="12"/>
      <c r="T439" s="12"/>
      <c r="U439" s="12"/>
      <c r="V439" s="12"/>
      <c r="W439" s="12"/>
      <c r="X439" s="12"/>
    </row>
    <row r="440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S440" s="12"/>
      <c r="T440" s="12"/>
      <c r="U440" s="12"/>
      <c r="V440" s="12"/>
      <c r="W440" s="12"/>
      <c r="X440" s="12"/>
    </row>
    <row r="441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S441" s="12"/>
      <c r="T441" s="12"/>
      <c r="U441" s="12"/>
      <c r="V441" s="12"/>
      <c r="W441" s="12"/>
      <c r="X441" s="12"/>
    </row>
    <row r="442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S442" s="12"/>
      <c r="T442" s="12"/>
      <c r="U442" s="12"/>
      <c r="V442" s="12"/>
      <c r="W442" s="12"/>
      <c r="X442" s="12"/>
    </row>
    <row r="443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S443" s="12"/>
      <c r="T443" s="12"/>
      <c r="U443" s="12"/>
      <c r="V443" s="12"/>
      <c r="W443" s="12"/>
      <c r="X443" s="12"/>
    </row>
    <row r="444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S444" s="12"/>
      <c r="T444" s="12"/>
      <c r="U444" s="12"/>
      <c r="V444" s="12"/>
      <c r="W444" s="12"/>
      <c r="X444" s="12"/>
    </row>
    <row r="445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S445" s="12"/>
      <c r="T445" s="12"/>
      <c r="U445" s="12"/>
      <c r="V445" s="12"/>
      <c r="W445" s="12"/>
      <c r="X445" s="12"/>
    </row>
    <row r="446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S446" s="12"/>
      <c r="T446" s="12"/>
      <c r="U446" s="12"/>
      <c r="V446" s="12"/>
      <c r="W446" s="12"/>
      <c r="X446" s="12"/>
    </row>
    <row r="447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S447" s="12"/>
      <c r="T447" s="12"/>
      <c r="U447" s="12"/>
      <c r="V447" s="12"/>
      <c r="W447" s="12"/>
      <c r="X447" s="12"/>
    </row>
    <row r="448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S448" s="12"/>
      <c r="T448" s="12"/>
      <c r="U448" s="12"/>
      <c r="V448" s="12"/>
      <c r="W448" s="12"/>
      <c r="X448" s="12"/>
    </row>
    <row r="449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S449" s="12"/>
      <c r="T449" s="12"/>
      <c r="U449" s="12"/>
      <c r="V449" s="12"/>
      <c r="W449" s="12"/>
      <c r="X449" s="12"/>
    </row>
    <row r="450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S450" s="12"/>
      <c r="T450" s="12"/>
      <c r="U450" s="12"/>
      <c r="V450" s="12"/>
      <c r="W450" s="12"/>
      <c r="X450" s="12"/>
    </row>
    <row r="451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S451" s="12"/>
      <c r="T451" s="12"/>
      <c r="U451" s="12"/>
      <c r="V451" s="12"/>
      <c r="W451" s="12"/>
      <c r="X451" s="12"/>
    </row>
    <row r="452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S452" s="12"/>
      <c r="T452" s="12"/>
      <c r="U452" s="12"/>
      <c r="V452" s="12"/>
      <c r="W452" s="12"/>
      <c r="X452" s="12"/>
    </row>
    <row r="453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S453" s="12"/>
      <c r="T453" s="12"/>
      <c r="U453" s="12"/>
      <c r="V453" s="12"/>
      <c r="W453" s="12"/>
      <c r="X453" s="12"/>
    </row>
    <row r="454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S454" s="12"/>
      <c r="T454" s="12"/>
      <c r="U454" s="12"/>
      <c r="V454" s="12"/>
      <c r="W454" s="12"/>
      <c r="X454" s="12"/>
    </row>
    <row r="455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S455" s="12"/>
      <c r="T455" s="12"/>
      <c r="U455" s="12"/>
      <c r="V455" s="12"/>
      <c r="W455" s="12"/>
      <c r="X455" s="12"/>
    </row>
    <row r="456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S456" s="12"/>
      <c r="T456" s="12"/>
      <c r="U456" s="12"/>
      <c r="V456" s="12"/>
      <c r="W456" s="12"/>
      <c r="X456" s="12"/>
    </row>
    <row r="457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S457" s="12"/>
      <c r="T457" s="12"/>
      <c r="U457" s="12"/>
      <c r="V457" s="12"/>
      <c r="W457" s="12"/>
      <c r="X457" s="12"/>
    </row>
    <row r="458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S458" s="12"/>
      <c r="T458" s="12"/>
      <c r="U458" s="12"/>
      <c r="V458" s="12"/>
      <c r="W458" s="12"/>
      <c r="X458" s="12"/>
    </row>
    <row r="459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S459" s="12"/>
      <c r="T459" s="12"/>
      <c r="U459" s="12"/>
      <c r="V459" s="12"/>
      <c r="W459" s="12"/>
      <c r="X459" s="12"/>
    </row>
    <row r="460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S460" s="12"/>
      <c r="T460" s="12"/>
      <c r="U460" s="12"/>
      <c r="V460" s="12"/>
      <c r="W460" s="12"/>
      <c r="X460" s="12"/>
    </row>
    <row r="461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S461" s="12"/>
      <c r="T461" s="12"/>
      <c r="U461" s="12"/>
      <c r="V461" s="12"/>
      <c r="W461" s="12"/>
      <c r="X461" s="12"/>
    </row>
    <row r="462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S462" s="12"/>
      <c r="T462" s="12"/>
      <c r="U462" s="12"/>
      <c r="V462" s="12"/>
      <c r="W462" s="12"/>
      <c r="X462" s="12"/>
    </row>
    <row r="463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S463" s="12"/>
      <c r="T463" s="12"/>
      <c r="U463" s="12"/>
      <c r="V463" s="12"/>
      <c r="W463" s="12"/>
      <c r="X463" s="12"/>
    </row>
    <row r="464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S464" s="12"/>
      <c r="T464" s="12"/>
      <c r="U464" s="12"/>
      <c r="V464" s="12"/>
      <c r="W464" s="12"/>
      <c r="X464" s="12"/>
    </row>
    <row r="465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S465" s="12"/>
      <c r="T465" s="12"/>
      <c r="U465" s="12"/>
      <c r="V465" s="12"/>
      <c r="W465" s="12"/>
      <c r="X465" s="12"/>
    </row>
    <row r="466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S466" s="12"/>
      <c r="T466" s="12"/>
      <c r="U466" s="12"/>
      <c r="V466" s="12"/>
      <c r="W466" s="12"/>
      <c r="X466" s="12"/>
    </row>
    <row r="467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S467" s="12"/>
      <c r="T467" s="12"/>
      <c r="U467" s="12"/>
      <c r="V467" s="12"/>
      <c r="W467" s="12"/>
      <c r="X467" s="12"/>
    </row>
    <row r="468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S468" s="12"/>
      <c r="T468" s="12"/>
      <c r="U468" s="12"/>
      <c r="V468" s="12"/>
      <c r="W468" s="12"/>
      <c r="X468" s="12"/>
    </row>
    <row r="469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S469" s="12"/>
      <c r="T469" s="12"/>
      <c r="U469" s="12"/>
      <c r="V469" s="12"/>
      <c r="W469" s="12"/>
      <c r="X469" s="12"/>
    </row>
    <row r="470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S470" s="12"/>
      <c r="T470" s="12"/>
      <c r="U470" s="12"/>
      <c r="V470" s="12"/>
      <c r="W470" s="12"/>
      <c r="X470" s="12"/>
    </row>
    <row r="471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S471" s="12"/>
      <c r="T471" s="12"/>
      <c r="U471" s="12"/>
      <c r="V471" s="12"/>
      <c r="W471" s="12"/>
      <c r="X471" s="12"/>
    </row>
    <row r="472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S472" s="12"/>
      <c r="T472" s="12"/>
      <c r="U472" s="12"/>
      <c r="V472" s="12"/>
      <c r="W472" s="12"/>
      <c r="X472" s="12"/>
    </row>
    <row r="473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S473" s="12"/>
      <c r="T473" s="12"/>
      <c r="U473" s="12"/>
      <c r="V473" s="12"/>
      <c r="W473" s="12"/>
      <c r="X473" s="12"/>
    </row>
    <row r="474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S474" s="12"/>
      <c r="T474" s="12"/>
      <c r="U474" s="12"/>
      <c r="V474" s="12"/>
      <c r="W474" s="12"/>
      <c r="X474" s="12"/>
    </row>
    <row r="475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S475" s="12"/>
      <c r="T475" s="12"/>
      <c r="U475" s="12"/>
      <c r="V475" s="12"/>
      <c r="W475" s="12"/>
      <c r="X475" s="12"/>
    </row>
    <row r="476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S476" s="12"/>
      <c r="T476" s="12"/>
      <c r="U476" s="12"/>
      <c r="V476" s="12"/>
      <c r="W476" s="12"/>
      <c r="X476" s="12"/>
    </row>
    <row r="477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S477" s="12"/>
      <c r="T477" s="12"/>
      <c r="U477" s="12"/>
      <c r="V477" s="12"/>
      <c r="W477" s="12"/>
      <c r="X477" s="12"/>
    </row>
    <row r="478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S478" s="12"/>
      <c r="T478" s="12"/>
      <c r="U478" s="12"/>
      <c r="V478" s="12"/>
      <c r="W478" s="12"/>
      <c r="X478" s="12"/>
    </row>
    <row r="479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S479" s="12"/>
      <c r="T479" s="12"/>
      <c r="U479" s="12"/>
      <c r="V479" s="12"/>
      <c r="W479" s="12"/>
      <c r="X479" s="12"/>
    </row>
    <row r="480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S480" s="12"/>
      <c r="T480" s="12"/>
      <c r="U480" s="12"/>
      <c r="V480" s="12"/>
      <c r="W480" s="12"/>
      <c r="X480" s="12"/>
    </row>
    <row r="481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S481" s="12"/>
      <c r="T481" s="12"/>
      <c r="U481" s="12"/>
      <c r="V481" s="12"/>
      <c r="W481" s="12"/>
      <c r="X481" s="12"/>
    </row>
    <row r="482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S482" s="12"/>
      <c r="T482" s="12"/>
      <c r="U482" s="12"/>
      <c r="V482" s="12"/>
      <c r="W482" s="12"/>
      <c r="X482" s="12"/>
    </row>
    <row r="483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S483" s="12"/>
      <c r="T483" s="12"/>
      <c r="U483" s="12"/>
      <c r="V483" s="12"/>
      <c r="W483" s="12"/>
      <c r="X483" s="12"/>
    </row>
    <row r="484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S484" s="12"/>
      <c r="T484" s="12"/>
      <c r="U484" s="12"/>
      <c r="V484" s="12"/>
      <c r="W484" s="12"/>
      <c r="X484" s="12"/>
    </row>
    <row r="485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S485" s="12"/>
      <c r="T485" s="12"/>
      <c r="U485" s="12"/>
      <c r="V485" s="12"/>
      <c r="W485" s="12"/>
      <c r="X485" s="12"/>
    </row>
    <row r="486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S486" s="12"/>
      <c r="T486" s="12"/>
      <c r="U486" s="12"/>
      <c r="V486" s="12"/>
      <c r="W486" s="12"/>
      <c r="X486" s="12"/>
    </row>
    <row r="487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S487" s="12"/>
      <c r="T487" s="12"/>
      <c r="U487" s="12"/>
      <c r="V487" s="12"/>
      <c r="W487" s="12"/>
      <c r="X487" s="12"/>
    </row>
    <row r="488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S488" s="12"/>
      <c r="T488" s="12"/>
      <c r="U488" s="12"/>
      <c r="V488" s="12"/>
      <c r="W488" s="12"/>
      <c r="X488" s="12"/>
    </row>
    <row r="489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S489" s="12"/>
      <c r="T489" s="12"/>
      <c r="U489" s="12"/>
      <c r="V489" s="12"/>
      <c r="W489" s="12"/>
      <c r="X489" s="12"/>
    </row>
    <row r="490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S490" s="12"/>
      <c r="T490" s="12"/>
      <c r="U490" s="12"/>
      <c r="V490" s="12"/>
      <c r="W490" s="12"/>
      <c r="X490" s="12"/>
    </row>
    <row r="491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S491" s="12"/>
      <c r="T491" s="12"/>
      <c r="U491" s="12"/>
      <c r="V491" s="12"/>
      <c r="W491" s="12"/>
      <c r="X491" s="12"/>
    </row>
    <row r="492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S492" s="12"/>
      <c r="T492" s="12"/>
      <c r="U492" s="12"/>
      <c r="V492" s="12"/>
      <c r="W492" s="12"/>
      <c r="X492" s="12"/>
    </row>
    <row r="493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S493" s="12"/>
      <c r="T493" s="12"/>
      <c r="U493" s="12"/>
      <c r="V493" s="12"/>
      <c r="W493" s="12"/>
      <c r="X493" s="12"/>
    </row>
    <row r="494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S494" s="12"/>
      <c r="T494" s="12"/>
      <c r="U494" s="12"/>
      <c r="V494" s="12"/>
      <c r="W494" s="12"/>
      <c r="X494" s="12"/>
    </row>
    <row r="495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S495" s="12"/>
      <c r="T495" s="12"/>
      <c r="U495" s="12"/>
      <c r="V495" s="12"/>
      <c r="W495" s="12"/>
      <c r="X495" s="12"/>
    </row>
    <row r="496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S496" s="12"/>
      <c r="T496" s="12"/>
      <c r="U496" s="12"/>
      <c r="V496" s="12"/>
      <c r="W496" s="12"/>
      <c r="X496" s="12"/>
    </row>
    <row r="497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S497" s="12"/>
      <c r="T497" s="12"/>
      <c r="U497" s="12"/>
      <c r="V497" s="12"/>
      <c r="W497" s="12"/>
      <c r="X497" s="12"/>
    </row>
    <row r="498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S498" s="12"/>
      <c r="T498" s="12"/>
      <c r="U498" s="12"/>
      <c r="V498" s="12"/>
      <c r="W498" s="12"/>
      <c r="X498" s="12"/>
    </row>
    <row r="499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S499" s="12"/>
      <c r="T499" s="12"/>
      <c r="U499" s="12"/>
      <c r="V499" s="12"/>
      <c r="W499" s="12"/>
      <c r="X499" s="12"/>
    </row>
    <row r="500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S500" s="12"/>
      <c r="T500" s="12"/>
      <c r="U500" s="12"/>
      <c r="V500" s="12"/>
      <c r="W500" s="12"/>
      <c r="X500" s="12"/>
    </row>
    <row r="501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S501" s="12"/>
      <c r="T501" s="12"/>
      <c r="U501" s="12"/>
      <c r="V501" s="12"/>
      <c r="W501" s="12"/>
      <c r="X501" s="12"/>
    </row>
    <row r="502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S502" s="12"/>
      <c r="T502" s="12"/>
      <c r="U502" s="12"/>
      <c r="V502" s="12"/>
      <c r="W502" s="12"/>
      <c r="X502" s="12"/>
    </row>
    <row r="503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S503" s="12"/>
      <c r="T503" s="12"/>
      <c r="U503" s="12"/>
      <c r="V503" s="12"/>
      <c r="W503" s="12"/>
      <c r="X503" s="12"/>
    </row>
    <row r="504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S504" s="12"/>
      <c r="T504" s="12"/>
      <c r="U504" s="12"/>
      <c r="V504" s="12"/>
      <c r="W504" s="12"/>
      <c r="X504" s="12"/>
    </row>
    <row r="505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S505" s="12"/>
      <c r="T505" s="12"/>
      <c r="U505" s="12"/>
      <c r="V505" s="12"/>
      <c r="W505" s="12"/>
      <c r="X505" s="12"/>
    </row>
    <row r="506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S506" s="12"/>
      <c r="T506" s="12"/>
      <c r="U506" s="12"/>
      <c r="V506" s="12"/>
      <c r="W506" s="12"/>
      <c r="X506" s="12"/>
    </row>
    <row r="507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S507" s="12"/>
      <c r="T507" s="12"/>
      <c r="U507" s="12"/>
      <c r="V507" s="12"/>
      <c r="W507" s="12"/>
      <c r="X507" s="12"/>
    </row>
    <row r="508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S508" s="12"/>
      <c r="T508" s="12"/>
      <c r="U508" s="12"/>
      <c r="V508" s="12"/>
      <c r="W508" s="12"/>
      <c r="X508" s="12"/>
    </row>
    <row r="509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S509" s="12"/>
      <c r="T509" s="12"/>
      <c r="U509" s="12"/>
      <c r="V509" s="12"/>
      <c r="W509" s="12"/>
      <c r="X509" s="12"/>
    </row>
    <row r="510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S510" s="12"/>
      <c r="T510" s="12"/>
      <c r="U510" s="12"/>
      <c r="V510" s="12"/>
      <c r="W510" s="12"/>
      <c r="X510" s="12"/>
    </row>
    <row r="511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S511" s="12"/>
      <c r="T511" s="12"/>
      <c r="U511" s="12"/>
      <c r="V511" s="12"/>
      <c r="W511" s="12"/>
      <c r="X511" s="12"/>
    </row>
    <row r="512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S512" s="12"/>
      <c r="T512" s="12"/>
      <c r="U512" s="12"/>
      <c r="V512" s="12"/>
      <c r="W512" s="12"/>
      <c r="X512" s="12"/>
    </row>
    <row r="513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S513" s="12"/>
      <c r="T513" s="12"/>
      <c r="U513" s="12"/>
      <c r="V513" s="12"/>
      <c r="W513" s="12"/>
      <c r="X513" s="12"/>
    </row>
    <row r="514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S514" s="12"/>
      <c r="T514" s="12"/>
      <c r="U514" s="12"/>
      <c r="V514" s="12"/>
      <c r="W514" s="12"/>
      <c r="X514" s="12"/>
    </row>
    <row r="515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S515" s="12"/>
      <c r="T515" s="12"/>
      <c r="U515" s="12"/>
      <c r="V515" s="12"/>
      <c r="W515" s="12"/>
      <c r="X515" s="12"/>
    </row>
    <row r="516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S516" s="12"/>
      <c r="T516" s="12"/>
      <c r="U516" s="12"/>
      <c r="V516" s="12"/>
      <c r="W516" s="12"/>
      <c r="X516" s="12"/>
    </row>
    <row r="517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S517" s="12"/>
      <c r="T517" s="12"/>
      <c r="U517" s="12"/>
      <c r="V517" s="12"/>
      <c r="W517" s="12"/>
      <c r="X517" s="12"/>
    </row>
    <row r="518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S518" s="12"/>
      <c r="T518" s="12"/>
      <c r="U518" s="12"/>
      <c r="V518" s="12"/>
      <c r="W518" s="12"/>
      <c r="X518" s="12"/>
    </row>
    <row r="519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S519" s="12"/>
      <c r="T519" s="12"/>
      <c r="U519" s="12"/>
      <c r="V519" s="12"/>
      <c r="W519" s="12"/>
      <c r="X519" s="12"/>
    </row>
    <row r="520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S520" s="12"/>
      <c r="T520" s="12"/>
      <c r="U520" s="12"/>
      <c r="V520" s="12"/>
      <c r="W520" s="12"/>
      <c r="X520" s="12"/>
    </row>
    <row r="521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S521" s="12"/>
      <c r="T521" s="12"/>
      <c r="U521" s="12"/>
      <c r="V521" s="12"/>
      <c r="W521" s="12"/>
      <c r="X521" s="12"/>
    </row>
    <row r="522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S522" s="12"/>
      <c r="T522" s="12"/>
      <c r="U522" s="12"/>
      <c r="V522" s="12"/>
      <c r="W522" s="12"/>
      <c r="X522" s="12"/>
    </row>
    <row r="523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S523" s="12"/>
      <c r="T523" s="12"/>
      <c r="U523" s="12"/>
      <c r="V523" s="12"/>
      <c r="W523" s="12"/>
      <c r="X523" s="12"/>
    </row>
    <row r="524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S524" s="12"/>
      <c r="T524" s="12"/>
      <c r="U524" s="12"/>
      <c r="V524" s="12"/>
      <c r="W524" s="12"/>
      <c r="X524" s="12"/>
    </row>
    <row r="525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S525" s="12"/>
      <c r="T525" s="12"/>
      <c r="U525" s="12"/>
      <c r="V525" s="12"/>
      <c r="W525" s="12"/>
      <c r="X525" s="12"/>
    </row>
    <row r="526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S526" s="12"/>
      <c r="T526" s="12"/>
      <c r="U526" s="12"/>
      <c r="V526" s="12"/>
      <c r="W526" s="12"/>
      <c r="X526" s="12"/>
    </row>
    <row r="527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S527" s="12"/>
      <c r="T527" s="12"/>
      <c r="U527" s="12"/>
      <c r="V527" s="12"/>
      <c r="W527" s="12"/>
      <c r="X527" s="12"/>
    </row>
    <row r="528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S528" s="12"/>
      <c r="T528" s="12"/>
      <c r="U528" s="12"/>
      <c r="V528" s="12"/>
      <c r="W528" s="12"/>
      <c r="X528" s="12"/>
    </row>
    <row r="529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S529" s="12"/>
      <c r="T529" s="12"/>
      <c r="U529" s="12"/>
      <c r="V529" s="12"/>
      <c r="W529" s="12"/>
      <c r="X529" s="12"/>
    </row>
    <row r="530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S530" s="12"/>
      <c r="T530" s="12"/>
      <c r="U530" s="12"/>
      <c r="V530" s="12"/>
      <c r="W530" s="12"/>
      <c r="X530" s="12"/>
    </row>
    <row r="531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S531" s="12"/>
      <c r="T531" s="12"/>
      <c r="U531" s="12"/>
      <c r="V531" s="12"/>
      <c r="W531" s="12"/>
      <c r="X531" s="12"/>
    </row>
    <row r="532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S532" s="12"/>
      <c r="T532" s="12"/>
      <c r="U532" s="12"/>
      <c r="V532" s="12"/>
      <c r="W532" s="12"/>
      <c r="X532" s="12"/>
    </row>
    <row r="533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S533" s="12"/>
      <c r="T533" s="12"/>
      <c r="U533" s="12"/>
      <c r="V533" s="12"/>
      <c r="W533" s="12"/>
      <c r="X533" s="12"/>
    </row>
    <row r="534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S534" s="12"/>
      <c r="T534" s="12"/>
      <c r="U534" s="12"/>
      <c r="V534" s="12"/>
      <c r="W534" s="12"/>
      <c r="X534" s="12"/>
    </row>
    <row r="535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S535" s="12"/>
      <c r="T535" s="12"/>
      <c r="U535" s="12"/>
      <c r="V535" s="12"/>
      <c r="W535" s="12"/>
      <c r="X535" s="12"/>
    </row>
    <row r="536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S536" s="12"/>
      <c r="T536" s="12"/>
      <c r="U536" s="12"/>
      <c r="V536" s="12"/>
      <c r="W536" s="12"/>
      <c r="X536" s="12"/>
    </row>
    <row r="537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S537" s="12"/>
      <c r="T537" s="12"/>
      <c r="U537" s="12"/>
      <c r="V537" s="12"/>
      <c r="W537" s="12"/>
      <c r="X537" s="12"/>
    </row>
    <row r="538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S538" s="12"/>
      <c r="T538" s="12"/>
      <c r="U538" s="12"/>
      <c r="V538" s="12"/>
      <c r="W538" s="12"/>
      <c r="X538" s="12"/>
    </row>
    <row r="539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S539" s="12"/>
      <c r="T539" s="12"/>
      <c r="U539" s="12"/>
      <c r="V539" s="12"/>
      <c r="W539" s="12"/>
      <c r="X539" s="12"/>
    </row>
    <row r="540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S540" s="12"/>
      <c r="T540" s="12"/>
      <c r="U540" s="12"/>
      <c r="V540" s="12"/>
      <c r="W540" s="12"/>
      <c r="X540" s="12"/>
    </row>
    <row r="541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S541" s="12"/>
      <c r="T541" s="12"/>
      <c r="U541" s="12"/>
      <c r="V541" s="12"/>
      <c r="W541" s="12"/>
      <c r="X541" s="12"/>
    </row>
    <row r="542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S542" s="12"/>
      <c r="T542" s="12"/>
      <c r="U542" s="12"/>
      <c r="V542" s="12"/>
      <c r="W542" s="12"/>
      <c r="X542" s="12"/>
    </row>
    <row r="543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S543" s="12"/>
      <c r="T543" s="12"/>
      <c r="U543" s="12"/>
      <c r="V543" s="12"/>
      <c r="W543" s="12"/>
      <c r="X543" s="12"/>
    </row>
    <row r="544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S544" s="12"/>
      <c r="T544" s="12"/>
      <c r="U544" s="12"/>
      <c r="V544" s="12"/>
      <c r="W544" s="12"/>
      <c r="X544" s="12"/>
    </row>
    <row r="545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S545" s="12"/>
      <c r="T545" s="12"/>
      <c r="U545" s="12"/>
      <c r="V545" s="12"/>
      <c r="W545" s="12"/>
      <c r="X545" s="12"/>
    </row>
    <row r="546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S546" s="12"/>
      <c r="T546" s="12"/>
      <c r="U546" s="12"/>
      <c r="V546" s="12"/>
      <c r="W546" s="12"/>
      <c r="X546" s="12"/>
    </row>
    <row r="547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S547" s="12"/>
      <c r="T547" s="12"/>
      <c r="U547" s="12"/>
      <c r="V547" s="12"/>
      <c r="W547" s="12"/>
      <c r="X547" s="12"/>
    </row>
    <row r="548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S548" s="12"/>
      <c r="T548" s="12"/>
      <c r="U548" s="12"/>
      <c r="V548" s="12"/>
      <c r="W548" s="12"/>
      <c r="X548" s="12"/>
    </row>
    <row r="549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S549" s="12"/>
      <c r="T549" s="12"/>
      <c r="U549" s="12"/>
      <c r="V549" s="12"/>
      <c r="W549" s="12"/>
      <c r="X549" s="12"/>
    </row>
    <row r="550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S550" s="12"/>
      <c r="T550" s="12"/>
      <c r="U550" s="12"/>
      <c r="V550" s="12"/>
      <c r="W550" s="12"/>
      <c r="X550" s="12"/>
    </row>
    <row r="551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S551" s="12"/>
      <c r="T551" s="12"/>
      <c r="U551" s="12"/>
      <c r="V551" s="12"/>
      <c r="W551" s="12"/>
      <c r="X551" s="12"/>
    </row>
    <row r="552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S552" s="12"/>
      <c r="T552" s="12"/>
      <c r="U552" s="12"/>
      <c r="V552" s="12"/>
      <c r="W552" s="12"/>
      <c r="X552" s="12"/>
    </row>
    <row r="553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S553" s="12"/>
      <c r="T553" s="12"/>
      <c r="U553" s="12"/>
      <c r="V553" s="12"/>
      <c r="W553" s="12"/>
      <c r="X553" s="12"/>
    </row>
    <row r="554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S554" s="12"/>
      <c r="T554" s="12"/>
      <c r="U554" s="12"/>
      <c r="V554" s="12"/>
      <c r="W554" s="12"/>
      <c r="X554" s="12"/>
    </row>
    <row r="555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S555" s="12"/>
      <c r="T555" s="12"/>
      <c r="U555" s="12"/>
      <c r="V555" s="12"/>
      <c r="W555" s="12"/>
      <c r="X555" s="12"/>
    </row>
    <row r="556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S556" s="12"/>
      <c r="T556" s="12"/>
      <c r="U556" s="12"/>
      <c r="V556" s="12"/>
      <c r="W556" s="12"/>
      <c r="X556" s="12"/>
    </row>
    <row r="557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S557" s="12"/>
      <c r="T557" s="12"/>
      <c r="U557" s="12"/>
      <c r="V557" s="12"/>
      <c r="W557" s="12"/>
      <c r="X557" s="12"/>
    </row>
    <row r="558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S558" s="12"/>
      <c r="T558" s="12"/>
      <c r="U558" s="12"/>
      <c r="V558" s="12"/>
      <c r="W558" s="12"/>
      <c r="X558" s="12"/>
    </row>
    <row r="559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S559" s="12"/>
      <c r="T559" s="12"/>
      <c r="U559" s="12"/>
      <c r="V559" s="12"/>
      <c r="W559" s="12"/>
      <c r="X559" s="12"/>
    </row>
    <row r="560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S560" s="12"/>
      <c r="T560" s="12"/>
      <c r="U560" s="12"/>
      <c r="V560" s="12"/>
      <c r="W560" s="12"/>
      <c r="X560" s="12"/>
    </row>
    <row r="561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S561" s="12"/>
      <c r="T561" s="12"/>
      <c r="U561" s="12"/>
      <c r="V561" s="12"/>
      <c r="W561" s="12"/>
      <c r="X561" s="12"/>
    </row>
    <row r="562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S562" s="12"/>
      <c r="T562" s="12"/>
      <c r="U562" s="12"/>
      <c r="V562" s="12"/>
      <c r="W562" s="12"/>
      <c r="X562" s="12"/>
    </row>
    <row r="563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S563" s="12"/>
      <c r="T563" s="12"/>
      <c r="U563" s="12"/>
      <c r="V563" s="12"/>
      <c r="W563" s="12"/>
      <c r="X563" s="12"/>
    </row>
    <row r="564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S564" s="12"/>
      <c r="T564" s="12"/>
      <c r="U564" s="12"/>
      <c r="V564" s="12"/>
      <c r="W564" s="12"/>
      <c r="X564" s="12"/>
    </row>
    <row r="565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S565" s="12"/>
      <c r="T565" s="12"/>
      <c r="U565" s="12"/>
      <c r="V565" s="12"/>
      <c r="W565" s="12"/>
      <c r="X565" s="12"/>
    </row>
    <row r="566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S566" s="12"/>
      <c r="T566" s="12"/>
      <c r="U566" s="12"/>
      <c r="V566" s="12"/>
      <c r="W566" s="12"/>
      <c r="X566" s="12"/>
    </row>
    <row r="567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S567" s="12"/>
      <c r="T567" s="12"/>
      <c r="U567" s="12"/>
      <c r="V567" s="12"/>
      <c r="W567" s="12"/>
      <c r="X567" s="12"/>
    </row>
    <row r="568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S568" s="12"/>
      <c r="T568" s="12"/>
      <c r="U568" s="12"/>
      <c r="V568" s="12"/>
      <c r="W568" s="12"/>
      <c r="X568" s="12"/>
    </row>
    <row r="569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S569" s="12"/>
      <c r="T569" s="12"/>
      <c r="U569" s="12"/>
      <c r="V569" s="12"/>
      <c r="W569" s="12"/>
      <c r="X569" s="12"/>
    </row>
    <row r="570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S570" s="12"/>
      <c r="T570" s="12"/>
      <c r="U570" s="12"/>
      <c r="V570" s="12"/>
      <c r="W570" s="12"/>
      <c r="X570" s="12"/>
    </row>
    <row r="571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S571" s="12"/>
      <c r="T571" s="12"/>
      <c r="U571" s="12"/>
      <c r="V571" s="12"/>
      <c r="W571" s="12"/>
      <c r="X571" s="12"/>
    </row>
    <row r="572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S572" s="12"/>
      <c r="T572" s="12"/>
      <c r="U572" s="12"/>
      <c r="V572" s="12"/>
      <c r="W572" s="12"/>
      <c r="X572" s="12"/>
    </row>
    <row r="573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S573" s="12"/>
      <c r="T573" s="12"/>
      <c r="U573" s="12"/>
      <c r="V573" s="12"/>
      <c r="W573" s="12"/>
      <c r="X573" s="12"/>
    </row>
    <row r="574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S574" s="12"/>
      <c r="T574" s="12"/>
      <c r="U574" s="12"/>
      <c r="V574" s="12"/>
      <c r="W574" s="12"/>
      <c r="X574" s="12"/>
    </row>
    <row r="575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S575" s="12"/>
      <c r="T575" s="12"/>
      <c r="U575" s="12"/>
      <c r="V575" s="12"/>
      <c r="W575" s="12"/>
      <c r="X575" s="12"/>
    </row>
    <row r="576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S576" s="12"/>
      <c r="T576" s="12"/>
      <c r="U576" s="12"/>
      <c r="V576" s="12"/>
      <c r="W576" s="12"/>
      <c r="X576" s="12"/>
    </row>
    <row r="577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S577" s="12"/>
      <c r="T577" s="12"/>
      <c r="U577" s="12"/>
      <c r="V577" s="12"/>
      <c r="W577" s="12"/>
      <c r="X577" s="12"/>
    </row>
    <row r="578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S578" s="12"/>
      <c r="T578" s="12"/>
      <c r="U578" s="12"/>
      <c r="V578" s="12"/>
      <c r="W578" s="12"/>
      <c r="X578" s="12"/>
    </row>
    <row r="579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S579" s="12"/>
      <c r="T579" s="12"/>
      <c r="U579" s="12"/>
      <c r="V579" s="12"/>
      <c r="W579" s="12"/>
      <c r="X579" s="12"/>
    </row>
    <row r="580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S580" s="12"/>
      <c r="T580" s="12"/>
      <c r="U580" s="12"/>
      <c r="V580" s="12"/>
      <c r="W580" s="12"/>
      <c r="X580" s="12"/>
    </row>
    <row r="581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S581" s="12"/>
      <c r="T581" s="12"/>
      <c r="U581" s="12"/>
      <c r="V581" s="12"/>
      <c r="W581" s="12"/>
      <c r="X581" s="12"/>
    </row>
    <row r="582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S582" s="12"/>
      <c r="T582" s="12"/>
      <c r="U582" s="12"/>
      <c r="V582" s="12"/>
      <c r="W582" s="12"/>
      <c r="X582" s="12"/>
    </row>
    <row r="583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S583" s="12"/>
      <c r="T583" s="12"/>
      <c r="U583" s="12"/>
      <c r="V583" s="12"/>
      <c r="W583" s="12"/>
      <c r="X583" s="12"/>
    </row>
    <row r="584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S584" s="12"/>
      <c r="T584" s="12"/>
      <c r="U584" s="12"/>
      <c r="V584" s="12"/>
      <c r="W584" s="12"/>
      <c r="X584" s="12"/>
    </row>
    <row r="585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S585" s="12"/>
      <c r="T585" s="12"/>
      <c r="U585" s="12"/>
      <c r="V585" s="12"/>
      <c r="W585" s="12"/>
      <c r="X585" s="12"/>
    </row>
    <row r="586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S586" s="12"/>
      <c r="T586" s="12"/>
      <c r="U586" s="12"/>
      <c r="V586" s="12"/>
      <c r="W586" s="12"/>
      <c r="X586" s="12"/>
    </row>
    <row r="587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S587" s="12"/>
      <c r="T587" s="12"/>
      <c r="U587" s="12"/>
      <c r="V587" s="12"/>
      <c r="W587" s="12"/>
      <c r="X587" s="12"/>
    </row>
    <row r="588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S588" s="12"/>
      <c r="T588" s="12"/>
      <c r="U588" s="12"/>
      <c r="V588" s="12"/>
      <c r="W588" s="12"/>
      <c r="X588" s="12"/>
    </row>
    <row r="589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S589" s="12"/>
      <c r="T589" s="12"/>
      <c r="U589" s="12"/>
      <c r="V589" s="12"/>
      <c r="W589" s="12"/>
      <c r="X589" s="12"/>
    </row>
    <row r="590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S590" s="12"/>
      <c r="T590" s="12"/>
      <c r="U590" s="12"/>
      <c r="V590" s="12"/>
      <c r="W590" s="12"/>
      <c r="X590" s="12"/>
    </row>
    <row r="591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S591" s="12"/>
      <c r="T591" s="12"/>
      <c r="U591" s="12"/>
      <c r="V591" s="12"/>
      <c r="W591" s="12"/>
      <c r="X591" s="12"/>
    </row>
    <row r="592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S592" s="12"/>
      <c r="T592" s="12"/>
      <c r="U592" s="12"/>
      <c r="V592" s="12"/>
      <c r="W592" s="12"/>
      <c r="X592" s="12"/>
    </row>
    <row r="593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S593" s="12"/>
      <c r="T593" s="12"/>
      <c r="U593" s="12"/>
      <c r="V593" s="12"/>
      <c r="W593" s="12"/>
      <c r="X593" s="12"/>
    </row>
    <row r="594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S594" s="12"/>
      <c r="T594" s="12"/>
      <c r="U594" s="12"/>
      <c r="V594" s="12"/>
      <c r="W594" s="12"/>
      <c r="X594" s="12"/>
    </row>
    <row r="595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S595" s="12"/>
      <c r="T595" s="12"/>
      <c r="U595" s="12"/>
      <c r="V595" s="12"/>
      <c r="W595" s="12"/>
      <c r="X595" s="12"/>
    </row>
    <row r="596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S596" s="12"/>
      <c r="T596" s="12"/>
      <c r="U596" s="12"/>
      <c r="V596" s="12"/>
      <c r="W596" s="12"/>
      <c r="X596" s="12"/>
    </row>
    <row r="597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S597" s="12"/>
      <c r="T597" s="12"/>
      <c r="U597" s="12"/>
      <c r="V597" s="12"/>
      <c r="W597" s="12"/>
      <c r="X597" s="12"/>
    </row>
    <row r="598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S598" s="12"/>
      <c r="T598" s="12"/>
      <c r="U598" s="12"/>
      <c r="V598" s="12"/>
      <c r="W598" s="12"/>
      <c r="X598" s="12"/>
    </row>
    <row r="599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S599" s="12"/>
      <c r="T599" s="12"/>
      <c r="U599" s="12"/>
      <c r="V599" s="12"/>
      <c r="W599" s="12"/>
      <c r="X599" s="12"/>
    </row>
    <row r="600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S600" s="12"/>
      <c r="T600" s="12"/>
      <c r="U600" s="12"/>
      <c r="V600" s="12"/>
      <c r="W600" s="12"/>
      <c r="X600" s="12"/>
    </row>
    <row r="601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S601" s="12"/>
      <c r="T601" s="12"/>
      <c r="U601" s="12"/>
      <c r="V601" s="12"/>
      <c r="W601" s="12"/>
      <c r="X601" s="12"/>
    </row>
    <row r="602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S602" s="12"/>
      <c r="T602" s="12"/>
      <c r="U602" s="12"/>
      <c r="V602" s="12"/>
      <c r="W602" s="12"/>
      <c r="X602" s="12"/>
    </row>
    <row r="603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S603" s="12"/>
      <c r="T603" s="12"/>
      <c r="U603" s="12"/>
      <c r="V603" s="12"/>
      <c r="W603" s="12"/>
      <c r="X603" s="12"/>
    </row>
    <row r="604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S604" s="12"/>
      <c r="T604" s="12"/>
      <c r="U604" s="12"/>
      <c r="V604" s="12"/>
      <c r="W604" s="12"/>
      <c r="X604" s="12"/>
    </row>
    <row r="605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S605" s="12"/>
      <c r="T605" s="12"/>
      <c r="U605" s="12"/>
      <c r="V605" s="12"/>
      <c r="W605" s="12"/>
      <c r="X605" s="12"/>
    </row>
    <row r="606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S606" s="12"/>
      <c r="T606" s="12"/>
      <c r="U606" s="12"/>
      <c r="V606" s="12"/>
      <c r="W606" s="12"/>
      <c r="X606" s="12"/>
    </row>
    <row r="607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S607" s="12"/>
      <c r="T607" s="12"/>
      <c r="U607" s="12"/>
      <c r="V607" s="12"/>
      <c r="W607" s="12"/>
      <c r="X607" s="12"/>
    </row>
    <row r="608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S608" s="12"/>
      <c r="T608" s="12"/>
      <c r="U608" s="12"/>
      <c r="V608" s="12"/>
      <c r="W608" s="12"/>
      <c r="X608" s="12"/>
    </row>
    <row r="609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S609" s="12"/>
      <c r="T609" s="12"/>
      <c r="U609" s="12"/>
      <c r="V609" s="12"/>
      <c r="W609" s="12"/>
      <c r="X609" s="12"/>
    </row>
    <row r="610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S610" s="12"/>
      <c r="T610" s="12"/>
      <c r="U610" s="12"/>
      <c r="V610" s="12"/>
      <c r="W610" s="12"/>
      <c r="X610" s="12"/>
    </row>
    <row r="611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S611" s="12"/>
      <c r="T611" s="12"/>
      <c r="U611" s="12"/>
      <c r="V611" s="12"/>
      <c r="W611" s="12"/>
      <c r="X611" s="12"/>
    </row>
    <row r="612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S612" s="12"/>
      <c r="T612" s="12"/>
      <c r="U612" s="12"/>
      <c r="V612" s="12"/>
      <c r="W612" s="12"/>
      <c r="X612" s="12"/>
    </row>
    <row r="613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S613" s="12"/>
      <c r="T613" s="12"/>
      <c r="U613" s="12"/>
      <c r="V613" s="12"/>
      <c r="W613" s="12"/>
      <c r="X613" s="12"/>
    </row>
    <row r="614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S614" s="12"/>
      <c r="T614" s="12"/>
      <c r="U614" s="12"/>
      <c r="V614" s="12"/>
      <c r="W614" s="12"/>
      <c r="X614" s="12"/>
    </row>
    <row r="615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S615" s="12"/>
      <c r="T615" s="12"/>
      <c r="U615" s="12"/>
      <c r="V615" s="12"/>
      <c r="W615" s="12"/>
      <c r="X615" s="12"/>
    </row>
    <row r="616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S616" s="12"/>
      <c r="T616" s="12"/>
      <c r="U616" s="12"/>
      <c r="V616" s="12"/>
      <c r="W616" s="12"/>
      <c r="X616" s="12"/>
    </row>
    <row r="617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S617" s="12"/>
      <c r="T617" s="12"/>
      <c r="U617" s="12"/>
      <c r="V617" s="12"/>
      <c r="W617" s="12"/>
      <c r="X617" s="12"/>
    </row>
    <row r="618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S618" s="12"/>
      <c r="T618" s="12"/>
      <c r="U618" s="12"/>
      <c r="V618" s="12"/>
      <c r="W618" s="12"/>
      <c r="X618" s="12"/>
    </row>
    <row r="619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S619" s="12"/>
      <c r="T619" s="12"/>
      <c r="U619" s="12"/>
      <c r="V619" s="12"/>
      <c r="W619" s="12"/>
      <c r="X619" s="12"/>
    </row>
    <row r="620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S620" s="12"/>
      <c r="T620" s="12"/>
      <c r="U620" s="12"/>
      <c r="V620" s="12"/>
      <c r="W620" s="12"/>
      <c r="X620" s="12"/>
    </row>
    <row r="621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S621" s="12"/>
      <c r="T621" s="12"/>
      <c r="U621" s="12"/>
      <c r="V621" s="12"/>
      <c r="W621" s="12"/>
      <c r="X621" s="12"/>
    </row>
    <row r="622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S622" s="12"/>
      <c r="T622" s="12"/>
      <c r="U622" s="12"/>
      <c r="V622" s="12"/>
      <c r="W622" s="12"/>
      <c r="X622" s="12"/>
    </row>
    <row r="623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S623" s="12"/>
      <c r="T623" s="12"/>
      <c r="U623" s="12"/>
      <c r="V623" s="12"/>
      <c r="W623" s="12"/>
      <c r="X623" s="12"/>
    </row>
    <row r="624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S624" s="12"/>
      <c r="T624" s="12"/>
      <c r="U624" s="12"/>
      <c r="V624" s="12"/>
      <c r="W624" s="12"/>
      <c r="X624" s="12"/>
    </row>
    <row r="625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S625" s="12"/>
      <c r="T625" s="12"/>
      <c r="U625" s="12"/>
      <c r="V625" s="12"/>
      <c r="W625" s="12"/>
      <c r="X625" s="12"/>
    </row>
    <row r="626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S626" s="12"/>
      <c r="T626" s="12"/>
      <c r="U626" s="12"/>
      <c r="V626" s="12"/>
      <c r="W626" s="12"/>
      <c r="X626" s="12"/>
    </row>
    <row r="627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S627" s="12"/>
      <c r="T627" s="12"/>
      <c r="U627" s="12"/>
      <c r="V627" s="12"/>
      <c r="W627" s="12"/>
      <c r="X627" s="12"/>
    </row>
    <row r="628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S628" s="12"/>
      <c r="T628" s="12"/>
      <c r="U628" s="12"/>
      <c r="V628" s="12"/>
      <c r="W628" s="12"/>
      <c r="X628" s="12"/>
    </row>
    <row r="629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S629" s="12"/>
      <c r="T629" s="12"/>
      <c r="U629" s="12"/>
      <c r="V629" s="12"/>
      <c r="W629" s="12"/>
      <c r="X629" s="12"/>
    </row>
    <row r="630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S630" s="12"/>
      <c r="T630" s="12"/>
      <c r="U630" s="12"/>
      <c r="V630" s="12"/>
      <c r="W630" s="12"/>
      <c r="X630" s="12"/>
    </row>
    <row r="631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S631" s="12"/>
      <c r="T631" s="12"/>
      <c r="U631" s="12"/>
      <c r="V631" s="12"/>
      <c r="W631" s="12"/>
      <c r="X631" s="12"/>
    </row>
    <row r="632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S632" s="12"/>
      <c r="T632" s="12"/>
      <c r="U632" s="12"/>
      <c r="V632" s="12"/>
      <c r="W632" s="12"/>
      <c r="X632" s="12"/>
    </row>
    <row r="633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S633" s="12"/>
      <c r="T633" s="12"/>
      <c r="U633" s="12"/>
      <c r="V633" s="12"/>
      <c r="W633" s="12"/>
      <c r="X633" s="12"/>
    </row>
    <row r="634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S634" s="12"/>
      <c r="T634" s="12"/>
      <c r="U634" s="12"/>
      <c r="V634" s="12"/>
      <c r="W634" s="12"/>
      <c r="X634" s="12"/>
    </row>
    <row r="635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S635" s="12"/>
      <c r="T635" s="12"/>
      <c r="U635" s="12"/>
      <c r="V635" s="12"/>
      <c r="W635" s="12"/>
      <c r="X635" s="12"/>
    </row>
    <row r="636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S636" s="12"/>
      <c r="T636" s="12"/>
      <c r="U636" s="12"/>
      <c r="V636" s="12"/>
      <c r="W636" s="12"/>
      <c r="X636" s="12"/>
    </row>
    <row r="637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S637" s="12"/>
      <c r="T637" s="12"/>
      <c r="U637" s="12"/>
      <c r="V637" s="12"/>
      <c r="W637" s="12"/>
      <c r="X637" s="12"/>
    </row>
    <row r="638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S638" s="12"/>
      <c r="T638" s="12"/>
      <c r="U638" s="12"/>
      <c r="V638" s="12"/>
      <c r="W638" s="12"/>
      <c r="X638" s="12"/>
    </row>
    <row r="639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S639" s="12"/>
      <c r="T639" s="12"/>
      <c r="U639" s="12"/>
      <c r="V639" s="12"/>
      <c r="W639" s="12"/>
      <c r="X639" s="12"/>
    </row>
    <row r="640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S640" s="12"/>
      <c r="T640" s="12"/>
      <c r="U640" s="12"/>
      <c r="V640" s="12"/>
      <c r="W640" s="12"/>
      <c r="X640" s="12"/>
    </row>
    <row r="641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S641" s="12"/>
      <c r="T641" s="12"/>
      <c r="U641" s="12"/>
      <c r="V641" s="12"/>
      <c r="W641" s="12"/>
      <c r="X641" s="12"/>
    </row>
    <row r="642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S642" s="12"/>
      <c r="T642" s="12"/>
      <c r="U642" s="12"/>
      <c r="V642" s="12"/>
      <c r="W642" s="12"/>
      <c r="X642" s="12"/>
    </row>
    <row r="643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S643" s="12"/>
      <c r="T643" s="12"/>
      <c r="U643" s="12"/>
      <c r="V643" s="12"/>
      <c r="W643" s="12"/>
      <c r="X643" s="12"/>
    </row>
    <row r="644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S644" s="12"/>
      <c r="T644" s="12"/>
      <c r="U644" s="12"/>
      <c r="V644" s="12"/>
      <c r="W644" s="12"/>
      <c r="X644" s="12"/>
    </row>
    <row r="645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S645" s="12"/>
      <c r="T645" s="12"/>
      <c r="U645" s="12"/>
      <c r="V645" s="12"/>
      <c r="W645" s="12"/>
      <c r="X645" s="12"/>
    </row>
    <row r="646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S646" s="12"/>
      <c r="T646" s="12"/>
      <c r="U646" s="12"/>
      <c r="V646" s="12"/>
      <c r="W646" s="12"/>
      <c r="X646" s="12"/>
    </row>
    <row r="647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S647" s="12"/>
      <c r="T647" s="12"/>
      <c r="U647" s="12"/>
      <c r="V647" s="12"/>
      <c r="W647" s="12"/>
      <c r="X647" s="12"/>
    </row>
    <row r="648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S648" s="12"/>
      <c r="T648" s="12"/>
      <c r="U648" s="12"/>
      <c r="V648" s="12"/>
      <c r="W648" s="12"/>
      <c r="X648" s="12"/>
    </row>
    <row r="649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S649" s="12"/>
      <c r="T649" s="12"/>
      <c r="U649" s="12"/>
      <c r="V649" s="12"/>
      <c r="W649" s="12"/>
      <c r="X649" s="12"/>
    </row>
    <row r="650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S650" s="12"/>
      <c r="T650" s="12"/>
      <c r="U650" s="12"/>
      <c r="V650" s="12"/>
      <c r="W650" s="12"/>
      <c r="X650" s="12"/>
    </row>
    <row r="651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S651" s="12"/>
      <c r="T651" s="12"/>
      <c r="U651" s="12"/>
      <c r="V651" s="12"/>
      <c r="W651" s="12"/>
      <c r="X651" s="12"/>
    </row>
    <row r="652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S652" s="12"/>
      <c r="T652" s="12"/>
      <c r="U652" s="12"/>
      <c r="V652" s="12"/>
      <c r="W652" s="12"/>
      <c r="X652" s="12"/>
    </row>
    <row r="653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S653" s="12"/>
      <c r="T653" s="12"/>
      <c r="U653" s="12"/>
      <c r="V653" s="12"/>
      <c r="W653" s="12"/>
      <c r="X653" s="12"/>
    </row>
    <row r="654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S654" s="12"/>
      <c r="T654" s="12"/>
      <c r="U654" s="12"/>
      <c r="V654" s="12"/>
      <c r="W654" s="12"/>
      <c r="X654" s="12"/>
    </row>
    <row r="655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S655" s="12"/>
      <c r="T655" s="12"/>
      <c r="U655" s="12"/>
      <c r="V655" s="12"/>
      <c r="W655" s="12"/>
      <c r="X655" s="12"/>
    </row>
    <row r="656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S656" s="12"/>
      <c r="T656" s="12"/>
      <c r="U656" s="12"/>
      <c r="V656" s="12"/>
      <c r="W656" s="12"/>
      <c r="X656" s="12"/>
    </row>
    <row r="657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S657" s="12"/>
      <c r="T657" s="12"/>
      <c r="U657" s="12"/>
      <c r="V657" s="12"/>
      <c r="W657" s="12"/>
      <c r="X657" s="12"/>
    </row>
    <row r="658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S658" s="12"/>
      <c r="T658" s="12"/>
      <c r="U658" s="12"/>
      <c r="V658" s="12"/>
      <c r="W658" s="12"/>
      <c r="X658" s="12"/>
    </row>
    <row r="659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S659" s="12"/>
      <c r="T659" s="12"/>
      <c r="U659" s="12"/>
      <c r="V659" s="12"/>
      <c r="W659" s="12"/>
      <c r="X659" s="12"/>
    </row>
    <row r="660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S660" s="12"/>
      <c r="T660" s="12"/>
      <c r="U660" s="12"/>
      <c r="V660" s="12"/>
      <c r="W660" s="12"/>
      <c r="X660" s="12"/>
    </row>
    <row r="661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S661" s="12"/>
      <c r="T661" s="12"/>
      <c r="U661" s="12"/>
      <c r="V661" s="12"/>
      <c r="W661" s="12"/>
      <c r="X661" s="12"/>
    </row>
    <row r="662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S662" s="12"/>
      <c r="T662" s="12"/>
      <c r="U662" s="12"/>
      <c r="V662" s="12"/>
      <c r="W662" s="12"/>
      <c r="X662" s="12"/>
    </row>
    <row r="663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S663" s="12"/>
      <c r="T663" s="12"/>
      <c r="U663" s="12"/>
      <c r="V663" s="12"/>
      <c r="W663" s="12"/>
      <c r="X663" s="12"/>
    </row>
    <row r="664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S664" s="12"/>
      <c r="T664" s="12"/>
      <c r="U664" s="12"/>
      <c r="V664" s="12"/>
      <c r="W664" s="12"/>
      <c r="X664" s="12"/>
    </row>
    <row r="665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S665" s="12"/>
      <c r="T665" s="12"/>
      <c r="U665" s="12"/>
      <c r="V665" s="12"/>
      <c r="W665" s="12"/>
      <c r="X665" s="12"/>
    </row>
    <row r="666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S666" s="12"/>
      <c r="T666" s="12"/>
      <c r="U666" s="12"/>
      <c r="V666" s="12"/>
      <c r="W666" s="12"/>
      <c r="X666" s="12"/>
    </row>
    <row r="667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S667" s="12"/>
      <c r="T667" s="12"/>
      <c r="U667" s="12"/>
      <c r="V667" s="12"/>
      <c r="W667" s="12"/>
      <c r="X667" s="12"/>
    </row>
    <row r="668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S668" s="12"/>
      <c r="T668" s="12"/>
      <c r="U668" s="12"/>
      <c r="V668" s="12"/>
      <c r="W668" s="12"/>
      <c r="X668" s="12"/>
    </row>
    <row r="669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S669" s="12"/>
      <c r="T669" s="12"/>
      <c r="U669" s="12"/>
      <c r="V669" s="12"/>
      <c r="W669" s="12"/>
      <c r="X669" s="12"/>
    </row>
    <row r="670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S670" s="12"/>
      <c r="T670" s="12"/>
      <c r="U670" s="12"/>
      <c r="V670" s="12"/>
      <c r="W670" s="12"/>
      <c r="X670" s="12"/>
    </row>
    <row r="671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S671" s="12"/>
      <c r="T671" s="12"/>
      <c r="U671" s="12"/>
      <c r="V671" s="12"/>
      <c r="W671" s="12"/>
      <c r="X671" s="12"/>
    </row>
    <row r="672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S672" s="12"/>
      <c r="T672" s="12"/>
      <c r="U672" s="12"/>
      <c r="V672" s="12"/>
      <c r="W672" s="12"/>
      <c r="X672" s="12"/>
    </row>
    <row r="673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S673" s="12"/>
      <c r="T673" s="12"/>
      <c r="U673" s="12"/>
      <c r="V673" s="12"/>
      <c r="W673" s="12"/>
      <c r="X673" s="12"/>
    </row>
    <row r="674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S674" s="12"/>
      <c r="T674" s="12"/>
      <c r="U674" s="12"/>
      <c r="V674" s="12"/>
      <c r="W674" s="12"/>
      <c r="X674" s="12"/>
    </row>
    <row r="675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S675" s="12"/>
      <c r="T675" s="12"/>
      <c r="U675" s="12"/>
      <c r="V675" s="12"/>
      <c r="W675" s="12"/>
      <c r="X675" s="12"/>
    </row>
    <row r="676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S676" s="12"/>
      <c r="T676" s="12"/>
      <c r="U676" s="12"/>
      <c r="V676" s="12"/>
      <c r="W676" s="12"/>
      <c r="X676" s="12"/>
    </row>
    <row r="677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S677" s="12"/>
      <c r="T677" s="12"/>
      <c r="U677" s="12"/>
      <c r="V677" s="12"/>
      <c r="W677" s="12"/>
      <c r="X677" s="12"/>
    </row>
    <row r="678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S678" s="12"/>
      <c r="T678" s="12"/>
      <c r="U678" s="12"/>
      <c r="V678" s="12"/>
      <c r="W678" s="12"/>
      <c r="X678" s="12"/>
    </row>
    <row r="679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S679" s="12"/>
      <c r="T679" s="12"/>
      <c r="U679" s="12"/>
      <c r="V679" s="12"/>
      <c r="W679" s="12"/>
      <c r="X679" s="12"/>
    </row>
    <row r="680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S680" s="12"/>
      <c r="T680" s="12"/>
      <c r="U680" s="12"/>
      <c r="V680" s="12"/>
      <c r="W680" s="12"/>
      <c r="X680" s="12"/>
    </row>
    <row r="681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S681" s="12"/>
      <c r="T681" s="12"/>
      <c r="U681" s="12"/>
      <c r="V681" s="12"/>
      <c r="W681" s="12"/>
      <c r="X681" s="12"/>
    </row>
    <row r="682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S682" s="12"/>
      <c r="T682" s="12"/>
      <c r="U682" s="12"/>
      <c r="V682" s="12"/>
      <c r="W682" s="12"/>
      <c r="X682" s="12"/>
    </row>
    <row r="683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S683" s="12"/>
      <c r="T683" s="12"/>
      <c r="U683" s="12"/>
      <c r="V683" s="12"/>
      <c r="W683" s="12"/>
      <c r="X683" s="12"/>
    </row>
    <row r="684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S684" s="12"/>
      <c r="T684" s="12"/>
      <c r="U684" s="12"/>
      <c r="V684" s="12"/>
      <c r="W684" s="12"/>
      <c r="X684" s="12"/>
    </row>
    <row r="685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S685" s="12"/>
      <c r="T685" s="12"/>
      <c r="U685" s="12"/>
      <c r="V685" s="12"/>
      <c r="W685" s="12"/>
      <c r="X685" s="12"/>
    </row>
    <row r="686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S686" s="12"/>
      <c r="T686" s="12"/>
      <c r="U686" s="12"/>
      <c r="V686" s="12"/>
      <c r="W686" s="12"/>
      <c r="X686" s="12"/>
    </row>
    <row r="687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S687" s="12"/>
      <c r="T687" s="12"/>
      <c r="U687" s="12"/>
      <c r="V687" s="12"/>
      <c r="W687" s="12"/>
      <c r="X687" s="12"/>
    </row>
    <row r="688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S688" s="12"/>
      <c r="T688" s="12"/>
      <c r="U688" s="12"/>
      <c r="V688" s="12"/>
      <c r="W688" s="12"/>
      <c r="X688" s="12"/>
    </row>
    <row r="689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S689" s="12"/>
      <c r="T689" s="12"/>
      <c r="U689" s="12"/>
      <c r="V689" s="12"/>
      <c r="W689" s="12"/>
      <c r="X689" s="12"/>
    </row>
    <row r="690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S690" s="12"/>
      <c r="T690" s="12"/>
      <c r="U690" s="12"/>
      <c r="V690" s="12"/>
      <c r="W690" s="12"/>
      <c r="X690" s="12"/>
    </row>
    <row r="691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S691" s="12"/>
      <c r="T691" s="12"/>
      <c r="U691" s="12"/>
      <c r="V691" s="12"/>
      <c r="W691" s="12"/>
      <c r="X691" s="12"/>
    </row>
    <row r="692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S692" s="12"/>
      <c r="T692" s="12"/>
      <c r="U692" s="12"/>
      <c r="V692" s="12"/>
      <c r="W692" s="12"/>
      <c r="X692" s="12"/>
    </row>
    <row r="693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S693" s="12"/>
      <c r="T693" s="12"/>
      <c r="U693" s="12"/>
      <c r="V693" s="12"/>
      <c r="W693" s="12"/>
      <c r="X693" s="12"/>
    </row>
    <row r="694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S694" s="12"/>
      <c r="T694" s="12"/>
      <c r="U694" s="12"/>
      <c r="V694" s="12"/>
      <c r="W694" s="12"/>
      <c r="X694" s="12"/>
    </row>
    <row r="695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S695" s="12"/>
      <c r="T695" s="12"/>
      <c r="U695" s="12"/>
      <c r="V695" s="12"/>
      <c r="W695" s="12"/>
      <c r="X695" s="12"/>
    </row>
    <row r="696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S696" s="12"/>
      <c r="T696" s="12"/>
      <c r="U696" s="12"/>
      <c r="V696" s="12"/>
      <c r="W696" s="12"/>
      <c r="X696" s="12"/>
    </row>
    <row r="697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S697" s="12"/>
      <c r="T697" s="12"/>
      <c r="U697" s="12"/>
      <c r="V697" s="12"/>
      <c r="W697" s="12"/>
      <c r="X697" s="12"/>
    </row>
    <row r="698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S698" s="12"/>
      <c r="T698" s="12"/>
      <c r="U698" s="12"/>
      <c r="V698" s="12"/>
      <c r="W698" s="12"/>
      <c r="X698" s="12"/>
    </row>
    <row r="699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S699" s="12"/>
      <c r="T699" s="12"/>
      <c r="U699" s="12"/>
      <c r="V699" s="12"/>
      <c r="W699" s="12"/>
      <c r="X699" s="12"/>
    </row>
    <row r="700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S700" s="12"/>
      <c r="T700" s="12"/>
      <c r="U700" s="12"/>
      <c r="V700" s="12"/>
      <c r="W700" s="12"/>
      <c r="X700" s="12"/>
    </row>
    <row r="701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S701" s="12"/>
      <c r="T701" s="12"/>
      <c r="U701" s="12"/>
      <c r="V701" s="12"/>
      <c r="W701" s="12"/>
      <c r="X701" s="12"/>
    </row>
    <row r="702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S702" s="12"/>
      <c r="T702" s="12"/>
      <c r="U702" s="12"/>
      <c r="V702" s="12"/>
      <c r="W702" s="12"/>
      <c r="X702" s="12"/>
    </row>
    <row r="703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S703" s="12"/>
      <c r="T703" s="12"/>
      <c r="U703" s="12"/>
      <c r="V703" s="12"/>
      <c r="W703" s="12"/>
      <c r="X703" s="12"/>
    </row>
    <row r="704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S704" s="12"/>
      <c r="T704" s="12"/>
      <c r="U704" s="12"/>
      <c r="V704" s="12"/>
      <c r="W704" s="12"/>
      <c r="X704" s="12"/>
    </row>
    <row r="705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S705" s="12"/>
      <c r="T705" s="12"/>
      <c r="U705" s="12"/>
      <c r="V705" s="12"/>
      <c r="W705" s="12"/>
      <c r="X705" s="12"/>
    </row>
    <row r="706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S706" s="12"/>
      <c r="T706" s="12"/>
      <c r="U706" s="12"/>
      <c r="V706" s="12"/>
      <c r="W706" s="12"/>
      <c r="X706" s="12"/>
    </row>
    <row r="707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S707" s="12"/>
      <c r="T707" s="12"/>
      <c r="U707" s="12"/>
      <c r="V707" s="12"/>
      <c r="W707" s="12"/>
      <c r="X707" s="12"/>
    </row>
    <row r="708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S708" s="12"/>
      <c r="T708" s="12"/>
      <c r="U708" s="12"/>
      <c r="V708" s="12"/>
      <c r="W708" s="12"/>
      <c r="X708" s="12"/>
    </row>
    <row r="709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S709" s="12"/>
      <c r="T709" s="12"/>
      <c r="U709" s="12"/>
      <c r="V709" s="12"/>
      <c r="W709" s="12"/>
      <c r="X709" s="12"/>
    </row>
    <row r="710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S710" s="12"/>
      <c r="T710" s="12"/>
      <c r="U710" s="12"/>
      <c r="V710" s="12"/>
      <c r="W710" s="12"/>
      <c r="X710" s="12"/>
    </row>
    <row r="711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S711" s="12"/>
      <c r="T711" s="12"/>
      <c r="U711" s="12"/>
      <c r="V711" s="12"/>
      <c r="W711" s="12"/>
      <c r="X711" s="12"/>
    </row>
    <row r="712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S712" s="12"/>
      <c r="T712" s="12"/>
      <c r="U712" s="12"/>
      <c r="V712" s="12"/>
      <c r="W712" s="12"/>
      <c r="X712" s="12"/>
    </row>
    <row r="713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S713" s="12"/>
      <c r="T713" s="12"/>
      <c r="U713" s="12"/>
      <c r="V713" s="12"/>
      <c r="W713" s="12"/>
      <c r="X713" s="12"/>
    </row>
    <row r="714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S714" s="12"/>
      <c r="T714" s="12"/>
      <c r="U714" s="12"/>
      <c r="V714" s="12"/>
      <c r="W714" s="12"/>
      <c r="X714" s="12"/>
    </row>
    <row r="715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S715" s="12"/>
      <c r="T715" s="12"/>
      <c r="U715" s="12"/>
      <c r="V715" s="12"/>
      <c r="W715" s="12"/>
      <c r="X715" s="12"/>
    </row>
    <row r="716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S716" s="12"/>
      <c r="T716" s="12"/>
      <c r="U716" s="12"/>
      <c r="V716" s="12"/>
      <c r="W716" s="12"/>
      <c r="X716" s="12"/>
    </row>
    <row r="717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S717" s="12"/>
      <c r="T717" s="12"/>
      <c r="U717" s="12"/>
      <c r="V717" s="12"/>
      <c r="W717" s="12"/>
      <c r="X717" s="12"/>
    </row>
    <row r="718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S718" s="12"/>
      <c r="T718" s="12"/>
      <c r="U718" s="12"/>
      <c r="V718" s="12"/>
      <c r="W718" s="12"/>
      <c r="X718" s="12"/>
    </row>
    <row r="719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S719" s="12"/>
      <c r="T719" s="12"/>
      <c r="U719" s="12"/>
      <c r="V719" s="12"/>
      <c r="W719" s="12"/>
      <c r="X719" s="12"/>
    </row>
    <row r="720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S720" s="12"/>
      <c r="T720" s="12"/>
      <c r="U720" s="12"/>
      <c r="V720" s="12"/>
      <c r="W720" s="12"/>
      <c r="X720" s="12"/>
    </row>
    <row r="721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S721" s="12"/>
      <c r="T721" s="12"/>
      <c r="U721" s="12"/>
      <c r="V721" s="12"/>
      <c r="W721" s="12"/>
      <c r="X721" s="12"/>
    </row>
    <row r="722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S722" s="12"/>
      <c r="T722" s="12"/>
      <c r="U722" s="12"/>
      <c r="V722" s="12"/>
      <c r="W722" s="12"/>
      <c r="X722" s="12"/>
    </row>
    <row r="723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S723" s="12"/>
      <c r="T723" s="12"/>
      <c r="U723" s="12"/>
      <c r="V723" s="12"/>
      <c r="W723" s="12"/>
      <c r="X723" s="12"/>
    </row>
    <row r="724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S724" s="12"/>
      <c r="T724" s="12"/>
      <c r="U724" s="12"/>
      <c r="V724" s="12"/>
      <c r="W724" s="12"/>
      <c r="X724" s="12"/>
    </row>
    <row r="725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S725" s="12"/>
      <c r="T725" s="12"/>
      <c r="U725" s="12"/>
      <c r="V725" s="12"/>
      <c r="W725" s="12"/>
      <c r="X725" s="12"/>
    </row>
    <row r="726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S726" s="12"/>
      <c r="T726" s="12"/>
      <c r="U726" s="12"/>
      <c r="V726" s="12"/>
      <c r="W726" s="12"/>
      <c r="X726" s="12"/>
    </row>
    <row r="727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S727" s="12"/>
      <c r="T727" s="12"/>
      <c r="U727" s="12"/>
      <c r="V727" s="12"/>
      <c r="W727" s="12"/>
      <c r="X727" s="12"/>
    </row>
    <row r="728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S728" s="12"/>
      <c r="T728" s="12"/>
      <c r="U728" s="12"/>
      <c r="V728" s="12"/>
      <c r="W728" s="12"/>
      <c r="X728" s="12"/>
    </row>
    <row r="729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S729" s="12"/>
      <c r="T729" s="12"/>
      <c r="U729" s="12"/>
      <c r="V729" s="12"/>
      <c r="W729" s="12"/>
      <c r="X729" s="12"/>
    </row>
    <row r="730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S730" s="12"/>
      <c r="T730" s="12"/>
      <c r="U730" s="12"/>
      <c r="V730" s="12"/>
      <c r="W730" s="12"/>
      <c r="X730" s="12"/>
    </row>
    <row r="731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S731" s="12"/>
      <c r="T731" s="12"/>
      <c r="U731" s="12"/>
      <c r="V731" s="12"/>
      <c r="W731" s="12"/>
      <c r="X731" s="12"/>
    </row>
    <row r="732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S732" s="12"/>
      <c r="T732" s="12"/>
      <c r="U732" s="12"/>
      <c r="V732" s="12"/>
      <c r="W732" s="12"/>
      <c r="X732" s="12"/>
    </row>
    <row r="733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S733" s="12"/>
      <c r="T733" s="12"/>
      <c r="U733" s="12"/>
      <c r="V733" s="12"/>
      <c r="W733" s="12"/>
      <c r="X733" s="12"/>
    </row>
    <row r="734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S734" s="12"/>
      <c r="T734" s="12"/>
      <c r="U734" s="12"/>
      <c r="V734" s="12"/>
      <c r="W734" s="12"/>
      <c r="X734" s="12"/>
    </row>
    <row r="735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S735" s="12"/>
      <c r="T735" s="12"/>
      <c r="U735" s="12"/>
      <c r="V735" s="12"/>
      <c r="W735" s="12"/>
      <c r="X735" s="12"/>
    </row>
    <row r="736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S736" s="12"/>
      <c r="T736" s="12"/>
      <c r="U736" s="12"/>
      <c r="V736" s="12"/>
      <c r="W736" s="12"/>
      <c r="X736" s="12"/>
    </row>
    <row r="737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S737" s="12"/>
      <c r="T737" s="12"/>
      <c r="U737" s="12"/>
      <c r="V737" s="12"/>
      <c r="W737" s="12"/>
      <c r="X737" s="12"/>
    </row>
    <row r="738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S738" s="12"/>
      <c r="T738" s="12"/>
      <c r="U738" s="12"/>
      <c r="V738" s="12"/>
      <c r="W738" s="12"/>
      <c r="X738" s="12"/>
    </row>
    <row r="739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S739" s="12"/>
      <c r="T739" s="12"/>
      <c r="U739" s="12"/>
      <c r="V739" s="12"/>
      <c r="W739" s="12"/>
      <c r="X739" s="12"/>
    </row>
    <row r="740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S740" s="12"/>
      <c r="T740" s="12"/>
      <c r="U740" s="12"/>
      <c r="V740" s="12"/>
      <c r="W740" s="12"/>
      <c r="X740" s="12"/>
    </row>
    <row r="741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S741" s="12"/>
      <c r="T741" s="12"/>
      <c r="U741" s="12"/>
      <c r="V741" s="12"/>
      <c r="W741" s="12"/>
      <c r="X741" s="12"/>
    </row>
    <row r="742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S742" s="12"/>
      <c r="T742" s="12"/>
      <c r="U742" s="12"/>
      <c r="V742" s="12"/>
      <c r="W742" s="12"/>
      <c r="X742" s="12"/>
    </row>
    <row r="743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S743" s="12"/>
      <c r="T743" s="12"/>
      <c r="U743" s="12"/>
      <c r="V743" s="12"/>
      <c r="W743" s="12"/>
      <c r="X743" s="12"/>
    </row>
    <row r="744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S744" s="12"/>
      <c r="T744" s="12"/>
      <c r="U744" s="12"/>
      <c r="V744" s="12"/>
      <c r="W744" s="12"/>
      <c r="X744" s="12"/>
    </row>
    <row r="745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S745" s="12"/>
      <c r="T745" s="12"/>
      <c r="U745" s="12"/>
      <c r="V745" s="12"/>
      <c r="W745" s="12"/>
      <c r="X745" s="12"/>
    </row>
    <row r="746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S746" s="12"/>
      <c r="T746" s="12"/>
      <c r="U746" s="12"/>
      <c r="V746" s="12"/>
      <c r="W746" s="12"/>
      <c r="X746" s="12"/>
    </row>
    <row r="747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S747" s="12"/>
      <c r="T747" s="12"/>
      <c r="U747" s="12"/>
      <c r="V747" s="12"/>
      <c r="W747" s="12"/>
      <c r="X747" s="12"/>
    </row>
    <row r="748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S748" s="12"/>
      <c r="T748" s="12"/>
      <c r="U748" s="12"/>
      <c r="V748" s="12"/>
      <c r="W748" s="12"/>
      <c r="X748" s="12"/>
    </row>
    <row r="749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S749" s="12"/>
      <c r="T749" s="12"/>
      <c r="U749" s="12"/>
      <c r="V749" s="12"/>
      <c r="W749" s="12"/>
      <c r="X749" s="12"/>
    </row>
    <row r="750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S750" s="12"/>
      <c r="T750" s="12"/>
      <c r="U750" s="12"/>
      <c r="V750" s="12"/>
      <c r="W750" s="12"/>
      <c r="X750" s="12"/>
    </row>
    <row r="751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S751" s="12"/>
      <c r="T751" s="12"/>
      <c r="U751" s="12"/>
      <c r="V751" s="12"/>
      <c r="W751" s="12"/>
      <c r="X751" s="12"/>
    </row>
    <row r="752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S752" s="12"/>
      <c r="T752" s="12"/>
      <c r="U752" s="12"/>
      <c r="V752" s="12"/>
      <c r="W752" s="12"/>
      <c r="X752" s="12"/>
    </row>
    <row r="753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S753" s="12"/>
      <c r="T753" s="12"/>
      <c r="U753" s="12"/>
      <c r="V753" s="12"/>
      <c r="W753" s="12"/>
      <c r="X753" s="12"/>
    </row>
    <row r="754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S754" s="12"/>
      <c r="T754" s="12"/>
      <c r="U754" s="12"/>
      <c r="V754" s="12"/>
      <c r="W754" s="12"/>
      <c r="X754" s="12"/>
    </row>
    <row r="755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S755" s="12"/>
      <c r="T755" s="12"/>
      <c r="U755" s="12"/>
      <c r="V755" s="12"/>
      <c r="W755" s="12"/>
      <c r="X755" s="12"/>
    </row>
    <row r="756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S756" s="12"/>
      <c r="T756" s="12"/>
      <c r="U756" s="12"/>
      <c r="V756" s="12"/>
      <c r="W756" s="12"/>
      <c r="X756" s="12"/>
    </row>
    <row r="757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S757" s="12"/>
      <c r="T757" s="12"/>
      <c r="U757" s="12"/>
      <c r="V757" s="12"/>
      <c r="W757" s="12"/>
      <c r="X757" s="12"/>
    </row>
    <row r="758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S758" s="12"/>
      <c r="T758" s="12"/>
      <c r="U758" s="12"/>
      <c r="V758" s="12"/>
      <c r="W758" s="12"/>
      <c r="X758" s="12"/>
    </row>
    <row r="759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S759" s="12"/>
      <c r="T759" s="12"/>
      <c r="U759" s="12"/>
      <c r="V759" s="12"/>
      <c r="W759" s="12"/>
      <c r="X759" s="12"/>
    </row>
    <row r="760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S760" s="12"/>
      <c r="T760" s="12"/>
      <c r="U760" s="12"/>
      <c r="V760" s="12"/>
      <c r="W760" s="12"/>
      <c r="X760" s="12"/>
    </row>
    <row r="761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S761" s="12"/>
      <c r="T761" s="12"/>
      <c r="U761" s="12"/>
      <c r="V761" s="12"/>
      <c r="W761" s="12"/>
      <c r="X761" s="12"/>
    </row>
    <row r="762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S762" s="12"/>
      <c r="T762" s="12"/>
      <c r="U762" s="12"/>
      <c r="V762" s="12"/>
      <c r="W762" s="12"/>
      <c r="X762" s="12"/>
    </row>
    <row r="763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S763" s="12"/>
      <c r="T763" s="12"/>
      <c r="U763" s="12"/>
      <c r="V763" s="12"/>
      <c r="W763" s="12"/>
      <c r="X763" s="12"/>
    </row>
    <row r="764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S764" s="12"/>
      <c r="T764" s="12"/>
      <c r="U764" s="12"/>
      <c r="V764" s="12"/>
      <c r="W764" s="12"/>
      <c r="X764" s="12"/>
    </row>
    <row r="765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S765" s="12"/>
      <c r="T765" s="12"/>
      <c r="U765" s="12"/>
      <c r="V765" s="12"/>
      <c r="W765" s="12"/>
      <c r="X765" s="12"/>
    </row>
    <row r="766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S766" s="12"/>
      <c r="T766" s="12"/>
      <c r="U766" s="12"/>
      <c r="V766" s="12"/>
      <c r="W766" s="12"/>
      <c r="X766" s="12"/>
    </row>
    <row r="767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S767" s="12"/>
      <c r="T767" s="12"/>
      <c r="U767" s="12"/>
      <c r="V767" s="12"/>
      <c r="W767" s="12"/>
      <c r="X767" s="12"/>
    </row>
    <row r="768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S768" s="12"/>
      <c r="T768" s="12"/>
      <c r="U768" s="12"/>
      <c r="V768" s="12"/>
      <c r="W768" s="12"/>
      <c r="X768" s="12"/>
    </row>
    <row r="769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S769" s="12"/>
      <c r="T769" s="12"/>
      <c r="U769" s="12"/>
      <c r="V769" s="12"/>
      <c r="W769" s="12"/>
      <c r="X769" s="12"/>
    </row>
    <row r="770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S770" s="12"/>
      <c r="T770" s="12"/>
      <c r="U770" s="12"/>
      <c r="V770" s="12"/>
      <c r="W770" s="12"/>
      <c r="X770" s="12"/>
    </row>
    <row r="771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S771" s="12"/>
      <c r="T771" s="12"/>
      <c r="U771" s="12"/>
      <c r="V771" s="12"/>
      <c r="W771" s="12"/>
      <c r="X771" s="12"/>
    </row>
    <row r="772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S772" s="12"/>
      <c r="T772" s="12"/>
      <c r="U772" s="12"/>
      <c r="V772" s="12"/>
      <c r="W772" s="12"/>
      <c r="X772" s="12"/>
    </row>
    <row r="773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S773" s="12"/>
      <c r="T773" s="12"/>
      <c r="U773" s="12"/>
      <c r="V773" s="12"/>
      <c r="W773" s="12"/>
      <c r="X773" s="12"/>
    </row>
    <row r="774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S774" s="12"/>
      <c r="T774" s="12"/>
      <c r="U774" s="12"/>
      <c r="V774" s="12"/>
      <c r="W774" s="12"/>
      <c r="X774" s="12"/>
    </row>
    <row r="775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S775" s="12"/>
      <c r="T775" s="12"/>
      <c r="U775" s="12"/>
      <c r="V775" s="12"/>
      <c r="W775" s="12"/>
      <c r="X775" s="12"/>
    </row>
    <row r="776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S776" s="12"/>
      <c r="T776" s="12"/>
      <c r="U776" s="12"/>
      <c r="V776" s="12"/>
      <c r="W776" s="12"/>
      <c r="X776" s="12"/>
    </row>
    <row r="777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S777" s="12"/>
      <c r="T777" s="12"/>
      <c r="U777" s="12"/>
      <c r="V777" s="12"/>
      <c r="W777" s="12"/>
      <c r="X777" s="12"/>
    </row>
    <row r="778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S778" s="12"/>
      <c r="T778" s="12"/>
      <c r="U778" s="12"/>
      <c r="V778" s="12"/>
      <c r="W778" s="12"/>
      <c r="X778" s="12"/>
    </row>
    <row r="779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S779" s="12"/>
      <c r="T779" s="12"/>
      <c r="U779" s="12"/>
      <c r="V779" s="12"/>
      <c r="W779" s="12"/>
      <c r="X779" s="12"/>
    </row>
    <row r="780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S780" s="12"/>
      <c r="T780" s="12"/>
      <c r="U780" s="12"/>
      <c r="V780" s="12"/>
      <c r="W780" s="12"/>
      <c r="X780" s="12"/>
    </row>
    <row r="781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S781" s="12"/>
      <c r="T781" s="12"/>
      <c r="U781" s="12"/>
      <c r="V781" s="12"/>
      <c r="W781" s="12"/>
      <c r="X781" s="12"/>
    </row>
    <row r="782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S782" s="12"/>
      <c r="T782" s="12"/>
      <c r="U782" s="12"/>
      <c r="V782" s="12"/>
      <c r="W782" s="12"/>
      <c r="X782" s="12"/>
    </row>
    <row r="783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S783" s="12"/>
      <c r="T783" s="12"/>
      <c r="U783" s="12"/>
      <c r="V783" s="12"/>
      <c r="W783" s="12"/>
      <c r="X783" s="12"/>
    </row>
    <row r="784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S784" s="12"/>
      <c r="T784" s="12"/>
      <c r="U784" s="12"/>
      <c r="V784" s="12"/>
      <c r="W784" s="12"/>
      <c r="X784" s="12"/>
    </row>
    <row r="785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S785" s="12"/>
      <c r="T785" s="12"/>
      <c r="U785" s="12"/>
      <c r="V785" s="12"/>
      <c r="W785" s="12"/>
      <c r="X785" s="12"/>
    </row>
    <row r="786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S786" s="12"/>
      <c r="T786" s="12"/>
      <c r="U786" s="12"/>
      <c r="V786" s="12"/>
      <c r="W786" s="12"/>
      <c r="X786" s="12"/>
    </row>
    <row r="787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S787" s="12"/>
      <c r="T787" s="12"/>
      <c r="U787" s="12"/>
      <c r="V787" s="12"/>
      <c r="W787" s="12"/>
      <c r="X787" s="12"/>
    </row>
    <row r="788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S788" s="12"/>
      <c r="T788" s="12"/>
      <c r="U788" s="12"/>
      <c r="V788" s="12"/>
      <c r="W788" s="12"/>
      <c r="X788" s="12"/>
    </row>
    <row r="789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S789" s="12"/>
      <c r="T789" s="12"/>
      <c r="U789" s="12"/>
      <c r="V789" s="12"/>
      <c r="W789" s="12"/>
      <c r="X789" s="12"/>
    </row>
    <row r="790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S790" s="12"/>
      <c r="T790" s="12"/>
      <c r="U790" s="12"/>
      <c r="V790" s="12"/>
      <c r="W790" s="12"/>
      <c r="X790" s="12"/>
    </row>
    <row r="791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S791" s="12"/>
      <c r="T791" s="12"/>
      <c r="U791" s="12"/>
      <c r="V791" s="12"/>
      <c r="W791" s="12"/>
      <c r="X791" s="12"/>
    </row>
    <row r="792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S792" s="12"/>
      <c r="T792" s="12"/>
      <c r="U792" s="12"/>
      <c r="V792" s="12"/>
      <c r="W792" s="12"/>
      <c r="X792" s="12"/>
    </row>
    <row r="793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S793" s="12"/>
      <c r="T793" s="12"/>
      <c r="U793" s="12"/>
      <c r="V793" s="12"/>
      <c r="W793" s="12"/>
      <c r="X793" s="12"/>
    </row>
    <row r="794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S794" s="12"/>
      <c r="T794" s="12"/>
      <c r="U794" s="12"/>
      <c r="V794" s="12"/>
      <c r="W794" s="12"/>
      <c r="X794" s="12"/>
    </row>
    <row r="795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S795" s="12"/>
      <c r="T795" s="12"/>
      <c r="U795" s="12"/>
      <c r="V795" s="12"/>
      <c r="W795" s="12"/>
      <c r="X795" s="12"/>
    </row>
    <row r="796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S796" s="12"/>
      <c r="T796" s="12"/>
      <c r="U796" s="12"/>
      <c r="V796" s="12"/>
      <c r="W796" s="12"/>
      <c r="X796" s="12"/>
    </row>
    <row r="797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S797" s="12"/>
      <c r="T797" s="12"/>
      <c r="U797" s="12"/>
      <c r="V797" s="12"/>
      <c r="W797" s="12"/>
      <c r="X797" s="12"/>
    </row>
    <row r="798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S798" s="12"/>
      <c r="T798" s="12"/>
      <c r="U798" s="12"/>
      <c r="V798" s="12"/>
      <c r="W798" s="12"/>
      <c r="X798" s="12"/>
    </row>
    <row r="799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S799" s="12"/>
      <c r="T799" s="12"/>
      <c r="U799" s="12"/>
      <c r="V799" s="12"/>
      <c r="W799" s="12"/>
      <c r="X799" s="12"/>
    </row>
    <row r="800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S800" s="12"/>
      <c r="T800" s="12"/>
      <c r="U800" s="12"/>
      <c r="V800" s="12"/>
      <c r="W800" s="12"/>
      <c r="X800" s="12"/>
    </row>
    <row r="801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S801" s="12"/>
      <c r="T801" s="12"/>
      <c r="U801" s="12"/>
      <c r="V801" s="12"/>
      <c r="W801" s="12"/>
      <c r="X801" s="12"/>
    </row>
    <row r="802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S802" s="12"/>
      <c r="T802" s="12"/>
      <c r="U802" s="12"/>
      <c r="V802" s="12"/>
      <c r="W802" s="12"/>
      <c r="X802" s="12"/>
    </row>
    <row r="803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S803" s="12"/>
      <c r="T803" s="12"/>
      <c r="U803" s="12"/>
      <c r="V803" s="12"/>
      <c r="W803" s="12"/>
      <c r="X803" s="12"/>
    </row>
    <row r="804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S804" s="12"/>
      <c r="T804" s="12"/>
      <c r="U804" s="12"/>
      <c r="V804" s="12"/>
      <c r="W804" s="12"/>
      <c r="X804" s="12"/>
    </row>
    <row r="805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S805" s="12"/>
      <c r="T805" s="12"/>
      <c r="U805" s="12"/>
      <c r="V805" s="12"/>
      <c r="W805" s="12"/>
      <c r="X805" s="12"/>
    </row>
    <row r="806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S806" s="12"/>
      <c r="T806" s="12"/>
      <c r="U806" s="12"/>
      <c r="V806" s="12"/>
      <c r="W806" s="12"/>
      <c r="X806" s="12"/>
    </row>
    <row r="807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S807" s="12"/>
      <c r="T807" s="12"/>
      <c r="U807" s="12"/>
      <c r="V807" s="12"/>
      <c r="W807" s="12"/>
      <c r="X807" s="12"/>
    </row>
    <row r="808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S808" s="12"/>
      <c r="T808" s="12"/>
      <c r="U808" s="12"/>
      <c r="V808" s="12"/>
      <c r="W808" s="12"/>
      <c r="X808" s="12"/>
    </row>
    <row r="809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S809" s="12"/>
      <c r="T809" s="12"/>
      <c r="U809" s="12"/>
      <c r="V809" s="12"/>
      <c r="W809" s="12"/>
      <c r="X809" s="12"/>
    </row>
    <row r="810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S810" s="12"/>
      <c r="T810" s="12"/>
      <c r="U810" s="12"/>
      <c r="V810" s="12"/>
      <c r="W810" s="12"/>
      <c r="X810" s="12"/>
    </row>
    <row r="811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S811" s="12"/>
      <c r="T811" s="12"/>
      <c r="U811" s="12"/>
      <c r="V811" s="12"/>
      <c r="W811" s="12"/>
      <c r="X811" s="12"/>
    </row>
    <row r="812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S812" s="12"/>
      <c r="T812" s="12"/>
      <c r="U812" s="12"/>
      <c r="V812" s="12"/>
      <c r="W812" s="12"/>
      <c r="X812" s="12"/>
    </row>
    <row r="813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S813" s="12"/>
      <c r="T813" s="12"/>
      <c r="U813" s="12"/>
      <c r="V813" s="12"/>
      <c r="W813" s="12"/>
      <c r="X813" s="12"/>
    </row>
    <row r="814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S814" s="12"/>
      <c r="T814" s="12"/>
      <c r="U814" s="12"/>
      <c r="V814" s="12"/>
      <c r="W814" s="12"/>
      <c r="X814" s="12"/>
    </row>
    <row r="815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S815" s="12"/>
      <c r="T815" s="12"/>
      <c r="U815" s="12"/>
      <c r="V815" s="12"/>
      <c r="W815" s="12"/>
      <c r="X815" s="12"/>
    </row>
    <row r="816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S816" s="12"/>
      <c r="T816" s="12"/>
      <c r="U816" s="12"/>
      <c r="V816" s="12"/>
      <c r="W816" s="12"/>
      <c r="X816" s="12"/>
    </row>
    <row r="817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S817" s="12"/>
      <c r="T817" s="12"/>
      <c r="U817" s="12"/>
      <c r="V817" s="12"/>
      <c r="W817" s="12"/>
      <c r="X817" s="12"/>
    </row>
    <row r="818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S818" s="12"/>
      <c r="T818" s="12"/>
      <c r="U818" s="12"/>
      <c r="V818" s="12"/>
      <c r="W818" s="12"/>
      <c r="X818" s="12"/>
    </row>
    <row r="819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S819" s="12"/>
      <c r="T819" s="12"/>
      <c r="U819" s="12"/>
      <c r="V819" s="12"/>
      <c r="W819" s="12"/>
      <c r="X819" s="12"/>
    </row>
    <row r="820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S820" s="12"/>
      <c r="T820" s="12"/>
      <c r="U820" s="12"/>
      <c r="V820" s="12"/>
      <c r="W820" s="12"/>
      <c r="X820" s="12"/>
    </row>
    <row r="821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S821" s="12"/>
      <c r="T821" s="12"/>
      <c r="U821" s="12"/>
      <c r="V821" s="12"/>
      <c r="W821" s="12"/>
      <c r="X821" s="12"/>
    </row>
    <row r="822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S822" s="12"/>
      <c r="T822" s="12"/>
      <c r="U822" s="12"/>
      <c r="V822" s="12"/>
      <c r="W822" s="12"/>
      <c r="X822" s="12"/>
    </row>
    <row r="823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S823" s="12"/>
      <c r="T823" s="12"/>
      <c r="U823" s="12"/>
      <c r="V823" s="12"/>
      <c r="W823" s="12"/>
      <c r="X823" s="12"/>
    </row>
    <row r="824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S824" s="12"/>
      <c r="T824" s="12"/>
      <c r="U824" s="12"/>
      <c r="V824" s="12"/>
      <c r="W824" s="12"/>
      <c r="X824" s="12"/>
    </row>
    <row r="825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S825" s="12"/>
      <c r="T825" s="12"/>
      <c r="U825" s="12"/>
      <c r="V825" s="12"/>
      <c r="W825" s="12"/>
      <c r="X825" s="12"/>
    </row>
    <row r="826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S826" s="12"/>
      <c r="T826" s="12"/>
      <c r="U826" s="12"/>
      <c r="V826" s="12"/>
      <c r="W826" s="12"/>
      <c r="X826" s="12"/>
    </row>
    <row r="827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S827" s="12"/>
      <c r="T827" s="12"/>
      <c r="U827" s="12"/>
      <c r="V827" s="12"/>
      <c r="W827" s="12"/>
      <c r="X827" s="12"/>
    </row>
    <row r="828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S828" s="12"/>
      <c r="T828" s="12"/>
      <c r="U828" s="12"/>
      <c r="V828" s="12"/>
      <c r="W828" s="12"/>
      <c r="X828" s="12"/>
    </row>
    <row r="829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S829" s="12"/>
      <c r="T829" s="12"/>
      <c r="U829" s="12"/>
      <c r="V829" s="12"/>
      <c r="W829" s="12"/>
      <c r="X829" s="12"/>
    </row>
    <row r="830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S830" s="12"/>
      <c r="T830" s="12"/>
      <c r="U830" s="12"/>
      <c r="V830" s="12"/>
      <c r="W830" s="12"/>
      <c r="X830" s="12"/>
    </row>
    <row r="831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S831" s="12"/>
      <c r="T831" s="12"/>
      <c r="U831" s="12"/>
      <c r="V831" s="12"/>
      <c r="W831" s="12"/>
      <c r="X831" s="12"/>
    </row>
    <row r="832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S832" s="12"/>
      <c r="T832" s="12"/>
      <c r="U832" s="12"/>
      <c r="V832" s="12"/>
      <c r="W832" s="12"/>
      <c r="X832" s="12"/>
    </row>
    <row r="833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S833" s="12"/>
      <c r="T833" s="12"/>
      <c r="U833" s="12"/>
      <c r="V833" s="12"/>
      <c r="W833" s="12"/>
      <c r="X833" s="12"/>
    </row>
    <row r="834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S834" s="12"/>
      <c r="T834" s="12"/>
      <c r="U834" s="12"/>
      <c r="V834" s="12"/>
      <c r="W834" s="12"/>
      <c r="X834" s="12"/>
    </row>
    <row r="835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S835" s="12"/>
      <c r="T835" s="12"/>
      <c r="U835" s="12"/>
      <c r="V835" s="12"/>
      <c r="W835" s="12"/>
      <c r="X835" s="12"/>
    </row>
    <row r="836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S836" s="12"/>
      <c r="T836" s="12"/>
      <c r="U836" s="12"/>
      <c r="V836" s="12"/>
      <c r="W836" s="12"/>
      <c r="X836" s="12"/>
    </row>
    <row r="837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S837" s="12"/>
      <c r="T837" s="12"/>
      <c r="U837" s="12"/>
      <c r="V837" s="12"/>
      <c r="W837" s="12"/>
      <c r="X837" s="12"/>
    </row>
    <row r="838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S838" s="12"/>
      <c r="T838" s="12"/>
      <c r="U838" s="12"/>
      <c r="V838" s="12"/>
      <c r="W838" s="12"/>
      <c r="X838" s="12"/>
    </row>
    <row r="839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S839" s="12"/>
      <c r="T839" s="12"/>
      <c r="U839" s="12"/>
      <c r="V839" s="12"/>
      <c r="W839" s="12"/>
      <c r="X839" s="12"/>
    </row>
    <row r="840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S840" s="12"/>
      <c r="T840" s="12"/>
      <c r="U840" s="12"/>
      <c r="V840" s="12"/>
      <c r="W840" s="12"/>
      <c r="X840" s="12"/>
    </row>
    <row r="841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S841" s="12"/>
      <c r="T841" s="12"/>
      <c r="U841" s="12"/>
      <c r="V841" s="12"/>
      <c r="W841" s="12"/>
      <c r="X841" s="12"/>
    </row>
    <row r="842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S842" s="12"/>
      <c r="T842" s="12"/>
      <c r="U842" s="12"/>
      <c r="V842" s="12"/>
      <c r="W842" s="12"/>
      <c r="X842" s="12"/>
    </row>
    <row r="843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S843" s="12"/>
      <c r="T843" s="12"/>
      <c r="U843" s="12"/>
      <c r="V843" s="12"/>
      <c r="W843" s="12"/>
      <c r="X843" s="12"/>
    </row>
    <row r="844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S844" s="12"/>
      <c r="T844" s="12"/>
      <c r="U844" s="12"/>
      <c r="V844" s="12"/>
      <c r="W844" s="12"/>
      <c r="X844" s="12"/>
    </row>
    <row r="845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S845" s="12"/>
      <c r="T845" s="12"/>
      <c r="U845" s="12"/>
      <c r="V845" s="12"/>
      <c r="W845" s="12"/>
      <c r="X845" s="12"/>
    </row>
    <row r="846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S846" s="12"/>
      <c r="T846" s="12"/>
      <c r="U846" s="12"/>
      <c r="V846" s="12"/>
      <c r="W846" s="12"/>
      <c r="X846" s="12"/>
    </row>
    <row r="847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S847" s="12"/>
      <c r="T847" s="12"/>
      <c r="U847" s="12"/>
      <c r="V847" s="12"/>
      <c r="W847" s="12"/>
      <c r="X847" s="12"/>
    </row>
    <row r="848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S848" s="12"/>
      <c r="T848" s="12"/>
      <c r="U848" s="12"/>
      <c r="V848" s="12"/>
      <c r="W848" s="12"/>
      <c r="X848" s="12"/>
    </row>
    <row r="849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S849" s="12"/>
      <c r="T849" s="12"/>
      <c r="U849" s="12"/>
      <c r="V849" s="12"/>
      <c r="W849" s="12"/>
      <c r="X849" s="12"/>
    </row>
    <row r="850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S850" s="12"/>
      <c r="T850" s="12"/>
      <c r="U850" s="12"/>
      <c r="V850" s="12"/>
      <c r="W850" s="12"/>
      <c r="X850" s="12"/>
    </row>
    <row r="851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S851" s="12"/>
      <c r="T851" s="12"/>
      <c r="U851" s="12"/>
      <c r="V851" s="12"/>
      <c r="W851" s="12"/>
      <c r="X851" s="12"/>
    </row>
    <row r="852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S852" s="12"/>
      <c r="T852" s="12"/>
      <c r="U852" s="12"/>
      <c r="V852" s="12"/>
      <c r="W852" s="12"/>
      <c r="X852" s="12"/>
    </row>
    <row r="853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S853" s="12"/>
      <c r="T853" s="12"/>
      <c r="U853" s="12"/>
      <c r="V853" s="12"/>
      <c r="W853" s="12"/>
      <c r="X853" s="12"/>
    </row>
    <row r="854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S854" s="12"/>
      <c r="T854" s="12"/>
      <c r="U854" s="12"/>
      <c r="V854" s="12"/>
      <c r="W854" s="12"/>
      <c r="X854" s="12"/>
    </row>
    <row r="855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S855" s="12"/>
      <c r="T855" s="12"/>
      <c r="U855" s="12"/>
      <c r="V855" s="12"/>
      <c r="W855" s="12"/>
      <c r="X855" s="12"/>
    </row>
    <row r="856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S856" s="12"/>
      <c r="T856" s="12"/>
      <c r="U856" s="12"/>
      <c r="V856" s="12"/>
      <c r="W856" s="12"/>
      <c r="X856" s="12"/>
    </row>
    <row r="857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S857" s="12"/>
      <c r="T857" s="12"/>
      <c r="U857" s="12"/>
      <c r="V857" s="12"/>
      <c r="W857" s="12"/>
      <c r="X857" s="12"/>
    </row>
    <row r="858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S858" s="12"/>
      <c r="T858" s="12"/>
      <c r="U858" s="12"/>
      <c r="V858" s="12"/>
      <c r="W858" s="12"/>
      <c r="X858" s="12"/>
    </row>
    <row r="859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S859" s="12"/>
      <c r="T859" s="12"/>
      <c r="U859" s="12"/>
      <c r="V859" s="12"/>
      <c r="W859" s="12"/>
      <c r="X859" s="12"/>
    </row>
    <row r="860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S860" s="12"/>
      <c r="T860" s="12"/>
      <c r="U860" s="12"/>
      <c r="V860" s="12"/>
      <c r="W860" s="12"/>
      <c r="X860" s="12"/>
    </row>
    <row r="861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S861" s="12"/>
      <c r="T861" s="12"/>
      <c r="U861" s="12"/>
      <c r="V861" s="12"/>
      <c r="W861" s="12"/>
      <c r="X861" s="12"/>
    </row>
    <row r="862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S862" s="12"/>
      <c r="T862" s="12"/>
      <c r="U862" s="12"/>
      <c r="V862" s="12"/>
      <c r="W862" s="12"/>
      <c r="X862" s="12"/>
    </row>
    <row r="863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S863" s="12"/>
      <c r="T863" s="12"/>
      <c r="U863" s="12"/>
      <c r="V863" s="12"/>
      <c r="W863" s="12"/>
      <c r="X863" s="12"/>
    </row>
    <row r="864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S864" s="12"/>
      <c r="T864" s="12"/>
      <c r="U864" s="12"/>
      <c r="V864" s="12"/>
      <c r="W864" s="12"/>
      <c r="X864" s="12"/>
    </row>
    <row r="865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S865" s="12"/>
      <c r="T865" s="12"/>
      <c r="U865" s="12"/>
      <c r="V865" s="12"/>
      <c r="W865" s="12"/>
      <c r="X865" s="12"/>
    </row>
    <row r="866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S866" s="12"/>
      <c r="T866" s="12"/>
      <c r="U866" s="12"/>
      <c r="V866" s="12"/>
      <c r="W866" s="12"/>
      <c r="X866" s="12"/>
    </row>
    <row r="867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S867" s="12"/>
      <c r="T867" s="12"/>
      <c r="U867" s="12"/>
      <c r="V867" s="12"/>
      <c r="W867" s="12"/>
      <c r="X867" s="12"/>
    </row>
    <row r="868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S868" s="12"/>
      <c r="T868" s="12"/>
      <c r="U868" s="12"/>
      <c r="V868" s="12"/>
      <c r="W868" s="12"/>
      <c r="X868" s="12"/>
    </row>
    <row r="869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S869" s="12"/>
      <c r="T869" s="12"/>
      <c r="U869" s="12"/>
      <c r="V869" s="12"/>
      <c r="W869" s="12"/>
      <c r="X869" s="12"/>
    </row>
    <row r="870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S870" s="12"/>
      <c r="T870" s="12"/>
      <c r="U870" s="12"/>
      <c r="V870" s="12"/>
      <c r="W870" s="12"/>
      <c r="X870" s="12"/>
    </row>
    <row r="871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S871" s="12"/>
      <c r="T871" s="12"/>
      <c r="U871" s="12"/>
      <c r="V871" s="12"/>
      <c r="W871" s="12"/>
      <c r="X871" s="12"/>
    </row>
    <row r="872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S872" s="12"/>
      <c r="T872" s="12"/>
      <c r="U872" s="12"/>
      <c r="V872" s="12"/>
      <c r="W872" s="12"/>
      <c r="X872" s="12"/>
    </row>
    <row r="873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S873" s="12"/>
      <c r="T873" s="12"/>
      <c r="U873" s="12"/>
      <c r="V873" s="12"/>
      <c r="W873" s="12"/>
      <c r="X873" s="12"/>
    </row>
    <row r="874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S874" s="12"/>
      <c r="T874" s="12"/>
      <c r="U874" s="12"/>
      <c r="V874" s="12"/>
      <c r="W874" s="12"/>
      <c r="X874" s="12"/>
    </row>
    <row r="875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S875" s="12"/>
      <c r="T875" s="12"/>
      <c r="U875" s="12"/>
      <c r="V875" s="12"/>
      <c r="W875" s="12"/>
      <c r="X875" s="12"/>
    </row>
    <row r="876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S876" s="12"/>
      <c r="T876" s="12"/>
      <c r="U876" s="12"/>
      <c r="V876" s="12"/>
      <c r="W876" s="12"/>
      <c r="X876" s="12"/>
    </row>
    <row r="877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S877" s="12"/>
      <c r="T877" s="12"/>
      <c r="U877" s="12"/>
      <c r="V877" s="12"/>
      <c r="W877" s="12"/>
      <c r="X877" s="12"/>
    </row>
    <row r="878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S878" s="12"/>
      <c r="T878" s="12"/>
      <c r="U878" s="12"/>
      <c r="V878" s="12"/>
      <c r="W878" s="12"/>
      <c r="X878" s="12"/>
    </row>
    <row r="879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S879" s="12"/>
      <c r="T879" s="12"/>
      <c r="U879" s="12"/>
      <c r="V879" s="12"/>
      <c r="W879" s="12"/>
      <c r="X879" s="12"/>
    </row>
    <row r="880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S880" s="12"/>
      <c r="T880" s="12"/>
      <c r="U880" s="12"/>
      <c r="V880" s="12"/>
      <c r="W880" s="12"/>
      <c r="X880" s="12"/>
    </row>
    <row r="881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S881" s="12"/>
      <c r="T881" s="12"/>
      <c r="U881" s="12"/>
      <c r="V881" s="12"/>
      <c r="W881" s="12"/>
      <c r="X881" s="12"/>
    </row>
    <row r="882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S882" s="12"/>
      <c r="T882" s="12"/>
      <c r="U882" s="12"/>
      <c r="V882" s="12"/>
      <c r="W882" s="12"/>
      <c r="X882" s="12"/>
    </row>
    <row r="883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S883" s="12"/>
      <c r="T883" s="12"/>
      <c r="U883" s="12"/>
      <c r="V883" s="12"/>
      <c r="W883" s="12"/>
      <c r="X883" s="12"/>
    </row>
    <row r="884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S884" s="12"/>
      <c r="T884" s="12"/>
      <c r="U884" s="12"/>
      <c r="V884" s="12"/>
      <c r="W884" s="12"/>
      <c r="X884" s="12"/>
    </row>
    <row r="885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S885" s="12"/>
      <c r="T885" s="12"/>
      <c r="U885" s="12"/>
      <c r="V885" s="12"/>
      <c r="W885" s="12"/>
      <c r="X885" s="12"/>
    </row>
    <row r="886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S886" s="12"/>
      <c r="T886" s="12"/>
      <c r="U886" s="12"/>
      <c r="V886" s="12"/>
      <c r="W886" s="12"/>
      <c r="X886" s="12"/>
    </row>
    <row r="887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S887" s="12"/>
      <c r="T887" s="12"/>
      <c r="U887" s="12"/>
      <c r="V887" s="12"/>
      <c r="W887" s="12"/>
      <c r="X887" s="12"/>
    </row>
    <row r="888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S888" s="12"/>
      <c r="T888" s="12"/>
      <c r="U888" s="12"/>
      <c r="V888" s="12"/>
      <c r="W888" s="12"/>
      <c r="X888" s="12"/>
    </row>
    <row r="889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S889" s="12"/>
      <c r="T889" s="12"/>
      <c r="U889" s="12"/>
      <c r="V889" s="12"/>
      <c r="W889" s="12"/>
      <c r="X889" s="12"/>
    </row>
    <row r="890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S890" s="12"/>
      <c r="T890" s="12"/>
      <c r="U890" s="12"/>
      <c r="V890" s="12"/>
      <c r="W890" s="12"/>
      <c r="X890" s="12"/>
    </row>
    <row r="891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S891" s="12"/>
      <c r="T891" s="12"/>
      <c r="U891" s="12"/>
      <c r="V891" s="12"/>
      <c r="W891" s="12"/>
      <c r="X891" s="12"/>
    </row>
    <row r="892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S892" s="12"/>
      <c r="T892" s="12"/>
      <c r="U892" s="12"/>
      <c r="V892" s="12"/>
      <c r="W892" s="12"/>
      <c r="X892" s="12"/>
    </row>
    <row r="893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S893" s="12"/>
      <c r="T893" s="12"/>
      <c r="U893" s="12"/>
      <c r="V893" s="12"/>
      <c r="W893" s="12"/>
      <c r="X893" s="12"/>
    </row>
    <row r="894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S894" s="12"/>
      <c r="T894" s="12"/>
      <c r="U894" s="12"/>
      <c r="V894" s="12"/>
      <c r="W894" s="12"/>
      <c r="X894" s="12"/>
    </row>
    <row r="895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S895" s="12"/>
      <c r="T895" s="12"/>
      <c r="U895" s="12"/>
      <c r="V895" s="12"/>
      <c r="W895" s="12"/>
      <c r="X895" s="12"/>
    </row>
    <row r="896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S896" s="12"/>
      <c r="T896" s="12"/>
      <c r="U896" s="12"/>
      <c r="V896" s="12"/>
      <c r="W896" s="12"/>
      <c r="X896" s="12"/>
    </row>
    <row r="897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S897" s="12"/>
      <c r="T897" s="12"/>
      <c r="U897" s="12"/>
      <c r="V897" s="12"/>
      <c r="W897" s="12"/>
      <c r="X897" s="12"/>
    </row>
    <row r="898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S898" s="12"/>
      <c r="T898" s="12"/>
      <c r="U898" s="12"/>
      <c r="V898" s="12"/>
      <c r="W898" s="12"/>
      <c r="X898" s="12"/>
    </row>
    <row r="899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S899" s="12"/>
      <c r="T899" s="12"/>
      <c r="U899" s="12"/>
      <c r="V899" s="12"/>
      <c r="W899" s="12"/>
      <c r="X899" s="12"/>
    </row>
    <row r="900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S900" s="12"/>
      <c r="T900" s="12"/>
      <c r="U900" s="12"/>
      <c r="V900" s="12"/>
      <c r="W900" s="12"/>
      <c r="X900" s="12"/>
    </row>
    <row r="901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S901" s="12"/>
      <c r="T901" s="12"/>
      <c r="U901" s="12"/>
      <c r="V901" s="12"/>
      <c r="W901" s="12"/>
      <c r="X901" s="12"/>
    </row>
    <row r="902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S902" s="12"/>
      <c r="T902" s="12"/>
      <c r="U902" s="12"/>
      <c r="V902" s="12"/>
      <c r="W902" s="12"/>
      <c r="X902" s="12"/>
    </row>
    <row r="903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S903" s="12"/>
      <c r="T903" s="12"/>
      <c r="U903" s="12"/>
      <c r="V903" s="12"/>
      <c r="W903" s="12"/>
      <c r="X903" s="12"/>
    </row>
    <row r="904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S904" s="12"/>
      <c r="T904" s="12"/>
      <c r="U904" s="12"/>
      <c r="V904" s="12"/>
      <c r="W904" s="12"/>
      <c r="X904" s="12"/>
    </row>
    <row r="905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S905" s="12"/>
      <c r="T905" s="12"/>
      <c r="U905" s="12"/>
      <c r="V905" s="12"/>
      <c r="W905" s="12"/>
      <c r="X905" s="12"/>
    </row>
    <row r="906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S906" s="12"/>
      <c r="T906" s="12"/>
      <c r="U906" s="12"/>
      <c r="V906" s="12"/>
      <c r="W906" s="12"/>
      <c r="X906" s="12"/>
    </row>
    <row r="907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S907" s="12"/>
      <c r="T907" s="12"/>
      <c r="U907" s="12"/>
      <c r="V907" s="12"/>
      <c r="W907" s="12"/>
      <c r="X907" s="12"/>
    </row>
    <row r="908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S908" s="12"/>
      <c r="T908" s="12"/>
      <c r="U908" s="12"/>
      <c r="V908" s="12"/>
      <c r="W908" s="12"/>
      <c r="X908" s="12"/>
    </row>
    <row r="909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S909" s="12"/>
      <c r="T909" s="12"/>
      <c r="U909" s="12"/>
      <c r="V909" s="12"/>
      <c r="W909" s="12"/>
      <c r="X909" s="12"/>
    </row>
    <row r="910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S910" s="12"/>
      <c r="T910" s="12"/>
      <c r="U910" s="12"/>
      <c r="V910" s="12"/>
      <c r="W910" s="12"/>
      <c r="X910" s="12"/>
    </row>
    <row r="911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S911" s="12"/>
      <c r="T911" s="12"/>
      <c r="U911" s="12"/>
      <c r="V911" s="12"/>
      <c r="W911" s="12"/>
      <c r="X911" s="12"/>
    </row>
    <row r="912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S912" s="12"/>
      <c r="T912" s="12"/>
      <c r="U912" s="12"/>
      <c r="V912" s="12"/>
      <c r="W912" s="12"/>
      <c r="X912" s="12"/>
    </row>
    <row r="913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S913" s="12"/>
      <c r="T913" s="12"/>
      <c r="U913" s="12"/>
      <c r="V913" s="12"/>
      <c r="W913" s="12"/>
      <c r="X913" s="12"/>
    </row>
    <row r="914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S914" s="12"/>
      <c r="T914" s="12"/>
      <c r="U914" s="12"/>
      <c r="V914" s="12"/>
      <c r="W914" s="12"/>
      <c r="X914" s="12"/>
    </row>
    <row r="915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S915" s="12"/>
      <c r="T915" s="12"/>
      <c r="U915" s="12"/>
      <c r="V915" s="12"/>
      <c r="W915" s="12"/>
      <c r="X915" s="12"/>
    </row>
    <row r="916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S916" s="12"/>
      <c r="T916" s="12"/>
      <c r="U916" s="12"/>
      <c r="V916" s="12"/>
      <c r="W916" s="12"/>
      <c r="X916" s="12"/>
    </row>
    <row r="917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S917" s="12"/>
      <c r="T917" s="12"/>
      <c r="U917" s="12"/>
      <c r="V917" s="12"/>
      <c r="W917" s="12"/>
      <c r="X917" s="12"/>
    </row>
    <row r="918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S918" s="12"/>
      <c r="T918" s="12"/>
      <c r="U918" s="12"/>
      <c r="V918" s="12"/>
      <c r="W918" s="12"/>
      <c r="X918" s="12"/>
    </row>
    <row r="919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S919" s="12"/>
      <c r="T919" s="12"/>
      <c r="U919" s="12"/>
      <c r="V919" s="12"/>
      <c r="W919" s="12"/>
      <c r="X919" s="12"/>
    </row>
    <row r="920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S920" s="12"/>
      <c r="T920" s="12"/>
      <c r="U920" s="12"/>
      <c r="V920" s="12"/>
      <c r="W920" s="12"/>
      <c r="X920" s="12"/>
    </row>
    <row r="921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S921" s="12"/>
      <c r="T921" s="12"/>
      <c r="U921" s="12"/>
      <c r="V921" s="12"/>
      <c r="W921" s="12"/>
      <c r="X921" s="12"/>
    </row>
    <row r="922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S922" s="12"/>
      <c r="T922" s="12"/>
      <c r="U922" s="12"/>
      <c r="V922" s="12"/>
      <c r="W922" s="12"/>
      <c r="X922" s="12"/>
    </row>
    <row r="923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S923" s="12"/>
      <c r="T923" s="12"/>
      <c r="U923" s="12"/>
      <c r="V923" s="12"/>
      <c r="W923" s="12"/>
      <c r="X923" s="12"/>
    </row>
    <row r="924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S924" s="12"/>
      <c r="T924" s="12"/>
      <c r="U924" s="12"/>
      <c r="V924" s="12"/>
      <c r="W924" s="12"/>
      <c r="X924" s="12"/>
    </row>
    <row r="925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S925" s="12"/>
      <c r="T925" s="12"/>
      <c r="U925" s="12"/>
      <c r="V925" s="12"/>
      <c r="W925" s="12"/>
      <c r="X925" s="12"/>
    </row>
    <row r="926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S926" s="12"/>
      <c r="T926" s="12"/>
      <c r="U926" s="12"/>
      <c r="V926" s="12"/>
      <c r="W926" s="12"/>
      <c r="X926" s="12"/>
    </row>
    <row r="927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S927" s="12"/>
      <c r="T927" s="12"/>
      <c r="U927" s="12"/>
      <c r="V927" s="12"/>
      <c r="W927" s="12"/>
      <c r="X927" s="12"/>
    </row>
    <row r="928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S928" s="12"/>
      <c r="T928" s="12"/>
      <c r="U928" s="12"/>
      <c r="V928" s="12"/>
      <c r="W928" s="12"/>
      <c r="X928" s="12"/>
    </row>
    <row r="929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S929" s="12"/>
      <c r="T929" s="12"/>
      <c r="U929" s="12"/>
      <c r="V929" s="12"/>
      <c r="W929" s="12"/>
      <c r="X929" s="12"/>
    </row>
    <row r="930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S930" s="12"/>
      <c r="T930" s="12"/>
      <c r="U930" s="12"/>
      <c r="V930" s="12"/>
      <c r="W930" s="12"/>
      <c r="X930" s="12"/>
    </row>
    <row r="931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S931" s="12"/>
      <c r="T931" s="12"/>
      <c r="U931" s="12"/>
      <c r="V931" s="12"/>
      <c r="W931" s="12"/>
      <c r="X931" s="12"/>
    </row>
    <row r="932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S932" s="12"/>
      <c r="T932" s="12"/>
      <c r="U932" s="12"/>
      <c r="V932" s="12"/>
      <c r="W932" s="12"/>
      <c r="X932" s="12"/>
    </row>
    <row r="933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S933" s="12"/>
      <c r="T933" s="12"/>
      <c r="U933" s="12"/>
      <c r="V933" s="12"/>
      <c r="W933" s="12"/>
      <c r="X933" s="12"/>
    </row>
    <row r="934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S934" s="12"/>
      <c r="T934" s="12"/>
      <c r="U934" s="12"/>
      <c r="V934" s="12"/>
      <c r="W934" s="12"/>
      <c r="X934" s="12"/>
    </row>
    <row r="935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S935" s="12"/>
      <c r="T935" s="12"/>
      <c r="U935" s="12"/>
      <c r="V935" s="12"/>
      <c r="W935" s="12"/>
      <c r="X935" s="12"/>
    </row>
    <row r="936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S936" s="12"/>
      <c r="T936" s="12"/>
      <c r="U936" s="12"/>
      <c r="V936" s="12"/>
      <c r="W936" s="12"/>
      <c r="X936" s="12"/>
    </row>
    <row r="937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S937" s="12"/>
      <c r="T937" s="12"/>
      <c r="U937" s="12"/>
      <c r="V937" s="12"/>
      <c r="W937" s="12"/>
      <c r="X937" s="12"/>
    </row>
    <row r="938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S938" s="12"/>
      <c r="T938" s="12"/>
      <c r="U938" s="12"/>
      <c r="V938" s="12"/>
      <c r="W938" s="12"/>
      <c r="X938" s="12"/>
    </row>
    <row r="939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S939" s="12"/>
      <c r="T939" s="12"/>
      <c r="U939" s="12"/>
      <c r="V939" s="12"/>
      <c r="W939" s="12"/>
      <c r="X939" s="12"/>
    </row>
    <row r="940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S940" s="12"/>
      <c r="T940" s="12"/>
      <c r="U940" s="12"/>
      <c r="V940" s="12"/>
      <c r="W940" s="12"/>
      <c r="X940" s="12"/>
    </row>
    <row r="941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S941" s="12"/>
      <c r="T941" s="12"/>
      <c r="U941" s="12"/>
      <c r="V941" s="12"/>
      <c r="W941" s="12"/>
      <c r="X941" s="12"/>
    </row>
    <row r="942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S942" s="12"/>
      <c r="T942" s="12"/>
      <c r="U942" s="12"/>
      <c r="V942" s="12"/>
      <c r="W942" s="12"/>
      <c r="X942" s="12"/>
    </row>
    <row r="943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S943" s="12"/>
      <c r="T943" s="12"/>
      <c r="U943" s="12"/>
      <c r="V943" s="12"/>
      <c r="W943" s="12"/>
      <c r="X943" s="12"/>
    </row>
    <row r="944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S944" s="12"/>
      <c r="T944" s="12"/>
      <c r="U944" s="12"/>
      <c r="V944" s="12"/>
      <c r="W944" s="12"/>
      <c r="X944" s="12"/>
    </row>
    <row r="945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S945" s="12"/>
      <c r="T945" s="12"/>
      <c r="U945" s="12"/>
      <c r="V945" s="12"/>
      <c r="W945" s="12"/>
      <c r="X945" s="12"/>
    </row>
    <row r="946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S946" s="12"/>
      <c r="T946" s="12"/>
      <c r="U946" s="12"/>
      <c r="V946" s="12"/>
      <c r="W946" s="12"/>
      <c r="X946" s="12"/>
    </row>
    <row r="947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S947" s="12"/>
      <c r="T947" s="12"/>
      <c r="U947" s="12"/>
      <c r="V947" s="12"/>
      <c r="W947" s="12"/>
      <c r="X947" s="12"/>
    </row>
    <row r="948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S948" s="12"/>
      <c r="T948" s="12"/>
      <c r="U948" s="12"/>
      <c r="V948" s="12"/>
      <c r="W948" s="12"/>
      <c r="X948" s="12"/>
    </row>
    <row r="949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S949" s="12"/>
      <c r="T949" s="12"/>
      <c r="U949" s="12"/>
      <c r="V949" s="12"/>
      <c r="W949" s="12"/>
      <c r="X949" s="12"/>
    </row>
    <row r="950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S950" s="12"/>
      <c r="T950" s="12"/>
      <c r="U950" s="12"/>
      <c r="V950" s="12"/>
      <c r="W950" s="12"/>
      <c r="X950" s="12"/>
    </row>
    <row r="951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S951" s="12"/>
      <c r="T951" s="12"/>
      <c r="U951" s="12"/>
      <c r="V951" s="12"/>
      <c r="W951" s="12"/>
      <c r="X951" s="12"/>
    </row>
    <row r="952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S952" s="12"/>
      <c r="T952" s="12"/>
      <c r="U952" s="12"/>
      <c r="V952" s="12"/>
      <c r="W952" s="12"/>
      <c r="X952" s="12"/>
    </row>
    <row r="953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S953" s="12"/>
      <c r="T953" s="12"/>
      <c r="U953" s="12"/>
      <c r="V953" s="12"/>
      <c r="W953" s="12"/>
      <c r="X953" s="12"/>
    </row>
    <row r="954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S954" s="12"/>
      <c r="T954" s="12"/>
      <c r="U954" s="12"/>
      <c r="V954" s="12"/>
      <c r="W954" s="12"/>
      <c r="X954" s="12"/>
    </row>
    <row r="955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S955" s="12"/>
      <c r="T955" s="12"/>
      <c r="U955" s="12"/>
      <c r="V955" s="12"/>
      <c r="W955" s="12"/>
      <c r="X955" s="12"/>
    </row>
    <row r="956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S956" s="12"/>
      <c r="T956" s="12"/>
      <c r="U956" s="12"/>
      <c r="V956" s="12"/>
      <c r="W956" s="12"/>
      <c r="X956" s="12"/>
    </row>
    <row r="957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S957" s="12"/>
      <c r="T957" s="12"/>
      <c r="U957" s="12"/>
      <c r="V957" s="12"/>
      <c r="W957" s="12"/>
      <c r="X957" s="12"/>
    </row>
    <row r="958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S958" s="12"/>
      <c r="T958" s="12"/>
      <c r="U958" s="12"/>
      <c r="V958" s="12"/>
      <c r="W958" s="12"/>
      <c r="X958" s="12"/>
    </row>
    <row r="959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S959" s="12"/>
      <c r="T959" s="12"/>
      <c r="U959" s="12"/>
      <c r="V959" s="12"/>
      <c r="W959" s="12"/>
      <c r="X959" s="12"/>
    </row>
    <row r="960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S960" s="12"/>
      <c r="T960" s="12"/>
      <c r="U960" s="12"/>
      <c r="V960" s="12"/>
      <c r="W960" s="12"/>
      <c r="X960" s="12"/>
    </row>
    <row r="961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S961" s="12"/>
      <c r="T961" s="12"/>
      <c r="U961" s="12"/>
      <c r="V961" s="12"/>
      <c r="W961" s="12"/>
      <c r="X961" s="12"/>
    </row>
    <row r="962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S962" s="12"/>
      <c r="T962" s="12"/>
      <c r="U962" s="12"/>
      <c r="V962" s="12"/>
      <c r="W962" s="12"/>
      <c r="X962" s="12"/>
    </row>
    <row r="963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S963" s="12"/>
      <c r="T963" s="12"/>
      <c r="U963" s="12"/>
      <c r="V963" s="12"/>
      <c r="W963" s="12"/>
      <c r="X963" s="12"/>
    </row>
    <row r="964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S964" s="12"/>
      <c r="T964" s="12"/>
      <c r="U964" s="12"/>
      <c r="V964" s="12"/>
      <c r="W964" s="12"/>
      <c r="X964" s="12"/>
    </row>
    <row r="965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S965" s="12"/>
      <c r="T965" s="12"/>
      <c r="U965" s="12"/>
      <c r="V965" s="12"/>
      <c r="W965" s="12"/>
      <c r="X965" s="12"/>
    </row>
    <row r="966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S966" s="12"/>
      <c r="T966" s="12"/>
      <c r="U966" s="12"/>
      <c r="V966" s="12"/>
      <c r="W966" s="12"/>
      <c r="X966" s="12"/>
    </row>
    <row r="967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S967" s="12"/>
      <c r="T967" s="12"/>
      <c r="U967" s="12"/>
      <c r="V967" s="12"/>
      <c r="W967" s="12"/>
      <c r="X967" s="12"/>
    </row>
    <row r="968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S968" s="12"/>
      <c r="T968" s="12"/>
      <c r="U968" s="12"/>
      <c r="V968" s="12"/>
      <c r="W968" s="12"/>
      <c r="X968" s="12"/>
    </row>
    <row r="969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S969" s="12"/>
      <c r="T969" s="12"/>
      <c r="U969" s="12"/>
      <c r="V969" s="12"/>
      <c r="W969" s="12"/>
      <c r="X969" s="12"/>
    </row>
    <row r="970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S970" s="12"/>
      <c r="T970" s="12"/>
      <c r="U970" s="12"/>
      <c r="V970" s="12"/>
      <c r="W970" s="12"/>
      <c r="X970" s="12"/>
    </row>
    <row r="971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S971" s="12"/>
      <c r="T971" s="12"/>
      <c r="U971" s="12"/>
      <c r="V971" s="12"/>
      <c r="W971" s="12"/>
      <c r="X971" s="12"/>
    </row>
    <row r="972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S972" s="12"/>
      <c r="T972" s="12"/>
      <c r="U972" s="12"/>
      <c r="V972" s="12"/>
      <c r="W972" s="12"/>
      <c r="X972" s="12"/>
    </row>
    <row r="973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S973" s="12"/>
      <c r="T973" s="12"/>
      <c r="U973" s="12"/>
      <c r="V973" s="12"/>
      <c r="W973" s="12"/>
      <c r="X973" s="12"/>
    </row>
    <row r="974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S974" s="12"/>
      <c r="T974" s="12"/>
      <c r="U974" s="12"/>
      <c r="V974" s="12"/>
      <c r="W974" s="12"/>
      <c r="X974" s="12"/>
    </row>
    <row r="975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S975" s="12"/>
      <c r="T975" s="12"/>
      <c r="U975" s="12"/>
      <c r="V975" s="12"/>
      <c r="W975" s="12"/>
      <c r="X975" s="12"/>
    </row>
    <row r="976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S976" s="12"/>
      <c r="T976" s="12"/>
      <c r="U976" s="12"/>
      <c r="V976" s="12"/>
      <c r="W976" s="12"/>
      <c r="X976" s="12"/>
    </row>
    <row r="977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S977" s="12"/>
      <c r="T977" s="12"/>
      <c r="U977" s="12"/>
      <c r="V977" s="12"/>
      <c r="W977" s="12"/>
      <c r="X977" s="12"/>
    </row>
    <row r="978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S978" s="12"/>
      <c r="T978" s="12"/>
      <c r="U978" s="12"/>
      <c r="V978" s="12"/>
      <c r="W978" s="12"/>
      <c r="X978" s="12"/>
    </row>
    <row r="979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S979" s="12"/>
      <c r="T979" s="12"/>
      <c r="U979" s="12"/>
      <c r="V979" s="12"/>
      <c r="W979" s="12"/>
      <c r="X979" s="12"/>
    </row>
    <row r="980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S980" s="12"/>
      <c r="T980" s="12"/>
      <c r="U980" s="12"/>
      <c r="V980" s="12"/>
      <c r="W980" s="12"/>
      <c r="X980" s="12"/>
    </row>
    <row r="981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S981" s="12"/>
      <c r="T981" s="12"/>
      <c r="U981" s="12"/>
      <c r="V981" s="12"/>
      <c r="W981" s="12"/>
      <c r="X981" s="12"/>
    </row>
    <row r="982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S982" s="12"/>
      <c r="T982" s="12"/>
      <c r="U982" s="12"/>
      <c r="V982" s="12"/>
      <c r="W982" s="12"/>
      <c r="X982" s="12"/>
    </row>
    <row r="983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S983" s="12"/>
      <c r="T983" s="12"/>
      <c r="U983" s="12"/>
      <c r="V983" s="12"/>
      <c r="W983" s="12"/>
      <c r="X983" s="12"/>
    </row>
    <row r="984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S984" s="12"/>
      <c r="T984" s="12"/>
      <c r="U984" s="12"/>
      <c r="V984" s="12"/>
      <c r="W984" s="12"/>
      <c r="X984" s="12"/>
    </row>
    <row r="985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S985" s="12"/>
      <c r="T985" s="12"/>
      <c r="U985" s="12"/>
      <c r="V985" s="12"/>
      <c r="W985" s="12"/>
      <c r="X985" s="12"/>
    </row>
    <row r="986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S986" s="12"/>
      <c r="T986" s="12"/>
      <c r="U986" s="12"/>
      <c r="V986" s="12"/>
      <c r="W986" s="12"/>
      <c r="X986" s="12"/>
    </row>
    <row r="987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S987" s="12"/>
      <c r="T987" s="12"/>
      <c r="U987" s="12"/>
      <c r="V987" s="12"/>
      <c r="W987" s="12"/>
      <c r="X987" s="12"/>
    </row>
    <row r="988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S988" s="12"/>
      <c r="T988" s="12"/>
      <c r="U988" s="12"/>
      <c r="V988" s="12"/>
      <c r="W988" s="12"/>
      <c r="X988" s="12"/>
    </row>
    <row r="989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S989" s="12"/>
      <c r="T989" s="12"/>
      <c r="U989" s="12"/>
      <c r="V989" s="12"/>
      <c r="W989" s="12"/>
      <c r="X989" s="12"/>
    </row>
    <row r="990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S990" s="12"/>
      <c r="T990" s="12"/>
      <c r="U990" s="12"/>
      <c r="V990" s="12"/>
      <c r="W990" s="12"/>
      <c r="X990" s="12"/>
    </row>
    <row r="991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S991" s="12"/>
      <c r="T991" s="12"/>
      <c r="U991" s="12"/>
      <c r="V991" s="12"/>
      <c r="W991" s="12"/>
      <c r="X991" s="12"/>
    </row>
    <row r="992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S992" s="12"/>
      <c r="T992" s="12"/>
      <c r="U992" s="12"/>
      <c r="V992" s="12"/>
      <c r="W992" s="12"/>
      <c r="X992" s="12"/>
    </row>
    <row r="993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S993" s="12"/>
      <c r="T993" s="12"/>
      <c r="U993" s="12"/>
      <c r="V993" s="12"/>
      <c r="W993" s="12"/>
      <c r="X993" s="12"/>
    </row>
    <row r="994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S994" s="12"/>
      <c r="T994" s="12"/>
      <c r="U994" s="12"/>
      <c r="V994" s="12"/>
      <c r="W994" s="12"/>
      <c r="X994" s="12"/>
    </row>
    <row r="995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S995" s="12"/>
      <c r="T995" s="12"/>
      <c r="U995" s="12"/>
      <c r="V995" s="12"/>
      <c r="W995" s="12"/>
      <c r="X995" s="12"/>
    </row>
    <row r="996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S996" s="12"/>
      <c r="T996" s="12"/>
      <c r="U996" s="12"/>
      <c r="V996" s="12"/>
      <c r="W996" s="12"/>
      <c r="X996" s="12"/>
    </row>
    <row r="997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S997" s="12"/>
      <c r="T997" s="12"/>
      <c r="U997" s="12"/>
      <c r="V997" s="12"/>
      <c r="W997" s="12"/>
      <c r="X997" s="12"/>
    </row>
    <row r="998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S998" s="12"/>
      <c r="T998" s="12"/>
      <c r="U998" s="12"/>
      <c r="V998" s="12"/>
      <c r="W998" s="12"/>
      <c r="X998" s="12"/>
    </row>
    <row r="999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S999" s="12"/>
      <c r="T999" s="12"/>
      <c r="U999" s="12"/>
      <c r="V999" s="12"/>
      <c r="W999" s="12"/>
      <c r="X999" s="12"/>
    </row>
    <row r="1000"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S1000" s="12"/>
      <c r="T1000" s="12"/>
      <c r="U1000" s="12"/>
      <c r="V1000" s="12"/>
      <c r="W1000" s="12"/>
      <c r="X1000" s="12"/>
    </row>
  </sheetData>
  <mergeCells count="8">
    <mergeCell ref="D4:H4"/>
    <mergeCell ref="J4:O4"/>
    <mergeCell ref="T4:X4"/>
    <mergeCell ref="D17:H17"/>
    <mergeCell ref="J17:O17"/>
    <mergeCell ref="G18:H18"/>
    <mergeCell ref="D29:H29"/>
    <mergeCell ref="J29:O29"/>
  </mergeCells>
  <drawing r:id="rId1"/>
  <extLst>
    <ext uri="{05C60535-1F16-4fd2-B633-F4F36F0B64E0}">
      <x14:sparklineGroups>
        <x14:sparklineGroup type="column" displayEmptyCellsAs="gap">
          <x14:colorSeries rgb="FF000000"/>
          <x14:sparklines>
            <x14:sparkline>
              <xm:f>Highlights!T10:X10</xm:f>
              <xm:sqref>G19</xm:sqref>
            </x14:sparkline>
          </x14:sparklines>
        </x14:sparklineGroup>
        <x14:sparklineGroup displayEmptyCellsAs="gap">
          <x14:colorSeries rgb="FF000000"/>
          <x14:sparklines>
            <x14:sparkline>
              <xm:f>Highlights!T10:X10</xm:f>
              <xm:sqref>H19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Highlights!T12:X12</xm:f>
              <xm:sqref>G21</xm:sqref>
            </x14:sparkline>
          </x14:sparklines>
        </x14:sparklineGroup>
        <x14:sparklineGroup displayEmptyCellsAs="gap">
          <x14:colorSeries rgb="FF000000"/>
          <x14:sparklines>
            <x14:sparkline>
              <xm:f>Highlights!T12:X12</xm:f>
              <xm:sqref>H21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Highlights!T22:X22</xm:f>
              <xm:sqref>G23</xm:sqref>
            </x14:sparkline>
          </x14:sparklines>
        </x14:sparklineGroup>
        <x14:sparklineGroup displayEmptyCellsAs="gap">
          <x14:colorSeries rgb="FF000000"/>
          <x14:sparklines>
            <x14:sparkline>
              <xm:f>Highlights!T22:X22</xm:f>
              <xm:sqref>H23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Highlights!T14:X14</xm:f>
              <xm:sqref>G25</xm:sqref>
            </x14:sparkline>
          </x14:sparklines>
        </x14:sparklineGroup>
        <x14:sparklineGroup displayEmptyCellsAs="gap">
          <x14:colorSeries rgb="FF000000"/>
          <x14:sparklines>
            <x14:sparkline>
              <xm:f>Highlights!T14:X14</xm:f>
              <xm:sqref>H25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Highlights!T15:X15</xm:f>
              <xm:sqref>G27</xm:sqref>
            </x14:sparkline>
          </x14:sparklines>
        </x14:sparklineGroup>
        <x14:sparklineGroup displayEmptyCellsAs="gap">
          <x14:colorSeries rgb="FF000000"/>
          <x14:sparklines>
            <x14:sparkline>
              <xm:f>Highlights!T15:X15</xm:f>
              <xm:sqref>H27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1.71"/>
    <col customWidth="1" min="3" max="3" width="1.43"/>
    <col customWidth="1" min="4" max="4" width="20.86"/>
    <col customWidth="1" min="5" max="5" width="3.71"/>
    <col customWidth="1" min="6" max="6" width="17.57"/>
    <col customWidth="1" min="7" max="7" width="2.57"/>
    <col customWidth="1" min="8" max="8" width="9.14"/>
    <col customWidth="1" min="9" max="26" width="8.71"/>
  </cols>
  <sheetData>
    <row r="3">
      <c r="B3" s="49" t="s">
        <v>45</v>
      </c>
      <c r="C3" s="49"/>
      <c r="D3" s="49"/>
      <c r="E3" s="49"/>
      <c r="F3" s="49"/>
      <c r="G3" s="49"/>
      <c r="H3" s="49"/>
    </row>
    <row r="4">
      <c r="C4" s="50" t="s">
        <v>46</v>
      </c>
    </row>
    <row r="5">
      <c r="D5" s="51" t="s">
        <v>47</v>
      </c>
      <c r="F5" s="52">
        <v>12345.0</v>
      </c>
      <c r="H5" s="50" t="s">
        <v>48</v>
      </c>
    </row>
    <row r="6">
      <c r="D6" s="51" t="s">
        <v>49</v>
      </c>
      <c r="F6" s="53">
        <v>12345.0</v>
      </c>
      <c r="H6" s="50" t="s">
        <v>50</v>
      </c>
    </row>
    <row r="7">
      <c r="D7" s="51" t="s">
        <v>51</v>
      </c>
      <c r="F7" s="54">
        <v>12345.0</v>
      </c>
      <c r="H7" s="50" t="s">
        <v>52</v>
      </c>
    </row>
    <row r="8">
      <c r="D8" s="51" t="s">
        <v>53</v>
      </c>
      <c r="F8" s="55" t="s">
        <v>54</v>
      </c>
      <c r="H8" s="50" t="s">
        <v>55</v>
      </c>
    </row>
    <row r="9">
      <c r="D9" s="51" t="s">
        <v>56</v>
      </c>
      <c r="F9" s="56">
        <v>12345.0</v>
      </c>
      <c r="H9" s="50" t="s">
        <v>57</v>
      </c>
    </row>
    <row r="10">
      <c r="D10" s="51" t="s">
        <v>58</v>
      </c>
      <c r="F10" s="57">
        <v>12345.0</v>
      </c>
      <c r="H10" s="50" t="s">
        <v>59</v>
      </c>
    </row>
    <row r="11">
      <c r="D11" s="51" t="s">
        <v>60</v>
      </c>
      <c r="F11" s="58" t="s">
        <v>61</v>
      </c>
      <c r="H11" s="50" t="s">
        <v>62</v>
      </c>
    </row>
    <row r="12">
      <c r="D12" s="51" t="s">
        <v>63</v>
      </c>
      <c r="F12" s="59" t="s">
        <v>61</v>
      </c>
      <c r="H12" s="50" t="s">
        <v>64</v>
      </c>
    </row>
    <row r="14">
      <c r="B14" s="49" t="s">
        <v>45</v>
      </c>
      <c r="C14" s="49"/>
      <c r="D14" s="49"/>
      <c r="E14" s="49"/>
      <c r="F14" s="49"/>
      <c r="G14" s="49"/>
      <c r="H14" s="49"/>
    </row>
    <row r="15">
      <c r="C15" s="50" t="s">
        <v>65</v>
      </c>
    </row>
    <row r="16">
      <c r="D16" s="51" t="s">
        <v>66</v>
      </c>
      <c r="F16" s="60" t="s">
        <v>67</v>
      </c>
    </row>
    <row r="17">
      <c r="D17" s="51" t="s">
        <v>68</v>
      </c>
      <c r="F17" s="52" t="s">
        <v>69</v>
      </c>
    </row>
    <row r="18">
      <c r="D18" s="51" t="s">
        <v>70</v>
      </c>
      <c r="F18" s="52" t="s">
        <v>71</v>
      </c>
    </row>
    <row r="19">
      <c r="D19" s="51" t="s">
        <v>72</v>
      </c>
      <c r="F19" s="52" t="s">
        <v>54</v>
      </c>
    </row>
    <row r="20">
      <c r="D20" s="51" t="s">
        <v>73</v>
      </c>
      <c r="F20" s="61">
        <v>44562.0</v>
      </c>
    </row>
    <row r="21" ht="15.75" customHeight="1">
      <c r="D21" s="51" t="s">
        <v>74</v>
      </c>
      <c r="F21" s="62">
        <v>5.0</v>
      </c>
    </row>
    <row r="22" ht="15.75" customHeight="1">
      <c r="D22" s="51" t="s">
        <v>75</v>
      </c>
      <c r="F22" s="63">
        <v>12.0</v>
      </c>
    </row>
    <row r="23" ht="15.75" customHeight="1">
      <c r="D23" s="51" t="s">
        <v>76</v>
      </c>
      <c r="F23" s="64">
        <f>EDATE(F20,F21*F22)-1</f>
        <v>46387</v>
      </c>
    </row>
    <row r="24" ht="15.75" customHeight="1">
      <c r="D24" s="51" t="s">
        <v>77</v>
      </c>
      <c r="F24" s="52" t="s">
        <v>78</v>
      </c>
    </row>
    <row r="25" ht="15.75" customHeight="1"/>
    <row r="26" ht="15.75" customHeight="1">
      <c r="B26" s="49" t="s">
        <v>79</v>
      </c>
      <c r="C26" s="49"/>
      <c r="D26" s="49"/>
      <c r="E26" s="49"/>
      <c r="F26" s="49"/>
      <c r="G26" s="49"/>
      <c r="H26" s="49"/>
    </row>
    <row r="27" ht="15.75" customHeight="1">
      <c r="C27" s="50" t="s">
        <v>65</v>
      </c>
    </row>
    <row r="28" ht="15.75" customHeight="1">
      <c r="D28" s="51" t="s">
        <v>80</v>
      </c>
      <c r="F28" s="53" t="s">
        <v>81</v>
      </c>
    </row>
    <row r="29" ht="15.75" customHeight="1">
      <c r="D29" s="51" t="s">
        <v>82</v>
      </c>
      <c r="F29" s="53" t="s">
        <v>83</v>
      </c>
    </row>
    <row r="30" ht="15.75" customHeight="1">
      <c r="D30" s="51" t="s">
        <v>84</v>
      </c>
      <c r="F30" s="51" t="s">
        <v>85</v>
      </c>
    </row>
    <row r="31" ht="15.75" customHeight="1"/>
    <row r="32" ht="15.75" customHeight="1">
      <c r="D32" s="65" t="s">
        <v>86</v>
      </c>
    </row>
    <row r="33" ht="15.75" customHeight="1">
      <c r="D33" s="51" t="s">
        <v>87</v>
      </c>
      <c r="F33" s="66">
        <f>M_Model!H65</f>
        <v>-0.0000002766028047</v>
      </c>
    </row>
    <row r="34" ht="15.75" customHeight="1">
      <c r="D34" s="51" t="s">
        <v>88</v>
      </c>
      <c r="F34" s="67">
        <f>BS!H37</f>
        <v>-0.00000002793967724</v>
      </c>
    </row>
    <row r="35" ht="15.75" customHeight="1">
      <c r="F35" s="66">
        <f>ROUND(SUM(F33:F34),0)</f>
        <v>0</v>
      </c>
    </row>
    <row r="36" ht="15.75" customHeight="1">
      <c r="D36" s="51" t="s">
        <v>86</v>
      </c>
      <c r="F36" s="51" t="str">
        <f>IF(F35=0,"Model balance check: OK","ERROR")</f>
        <v>Model balance check: OK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.86"/>
    <col customWidth="1" min="2" max="2" width="1.71"/>
    <col customWidth="1" min="3" max="3" width="1.43"/>
    <col customWidth="1" min="4" max="4" width="20.86"/>
    <col customWidth="1" min="5" max="6" width="8.71"/>
    <col customWidth="1" min="7" max="7" width="10.0"/>
    <col customWidth="1" min="8" max="8" width="8.71"/>
    <col customWidth="1" min="9" max="9" width="1.86"/>
    <col customWidth="1" min="10" max="15" width="9.71"/>
    <col customWidth="1" min="16" max="26" width="8.71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>
      <c r="B3" s="71" t="s">
        <v>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O4" si="1">J5+1</f>
        <v>44562</v>
      </c>
      <c r="L4" s="74">
        <f t="shared" si="1"/>
        <v>44927</v>
      </c>
      <c r="M4" s="74">
        <f t="shared" si="1"/>
        <v>45292</v>
      </c>
      <c r="N4" s="74">
        <f t="shared" si="1"/>
        <v>45658</v>
      </c>
      <c r="O4" s="74">
        <f t="shared" si="1"/>
        <v>46023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>EDATE(K4,Months)-1</f>
        <v>44926</v>
      </c>
      <c r="L5" s="74">
        <f>EDATE(L4,Months)-1</f>
        <v>45291</v>
      </c>
      <c r="M5" s="74">
        <f>EDATE(M4,Months)-1</f>
        <v>45657</v>
      </c>
      <c r="N5" s="74">
        <f>EDATE(N4,Months)-1</f>
        <v>46022</v>
      </c>
      <c r="O5" s="74">
        <f>EDATE(O4,Months)-1</f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O6" si="2">YEAR(K4)</f>
        <v>2022</v>
      </c>
      <c r="L6" s="77">
        <f t="shared" si="2"/>
        <v>2023</v>
      </c>
      <c r="M6" s="77">
        <f t="shared" si="2"/>
        <v>2024</v>
      </c>
      <c r="N6" s="77">
        <f t="shared" si="2"/>
        <v>2025</v>
      </c>
      <c r="O6" s="77">
        <f t="shared" si="2"/>
        <v>2026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.86"/>
    <col customWidth="1" min="2" max="2" width="1.71"/>
    <col customWidth="1" min="3" max="3" width="1.43"/>
    <col customWidth="1" min="4" max="4" width="20.86"/>
    <col customWidth="1" min="5" max="6" width="8.71"/>
    <col customWidth="1" min="7" max="7" width="10.0"/>
    <col customWidth="1" min="8" max="8" width="8.71"/>
    <col customWidth="1" min="9" max="9" width="1.86"/>
    <col customWidth="1" min="10" max="15" width="9.71"/>
    <col customWidth="1" min="16" max="26" width="8.71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>
      <c r="B3" s="71" t="s">
        <v>5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O4" si="1">J5+1</f>
        <v>44562</v>
      </c>
      <c r="L4" s="74">
        <f t="shared" si="1"/>
        <v>44927</v>
      </c>
      <c r="M4" s="74">
        <f t="shared" si="1"/>
        <v>45292</v>
      </c>
      <c r="N4" s="74">
        <f t="shared" si="1"/>
        <v>45658</v>
      </c>
      <c r="O4" s="74">
        <f t="shared" si="1"/>
        <v>46023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>EDATE(K4,Months)-1</f>
        <v>44926</v>
      </c>
      <c r="L5" s="74">
        <f>EDATE(L4,Months)-1</f>
        <v>45291</v>
      </c>
      <c r="M5" s="74">
        <f>EDATE(M4,Months)-1</f>
        <v>45657</v>
      </c>
      <c r="N5" s="74">
        <f>EDATE(N4,Months)-1</f>
        <v>46022</v>
      </c>
      <c r="O5" s="74">
        <f>EDATE(O4,Months)-1</f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O6" si="2">YEAR(K4)</f>
        <v>2022</v>
      </c>
      <c r="L6" s="77">
        <f t="shared" si="2"/>
        <v>2023</v>
      </c>
      <c r="M6" s="77">
        <f t="shared" si="2"/>
        <v>2024</v>
      </c>
      <c r="N6" s="77">
        <f t="shared" si="2"/>
        <v>2025</v>
      </c>
      <c r="O6" s="77">
        <f t="shared" si="2"/>
        <v>2026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 outlineLevelRow="2"/>
  <cols>
    <col customWidth="1" min="1" max="1" width="1.86"/>
    <col customWidth="1" min="2" max="2" width="1.71"/>
    <col customWidth="1" min="3" max="3" width="3.57"/>
    <col customWidth="1" min="4" max="4" width="30.0"/>
    <col customWidth="1" min="5" max="5" width="10.71"/>
    <col customWidth="1" min="6" max="6" width="7.14"/>
    <col customWidth="1" min="7" max="7" width="14.71"/>
    <col customWidth="1" min="8" max="8" width="8.71"/>
    <col customWidth="1" min="9" max="9" width="1.86"/>
    <col customWidth="1" min="10" max="10" width="9.71"/>
    <col customWidth="1" min="11" max="15" width="14.29"/>
    <col customWidth="1" min="16" max="26" width="8.71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>
      <c r="B3" s="71" t="s">
        <v>97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O4" si="1">J5+1</f>
        <v>44562</v>
      </c>
      <c r="L4" s="74">
        <f t="shared" si="1"/>
        <v>44927</v>
      </c>
      <c r="M4" s="74">
        <f t="shared" si="1"/>
        <v>45292</v>
      </c>
      <c r="N4" s="74">
        <f t="shared" si="1"/>
        <v>45658</v>
      </c>
      <c r="O4" s="74">
        <f t="shared" si="1"/>
        <v>46023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>EDATE(K4,Months)-1</f>
        <v>44926</v>
      </c>
      <c r="L5" s="74">
        <f>EDATE(L4,Months)-1</f>
        <v>45291</v>
      </c>
      <c r="M5" s="74">
        <f>EDATE(M4,Months)-1</f>
        <v>45657</v>
      </c>
      <c r="N5" s="74">
        <f>EDATE(N4,Months)-1</f>
        <v>46022</v>
      </c>
      <c r="O5" s="74">
        <f>EDATE(O4,Months)-1</f>
        <v>46387</v>
      </c>
    </row>
    <row r="6">
      <c r="B6" s="75"/>
      <c r="C6" s="75"/>
      <c r="D6" s="76" t="s">
        <v>93</v>
      </c>
      <c r="E6" s="78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O6" si="2">YEAR(K4)</f>
        <v>2022</v>
      </c>
      <c r="L6" s="77">
        <f t="shared" si="2"/>
        <v>2023</v>
      </c>
      <c r="M6" s="77">
        <f t="shared" si="2"/>
        <v>2024</v>
      </c>
      <c r="N6" s="77">
        <f t="shared" si="2"/>
        <v>2025</v>
      </c>
      <c r="O6" s="77">
        <f t="shared" si="2"/>
        <v>2026</v>
      </c>
    </row>
    <row r="8">
      <c r="B8" s="49" t="s">
        <v>98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outlineLevel="1">
      <c r="C9" s="79" t="s">
        <v>99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</row>
    <row r="10" outlineLevel="2">
      <c r="D10" s="51" t="s">
        <v>100</v>
      </c>
      <c r="E10" s="51" t="s">
        <v>101</v>
      </c>
      <c r="K10" s="29">
        <f t="shared" ref="K10:O10" si="3">J10+1</f>
        <v>1</v>
      </c>
      <c r="L10" s="29">
        <f t="shared" si="3"/>
        <v>2</v>
      </c>
      <c r="M10" s="29">
        <f t="shared" si="3"/>
        <v>3</v>
      </c>
      <c r="N10" s="29">
        <f t="shared" si="3"/>
        <v>4</v>
      </c>
      <c r="O10" s="29">
        <f t="shared" si="3"/>
        <v>5</v>
      </c>
    </row>
    <row r="11" outlineLevel="2">
      <c r="D11" s="51" t="s">
        <v>75</v>
      </c>
      <c r="E11" s="51" t="s">
        <v>102</v>
      </c>
      <c r="K11" s="29">
        <f t="shared" ref="K11:O11" si="4">DATEDIF(J5,K5,"m")</f>
        <v>12</v>
      </c>
      <c r="L11" s="29">
        <f t="shared" si="4"/>
        <v>12</v>
      </c>
      <c r="M11" s="29">
        <f t="shared" si="4"/>
        <v>12</v>
      </c>
      <c r="N11" s="29">
        <f t="shared" si="4"/>
        <v>12</v>
      </c>
      <c r="O11" s="29">
        <f t="shared" si="4"/>
        <v>12</v>
      </c>
    </row>
    <row r="12" outlineLevel="2">
      <c r="D12" s="51" t="s">
        <v>103</v>
      </c>
      <c r="E12" s="51" t="s">
        <v>104</v>
      </c>
      <c r="K12" s="29">
        <f t="shared" ref="K12:O12" si="5">K5-J5</f>
        <v>365</v>
      </c>
      <c r="L12" s="29">
        <f t="shared" si="5"/>
        <v>365</v>
      </c>
      <c r="M12" s="29">
        <f t="shared" si="5"/>
        <v>366</v>
      </c>
      <c r="N12" s="29">
        <f t="shared" si="5"/>
        <v>365</v>
      </c>
      <c r="O12" s="29">
        <f t="shared" si="5"/>
        <v>365</v>
      </c>
    </row>
    <row r="13" outlineLevel="2">
      <c r="D13" s="51" t="s">
        <v>105</v>
      </c>
      <c r="K13" s="51">
        <v>4.0</v>
      </c>
      <c r="L13" s="51">
        <v>4.0</v>
      </c>
      <c r="M13" s="51">
        <v>4.0</v>
      </c>
      <c r="N13" s="51">
        <v>4.0</v>
      </c>
      <c r="O13" s="51">
        <v>4.0</v>
      </c>
    </row>
    <row r="14" outlineLevel="2"/>
    <row r="15" outlineLevel="1">
      <c r="C15" s="79" t="s">
        <v>106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outlineLevel="2">
      <c r="D16" s="65" t="s">
        <v>107</v>
      </c>
    </row>
    <row r="17" outlineLevel="2">
      <c r="D17" s="51" t="s">
        <v>108</v>
      </c>
      <c r="E17" s="51" t="s">
        <v>109</v>
      </c>
      <c r="F17" s="80"/>
      <c r="K17" s="81">
        <v>0.1325</v>
      </c>
      <c r="L17" s="81">
        <v>0.1177</v>
      </c>
      <c r="M17" s="81">
        <v>0.1174</v>
      </c>
      <c r="N17" s="81">
        <v>0.115</v>
      </c>
      <c r="O17" s="81">
        <v>0.115</v>
      </c>
    </row>
    <row r="18" outlineLevel="2">
      <c r="D18" s="51" t="s">
        <v>110</v>
      </c>
      <c r="E18" s="51" t="s">
        <v>109</v>
      </c>
      <c r="K18" s="82">
        <f t="shared" ref="K18:O18" si="6">K17*(1/K13)</f>
        <v>0.033125</v>
      </c>
      <c r="L18" s="82">
        <f t="shared" si="6"/>
        <v>0.029425</v>
      </c>
      <c r="M18" s="82">
        <f t="shared" si="6"/>
        <v>0.02935</v>
      </c>
      <c r="N18" s="82">
        <f t="shared" si="6"/>
        <v>0.02875</v>
      </c>
      <c r="O18" s="82">
        <f t="shared" si="6"/>
        <v>0.02875</v>
      </c>
    </row>
    <row r="19" outlineLevel="2">
      <c r="D19" s="66" t="str">
        <f>D22</f>
        <v>Applied Inflation Multiple</v>
      </c>
      <c r="E19" s="51" t="s">
        <v>111</v>
      </c>
      <c r="K19" s="83">
        <f t="shared" ref="K19:O19" si="7">K22</f>
        <v>1</v>
      </c>
      <c r="L19" s="83">
        <f t="shared" si="7"/>
        <v>1.029425</v>
      </c>
      <c r="M19" s="83">
        <f t="shared" si="7"/>
        <v>1.059561423</v>
      </c>
      <c r="N19" s="83">
        <f t="shared" si="7"/>
        <v>1.088753451</v>
      </c>
      <c r="O19" s="83">
        <f t="shared" si="7"/>
        <v>1.120055113</v>
      </c>
    </row>
    <row r="20" outlineLevel="2">
      <c r="D20" s="51" t="s">
        <v>112</v>
      </c>
      <c r="E20" s="51" t="s">
        <v>111</v>
      </c>
      <c r="K20" s="83">
        <f t="shared" ref="K20:O20" si="8">K19*(1/K13)</f>
        <v>0.25</v>
      </c>
      <c r="L20" s="83">
        <f t="shared" si="8"/>
        <v>0.25735625</v>
      </c>
      <c r="M20" s="83">
        <f t="shared" si="8"/>
        <v>0.2648903556</v>
      </c>
      <c r="N20" s="83">
        <f t="shared" si="8"/>
        <v>0.2721883628</v>
      </c>
      <c r="O20" s="83">
        <f t="shared" si="8"/>
        <v>0.2800137782</v>
      </c>
    </row>
    <row r="21" ht="15.75" customHeight="1" outlineLevel="2"/>
    <row r="22" ht="15.75" customHeight="1" outlineLevel="2">
      <c r="D22" s="65" t="s">
        <v>113</v>
      </c>
      <c r="E22" s="51">
        <v>2.0</v>
      </c>
      <c r="K22" s="83">
        <f>CHOOSE(Inflation_switch,K23,K24)</f>
        <v>1</v>
      </c>
      <c r="L22" s="83">
        <f>CHOOSE(Inflation_switch,L23,L24)</f>
        <v>1.029425</v>
      </c>
      <c r="M22" s="83">
        <f>CHOOSE(Inflation_switch,M23,M24)</f>
        <v>1.059561423</v>
      </c>
      <c r="N22" s="83">
        <f>CHOOSE(Inflation_switch,N23,N24)</f>
        <v>1.088753451</v>
      </c>
      <c r="O22" s="83">
        <f>CHOOSE(Inflation_switch,O23,O24)</f>
        <v>1.120055113</v>
      </c>
    </row>
    <row r="23" ht="15.75" customHeight="1" outlineLevel="2">
      <c r="C23" s="84">
        <v>1.0</v>
      </c>
      <c r="D23" s="85" t="s">
        <v>114</v>
      </c>
      <c r="E23" s="85" t="s">
        <v>109</v>
      </c>
      <c r="F23" s="85"/>
      <c r="G23" s="85"/>
      <c r="H23" s="85"/>
      <c r="I23" s="85"/>
      <c r="J23" s="86">
        <v>1.0</v>
      </c>
      <c r="K23" s="87">
        <f t="shared" ref="K23:O23" si="9">J23*(1+K18)</f>
        <v>1.033125</v>
      </c>
      <c r="L23" s="87">
        <f t="shared" si="9"/>
        <v>1.063524703</v>
      </c>
      <c r="M23" s="87">
        <f t="shared" si="9"/>
        <v>1.094739153</v>
      </c>
      <c r="N23" s="87">
        <f t="shared" si="9"/>
        <v>1.126212904</v>
      </c>
      <c r="O23" s="87">
        <f t="shared" si="9"/>
        <v>1.158591525</v>
      </c>
    </row>
    <row r="24" ht="15.75" customHeight="1" outlineLevel="2">
      <c r="C24" s="84">
        <v>2.0</v>
      </c>
      <c r="D24" s="85" t="s">
        <v>115</v>
      </c>
      <c r="E24" s="85" t="s">
        <v>109</v>
      </c>
      <c r="F24" s="85"/>
      <c r="G24" s="85"/>
      <c r="H24" s="85"/>
      <c r="I24" s="85"/>
      <c r="J24" s="85"/>
      <c r="K24" s="87">
        <f t="shared" ref="K24:O24" si="10">(1+K18)^(K10-1)</f>
        <v>1</v>
      </c>
      <c r="L24" s="87">
        <f t="shared" si="10"/>
        <v>1.029425</v>
      </c>
      <c r="M24" s="87">
        <f t="shared" si="10"/>
        <v>1.059561423</v>
      </c>
      <c r="N24" s="87">
        <f t="shared" si="10"/>
        <v>1.088753451</v>
      </c>
      <c r="O24" s="87">
        <f t="shared" si="10"/>
        <v>1.120055113</v>
      </c>
    </row>
    <row r="25" ht="15.75" customHeight="1" outlineLevel="2"/>
    <row r="26" ht="15.75" customHeight="1" outlineLevel="2">
      <c r="D26" s="65" t="s">
        <v>116</v>
      </c>
    </row>
    <row r="27" ht="15.75" customHeight="1" outlineLevel="2">
      <c r="D27" s="51" t="s">
        <v>108</v>
      </c>
      <c r="E27" s="85" t="s">
        <v>109</v>
      </c>
      <c r="K27" s="88">
        <v>0.01</v>
      </c>
      <c r="L27" s="88">
        <v>0.01</v>
      </c>
      <c r="M27" s="88">
        <v>0.01</v>
      </c>
      <c r="N27" s="88">
        <v>0.01</v>
      </c>
      <c r="O27" s="88">
        <v>0.01</v>
      </c>
    </row>
    <row r="28" ht="15.75" customHeight="1" outlineLevel="2">
      <c r="D28" s="51" t="s">
        <v>117</v>
      </c>
      <c r="K28" s="83">
        <f t="shared" ref="K28:O28" si="11">(1+K27)^(K10-1)</f>
        <v>1</v>
      </c>
      <c r="L28" s="83">
        <f t="shared" si="11"/>
        <v>1.01</v>
      </c>
      <c r="M28" s="83">
        <f t="shared" si="11"/>
        <v>1.0201</v>
      </c>
      <c r="N28" s="83">
        <f t="shared" si="11"/>
        <v>1.030301</v>
      </c>
      <c r="O28" s="83">
        <f t="shared" si="11"/>
        <v>1.04060401</v>
      </c>
    </row>
    <row r="29" ht="15.75" customHeight="1" outlineLevel="2"/>
    <row r="30" ht="15.75" customHeight="1" outlineLevel="2">
      <c r="D30" s="65" t="s">
        <v>118</v>
      </c>
    </row>
    <row r="31" ht="15.75" customHeight="1" outlineLevel="2">
      <c r="D31" s="51" t="s">
        <v>119</v>
      </c>
      <c r="E31" s="85" t="s">
        <v>109</v>
      </c>
      <c r="K31" s="81">
        <v>0.035</v>
      </c>
      <c r="L31" s="81">
        <v>0.035</v>
      </c>
      <c r="M31" s="89">
        <v>0.05</v>
      </c>
      <c r="N31" s="81">
        <v>0.075</v>
      </c>
      <c r="O31" s="90">
        <v>0.05</v>
      </c>
    </row>
    <row r="32" ht="15.75" customHeight="1" outlineLevel="2"/>
    <row r="33" ht="15.75" customHeight="1" outlineLevel="2">
      <c r="D33" s="65" t="s">
        <v>120</v>
      </c>
    </row>
    <row r="34" ht="15.75" customHeight="1" outlineLevel="2">
      <c r="D34" s="51" t="s">
        <v>121</v>
      </c>
      <c r="E34" s="85" t="s">
        <v>109</v>
      </c>
      <c r="F34" s="91">
        <v>5.0</v>
      </c>
      <c r="K34" s="92">
        <f t="shared" ref="K34:O34" si="12">1/$F$34</f>
        <v>0.2</v>
      </c>
      <c r="L34" s="92">
        <f t="shared" si="12"/>
        <v>0.2</v>
      </c>
      <c r="M34" s="92">
        <f t="shared" si="12"/>
        <v>0.2</v>
      </c>
      <c r="N34" s="92">
        <f t="shared" si="12"/>
        <v>0.2</v>
      </c>
      <c r="O34" s="92">
        <f t="shared" si="12"/>
        <v>0.2</v>
      </c>
    </row>
    <row r="35" ht="15.75" customHeight="1" outlineLevel="2">
      <c r="D35" s="51" t="s">
        <v>122</v>
      </c>
      <c r="E35" s="85" t="s">
        <v>109</v>
      </c>
      <c r="K35" s="93">
        <f t="shared" ref="K35:O35" si="13">K34*(1/K11)</f>
        <v>0.01666666667</v>
      </c>
      <c r="L35" s="93">
        <f t="shared" si="13"/>
        <v>0.01666666667</v>
      </c>
      <c r="M35" s="93">
        <f t="shared" si="13"/>
        <v>0.01666666667</v>
      </c>
      <c r="N35" s="93">
        <f t="shared" si="13"/>
        <v>0.01666666667</v>
      </c>
      <c r="O35" s="93">
        <f t="shared" si="13"/>
        <v>0.01666666667</v>
      </c>
    </row>
    <row r="36" ht="15.75" customHeight="1" outlineLevel="2">
      <c r="D36" s="51" t="s">
        <v>123</v>
      </c>
      <c r="K36" s="94">
        <v>0.0</v>
      </c>
      <c r="L36" s="94">
        <v>1.15</v>
      </c>
      <c r="M36" s="94">
        <v>1.15</v>
      </c>
      <c r="N36" s="94">
        <v>1.15</v>
      </c>
      <c r="O36" s="94">
        <v>1.15</v>
      </c>
    </row>
    <row r="37" ht="15.75" customHeight="1" outlineLevel="2"/>
    <row r="38" ht="15.75" customHeight="1" outlineLevel="2">
      <c r="D38" s="65" t="s">
        <v>124</v>
      </c>
      <c r="R38" s="51" t="s">
        <v>125</v>
      </c>
    </row>
    <row r="39" ht="15.75" customHeight="1" outlineLevel="2">
      <c r="D39" s="51" t="s">
        <v>126</v>
      </c>
      <c r="E39" s="85" t="s">
        <v>109</v>
      </c>
      <c r="F39" s="89">
        <v>0.3</v>
      </c>
      <c r="R39" s="51" t="s">
        <v>127</v>
      </c>
    </row>
    <row r="40" ht="15.75" customHeight="1" outlineLevel="2">
      <c r="R40" s="51" t="s">
        <v>128</v>
      </c>
    </row>
    <row r="41" ht="15.75" customHeight="1">
      <c r="B41" s="49" t="s">
        <v>129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R41" s="51" t="s">
        <v>130</v>
      </c>
    </row>
    <row r="42" ht="15.75" customHeight="1" outlineLevel="1">
      <c r="C42" s="79" t="s">
        <v>131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ht="15.75" customHeight="1" outlineLevel="2">
      <c r="D43" s="65" t="s">
        <v>132</v>
      </c>
    </row>
    <row r="44" ht="15.75" customHeight="1" outlineLevel="2">
      <c r="D44" s="51" t="s">
        <v>133</v>
      </c>
      <c r="E44" s="66" t="str">
        <f>Currency</f>
        <v>[₦]</v>
      </c>
      <c r="H44" s="95">
        <f t="shared" ref="H44:H46" si="14">SUM(K44:O44)</f>
        <v>8000000</v>
      </c>
      <c r="K44" s="96">
        <v>8000000.0</v>
      </c>
      <c r="L44" s="96"/>
      <c r="M44" s="96"/>
      <c r="N44" s="96"/>
      <c r="O44" s="96"/>
    </row>
    <row r="45" ht="15.75" customHeight="1" outlineLevel="2">
      <c r="D45" s="51" t="s">
        <v>134</v>
      </c>
      <c r="E45" s="66" t="str">
        <f>Currency</f>
        <v>[₦]</v>
      </c>
      <c r="H45" s="95">
        <f t="shared" si="14"/>
        <v>5500000</v>
      </c>
      <c r="K45" s="96">
        <v>5500000.0</v>
      </c>
      <c r="L45" s="96"/>
      <c r="M45" s="96"/>
      <c r="N45" s="96"/>
      <c r="O45" s="96"/>
    </row>
    <row r="46" ht="15.75" customHeight="1" outlineLevel="2">
      <c r="D46" s="97" t="s">
        <v>135</v>
      </c>
      <c r="E46" s="66" t="str">
        <f>Currency</f>
        <v>[₦]</v>
      </c>
      <c r="H46" s="95">
        <f t="shared" si="14"/>
        <v>13500000</v>
      </c>
      <c r="K46" s="98">
        <f t="shared" ref="K46:O46" si="15">SUM(K44:K45)</f>
        <v>13500000</v>
      </c>
      <c r="L46" s="98">
        <f t="shared" si="15"/>
        <v>0</v>
      </c>
      <c r="M46" s="98">
        <f t="shared" si="15"/>
        <v>0</v>
      </c>
      <c r="N46" s="98">
        <f t="shared" si="15"/>
        <v>0</v>
      </c>
      <c r="O46" s="98">
        <f t="shared" si="15"/>
        <v>0</v>
      </c>
    </row>
    <row r="47" ht="15.75" customHeight="1" outlineLevel="2"/>
    <row r="48" ht="15.75" customHeight="1" outlineLevel="2">
      <c r="D48" s="65" t="s">
        <v>136</v>
      </c>
    </row>
    <row r="49" ht="15.75" customHeight="1" outlineLevel="2">
      <c r="D49" s="51" t="s">
        <v>137</v>
      </c>
      <c r="E49" s="51" t="s">
        <v>138</v>
      </c>
      <c r="F49" s="96">
        <v>5.0</v>
      </c>
    </row>
    <row r="50" ht="15.75" customHeight="1" outlineLevel="2">
      <c r="D50" s="51" t="s">
        <v>139</v>
      </c>
      <c r="E50" s="51" t="s">
        <v>109</v>
      </c>
      <c r="K50" s="88">
        <v>0.115</v>
      </c>
      <c r="L50" s="88">
        <v>0.115</v>
      </c>
      <c r="M50" s="88">
        <v>0.115</v>
      </c>
      <c r="N50" s="88">
        <v>0.115</v>
      </c>
      <c r="O50" s="88">
        <v>0.115</v>
      </c>
    </row>
    <row r="51" ht="15.75" customHeight="1" outlineLevel="2">
      <c r="D51" s="51" t="s">
        <v>140</v>
      </c>
      <c r="E51" s="51" t="s">
        <v>109</v>
      </c>
      <c r="K51" s="88">
        <v>0.2</v>
      </c>
      <c r="L51" s="88">
        <v>0.2</v>
      </c>
      <c r="M51" s="88">
        <v>0.2</v>
      </c>
      <c r="N51" s="88">
        <v>0.2</v>
      </c>
      <c r="O51" s="88">
        <v>0.2</v>
      </c>
    </row>
    <row r="52" ht="15.75" customHeight="1" outlineLevel="2"/>
    <row r="53" ht="15.75" customHeight="1" outlineLevel="1">
      <c r="C53" s="79" t="s">
        <v>141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ht="15.75" customHeight="1" outlineLevel="2">
      <c r="D54" s="65" t="s">
        <v>142</v>
      </c>
    </row>
    <row r="55" ht="15.75" customHeight="1" outlineLevel="2">
      <c r="D55" s="51" t="s">
        <v>142</v>
      </c>
      <c r="E55" s="66" t="str">
        <f>Currency</f>
        <v>[₦]</v>
      </c>
      <c r="K55" s="96">
        <v>1560000.0</v>
      </c>
      <c r="L55" s="96"/>
      <c r="M55" s="96"/>
      <c r="N55" s="96"/>
      <c r="O55" s="96"/>
    </row>
    <row r="56" ht="15.75" customHeight="1" outlineLevel="2">
      <c r="D56" s="51" t="s">
        <v>143</v>
      </c>
      <c r="E56" s="66" t="str">
        <f>Currency</f>
        <v>[₦]</v>
      </c>
      <c r="K56" s="96">
        <v>100000.0</v>
      </c>
      <c r="L56" s="96"/>
      <c r="M56" s="96"/>
      <c r="N56" s="96"/>
      <c r="O56" s="96"/>
    </row>
    <row r="57" ht="15.75" customHeight="1" outlineLevel="2">
      <c r="D57" s="65" t="s">
        <v>144</v>
      </c>
    </row>
    <row r="58" ht="15.75" customHeight="1" outlineLevel="2">
      <c r="D58" s="51" t="s">
        <v>145</v>
      </c>
      <c r="E58" s="66" t="str">
        <f>Currency</f>
        <v>[₦]</v>
      </c>
      <c r="K58" s="96">
        <v>3000000.0</v>
      </c>
      <c r="L58" s="96"/>
      <c r="M58" s="96"/>
      <c r="N58" s="96"/>
      <c r="O58" s="96"/>
    </row>
    <row r="59" ht="15.75" customHeight="1" outlineLevel="2">
      <c r="D59" s="51" t="s">
        <v>146</v>
      </c>
      <c r="E59" s="66" t="str">
        <f>Currency</f>
        <v>[₦]</v>
      </c>
      <c r="K59" s="96">
        <v>70000.0</v>
      </c>
      <c r="L59" s="96"/>
      <c r="M59" s="96"/>
      <c r="N59" s="96"/>
      <c r="O59" s="96"/>
    </row>
    <row r="60" ht="15.75" customHeight="1" outlineLevel="2">
      <c r="D60" s="51" t="s">
        <v>147</v>
      </c>
      <c r="E60" s="66" t="str">
        <f>Currency</f>
        <v>[₦]</v>
      </c>
      <c r="K60" s="96">
        <v>0.0</v>
      </c>
      <c r="L60" s="96"/>
      <c r="M60" s="96"/>
      <c r="N60" s="96"/>
      <c r="O60" s="96"/>
    </row>
    <row r="61" ht="15.75" customHeight="1" outlineLevel="2">
      <c r="D61" s="65" t="s">
        <v>148</v>
      </c>
    </row>
    <row r="62" ht="15.75" customHeight="1" outlineLevel="2">
      <c r="D62" s="51" t="s">
        <v>149</v>
      </c>
      <c r="E62" s="66" t="str">
        <f>Currency</f>
        <v>[₦]</v>
      </c>
      <c r="K62" s="96">
        <v>40000.0</v>
      </c>
      <c r="L62" s="96"/>
      <c r="M62" s="96"/>
      <c r="N62" s="96"/>
      <c r="O62" s="96"/>
    </row>
    <row r="63" ht="15.75" customHeight="1" outlineLevel="2">
      <c r="D63" s="65" t="s">
        <v>150</v>
      </c>
    </row>
    <row r="64" ht="15.75" customHeight="1" outlineLevel="2">
      <c r="D64" s="51" t="s">
        <v>151</v>
      </c>
      <c r="E64" s="66" t="str">
        <f>Currency</f>
        <v>[₦]</v>
      </c>
      <c r="K64" s="96">
        <v>0.0</v>
      </c>
      <c r="L64" s="96"/>
      <c r="M64" s="96"/>
      <c r="N64" s="96"/>
      <c r="O64" s="96"/>
    </row>
    <row r="65" ht="15.75" customHeight="1" outlineLevel="2">
      <c r="D65" s="51" t="s">
        <v>152</v>
      </c>
      <c r="E65" s="66" t="str">
        <f>Currency</f>
        <v>[₦]</v>
      </c>
      <c r="K65" s="96">
        <v>0.0</v>
      </c>
      <c r="L65" s="96"/>
      <c r="M65" s="96"/>
      <c r="N65" s="96"/>
      <c r="O65" s="96"/>
    </row>
    <row r="66" ht="15.75" customHeight="1" outlineLevel="2">
      <c r="D66" s="51" t="s">
        <v>153</v>
      </c>
      <c r="E66" s="66" t="str">
        <f>Currency</f>
        <v>[₦]</v>
      </c>
      <c r="K66" s="66">
        <f>K46-SUM(K55:K65)</f>
        <v>8730000</v>
      </c>
    </row>
    <row r="67" ht="15.75" customHeight="1" outlineLevel="2">
      <c r="D67" s="97" t="s">
        <v>154</v>
      </c>
      <c r="E67" s="66" t="str">
        <f>Currency</f>
        <v>[₦]</v>
      </c>
      <c r="K67" s="98">
        <f>SUM(K55:K66)</f>
        <v>13500000</v>
      </c>
      <c r="L67" s="98"/>
      <c r="M67" s="98"/>
      <c r="N67" s="98"/>
      <c r="O67" s="98"/>
    </row>
    <row r="68" ht="15.75" customHeight="1" outlineLevel="2"/>
    <row r="69" ht="15.75" customHeight="1">
      <c r="B69" s="49" t="s">
        <v>155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</row>
    <row r="70" ht="15.75" customHeight="1" outlineLevel="1">
      <c r="C70" s="79" t="s">
        <v>156</v>
      </c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ht="15.75" customHeight="1" outlineLevel="2">
      <c r="D71" s="65" t="s">
        <v>157</v>
      </c>
    </row>
    <row r="72" ht="15.75" customHeight="1" outlineLevel="2">
      <c r="D72" s="51" t="s">
        <v>157</v>
      </c>
      <c r="E72" s="51" t="s">
        <v>158</v>
      </c>
      <c r="F72" s="96">
        <v>100.0</v>
      </c>
    </row>
    <row r="73" ht="15.75" customHeight="1" outlineLevel="2">
      <c r="D73" s="51" t="s">
        <v>159</v>
      </c>
      <c r="E73" s="51" t="s">
        <v>160</v>
      </c>
      <c r="K73" s="88">
        <v>0.05</v>
      </c>
      <c r="L73" s="88">
        <v>0.025</v>
      </c>
      <c r="M73" s="88">
        <v>0.04</v>
      </c>
      <c r="N73" s="88">
        <v>0.02</v>
      </c>
      <c r="O73" s="88">
        <v>0.03</v>
      </c>
    </row>
    <row r="74" ht="15.75" customHeight="1" outlineLevel="2"/>
    <row r="75" ht="15.75" customHeight="1" outlineLevel="2">
      <c r="D75" s="65" t="s">
        <v>161</v>
      </c>
    </row>
    <row r="76" ht="15.75" customHeight="1" outlineLevel="2">
      <c r="D76" s="51" t="s">
        <v>162</v>
      </c>
      <c r="E76" s="51" t="s">
        <v>109</v>
      </c>
      <c r="K76" s="89">
        <v>0.3</v>
      </c>
      <c r="L76" s="89">
        <v>0.4</v>
      </c>
      <c r="M76" s="89">
        <v>0.5</v>
      </c>
      <c r="N76" s="89">
        <v>0.6</v>
      </c>
      <c r="O76" s="89">
        <v>0.6</v>
      </c>
    </row>
    <row r="77" ht="15.75" customHeight="1" outlineLevel="2">
      <c r="D77" s="51" t="s">
        <v>163</v>
      </c>
      <c r="E77" s="51" t="s">
        <v>109</v>
      </c>
      <c r="K77" s="88">
        <v>0.2</v>
      </c>
      <c r="L77" s="88">
        <v>0.2</v>
      </c>
      <c r="M77" s="88">
        <v>0.1</v>
      </c>
      <c r="N77" s="88">
        <v>0.1</v>
      </c>
      <c r="O77" s="88">
        <v>0.05</v>
      </c>
    </row>
    <row r="78" ht="15.75" customHeight="1" outlineLevel="2"/>
    <row r="79" ht="15.75" customHeight="1" outlineLevel="2">
      <c r="D79" s="51" t="s">
        <v>164</v>
      </c>
      <c r="E79" s="51" t="s">
        <v>109</v>
      </c>
      <c r="K79" s="89">
        <v>1.0</v>
      </c>
      <c r="L79" s="89">
        <v>1.0</v>
      </c>
      <c r="M79" s="89">
        <v>1.0</v>
      </c>
      <c r="N79" s="89">
        <v>1.0</v>
      </c>
      <c r="O79" s="89">
        <v>1.0</v>
      </c>
    </row>
    <row r="80" ht="15.75" customHeight="1" outlineLevel="2">
      <c r="D80" s="51" t="s">
        <v>165</v>
      </c>
      <c r="E80" s="51" t="s">
        <v>109</v>
      </c>
      <c r="K80" s="92">
        <f t="shared" ref="K80:O80" si="16">1-K79-K81</f>
        <v>0</v>
      </c>
      <c r="L80" s="92">
        <f t="shared" si="16"/>
        <v>0</v>
      </c>
      <c r="M80" s="92">
        <f t="shared" si="16"/>
        <v>0</v>
      </c>
      <c r="N80" s="92">
        <f t="shared" si="16"/>
        <v>0</v>
      </c>
      <c r="O80" s="92">
        <f t="shared" si="16"/>
        <v>0</v>
      </c>
    </row>
    <row r="81" ht="15.75" customHeight="1" outlineLevel="2">
      <c r="D81" s="51" t="s">
        <v>166</v>
      </c>
      <c r="E81" s="51" t="s">
        <v>109</v>
      </c>
      <c r="K81" s="89">
        <v>0.0</v>
      </c>
      <c r="L81" s="89">
        <v>0.0</v>
      </c>
      <c r="M81" s="89">
        <v>0.0</v>
      </c>
      <c r="N81" s="89">
        <v>0.0</v>
      </c>
      <c r="O81" s="89">
        <v>0.0</v>
      </c>
    </row>
    <row r="82" ht="15.75" customHeight="1" outlineLevel="2"/>
    <row r="83" ht="15.75" customHeight="1" outlineLevel="1">
      <c r="C83" s="79" t="s">
        <v>167</v>
      </c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ht="15.75" customHeight="1" outlineLevel="2">
      <c r="C84" s="29">
        <v>1.0</v>
      </c>
      <c r="D84" s="51" t="s">
        <v>168</v>
      </c>
    </row>
    <row r="85" ht="15.75" customHeight="1" outlineLevel="2">
      <c r="C85" s="29">
        <v>2.0</v>
      </c>
      <c r="D85" s="51" t="s">
        <v>169</v>
      </c>
    </row>
    <row r="86" ht="15.75" customHeight="1" outlineLevel="2">
      <c r="C86" s="29">
        <v>3.0</v>
      </c>
      <c r="D86" s="51" t="s">
        <v>166</v>
      </c>
    </row>
    <row r="87" ht="15.75" customHeight="1" outlineLevel="2">
      <c r="C87" s="29">
        <v>4.0</v>
      </c>
      <c r="D87" s="51" t="s">
        <v>170</v>
      </c>
    </row>
    <row r="88" ht="15.75" customHeight="1" outlineLevel="2"/>
    <row r="89" ht="15.75" customHeight="1" outlineLevel="2">
      <c r="D89" s="65" t="s">
        <v>171</v>
      </c>
    </row>
    <row r="90" ht="15.75" customHeight="1" outlineLevel="2">
      <c r="D90" s="51" t="str">
        <f t="shared" ref="D90:D92" si="17">D84</f>
        <v>Sharp sand</v>
      </c>
      <c r="E90" s="51" t="s">
        <v>172</v>
      </c>
      <c r="K90" s="88">
        <v>0.1</v>
      </c>
      <c r="L90" s="88">
        <v>0.1</v>
      </c>
      <c r="M90" s="88">
        <v>0.1</v>
      </c>
      <c r="N90" s="88">
        <v>0.1</v>
      </c>
      <c r="O90" s="88">
        <v>0.1</v>
      </c>
    </row>
    <row r="91" ht="15.75" customHeight="1" outlineLevel="2">
      <c r="D91" s="51" t="str">
        <f t="shared" si="17"/>
        <v>Granite</v>
      </c>
      <c r="E91" s="51" t="s">
        <v>160</v>
      </c>
      <c r="J91" s="93"/>
      <c r="K91" s="99">
        <v>0.05</v>
      </c>
      <c r="L91" s="99">
        <v>0.05</v>
      </c>
      <c r="M91" s="99">
        <v>0.05</v>
      </c>
      <c r="N91" s="99">
        <v>0.05</v>
      </c>
      <c r="O91" s="99">
        <v>0.05</v>
      </c>
    </row>
    <row r="92" ht="15.75" customHeight="1" outlineLevel="2">
      <c r="D92" s="51" t="str">
        <f t="shared" si="17"/>
        <v>Truck hire</v>
      </c>
      <c r="E92" s="51" t="s">
        <v>109</v>
      </c>
      <c r="K92" s="99">
        <v>0.2</v>
      </c>
      <c r="L92" s="99">
        <v>0.2</v>
      </c>
      <c r="M92" s="99">
        <v>0.2</v>
      </c>
      <c r="N92" s="99">
        <v>0.2</v>
      </c>
      <c r="O92" s="99">
        <v>0.2</v>
      </c>
    </row>
    <row r="93" ht="15.75" customHeight="1" outlineLevel="2"/>
    <row r="94" ht="15.75" customHeight="1" outlineLevel="1">
      <c r="C94" s="79" t="s">
        <v>173</v>
      </c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ht="15.75" customHeight="1" outlineLevel="2">
      <c r="D95" s="65" t="s">
        <v>174</v>
      </c>
    </row>
    <row r="96" ht="15.75" customHeight="1" outlineLevel="2">
      <c r="A96" s="100"/>
      <c r="B96" s="100"/>
      <c r="C96" s="100"/>
      <c r="D96" s="100" t="s">
        <v>175</v>
      </c>
      <c r="E96" s="100" t="str">
        <f>Currency&amp;"/Month"</f>
        <v>[₦]/Month</v>
      </c>
      <c r="F96" s="100"/>
      <c r="G96" s="100"/>
      <c r="H96" s="100"/>
      <c r="I96" s="100"/>
      <c r="J96" s="100"/>
      <c r="K96" s="96">
        <v>0.0</v>
      </c>
      <c r="L96" s="100">
        <f t="shared" ref="L96:O96" si="18">K96*(1+L97)</f>
        <v>0</v>
      </c>
      <c r="M96" s="100">
        <f t="shared" si="18"/>
        <v>0</v>
      </c>
      <c r="N96" s="100">
        <f t="shared" si="18"/>
        <v>0</v>
      </c>
      <c r="O96" s="100">
        <f t="shared" si="18"/>
        <v>0</v>
      </c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 outlineLevel="2">
      <c r="D97" s="51" t="s">
        <v>176</v>
      </c>
      <c r="E97" s="51" t="s">
        <v>109</v>
      </c>
      <c r="L97" s="88">
        <v>0.05</v>
      </c>
      <c r="M97" s="88">
        <v>0.05</v>
      </c>
      <c r="N97" s="88">
        <v>0.05</v>
      </c>
      <c r="O97" s="88">
        <v>0.05</v>
      </c>
    </row>
    <row r="98" ht="15.75" customHeight="1" outlineLevel="2">
      <c r="D98" s="51" t="s">
        <v>177</v>
      </c>
      <c r="E98" s="51" t="s">
        <v>178</v>
      </c>
      <c r="K98" s="94">
        <v>5.0</v>
      </c>
      <c r="L98" s="94">
        <v>5.0</v>
      </c>
      <c r="M98" s="94">
        <v>5.0</v>
      </c>
      <c r="N98" s="94">
        <v>5.0</v>
      </c>
      <c r="O98" s="94">
        <v>5.0</v>
      </c>
    </row>
    <row r="99" ht="15.75" customHeight="1" outlineLevel="2">
      <c r="D99" s="51" t="s">
        <v>179</v>
      </c>
      <c r="E99" s="51" t="s">
        <v>109</v>
      </c>
      <c r="F99" s="89">
        <v>0.0</v>
      </c>
    </row>
    <row r="100" ht="15.75" customHeight="1" outlineLevel="2"/>
    <row r="101" ht="15.75" customHeight="1" outlineLevel="2">
      <c r="D101" s="65" t="s">
        <v>169</v>
      </c>
    </row>
    <row r="102" ht="15.75" customHeight="1" outlineLevel="2">
      <c r="D102" s="100" t="s">
        <v>180</v>
      </c>
      <c r="E102" s="100" t="str">
        <f>Currency&amp;"/Month"</f>
        <v>[₦]/Month</v>
      </c>
      <c r="K102" s="96">
        <v>335000.0</v>
      </c>
      <c r="L102" s="100">
        <f t="shared" ref="L102:O102" si="19">K102*(1+L103)</f>
        <v>368500</v>
      </c>
      <c r="M102" s="100">
        <f t="shared" si="19"/>
        <v>423775</v>
      </c>
      <c r="N102" s="100">
        <f t="shared" si="19"/>
        <v>487341.25</v>
      </c>
      <c r="O102" s="100">
        <f t="shared" si="19"/>
        <v>536075.375</v>
      </c>
    </row>
    <row r="103" ht="15.75" customHeight="1" outlineLevel="2">
      <c r="D103" s="51" t="s">
        <v>176</v>
      </c>
      <c r="E103" s="51" t="s">
        <v>109</v>
      </c>
      <c r="L103" s="88">
        <v>0.1</v>
      </c>
      <c r="M103" s="88">
        <v>0.15</v>
      </c>
      <c r="N103" s="88">
        <v>0.15</v>
      </c>
      <c r="O103" s="88">
        <v>0.1</v>
      </c>
    </row>
    <row r="104" ht="15.75" customHeight="1" outlineLevel="2">
      <c r="D104" s="51" t="s">
        <v>177</v>
      </c>
      <c r="E104" s="51" t="s">
        <v>178</v>
      </c>
      <c r="K104" s="94">
        <v>1.0</v>
      </c>
      <c r="L104" s="94">
        <v>1.0</v>
      </c>
      <c r="M104" s="94">
        <v>1.0</v>
      </c>
      <c r="N104" s="94">
        <v>1.0</v>
      </c>
      <c r="O104" s="94">
        <v>1.0</v>
      </c>
    </row>
    <row r="105" ht="15.75" customHeight="1" outlineLevel="2">
      <c r="D105" s="51" t="s">
        <v>179</v>
      </c>
      <c r="E105" s="51" t="s">
        <v>102</v>
      </c>
      <c r="F105" s="96">
        <v>0.0</v>
      </c>
    </row>
    <row r="106" ht="15.75" customHeight="1" outlineLevel="2"/>
    <row r="107" ht="15.75" customHeight="1" outlineLevel="2">
      <c r="D107" s="65" t="s">
        <v>181</v>
      </c>
    </row>
    <row r="108" ht="15.75" customHeight="1" outlineLevel="2">
      <c r="D108" s="51" t="s">
        <v>182</v>
      </c>
      <c r="E108" s="100" t="str">
        <f>Currency&amp;"/Month"</f>
        <v>[₦]/Month</v>
      </c>
      <c r="K108" s="96">
        <v>0.0</v>
      </c>
      <c r="L108" s="100">
        <f t="shared" ref="L108:O108" si="20">K108*(1+L109)</f>
        <v>0</v>
      </c>
      <c r="M108" s="100">
        <f t="shared" si="20"/>
        <v>0</v>
      </c>
      <c r="N108" s="100">
        <f t="shared" si="20"/>
        <v>0</v>
      </c>
      <c r="O108" s="100">
        <f t="shared" si="20"/>
        <v>0</v>
      </c>
    </row>
    <row r="109" ht="15.75" customHeight="1" outlineLevel="2">
      <c r="D109" s="51" t="s">
        <v>183</v>
      </c>
      <c r="E109" s="51" t="s">
        <v>109</v>
      </c>
      <c r="L109" s="88">
        <v>0.2</v>
      </c>
      <c r="M109" s="88">
        <v>0.2</v>
      </c>
      <c r="N109" s="88">
        <v>0.2</v>
      </c>
      <c r="O109" s="88">
        <v>0.2</v>
      </c>
    </row>
    <row r="110" ht="15.75" customHeight="1" outlineLevel="2"/>
    <row r="111" ht="15.75" customHeight="1" outlineLevel="1">
      <c r="C111" s="79" t="s">
        <v>184</v>
      </c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ht="15.75" customHeight="1" outlineLevel="2">
      <c r="D112" s="51" t="s">
        <v>185</v>
      </c>
      <c r="E112" s="51" t="s">
        <v>109</v>
      </c>
      <c r="K112" s="99">
        <v>0.95</v>
      </c>
      <c r="L112" s="99">
        <v>0.95</v>
      </c>
      <c r="M112" s="99">
        <v>0.95</v>
      </c>
      <c r="N112" s="99">
        <v>0.95</v>
      </c>
      <c r="O112" s="99">
        <v>0.95</v>
      </c>
    </row>
    <row r="113" ht="15.75" customHeight="1" outlineLevel="2">
      <c r="D113" s="51" t="s">
        <v>186</v>
      </c>
      <c r="E113" s="51" t="str">
        <f>Currency&amp;"/Month"</f>
        <v>[₦]/Month</v>
      </c>
      <c r="K113" s="96">
        <v>10000.0</v>
      </c>
      <c r="L113" s="96">
        <v>10000.0</v>
      </c>
      <c r="M113" s="96">
        <v>10000.0</v>
      </c>
      <c r="N113" s="96">
        <v>10000.0</v>
      </c>
      <c r="O113" s="96">
        <v>10000.0</v>
      </c>
    </row>
    <row r="114" ht="15.75" customHeight="1" outlineLevel="2">
      <c r="D114" s="51" t="s">
        <v>187</v>
      </c>
      <c r="E114" s="51" t="s">
        <v>109</v>
      </c>
      <c r="K114" s="99">
        <v>0.01</v>
      </c>
      <c r="L114" s="99">
        <v>0.01</v>
      </c>
      <c r="M114" s="99">
        <v>0.01</v>
      </c>
      <c r="N114" s="99">
        <v>0.01</v>
      </c>
      <c r="O114" s="99">
        <v>0.01</v>
      </c>
    </row>
    <row r="115" ht="15.75" customHeight="1" outlineLevel="2"/>
    <row r="116" ht="15.75" customHeight="1" outlineLevel="1">
      <c r="C116" s="79" t="s">
        <v>188</v>
      </c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  <row r="117" ht="15.75" customHeight="1" outlineLevel="2">
      <c r="D117" s="65" t="s">
        <v>189</v>
      </c>
    </row>
    <row r="118" ht="15.75" customHeight="1" outlineLevel="2">
      <c r="D118" s="51" t="s">
        <v>190</v>
      </c>
      <c r="E118" s="51" t="s">
        <v>158</v>
      </c>
      <c r="K118" s="101">
        <v>1.0</v>
      </c>
      <c r="L118" s="101">
        <v>1.0</v>
      </c>
      <c r="M118" s="101">
        <v>1.0</v>
      </c>
      <c r="N118" s="101">
        <v>1.0</v>
      </c>
      <c r="O118" s="101">
        <v>1.0</v>
      </c>
    </row>
    <row r="119" ht="15.75" customHeight="1" outlineLevel="2">
      <c r="D119" s="51" t="s">
        <v>191</v>
      </c>
      <c r="E119" s="51" t="s">
        <v>158</v>
      </c>
      <c r="K119" s="101">
        <v>1.0</v>
      </c>
      <c r="L119" s="101">
        <v>1.0</v>
      </c>
      <c r="M119" s="101">
        <v>1.0</v>
      </c>
      <c r="N119" s="101">
        <v>1.0</v>
      </c>
      <c r="O119" s="101">
        <v>1.0</v>
      </c>
    </row>
    <row r="120" ht="15.75" customHeight="1" outlineLevel="2">
      <c r="D120" s="51" t="s">
        <v>192</v>
      </c>
      <c r="E120" s="51" t="s">
        <v>158</v>
      </c>
      <c r="K120" s="101">
        <v>1.0</v>
      </c>
      <c r="L120" s="101">
        <v>1.0</v>
      </c>
      <c r="M120" s="101">
        <v>1.0</v>
      </c>
      <c r="N120" s="101">
        <v>1.0</v>
      </c>
      <c r="O120" s="101">
        <v>1.0</v>
      </c>
    </row>
    <row r="121" ht="15.75" customHeight="1" outlineLevel="2">
      <c r="D121" s="51" t="s">
        <v>193</v>
      </c>
      <c r="E121" s="51" t="s">
        <v>158</v>
      </c>
      <c r="K121" s="101">
        <v>1.0</v>
      </c>
      <c r="L121" s="101">
        <v>1.0</v>
      </c>
      <c r="M121" s="101">
        <v>1.0</v>
      </c>
      <c r="N121" s="101">
        <v>1.0</v>
      </c>
      <c r="O121" s="101">
        <v>1.0</v>
      </c>
    </row>
    <row r="122" ht="15.75" customHeight="1" outlineLevel="2">
      <c r="D122" s="51" t="s">
        <v>194</v>
      </c>
      <c r="E122" s="51" t="s">
        <v>158</v>
      </c>
      <c r="K122" s="101">
        <v>1.0</v>
      </c>
      <c r="L122" s="101">
        <v>1.0</v>
      </c>
      <c r="M122" s="101">
        <v>1.0</v>
      </c>
      <c r="N122" s="101">
        <v>1.0</v>
      </c>
      <c r="O122" s="101">
        <v>1.0</v>
      </c>
    </row>
    <row r="123" ht="15.75" customHeight="1" outlineLevel="2">
      <c r="D123" s="51" t="s">
        <v>195</v>
      </c>
      <c r="E123" s="51" t="s">
        <v>158</v>
      </c>
      <c r="K123" s="101">
        <v>1.0</v>
      </c>
      <c r="L123" s="101">
        <v>1.0</v>
      </c>
      <c r="M123" s="101">
        <v>1.0</v>
      </c>
      <c r="N123" s="101">
        <v>1.0</v>
      </c>
      <c r="O123" s="101">
        <v>1.0</v>
      </c>
    </row>
    <row r="124" ht="15.75" customHeight="1" outlineLevel="2">
      <c r="D124" s="51" t="s">
        <v>196</v>
      </c>
      <c r="E124" s="51" t="s">
        <v>158</v>
      </c>
      <c r="K124" s="101">
        <v>1.0</v>
      </c>
      <c r="L124" s="101">
        <v>1.0</v>
      </c>
      <c r="M124" s="101">
        <v>1.0</v>
      </c>
      <c r="N124" s="101">
        <v>1.0</v>
      </c>
      <c r="O124" s="101">
        <v>1.0</v>
      </c>
    </row>
    <row r="125" ht="15.75" customHeight="1" outlineLevel="2">
      <c r="D125" s="51" t="s">
        <v>197</v>
      </c>
      <c r="E125" s="51" t="s">
        <v>158</v>
      </c>
      <c r="K125" s="101">
        <v>1.0</v>
      </c>
      <c r="L125" s="101">
        <v>1.0</v>
      </c>
      <c r="M125" s="101">
        <v>1.0</v>
      </c>
      <c r="N125" s="101">
        <v>1.0</v>
      </c>
      <c r="O125" s="101">
        <v>1.0</v>
      </c>
    </row>
    <row r="126" ht="15.75" customHeight="1" outlineLevel="2">
      <c r="D126" s="51" t="s">
        <v>198</v>
      </c>
      <c r="E126" s="51" t="s">
        <v>158</v>
      </c>
      <c r="K126" s="101">
        <v>1.0</v>
      </c>
      <c r="L126" s="101">
        <v>1.0</v>
      </c>
      <c r="M126" s="101">
        <v>1.0</v>
      </c>
      <c r="N126" s="101">
        <v>1.0</v>
      </c>
      <c r="O126" s="101">
        <v>1.0</v>
      </c>
    </row>
    <row r="127" ht="15.75" customHeight="1" outlineLevel="2">
      <c r="D127" s="51" t="s">
        <v>199</v>
      </c>
      <c r="E127" s="51" t="s">
        <v>158</v>
      </c>
      <c r="K127" s="101">
        <v>2.0</v>
      </c>
      <c r="L127" s="101">
        <v>2.0</v>
      </c>
      <c r="M127" s="101">
        <v>2.0</v>
      </c>
      <c r="N127" s="101">
        <v>2.0</v>
      </c>
      <c r="O127" s="101">
        <v>2.0</v>
      </c>
    </row>
    <row r="128" ht="15.75" customHeight="1" outlineLevel="2">
      <c r="D128" s="51" t="s">
        <v>200</v>
      </c>
      <c r="E128" s="51" t="s">
        <v>158</v>
      </c>
      <c r="K128" s="101">
        <v>0.0</v>
      </c>
      <c r="L128" s="101">
        <v>2.0</v>
      </c>
      <c r="M128" s="101">
        <v>2.0</v>
      </c>
      <c r="N128" s="101">
        <v>2.0</v>
      </c>
      <c r="O128" s="101">
        <v>2.0</v>
      </c>
    </row>
    <row r="129" ht="15.75" customHeight="1" outlineLevel="2">
      <c r="D129" s="51" t="s">
        <v>201</v>
      </c>
      <c r="E129" s="51" t="s">
        <v>158</v>
      </c>
      <c r="K129" s="101">
        <v>2.0</v>
      </c>
      <c r="L129" s="101">
        <v>3.0</v>
      </c>
      <c r="M129" s="101">
        <v>3.0</v>
      </c>
      <c r="N129" s="101">
        <v>3.0</v>
      </c>
      <c r="O129" s="101">
        <v>3.0</v>
      </c>
    </row>
    <row r="130" ht="15.75" customHeight="1" outlineLevel="2">
      <c r="D130" s="51" t="s">
        <v>202</v>
      </c>
      <c r="E130" s="51" t="s">
        <v>158</v>
      </c>
      <c r="K130" s="101">
        <v>0.0</v>
      </c>
      <c r="L130" s="101">
        <v>0.0</v>
      </c>
      <c r="M130" s="101">
        <v>0.0</v>
      </c>
      <c r="N130" s="101">
        <v>0.0</v>
      </c>
      <c r="O130" s="101">
        <v>0.0</v>
      </c>
    </row>
    <row r="131" ht="15.75" customHeight="1" outlineLevel="2">
      <c r="D131" s="97" t="s">
        <v>203</v>
      </c>
      <c r="E131" s="51" t="s">
        <v>158</v>
      </c>
      <c r="K131" s="102">
        <f t="shared" ref="K131:O131" si="21">SUM(K118:K130)</f>
        <v>13</v>
      </c>
      <c r="L131" s="102">
        <f t="shared" si="21"/>
        <v>16</v>
      </c>
      <c r="M131" s="102">
        <f t="shared" si="21"/>
        <v>16</v>
      </c>
      <c r="N131" s="102">
        <f t="shared" si="21"/>
        <v>16</v>
      </c>
      <c r="O131" s="102">
        <f t="shared" si="21"/>
        <v>16</v>
      </c>
    </row>
    <row r="132" ht="15.75" customHeight="1" outlineLevel="2"/>
    <row r="133" ht="15.75" customHeight="1" outlineLevel="2">
      <c r="D133" s="65" t="s">
        <v>204</v>
      </c>
    </row>
    <row r="134" ht="15.75" customHeight="1" outlineLevel="2">
      <c r="D134" s="51" t="str">
        <f t="shared" ref="D134:D146" si="23">D118</f>
        <v>CEO</v>
      </c>
      <c r="E134" s="51" t="str">
        <f>Currency&amp;"/Month"</f>
        <v>[₦]/Month</v>
      </c>
      <c r="K134" s="96">
        <v>10000.0</v>
      </c>
      <c r="L134" s="100">
        <f t="shared" ref="L134:O134" si="22">K134*1.5</f>
        <v>15000</v>
      </c>
      <c r="M134" s="100">
        <f t="shared" si="22"/>
        <v>22500</v>
      </c>
      <c r="N134" s="100">
        <f t="shared" si="22"/>
        <v>33750</v>
      </c>
      <c r="O134" s="100">
        <f t="shared" si="22"/>
        <v>50625</v>
      </c>
    </row>
    <row r="135" ht="15.75" customHeight="1" outlineLevel="2">
      <c r="D135" s="51" t="str">
        <f t="shared" si="23"/>
        <v>COO</v>
      </c>
      <c r="E135" s="51" t="str">
        <f>Currency&amp;"/Month"</f>
        <v>[₦]/Month</v>
      </c>
      <c r="K135" s="96">
        <v>10000.0</v>
      </c>
      <c r="L135" s="100">
        <f t="shared" ref="L135:O135" si="24">K135*1.5</f>
        <v>15000</v>
      </c>
      <c r="M135" s="100">
        <f t="shared" si="24"/>
        <v>22500</v>
      </c>
      <c r="N135" s="100">
        <f t="shared" si="24"/>
        <v>33750</v>
      </c>
      <c r="O135" s="100">
        <f t="shared" si="24"/>
        <v>50625</v>
      </c>
    </row>
    <row r="136" ht="15.75" customHeight="1" outlineLevel="2">
      <c r="D136" s="51" t="str">
        <f t="shared" si="23"/>
        <v>CFO</v>
      </c>
      <c r="E136" s="51" t="str">
        <f>Currency&amp;"/Month"</f>
        <v>[₦]/Month</v>
      </c>
      <c r="K136" s="96">
        <v>10000.0</v>
      </c>
      <c r="L136" s="100">
        <f t="shared" ref="L136:O136" si="25">K136*1.5</f>
        <v>15000</v>
      </c>
      <c r="M136" s="100">
        <f t="shared" si="25"/>
        <v>22500</v>
      </c>
      <c r="N136" s="100">
        <f t="shared" si="25"/>
        <v>33750</v>
      </c>
      <c r="O136" s="100">
        <f t="shared" si="25"/>
        <v>50625</v>
      </c>
    </row>
    <row r="137" ht="15.75" customHeight="1" outlineLevel="2">
      <c r="D137" s="51" t="str">
        <f t="shared" si="23"/>
        <v>CTO</v>
      </c>
      <c r="E137" s="51" t="str">
        <f>Currency&amp;"/Month"</f>
        <v>[₦]/Month</v>
      </c>
      <c r="K137" s="96">
        <v>10000.0</v>
      </c>
      <c r="L137" s="100">
        <f t="shared" ref="L137:O137" si="26">K137*1.5</f>
        <v>15000</v>
      </c>
      <c r="M137" s="100">
        <f t="shared" si="26"/>
        <v>22500</v>
      </c>
      <c r="N137" s="100">
        <f t="shared" si="26"/>
        <v>33750</v>
      </c>
      <c r="O137" s="100">
        <f t="shared" si="26"/>
        <v>50625</v>
      </c>
    </row>
    <row r="138" ht="15.75" customHeight="1" outlineLevel="2">
      <c r="D138" s="51" t="str">
        <f t="shared" si="23"/>
        <v>Supply and Logistics</v>
      </c>
      <c r="E138" s="51" t="str">
        <f>Currency&amp;"/Month"</f>
        <v>[₦]/Month</v>
      </c>
      <c r="K138" s="96">
        <v>10000.0</v>
      </c>
      <c r="L138" s="100">
        <f t="shared" ref="L138:O138" si="27">K138*1.5</f>
        <v>15000</v>
      </c>
      <c r="M138" s="100">
        <f t="shared" si="27"/>
        <v>22500</v>
      </c>
      <c r="N138" s="100">
        <f t="shared" si="27"/>
        <v>33750</v>
      </c>
      <c r="O138" s="100">
        <f t="shared" si="27"/>
        <v>50625</v>
      </c>
    </row>
    <row r="139" ht="15.75" customHeight="1" outlineLevel="2">
      <c r="D139" s="51" t="str">
        <f t="shared" si="23"/>
        <v>Marketing Officer</v>
      </c>
      <c r="E139" s="51" t="str">
        <f>Currency&amp;"/Month"</f>
        <v>[₦]/Month</v>
      </c>
      <c r="K139" s="96">
        <v>10000.0</v>
      </c>
      <c r="L139" s="100">
        <f t="shared" ref="L139:O139" si="28">K139*1.5</f>
        <v>15000</v>
      </c>
      <c r="M139" s="100">
        <f t="shared" si="28"/>
        <v>22500</v>
      </c>
      <c r="N139" s="100">
        <f t="shared" si="28"/>
        <v>33750</v>
      </c>
      <c r="O139" s="100">
        <f t="shared" si="28"/>
        <v>50625</v>
      </c>
    </row>
    <row r="140" ht="15.75" customHeight="1" outlineLevel="2">
      <c r="D140" s="51" t="str">
        <f t="shared" si="23"/>
        <v>Product Manager</v>
      </c>
      <c r="E140" s="51" t="str">
        <f>Currency&amp;"/Month"</f>
        <v>[₦]/Month</v>
      </c>
      <c r="K140" s="96">
        <v>10000.0</v>
      </c>
      <c r="L140" s="100">
        <f t="shared" ref="L140:O140" si="29">K140*1.5</f>
        <v>15000</v>
      </c>
      <c r="M140" s="100">
        <f t="shared" si="29"/>
        <v>22500</v>
      </c>
      <c r="N140" s="100">
        <f t="shared" si="29"/>
        <v>33750</v>
      </c>
      <c r="O140" s="100">
        <f t="shared" si="29"/>
        <v>50625</v>
      </c>
    </row>
    <row r="141" ht="15.75" customHeight="1" outlineLevel="2">
      <c r="D141" s="51" t="str">
        <f t="shared" si="23"/>
        <v>Growth Lead</v>
      </c>
      <c r="E141" s="51" t="str">
        <f>Currency&amp;"/Month"</f>
        <v>[₦]/Month</v>
      </c>
      <c r="K141" s="96">
        <v>10000.0</v>
      </c>
      <c r="L141" s="100">
        <f t="shared" ref="L141:O141" si="30">K141*1.5</f>
        <v>15000</v>
      </c>
      <c r="M141" s="100">
        <f t="shared" si="30"/>
        <v>22500</v>
      </c>
      <c r="N141" s="100">
        <f t="shared" si="30"/>
        <v>33750</v>
      </c>
      <c r="O141" s="100">
        <f t="shared" si="30"/>
        <v>50625</v>
      </c>
    </row>
    <row r="142" ht="15.75" customHeight="1" outlineLevel="2">
      <c r="D142" s="51" t="str">
        <f t="shared" si="23"/>
        <v>Legal complaint</v>
      </c>
      <c r="E142" s="51" t="str">
        <f>Currency&amp;"/Month"</f>
        <v>[₦]/Month</v>
      </c>
      <c r="K142" s="96">
        <v>10000.0</v>
      </c>
      <c r="L142" s="100">
        <f t="shared" ref="L142:O142" si="31">K142*1.5</f>
        <v>15000</v>
      </c>
      <c r="M142" s="100">
        <f t="shared" si="31"/>
        <v>22500</v>
      </c>
      <c r="N142" s="100">
        <f t="shared" si="31"/>
        <v>33750</v>
      </c>
      <c r="O142" s="100">
        <f t="shared" si="31"/>
        <v>50625</v>
      </c>
    </row>
    <row r="143" ht="15.75" customHeight="1" outlineLevel="2">
      <c r="D143" s="51" t="str">
        <f t="shared" si="23"/>
        <v>Developers</v>
      </c>
      <c r="E143" s="51" t="str">
        <f>Currency&amp;"/Month"</f>
        <v>[₦]/Month</v>
      </c>
      <c r="K143" s="96">
        <v>10000.0</v>
      </c>
      <c r="L143" s="100">
        <f t="shared" ref="L143:O143" si="32">K143*1.5</f>
        <v>15000</v>
      </c>
      <c r="M143" s="100">
        <f t="shared" si="32"/>
        <v>22500</v>
      </c>
      <c r="N143" s="100">
        <f t="shared" si="32"/>
        <v>33750</v>
      </c>
      <c r="O143" s="100">
        <f t="shared" si="32"/>
        <v>50625</v>
      </c>
    </row>
    <row r="144" ht="15.75" customHeight="1" outlineLevel="2">
      <c r="D144" s="51" t="str">
        <f t="shared" si="23"/>
        <v>Drivers</v>
      </c>
      <c r="E144" s="51" t="str">
        <f>Currency&amp;"/Month"</f>
        <v>[₦]/Month</v>
      </c>
      <c r="K144" s="96">
        <v>10000.0</v>
      </c>
      <c r="L144" s="100">
        <f t="shared" ref="L144:O144" si="33">K144*1.5</f>
        <v>15000</v>
      </c>
      <c r="M144" s="100">
        <f t="shared" si="33"/>
        <v>22500</v>
      </c>
      <c r="N144" s="100">
        <f t="shared" si="33"/>
        <v>33750</v>
      </c>
      <c r="O144" s="100">
        <f t="shared" si="33"/>
        <v>50625</v>
      </c>
    </row>
    <row r="145" ht="15.75" customHeight="1" outlineLevel="2">
      <c r="D145" s="51" t="str">
        <f t="shared" si="23"/>
        <v>Sales officer</v>
      </c>
      <c r="E145" s="51" t="str">
        <f>Currency&amp;"/Month"</f>
        <v>[₦]/Month</v>
      </c>
      <c r="K145" s="96">
        <v>10000.0</v>
      </c>
      <c r="L145" s="100">
        <f t="shared" ref="L145:O145" si="34">K145*1.5</f>
        <v>15000</v>
      </c>
      <c r="M145" s="100">
        <f t="shared" si="34"/>
        <v>22500</v>
      </c>
      <c r="N145" s="100">
        <f t="shared" si="34"/>
        <v>33750</v>
      </c>
      <c r="O145" s="100">
        <f t="shared" si="34"/>
        <v>50625</v>
      </c>
    </row>
    <row r="146" ht="15.75" customHeight="1" outlineLevel="2">
      <c r="D146" s="51" t="str">
        <f t="shared" si="23"/>
        <v>Other staff</v>
      </c>
      <c r="E146" s="51" t="str">
        <f>Currency&amp;"/Month"</f>
        <v>[₦]/Month</v>
      </c>
      <c r="K146" s="96">
        <v>10000.0</v>
      </c>
      <c r="L146" s="100">
        <f t="shared" ref="L146:O146" si="35">K146*1.5</f>
        <v>15000</v>
      </c>
      <c r="M146" s="100">
        <f t="shared" si="35"/>
        <v>22500</v>
      </c>
      <c r="N146" s="100">
        <f t="shared" si="35"/>
        <v>33750</v>
      </c>
      <c r="O146" s="100">
        <f t="shared" si="35"/>
        <v>50625</v>
      </c>
    </row>
    <row r="147" ht="15.75" customHeight="1" outlineLevel="2"/>
    <row r="148" ht="15.75" customHeight="1" outlineLevel="1">
      <c r="C148" s="79" t="s">
        <v>205</v>
      </c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</row>
    <row r="149" ht="15.75" customHeight="1" outlineLevel="2">
      <c r="D149" s="51" t="s">
        <v>206</v>
      </c>
      <c r="E149" s="51" t="str">
        <f>Currency&amp;"/Month"</f>
        <v>[₦]/Month</v>
      </c>
      <c r="K149" s="96">
        <v>0.0</v>
      </c>
      <c r="L149" s="96">
        <v>125000.0</v>
      </c>
      <c r="M149" s="96">
        <v>125000.0</v>
      </c>
      <c r="N149" s="96">
        <v>125000.0</v>
      </c>
      <c r="O149" s="96">
        <v>125000.0</v>
      </c>
    </row>
    <row r="150" ht="15.75" customHeight="1" outlineLevel="2">
      <c r="D150" s="51" t="s">
        <v>207</v>
      </c>
      <c r="E150" s="51" t="str">
        <f>Currency&amp;"/Month"</f>
        <v>[₦]/Month</v>
      </c>
      <c r="K150" s="96">
        <v>0.0</v>
      </c>
      <c r="L150" s="96">
        <v>50000.0</v>
      </c>
      <c r="M150" s="96">
        <v>50000.0</v>
      </c>
      <c r="N150" s="96">
        <v>50000.0</v>
      </c>
      <c r="O150" s="96">
        <v>50000.0</v>
      </c>
    </row>
    <row r="151" ht="15.75" customHeight="1" outlineLevel="2">
      <c r="D151" s="51" t="s">
        <v>208</v>
      </c>
      <c r="E151" s="51" t="str">
        <f>Currency&amp;"/Month"</f>
        <v>[₦]/Month</v>
      </c>
      <c r="K151" s="96">
        <v>50000.0</v>
      </c>
      <c r="L151" s="96">
        <v>100000.0</v>
      </c>
      <c r="M151" s="96">
        <v>100000.0</v>
      </c>
      <c r="N151" s="96">
        <v>100000.0</v>
      </c>
      <c r="O151" s="96">
        <v>100000.0</v>
      </c>
    </row>
    <row r="152" ht="15.75" customHeight="1" outlineLevel="2">
      <c r="D152" s="51" t="s">
        <v>209</v>
      </c>
      <c r="E152" s="51" t="str">
        <f>Currency&amp;"/Month"</f>
        <v>[₦]/Month</v>
      </c>
      <c r="K152" s="96">
        <v>0.0</v>
      </c>
      <c r="L152" s="96">
        <v>83333.3</v>
      </c>
      <c r="M152" s="96">
        <v>83333.3</v>
      </c>
      <c r="N152" s="96">
        <v>83333.3</v>
      </c>
      <c r="O152" s="96">
        <v>83333.3</v>
      </c>
    </row>
    <row r="153" ht="15.75" customHeight="1" outlineLevel="2">
      <c r="D153" s="51" t="s">
        <v>210</v>
      </c>
      <c r="E153" s="51" t="str">
        <f>Currency&amp;"/Month"</f>
        <v>[₦]/Month</v>
      </c>
      <c r="K153" s="96">
        <v>10000.0</v>
      </c>
      <c r="L153" s="96">
        <v>20000.0</v>
      </c>
      <c r="M153" s="96">
        <v>20000.0</v>
      </c>
      <c r="N153" s="96">
        <v>20000.0</v>
      </c>
      <c r="O153" s="96">
        <v>20000.0</v>
      </c>
    </row>
    <row r="154" ht="15.75" customHeight="1" outlineLevel="2">
      <c r="D154" s="51" t="s">
        <v>211</v>
      </c>
      <c r="E154" s="51" t="str">
        <f>Currency&amp;"/Month"</f>
        <v>[₦]/Month</v>
      </c>
      <c r="K154" s="96">
        <v>0.0</v>
      </c>
      <c r="L154" s="96">
        <v>0.0</v>
      </c>
      <c r="M154" s="96">
        <v>0.0</v>
      </c>
      <c r="N154" s="96">
        <v>0.0</v>
      </c>
      <c r="O154" s="96">
        <v>0.0</v>
      </c>
    </row>
    <row r="155" ht="15.75" customHeight="1" outlineLevel="2">
      <c r="D155" s="51" t="s">
        <v>212</v>
      </c>
      <c r="E155" s="51" t="str">
        <f>Currency&amp;"/Month"</f>
        <v>[₦]/Month</v>
      </c>
      <c r="K155" s="96">
        <v>0.0</v>
      </c>
      <c r="L155" s="96">
        <v>50000.0</v>
      </c>
      <c r="M155" s="96">
        <v>50000.0</v>
      </c>
      <c r="N155" s="96">
        <v>50000.0</v>
      </c>
      <c r="O155" s="96">
        <v>50000.0</v>
      </c>
    </row>
    <row r="156" ht="15.75" customHeight="1" outlineLevel="2">
      <c r="D156" s="51" t="s">
        <v>213</v>
      </c>
      <c r="E156" s="51" t="str">
        <f>Currency&amp;"/Month"</f>
        <v>[₦]/Month</v>
      </c>
      <c r="K156" s="96">
        <v>100000.0</v>
      </c>
      <c r="L156" s="96">
        <v>100000.0</v>
      </c>
      <c r="M156" s="96">
        <v>100000.0</v>
      </c>
      <c r="N156" s="96">
        <v>100000.0</v>
      </c>
      <c r="O156" s="96">
        <v>100000.0</v>
      </c>
    </row>
    <row r="157" ht="15.75" customHeight="1" outlineLevel="2">
      <c r="D157" s="51" t="s">
        <v>214</v>
      </c>
      <c r="E157" s="51" t="str">
        <f>Currency&amp;"/Month"</f>
        <v>[₦]/Month</v>
      </c>
      <c r="K157" s="96">
        <v>50000.0</v>
      </c>
      <c r="L157" s="96">
        <v>50000.0</v>
      </c>
      <c r="M157" s="96">
        <v>50000.0</v>
      </c>
      <c r="N157" s="96">
        <v>50000.0</v>
      </c>
      <c r="O157" s="96">
        <v>50000.0</v>
      </c>
    </row>
    <row r="158" ht="15.75" customHeight="1" outlineLevel="2"/>
    <row r="159" ht="15.75" customHeight="1" outlineLevel="1">
      <c r="C159" s="79" t="s">
        <v>215</v>
      </c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</row>
    <row r="160" ht="15.75" customHeight="1" outlineLevel="2">
      <c r="D160" s="51" t="s">
        <v>216</v>
      </c>
      <c r="E160" s="51" t="s">
        <v>104</v>
      </c>
      <c r="K160" s="96">
        <v>1.0</v>
      </c>
      <c r="L160" s="96">
        <v>1.0</v>
      </c>
      <c r="M160" s="96">
        <v>1.0</v>
      </c>
      <c r="N160" s="96">
        <v>1.0</v>
      </c>
      <c r="O160" s="96">
        <v>1.0</v>
      </c>
    </row>
    <row r="161" ht="15.75" customHeight="1" outlineLevel="2">
      <c r="D161" s="51" t="s">
        <v>217</v>
      </c>
      <c r="E161" s="51" t="s">
        <v>104</v>
      </c>
      <c r="K161" s="96">
        <v>5.0</v>
      </c>
      <c r="L161" s="96">
        <v>5.0</v>
      </c>
      <c r="M161" s="96">
        <v>5.0</v>
      </c>
      <c r="N161" s="96">
        <v>5.0</v>
      </c>
      <c r="O161" s="96">
        <v>5.0</v>
      </c>
    </row>
    <row r="162" ht="15.75" customHeight="1" outlineLevel="2">
      <c r="D162" s="51" t="s">
        <v>218</v>
      </c>
      <c r="E162" s="51" t="s">
        <v>104</v>
      </c>
      <c r="K162" s="96">
        <v>5.0</v>
      </c>
      <c r="L162" s="96">
        <v>5.0</v>
      </c>
      <c r="M162" s="96">
        <v>5.0</v>
      </c>
      <c r="N162" s="96">
        <v>5.0</v>
      </c>
      <c r="O162" s="96">
        <v>5.0</v>
      </c>
    </row>
    <row r="163" ht="15.75" customHeight="1" outlineLevel="2">
      <c r="D163" s="51" t="s">
        <v>219</v>
      </c>
      <c r="E163" s="51" t="s">
        <v>104</v>
      </c>
      <c r="K163" s="96">
        <v>25.0</v>
      </c>
      <c r="L163" s="96">
        <v>25.0</v>
      </c>
      <c r="M163" s="96">
        <v>25.0</v>
      </c>
      <c r="N163" s="96">
        <v>25.0</v>
      </c>
      <c r="O163" s="96">
        <v>25.0</v>
      </c>
    </row>
    <row r="164" ht="15.75" customHeight="1" outlineLevel="2"/>
    <row r="165" ht="15.75" customHeight="1" outlineLevel="2"/>
    <row r="166" ht="15.75" customHeight="1" outlineLevel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outlinePr summaryBelow="0" summaryRight="0"/>
    <pageSetUpPr fitToPage="1"/>
  </sheetPr>
  <sheetViews>
    <sheetView showGridLines="0"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4.43" defaultRowHeight="15.0" outlineLevelRow="2"/>
  <cols>
    <col customWidth="1" min="1" max="1" width="1.86"/>
    <col customWidth="1" min="2" max="2" width="1.71"/>
    <col customWidth="1" min="3" max="3" width="1.43"/>
    <col customWidth="1" min="4" max="4" width="31.86"/>
    <col customWidth="1" min="5" max="5" width="10.71"/>
    <col customWidth="1" min="6" max="6" width="8.71"/>
    <col customWidth="1" min="7" max="7" width="10.0"/>
    <col customWidth="1" min="8" max="8" width="11.71"/>
    <col customWidth="1" min="9" max="9" width="1.86"/>
    <col customWidth="1" min="10" max="10" width="9.71"/>
    <col customWidth="1" min="11" max="11" width="14.0"/>
    <col customWidth="1" min="12" max="57" width="12.86"/>
    <col customWidth="1" min="58" max="70" width="14.0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</row>
    <row r="3">
      <c r="B3" s="71" t="s">
        <v>220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BR4" si="1">J5+1</f>
        <v>44562</v>
      </c>
      <c r="L4" s="74">
        <f t="shared" si="1"/>
        <v>44593</v>
      </c>
      <c r="M4" s="74">
        <f t="shared" si="1"/>
        <v>44621</v>
      </c>
      <c r="N4" s="74">
        <f t="shared" si="1"/>
        <v>44652</v>
      </c>
      <c r="O4" s="74">
        <f t="shared" si="1"/>
        <v>44682</v>
      </c>
      <c r="P4" s="74">
        <f t="shared" si="1"/>
        <v>44713</v>
      </c>
      <c r="Q4" s="74">
        <f t="shared" si="1"/>
        <v>44743</v>
      </c>
      <c r="R4" s="74">
        <f t="shared" si="1"/>
        <v>44774</v>
      </c>
      <c r="S4" s="74">
        <f t="shared" si="1"/>
        <v>44805</v>
      </c>
      <c r="T4" s="74">
        <f t="shared" si="1"/>
        <v>44835</v>
      </c>
      <c r="U4" s="74">
        <f t="shared" si="1"/>
        <v>44866</v>
      </c>
      <c r="V4" s="74">
        <f t="shared" si="1"/>
        <v>44896</v>
      </c>
      <c r="W4" s="74">
        <f t="shared" si="1"/>
        <v>44927</v>
      </c>
      <c r="X4" s="74">
        <f t="shared" si="1"/>
        <v>44958</v>
      </c>
      <c r="Y4" s="74">
        <f t="shared" si="1"/>
        <v>44986</v>
      </c>
      <c r="Z4" s="74">
        <f t="shared" si="1"/>
        <v>45017</v>
      </c>
      <c r="AA4" s="74">
        <f t="shared" si="1"/>
        <v>45047</v>
      </c>
      <c r="AB4" s="74">
        <f t="shared" si="1"/>
        <v>45078</v>
      </c>
      <c r="AC4" s="74">
        <f t="shared" si="1"/>
        <v>45108</v>
      </c>
      <c r="AD4" s="74">
        <f t="shared" si="1"/>
        <v>45139</v>
      </c>
      <c r="AE4" s="74">
        <f t="shared" si="1"/>
        <v>45170</v>
      </c>
      <c r="AF4" s="74">
        <f t="shared" si="1"/>
        <v>45200</v>
      </c>
      <c r="AG4" s="74">
        <f t="shared" si="1"/>
        <v>45231</v>
      </c>
      <c r="AH4" s="74">
        <f t="shared" si="1"/>
        <v>45261</v>
      </c>
      <c r="AI4" s="74">
        <f t="shared" si="1"/>
        <v>45292</v>
      </c>
      <c r="AJ4" s="74">
        <f t="shared" si="1"/>
        <v>45323</v>
      </c>
      <c r="AK4" s="74">
        <f t="shared" si="1"/>
        <v>45352</v>
      </c>
      <c r="AL4" s="74">
        <f t="shared" si="1"/>
        <v>45383</v>
      </c>
      <c r="AM4" s="74">
        <f t="shared" si="1"/>
        <v>45413</v>
      </c>
      <c r="AN4" s="74">
        <f t="shared" si="1"/>
        <v>45444</v>
      </c>
      <c r="AO4" s="74">
        <f t="shared" si="1"/>
        <v>45474</v>
      </c>
      <c r="AP4" s="74">
        <f t="shared" si="1"/>
        <v>45505</v>
      </c>
      <c r="AQ4" s="74">
        <f t="shared" si="1"/>
        <v>45536</v>
      </c>
      <c r="AR4" s="74">
        <f t="shared" si="1"/>
        <v>45566</v>
      </c>
      <c r="AS4" s="74">
        <f t="shared" si="1"/>
        <v>45597</v>
      </c>
      <c r="AT4" s="74">
        <f t="shared" si="1"/>
        <v>45627</v>
      </c>
      <c r="AU4" s="74">
        <f t="shared" si="1"/>
        <v>45658</v>
      </c>
      <c r="AV4" s="74">
        <f t="shared" si="1"/>
        <v>45689</v>
      </c>
      <c r="AW4" s="74">
        <f t="shared" si="1"/>
        <v>45717</v>
      </c>
      <c r="AX4" s="74">
        <f t="shared" si="1"/>
        <v>45748</v>
      </c>
      <c r="AY4" s="74">
        <f t="shared" si="1"/>
        <v>45778</v>
      </c>
      <c r="AZ4" s="74">
        <f t="shared" si="1"/>
        <v>45809</v>
      </c>
      <c r="BA4" s="74">
        <f t="shared" si="1"/>
        <v>45839</v>
      </c>
      <c r="BB4" s="74">
        <f t="shared" si="1"/>
        <v>45870</v>
      </c>
      <c r="BC4" s="74">
        <f t="shared" si="1"/>
        <v>45901</v>
      </c>
      <c r="BD4" s="74">
        <f t="shared" si="1"/>
        <v>45931</v>
      </c>
      <c r="BE4" s="74">
        <f t="shared" si="1"/>
        <v>45962</v>
      </c>
      <c r="BF4" s="74">
        <f t="shared" si="1"/>
        <v>45992</v>
      </c>
      <c r="BG4" s="74">
        <f t="shared" si="1"/>
        <v>46023</v>
      </c>
      <c r="BH4" s="74">
        <f t="shared" si="1"/>
        <v>46054</v>
      </c>
      <c r="BI4" s="74">
        <f t="shared" si="1"/>
        <v>46082</v>
      </c>
      <c r="BJ4" s="74">
        <f t="shared" si="1"/>
        <v>46113</v>
      </c>
      <c r="BK4" s="74">
        <f t="shared" si="1"/>
        <v>46143</v>
      </c>
      <c r="BL4" s="74">
        <f t="shared" si="1"/>
        <v>46174</v>
      </c>
      <c r="BM4" s="74">
        <f t="shared" si="1"/>
        <v>46204</v>
      </c>
      <c r="BN4" s="74">
        <f t="shared" si="1"/>
        <v>46235</v>
      </c>
      <c r="BO4" s="74">
        <f t="shared" si="1"/>
        <v>46266</v>
      </c>
      <c r="BP4" s="74">
        <f t="shared" si="1"/>
        <v>46296</v>
      </c>
      <c r="BQ4" s="74">
        <f t="shared" si="1"/>
        <v>46327</v>
      </c>
      <c r="BR4" s="74">
        <f t="shared" si="1"/>
        <v>46357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 t="shared" ref="K5:BR5" si="2">EDATE(K4,1)-1</f>
        <v>44592</v>
      </c>
      <c r="L5" s="74">
        <f t="shared" si="2"/>
        <v>44620</v>
      </c>
      <c r="M5" s="74">
        <f t="shared" si="2"/>
        <v>44651</v>
      </c>
      <c r="N5" s="74">
        <f t="shared" si="2"/>
        <v>44681</v>
      </c>
      <c r="O5" s="74">
        <f t="shared" si="2"/>
        <v>44712</v>
      </c>
      <c r="P5" s="74">
        <f t="shared" si="2"/>
        <v>44742</v>
      </c>
      <c r="Q5" s="74">
        <f t="shared" si="2"/>
        <v>44773</v>
      </c>
      <c r="R5" s="74">
        <f t="shared" si="2"/>
        <v>44804</v>
      </c>
      <c r="S5" s="74">
        <f t="shared" si="2"/>
        <v>44834</v>
      </c>
      <c r="T5" s="74">
        <f t="shared" si="2"/>
        <v>44865</v>
      </c>
      <c r="U5" s="74">
        <f t="shared" si="2"/>
        <v>44895</v>
      </c>
      <c r="V5" s="74">
        <f t="shared" si="2"/>
        <v>44926</v>
      </c>
      <c r="W5" s="74">
        <f t="shared" si="2"/>
        <v>44957</v>
      </c>
      <c r="X5" s="74">
        <f t="shared" si="2"/>
        <v>44985</v>
      </c>
      <c r="Y5" s="74">
        <f t="shared" si="2"/>
        <v>45016</v>
      </c>
      <c r="Z5" s="74">
        <f t="shared" si="2"/>
        <v>45046</v>
      </c>
      <c r="AA5" s="74">
        <f t="shared" si="2"/>
        <v>45077</v>
      </c>
      <c r="AB5" s="74">
        <f t="shared" si="2"/>
        <v>45107</v>
      </c>
      <c r="AC5" s="74">
        <f t="shared" si="2"/>
        <v>45138</v>
      </c>
      <c r="AD5" s="74">
        <f t="shared" si="2"/>
        <v>45169</v>
      </c>
      <c r="AE5" s="74">
        <f t="shared" si="2"/>
        <v>45199</v>
      </c>
      <c r="AF5" s="74">
        <f t="shared" si="2"/>
        <v>45230</v>
      </c>
      <c r="AG5" s="74">
        <f t="shared" si="2"/>
        <v>45260</v>
      </c>
      <c r="AH5" s="74">
        <f t="shared" si="2"/>
        <v>45291</v>
      </c>
      <c r="AI5" s="74">
        <f t="shared" si="2"/>
        <v>45322</v>
      </c>
      <c r="AJ5" s="74">
        <f t="shared" si="2"/>
        <v>45351</v>
      </c>
      <c r="AK5" s="74">
        <f t="shared" si="2"/>
        <v>45382</v>
      </c>
      <c r="AL5" s="74">
        <f t="shared" si="2"/>
        <v>45412</v>
      </c>
      <c r="AM5" s="74">
        <f t="shared" si="2"/>
        <v>45443</v>
      </c>
      <c r="AN5" s="74">
        <f t="shared" si="2"/>
        <v>45473</v>
      </c>
      <c r="AO5" s="74">
        <f t="shared" si="2"/>
        <v>45504</v>
      </c>
      <c r="AP5" s="74">
        <f t="shared" si="2"/>
        <v>45535</v>
      </c>
      <c r="AQ5" s="74">
        <f t="shared" si="2"/>
        <v>45565</v>
      </c>
      <c r="AR5" s="74">
        <f t="shared" si="2"/>
        <v>45596</v>
      </c>
      <c r="AS5" s="74">
        <f t="shared" si="2"/>
        <v>45626</v>
      </c>
      <c r="AT5" s="74">
        <f t="shared" si="2"/>
        <v>45657</v>
      </c>
      <c r="AU5" s="74">
        <f t="shared" si="2"/>
        <v>45688</v>
      </c>
      <c r="AV5" s="74">
        <f t="shared" si="2"/>
        <v>45716</v>
      </c>
      <c r="AW5" s="74">
        <f t="shared" si="2"/>
        <v>45747</v>
      </c>
      <c r="AX5" s="74">
        <f t="shared" si="2"/>
        <v>45777</v>
      </c>
      <c r="AY5" s="74">
        <f t="shared" si="2"/>
        <v>45808</v>
      </c>
      <c r="AZ5" s="74">
        <f t="shared" si="2"/>
        <v>45838</v>
      </c>
      <c r="BA5" s="74">
        <f t="shared" si="2"/>
        <v>45869</v>
      </c>
      <c r="BB5" s="74">
        <f t="shared" si="2"/>
        <v>45900</v>
      </c>
      <c r="BC5" s="74">
        <f t="shared" si="2"/>
        <v>45930</v>
      </c>
      <c r="BD5" s="74">
        <f t="shared" si="2"/>
        <v>45961</v>
      </c>
      <c r="BE5" s="74">
        <f t="shared" si="2"/>
        <v>45991</v>
      </c>
      <c r="BF5" s="74">
        <f t="shared" si="2"/>
        <v>46022</v>
      </c>
      <c r="BG5" s="74">
        <f t="shared" si="2"/>
        <v>46053</v>
      </c>
      <c r="BH5" s="74">
        <f t="shared" si="2"/>
        <v>46081</v>
      </c>
      <c r="BI5" s="74">
        <f t="shared" si="2"/>
        <v>46112</v>
      </c>
      <c r="BJ5" s="74">
        <f t="shared" si="2"/>
        <v>46142</v>
      </c>
      <c r="BK5" s="74">
        <f t="shared" si="2"/>
        <v>46173</v>
      </c>
      <c r="BL5" s="74">
        <f t="shared" si="2"/>
        <v>46203</v>
      </c>
      <c r="BM5" s="74">
        <f t="shared" si="2"/>
        <v>46234</v>
      </c>
      <c r="BN5" s="74">
        <f t="shared" si="2"/>
        <v>46265</v>
      </c>
      <c r="BO5" s="74">
        <f t="shared" si="2"/>
        <v>46295</v>
      </c>
      <c r="BP5" s="74">
        <f t="shared" si="2"/>
        <v>46326</v>
      </c>
      <c r="BQ5" s="74">
        <f t="shared" si="2"/>
        <v>46356</v>
      </c>
      <c r="BR5" s="74">
        <f t="shared" si="2"/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BR6" si="3">YEAR(K4)</f>
        <v>2022</v>
      </c>
      <c r="L6" s="77">
        <f t="shared" si="3"/>
        <v>2022</v>
      </c>
      <c r="M6" s="77">
        <f t="shared" si="3"/>
        <v>2022</v>
      </c>
      <c r="N6" s="77">
        <f t="shared" si="3"/>
        <v>2022</v>
      </c>
      <c r="O6" s="77">
        <f t="shared" si="3"/>
        <v>2022</v>
      </c>
      <c r="P6" s="77">
        <f t="shared" si="3"/>
        <v>2022</v>
      </c>
      <c r="Q6" s="77">
        <f t="shared" si="3"/>
        <v>2022</v>
      </c>
      <c r="R6" s="77">
        <f t="shared" si="3"/>
        <v>2022</v>
      </c>
      <c r="S6" s="77">
        <f t="shared" si="3"/>
        <v>2022</v>
      </c>
      <c r="T6" s="77">
        <f t="shared" si="3"/>
        <v>2022</v>
      </c>
      <c r="U6" s="77">
        <f t="shared" si="3"/>
        <v>2022</v>
      </c>
      <c r="V6" s="77">
        <f t="shared" si="3"/>
        <v>2022</v>
      </c>
      <c r="W6" s="77">
        <f t="shared" si="3"/>
        <v>2023</v>
      </c>
      <c r="X6" s="77">
        <f t="shared" si="3"/>
        <v>2023</v>
      </c>
      <c r="Y6" s="77">
        <f t="shared" si="3"/>
        <v>2023</v>
      </c>
      <c r="Z6" s="77">
        <f t="shared" si="3"/>
        <v>2023</v>
      </c>
      <c r="AA6" s="77">
        <f t="shared" si="3"/>
        <v>2023</v>
      </c>
      <c r="AB6" s="77">
        <f t="shared" si="3"/>
        <v>2023</v>
      </c>
      <c r="AC6" s="77">
        <f t="shared" si="3"/>
        <v>2023</v>
      </c>
      <c r="AD6" s="77">
        <f t="shared" si="3"/>
        <v>2023</v>
      </c>
      <c r="AE6" s="77">
        <f t="shared" si="3"/>
        <v>2023</v>
      </c>
      <c r="AF6" s="77">
        <f t="shared" si="3"/>
        <v>2023</v>
      </c>
      <c r="AG6" s="77">
        <f t="shared" si="3"/>
        <v>2023</v>
      </c>
      <c r="AH6" s="77">
        <f t="shared" si="3"/>
        <v>2023</v>
      </c>
      <c r="AI6" s="77">
        <f t="shared" si="3"/>
        <v>2024</v>
      </c>
      <c r="AJ6" s="77">
        <f t="shared" si="3"/>
        <v>2024</v>
      </c>
      <c r="AK6" s="77">
        <f t="shared" si="3"/>
        <v>2024</v>
      </c>
      <c r="AL6" s="77">
        <f t="shared" si="3"/>
        <v>2024</v>
      </c>
      <c r="AM6" s="77">
        <f t="shared" si="3"/>
        <v>2024</v>
      </c>
      <c r="AN6" s="77">
        <f t="shared" si="3"/>
        <v>2024</v>
      </c>
      <c r="AO6" s="77">
        <f t="shared" si="3"/>
        <v>2024</v>
      </c>
      <c r="AP6" s="77">
        <f t="shared" si="3"/>
        <v>2024</v>
      </c>
      <c r="AQ6" s="77">
        <f t="shared" si="3"/>
        <v>2024</v>
      </c>
      <c r="AR6" s="77">
        <f t="shared" si="3"/>
        <v>2024</v>
      </c>
      <c r="AS6" s="77">
        <f t="shared" si="3"/>
        <v>2024</v>
      </c>
      <c r="AT6" s="77">
        <f t="shared" si="3"/>
        <v>2024</v>
      </c>
      <c r="AU6" s="77">
        <f t="shared" si="3"/>
        <v>2025</v>
      </c>
      <c r="AV6" s="77">
        <f t="shared" si="3"/>
        <v>2025</v>
      </c>
      <c r="AW6" s="77">
        <f t="shared" si="3"/>
        <v>2025</v>
      </c>
      <c r="AX6" s="77">
        <f t="shared" si="3"/>
        <v>2025</v>
      </c>
      <c r="AY6" s="77">
        <f t="shared" si="3"/>
        <v>2025</v>
      </c>
      <c r="AZ6" s="77">
        <f t="shared" si="3"/>
        <v>2025</v>
      </c>
      <c r="BA6" s="77">
        <f t="shared" si="3"/>
        <v>2025</v>
      </c>
      <c r="BB6" s="77">
        <f t="shared" si="3"/>
        <v>2025</v>
      </c>
      <c r="BC6" s="77">
        <f t="shared" si="3"/>
        <v>2025</v>
      </c>
      <c r="BD6" s="77">
        <f t="shared" si="3"/>
        <v>2025</v>
      </c>
      <c r="BE6" s="77">
        <f t="shared" si="3"/>
        <v>2025</v>
      </c>
      <c r="BF6" s="77">
        <f t="shared" si="3"/>
        <v>2025</v>
      </c>
      <c r="BG6" s="77">
        <f t="shared" si="3"/>
        <v>2026</v>
      </c>
      <c r="BH6" s="77">
        <f t="shared" si="3"/>
        <v>2026</v>
      </c>
      <c r="BI6" s="77">
        <f t="shared" si="3"/>
        <v>2026</v>
      </c>
      <c r="BJ6" s="77">
        <f t="shared" si="3"/>
        <v>2026</v>
      </c>
      <c r="BK6" s="77">
        <f t="shared" si="3"/>
        <v>2026</v>
      </c>
      <c r="BL6" s="77">
        <f t="shared" si="3"/>
        <v>2026</v>
      </c>
      <c r="BM6" s="77">
        <f t="shared" si="3"/>
        <v>2026</v>
      </c>
      <c r="BN6" s="77">
        <f t="shared" si="3"/>
        <v>2026</v>
      </c>
      <c r="BO6" s="77">
        <f t="shared" si="3"/>
        <v>2026</v>
      </c>
      <c r="BP6" s="77">
        <f t="shared" si="3"/>
        <v>2026</v>
      </c>
      <c r="BQ6" s="77">
        <f t="shared" si="3"/>
        <v>2026</v>
      </c>
      <c r="BR6" s="77">
        <f t="shared" si="3"/>
        <v>2026</v>
      </c>
    </row>
    <row r="8">
      <c r="D8" s="51" t="s">
        <v>100</v>
      </c>
      <c r="K8" s="51">
        <f t="shared" ref="K8:BR8" si="4">J8+1</f>
        <v>1</v>
      </c>
      <c r="L8" s="51">
        <f t="shared" si="4"/>
        <v>2</v>
      </c>
      <c r="M8" s="51">
        <f t="shared" si="4"/>
        <v>3</v>
      </c>
      <c r="N8" s="51">
        <f t="shared" si="4"/>
        <v>4</v>
      </c>
      <c r="O8" s="51">
        <f t="shared" si="4"/>
        <v>5</v>
      </c>
      <c r="P8" s="51">
        <f t="shared" si="4"/>
        <v>6</v>
      </c>
      <c r="Q8" s="51">
        <f t="shared" si="4"/>
        <v>7</v>
      </c>
      <c r="R8" s="51">
        <f t="shared" si="4"/>
        <v>8</v>
      </c>
      <c r="S8" s="51">
        <f t="shared" si="4"/>
        <v>9</v>
      </c>
      <c r="T8" s="51">
        <f t="shared" si="4"/>
        <v>10</v>
      </c>
      <c r="U8" s="51">
        <f t="shared" si="4"/>
        <v>11</v>
      </c>
      <c r="V8" s="51">
        <f t="shared" si="4"/>
        <v>12</v>
      </c>
      <c r="W8" s="51">
        <f t="shared" si="4"/>
        <v>13</v>
      </c>
      <c r="X8" s="51">
        <f t="shared" si="4"/>
        <v>14</v>
      </c>
      <c r="Y8" s="51">
        <f t="shared" si="4"/>
        <v>15</v>
      </c>
      <c r="Z8" s="51">
        <f t="shared" si="4"/>
        <v>16</v>
      </c>
      <c r="AA8" s="51">
        <f t="shared" si="4"/>
        <v>17</v>
      </c>
      <c r="AB8" s="51">
        <f t="shared" si="4"/>
        <v>18</v>
      </c>
      <c r="AC8" s="51">
        <f t="shared" si="4"/>
        <v>19</v>
      </c>
      <c r="AD8" s="51">
        <f t="shared" si="4"/>
        <v>20</v>
      </c>
      <c r="AE8" s="51">
        <f t="shared" si="4"/>
        <v>21</v>
      </c>
      <c r="AF8" s="51">
        <f t="shared" si="4"/>
        <v>22</v>
      </c>
      <c r="AG8" s="51">
        <f t="shared" si="4"/>
        <v>23</v>
      </c>
      <c r="AH8" s="51">
        <f t="shared" si="4"/>
        <v>24</v>
      </c>
      <c r="AI8" s="51">
        <f t="shared" si="4"/>
        <v>25</v>
      </c>
      <c r="AJ8" s="51">
        <f t="shared" si="4"/>
        <v>26</v>
      </c>
      <c r="AK8" s="51">
        <f t="shared" si="4"/>
        <v>27</v>
      </c>
      <c r="AL8" s="51">
        <f t="shared" si="4"/>
        <v>28</v>
      </c>
      <c r="AM8" s="51">
        <f t="shared" si="4"/>
        <v>29</v>
      </c>
      <c r="AN8" s="51">
        <f t="shared" si="4"/>
        <v>30</v>
      </c>
      <c r="AO8" s="51">
        <f t="shared" si="4"/>
        <v>31</v>
      </c>
      <c r="AP8" s="51">
        <f t="shared" si="4"/>
        <v>32</v>
      </c>
      <c r="AQ8" s="51">
        <f t="shared" si="4"/>
        <v>33</v>
      </c>
      <c r="AR8" s="51">
        <f t="shared" si="4"/>
        <v>34</v>
      </c>
      <c r="AS8" s="51">
        <f t="shared" si="4"/>
        <v>35</v>
      </c>
      <c r="AT8" s="51">
        <f t="shared" si="4"/>
        <v>36</v>
      </c>
      <c r="AU8" s="51">
        <f t="shared" si="4"/>
        <v>37</v>
      </c>
      <c r="AV8" s="51">
        <f t="shared" si="4"/>
        <v>38</v>
      </c>
      <c r="AW8" s="51">
        <f t="shared" si="4"/>
        <v>39</v>
      </c>
      <c r="AX8" s="51">
        <f t="shared" si="4"/>
        <v>40</v>
      </c>
      <c r="AY8" s="51">
        <f t="shared" si="4"/>
        <v>41</v>
      </c>
      <c r="AZ8" s="51">
        <f t="shared" si="4"/>
        <v>42</v>
      </c>
      <c r="BA8" s="51">
        <f t="shared" si="4"/>
        <v>43</v>
      </c>
      <c r="BB8" s="51">
        <f t="shared" si="4"/>
        <v>44</v>
      </c>
      <c r="BC8" s="51">
        <f t="shared" si="4"/>
        <v>45</v>
      </c>
      <c r="BD8" s="51">
        <f t="shared" si="4"/>
        <v>46</v>
      </c>
      <c r="BE8" s="51">
        <f t="shared" si="4"/>
        <v>47</v>
      </c>
      <c r="BF8" s="51">
        <f t="shared" si="4"/>
        <v>48</v>
      </c>
      <c r="BG8" s="51">
        <f t="shared" si="4"/>
        <v>49</v>
      </c>
      <c r="BH8" s="51">
        <f t="shared" si="4"/>
        <v>50</v>
      </c>
      <c r="BI8" s="51">
        <f t="shared" si="4"/>
        <v>51</v>
      </c>
      <c r="BJ8" s="51">
        <f t="shared" si="4"/>
        <v>52</v>
      </c>
      <c r="BK8" s="51">
        <f t="shared" si="4"/>
        <v>53</v>
      </c>
      <c r="BL8" s="51">
        <f t="shared" si="4"/>
        <v>54</v>
      </c>
      <c r="BM8" s="51">
        <f t="shared" si="4"/>
        <v>55</v>
      </c>
      <c r="BN8" s="51">
        <f t="shared" si="4"/>
        <v>56</v>
      </c>
      <c r="BO8" s="51">
        <f t="shared" si="4"/>
        <v>57</v>
      </c>
      <c r="BP8" s="51">
        <f t="shared" si="4"/>
        <v>58</v>
      </c>
      <c r="BQ8" s="51">
        <f t="shared" si="4"/>
        <v>59</v>
      </c>
      <c r="BR8" s="51">
        <f t="shared" si="4"/>
        <v>60</v>
      </c>
    </row>
    <row r="10">
      <c r="B10" s="49" t="s">
        <v>221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</row>
    <row r="11" outlineLevel="1">
      <c r="C11" s="79" t="s">
        <v>222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</row>
    <row r="12" outlineLevel="2">
      <c r="D12" s="65" t="s">
        <v>223</v>
      </c>
    </row>
    <row r="13" outlineLevel="2">
      <c r="D13" s="51" t="str">
        <f>Inputs!D44</f>
        <v>Loans inflow</v>
      </c>
      <c r="E13" s="66" t="str">
        <f>Inputs!E44</f>
        <v>[₦]</v>
      </c>
      <c r="H13" s="103">
        <f>SUM(K13:BR13)</f>
        <v>8000000</v>
      </c>
      <c r="K13" s="67">
        <f t="array" ref="K13">IFERROR(INDEX(Inputs!$K44:$O44,,MATCH(K$4,Inputs!$K4:$O4,0)),0)</f>
        <v>8000000</v>
      </c>
      <c r="L13" s="67">
        <f t="array" ref="L13">IFERROR(INDEX(Inputs!$K44:$O44,,MATCH(L$4,Inputs!$K4:$O4,0)),0)</f>
        <v>0</v>
      </c>
      <c r="M13" s="67">
        <f t="array" ref="M13">IFERROR(INDEX(Inputs!$K44:$O44,,MATCH(M$4,Inputs!$K4:$O4,0)),0)</f>
        <v>0</v>
      </c>
      <c r="N13" s="67">
        <f t="array" ref="N13">IFERROR(INDEX(Inputs!$K44:$O44,,MATCH(N$4,Inputs!$K4:$O4,0)),0)</f>
        <v>0</v>
      </c>
      <c r="O13" s="67">
        <f t="array" ref="O13">IFERROR(INDEX(Inputs!$K44:$O44,,MATCH(O$4,Inputs!$K4:$O4,0)),0)</f>
        <v>0</v>
      </c>
      <c r="P13" s="67">
        <f t="array" ref="P13">IFERROR(INDEX(Inputs!$K44:$O44,,MATCH(P$4,Inputs!$K4:$O4,0)),0)</f>
        <v>0</v>
      </c>
      <c r="Q13" s="67">
        <f t="array" ref="Q13">IFERROR(INDEX(Inputs!$K44:$O44,,MATCH(Q$4,Inputs!$K4:$O4,0)),0)</f>
        <v>0</v>
      </c>
      <c r="R13" s="67">
        <f t="array" ref="R13">IFERROR(INDEX(Inputs!$K44:$O44,,MATCH(R$4,Inputs!$K4:$O4,0)),0)</f>
        <v>0</v>
      </c>
      <c r="S13" s="67">
        <f t="array" ref="S13">IFERROR(INDEX(Inputs!$K44:$O44,,MATCH(S$4,Inputs!$K4:$O4,0)),0)</f>
        <v>0</v>
      </c>
      <c r="T13" s="67">
        <f t="array" ref="T13">IFERROR(INDEX(Inputs!$K44:$O44,,MATCH(T$4,Inputs!$K4:$O4,0)),0)</f>
        <v>0</v>
      </c>
      <c r="U13" s="67">
        <f t="array" ref="U13">IFERROR(INDEX(Inputs!$K44:$O44,,MATCH(U$4,Inputs!$K4:$O4,0)),0)</f>
        <v>0</v>
      </c>
      <c r="V13" s="67">
        <f t="array" ref="V13">IFERROR(INDEX(Inputs!$K44:$O44,,MATCH(V$4,Inputs!$K4:$O4,0)),0)</f>
        <v>0</v>
      </c>
      <c r="W13" s="67" t="str">
        <f t="array" ref="W13">IFERROR(INDEX(Inputs!$K44:$O44,,MATCH(W$4,Inputs!$K4:$O4,0)),0)</f>
        <v/>
      </c>
      <c r="X13" s="67">
        <f t="array" ref="X13">IFERROR(INDEX(Inputs!$K44:$O44,,MATCH(X$4,Inputs!$K4:$O4,0)),0)</f>
        <v>0</v>
      </c>
      <c r="Y13" s="67">
        <f t="array" ref="Y13">IFERROR(INDEX(Inputs!$K44:$O44,,MATCH(Y$4,Inputs!$K4:$O4,0)),0)</f>
        <v>0</v>
      </c>
      <c r="Z13" s="67">
        <f t="array" ref="Z13">IFERROR(INDEX(Inputs!$K44:$O44,,MATCH(Z$4,Inputs!$K4:$O4,0)),0)</f>
        <v>0</v>
      </c>
      <c r="AA13" s="67">
        <f t="array" ref="AA13">IFERROR(INDEX(Inputs!$K44:$O44,,MATCH(AA$4,Inputs!$K4:$O4,0)),0)</f>
        <v>0</v>
      </c>
      <c r="AB13" s="67">
        <f t="array" ref="AB13">IFERROR(INDEX(Inputs!$K44:$O44,,MATCH(AB$4,Inputs!$K4:$O4,0)),0)</f>
        <v>0</v>
      </c>
      <c r="AC13" s="67">
        <f t="array" ref="AC13">IFERROR(INDEX(Inputs!$K44:$O44,,MATCH(AC$4,Inputs!$K4:$O4,0)),0)</f>
        <v>0</v>
      </c>
      <c r="AD13" s="67">
        <f t="array" ref="AD13">IFERROR(INDEX(Inputs!$K44:$O44,,MATCH(AD$4,Inputs!$K4:$O4,0)),0)</f>
        <v>0</v>
      </c>
      <c r="AE13" s="67">
        <f t="array" ref="AE13">IFERROR(INDEX(Inputs!$K44:$O44,,MATCH(AE$4,Inputs!$K4:$O4,0)),0)</f>
        <v>0</v>
      </c>
      <c r="AF13" s="67">
        <f t="array" ref="AF13">IFERROR(INDEX(Inputs!$K44:$O44,,MATCH(AF$4,Inputs!$K4:$O4,0)),0)</f>
        <v>0</v>
      </c>
      <c r="AG13" s="67">
        <f t="array" ref="AG13">IFERROR(INDEX(Inputs!$K44:$O44,,MATCH(AG$4,Inputs!$K4:$O4,0)),0)</f>
        <v>0</v>
      </c>
      <c r="AH13" s="67">
        <f t="array" ref="AH13">IFERROR(INDEX(Inputs!$K44:$O44,,MATCH(AH$4,Inputs!$K4:$O4,0)),0)</f>
        <v>0</v>
      </c>
      <c r="AI13" s="67" t="str">
        <f t="array" ref="AI13">IFERROR(INDEX(Inputs!$K44:$O44,,MATCH(AI$4,Inputs!$K4:$O4,0)),0)</f>
        <v/>
      </c>
      <c r="AJ13" s="67">
        <f t="array" ref="AJ13">IFERROR(INDEX(Inputs!$K44:$O44,,MATCH(AJ$4,Inputs!$K4:$O4,0)),0)</f>
        <v>0</v>
      </c>
      <c r="AK13" s="67">
        <f t="array" ref="AK13">IFERROR(INDEX(Inputs!$K44:$O44,,MATCH(AK$4,Inputs!$K4:$O4,0)),0)</f>
        <v>0</v>
      </c>
      <c r="AL13" s="67">
        <f t="array" ref="AL13">IFERROR(INDEX(Inputs!$K44:$O44,,MATCH(AL$4,Inputs!$K4:$O4,0)),0)</f>
        <v>0</v>
      </c>
      <c r="AM13" s="67">
        <f t="array" ref="AM13">IFERROR(INDEX(Inputs!$K44:$O44,,MATCH(AM$4,Inputs!$K4:$O4,0)),0)</f>
        <v>0</v>
      </c>
      <c r="AN13" s="67">
        <f t="array" ref="AN13">IFERROR(INDEX(Inputs!$K44:$O44,,MATCH(AN$4,Inputs!$K4:$O4,0)),0)</f>
        <v>0</v>
      </c>
      <c r="AO13" s="67">
        <f t="array" ref="AO13">IFERROR(INDEX(Inputs!$K44:$O44,,MATCH(AO$4,Inputs!$K4:$O4,0)),0)</f>
        <v>0</v>
      </c>
      <c r="AP13" s="67">
        <f t="array" ref="AP13">IFERROR(INDEX(Inputs!$K44:$O44,,MATCH(AP$4,Inputs!$K4:$O4,0)),0)</f>
        <v>0</v>
      </c>
      <c r="AQ13" s="67">
        <f t="array" ref="AQ13">IFERROR(INDEX(Inputs!$K44:$O44,,MATCH(AQ$4,Inputs!$K4:$O4,0)),0)</f>
        <v>0</v>
      </c>
      <c r="AR13" s="67">
        <f t="array" ref="AR13">IFERROR(INDEX(Inputs!$K44:$O44,,MATCH(AR$4,Inputs!$K4:$O4,0)),0)</f>
        <v>0</v>
      </c>
      <c r="AS13" s="67">
        <f t="array" ref="AS13">IFERROR(INDEX(Inputs!$K44:$O44,,MATCH(AS$4,Inputs!$K4:$O4,0)),0)</f>
        <v>0</v>
      </c>
      <c r="AT13" s="67">
        <f t="array" ref="AT13">IFERROR(INDEX(Inputs!$K44:$O44,,MATCH(AT$4,Inputs!$K4:$O4,0)),0)</f>
        <v>0</v>
      </c>
      <c r="AU13" s="67" t="str">
        <f t="array" ref="AU13">IFERROR(INDEX(Inputs!$K44:$O44,,MATCH(AU$4,Inputs!$K4:$O4,0)),0)</f>
        <v/>
      </c>
      <c r="AV13" s="67">
        <f t="array" ref="AV13">IFERROR(INDEX(Inputs!$K44:$O44,,MATCH(AV$4,Inputs!$K4:$O4,0)),0)</f>
        <v>0</v>
      </c>
      <c r="AW13" s="67">
        <f t="array" ref="AW13">IFERROR(INDEX(Inputs!$K44:$O44,,MATCH(AW$4,Inputs!$K4:$O4,0)),0)</f>
        <v>0</v>
      </c>
      <c r="AX13" s="67">
        <f t="array" ref="AX13">IFERROR(INDEX(Inputs!$K44:$O44,,MATCH(AX$4,Inputs!$K4:$O4,0)),0)</f>
        <v>0</v>
      </c>
      <c r="AY13" s="67">
        <f t="array" ref="AY13">IFERROR(INDEX(Inputs!$K44:$O44,,MATCH(AY$4,Inputs!$K4:$O4,0)),0)</f>
        <v>0</v>
      </c>
      <c r="AZ13" s="67">
        <f t="array" ref="AZ13">IFERROR(INDEX(Inputs!$K44:$O44,,MATCH(AZ$4,Inputs!$K4:$O4,0)),0)</f>
        <v>0</v>
      </c>
      <c r="BA13" s="67">
        <f t="array" ref="BA13">IFERROR(INDEX(Inputs!$K44:$O44,,MATCH(BA$4,Inputs!$K4:$O4,0)),0)</f>
        <v>0</v>
      </c>
      <c r="BB13" s="67">
        <f t="array" ref="BB13">IFERROR(INDEX(Inputs!$K44:$O44,,MATCH(BB$4,Inputs!$K4:$O4,0)),0)</f>
        <v>0</v>
      </c>
      <c r="BC13" s="67">
        <f t="array" ref="BC13">IFERROR(INDEX(Inputs!$K44:$O44,,MATCH(BC$4,Inputs!$K4:$O4,0)),0)</f>
        <v>0</v>
      </c>
      <c r="BD13" s="67">
        <f t="array" ref="BD13">IFERROR(INDEX(Inputs!$K44:$O44,,MATCH(BD$4,Inputs!$K4:$O4,0)),0)</f>
        <v>0</v>
      </c>
      <c r="BE13" s="67">
        <f t="array" ref="BE13">IFERROR(INDEX(Inputs!$K44:$O44,,MATCH(BE$4,Inputs!$K4:$O4,0)),0)</f>
        <v>0</v>
      </c>
      <c r="BF13" s="67">
        <f t="array" ref="BF13">IFERROR(INDEX(Inputs!$K44:$O44,,MATCH(BF$4,Inputs!$K4:$O4,0)),0)</f>
        <v>0</v>
      </c>
      <c r="BG13" s="67" t="str">
        <f t="array" ref="BG13">IFERROR(INDEX(Inputs!$K44:$O44,,MATCH(BG$4,Inputs!$K4:$O4,0)),0)</f>
        <v/>
      </c>
      <c r="BH13" s="67">
        <f t="array" ref="BH13">IFERROR(INDEX(Inputs!$K44:$O44,,MATCH(BH$4,Inputs!$K4:$O4,0)),0)</f>
        <v>0</v>
      </c>
      <c r="BI13" s="67">
        <f t="array" ref="BI13">IFERROR(INDEX(Inputs!$K44:$O44,,MATCH(BI$4,Inputs!$K4:$O4,0)),0)</f>
        <v>0</v>
      </c>
      <c r="BJ13" s="67">
        <f t="array" ref="BJ13">IFERROR(INDEX(Inputs!$K44:$O44,,MATCH(BJ$4,Inputs!$K4:$O4,0)),0)</f>
        <v>0</v>
      </c>
      <c r="BK13" s="67">
        <f t="array" ref="BK13">IFERROR(INDEX(Inputs!$K44:$O44,,MATCH(BK$4,Inputs!$K4:$O4,0)),0)</f>
        <v>0</v>
      </c>
      <c r="BL13" s="67">
        <f t="array" ref="BL13">IFERROR(INDEX(Inputs!$K44:$O44,,MATCH(BL$4,Inputs!$K4:$O4,0)),0)</f>
        <v>0</v>
      </c>
      <c r="BM13" s="67">
        <f t="array" ref="BM13">IFERROR(INDEX(Inputs!$K44:$O44,,MATCH(BM$4,Inputs!$K4:$O4,0)),0)</f>
        <v>0</v>
      </c>
      <c r="BN13" s="67">
        <f t="array" ref="BN13">IFERROR(INDEX(Inputs!$K44:$O44,,MATCH(BN$4,Inputs!$K4:$O4,0)),0)</f>
        <v>0</v>
      </c>
      <c r="BO13" s="67">
        <f t="array" ref="BO13">IFERROR(INDEX(Inputs!$K44:$O44,,MATCH(BO$4,Inputs!$K4:$O4,0)),0)</f>
        <v>0</v>
      </c>
      <c r="BP13" s="67">
        <f t="array" ref="BP13">IFERROR(INDEX(Inputs!$K44:$O44,,MATCH(BP$4,Inputs!$K4:$O4,0)),0)</f>
        <v>0</v>
      </c>
      <c r="BQ13" s="67">
        <f t="array" ref="BQ13">IFERROR(INDEX(Inputs!$K44:$O44,,MATCH(BQ$4,Inputs!$K4:$O4,0)),0)</f>
        <v>0</v>
      </c>
      <c r="BR13" s="67">
        <f t="array" ref="BR13">IFERROR(INDEX(Inputs!$K44:$O44,,MATCH(BR$4,Inputs!$K4:$O4,0)),0)</f>
        <v>0</v>
      </c>
    </row>
    <row r="14" outlineLevel="2">
      <c r="D14" s="51" t="str">
        <f>Inputs!D49</f>
        <v>Loan period</v>
      </c>
      <c r="E14" s="51" t="str">
        <f>Inputs!E49</f>
        <v>[years]</v>
      </c>
      <c r="F14" s="104">
        <f>Inputs!F49</f>
        <v>5</v>
      </c>
      <c r="H14" s="105">
        <f>F14*F17</f>
        <v>60</v>
      </c>
    </row>
    <row r="15" outlineLevel="2">
      <c r="D15" s="51" t="s">
        <v>224</v>
      </c>
      <c r="K15" s="106" t="b">
        <f t="shared" ref="K15:BR15" si="5">K8&lt;=$H$14</f>
        <v>1</v>
      </c>
      <c r="L15" s="106" t="b">
        <f t="shared" si="5"/>
        <v>1</v>
      </c>
      <c r="M15" s="106" t="b">
        <f t="shared" si="5"/>
        <v>1</v>
      </c>
      <c r="N15" s="106" t="b">
        <f t="shared" si="5"/>
        <v>1</v>
      </c>
      <c r="O15" s="106" t="b">
        <f t="shared" si="5"/>
        <v>1</v>
      </c>
      <c r="P15" s="106" t="b">
        <f t="shared" si="5"/>
        <v>1</v>
      </c>
      <c r="Q15" s="106" t="b">
        <f t="shared" si="5"/>
        <v>1</v>
      </c>
      <c r="R15" s="106" t="b">
        <f t="shared" si="5"/>
        <v>1</v>
      </c>
      <c r="S15" s="106" t="b">
        <f t="shared" si="5"/>
        <v>1</v>
      </c>
      <c r="T15" s="106" t="b">
        <f t="shared" si="5"/>
        <v>1</v>
      </c>
      <c r="U15" s="106" t="b">
        <f t="shared" si="5"/>
        <v>1</v>
      </c>
      <c r="V15" s="106" t="b">
        <f t="shared" si="5"/>
        <v>1</v>
      </c>
      <c r="W15" s="106" t="b">
        <f t="shared" si="5"/>
        <v>1</v>
      </c>
      <c r="X15" s="106" t="b">
        <f t="shared" si="5"/>
        <v>1</v>
      </c>
      <c r="Y15" s="106" t="b">
        <f t="shared" si="5"/>
        <v>1</v>
      </c>
      <c r="Z15" s="106" t="b">
        <f t="shared" si="5"/>
        <v>1</v>
      </c>
      <c r="AA15" s="106" t="b">
        <f t="shared" si="5"/>
        <v>1</v>
      </c>
      <c r="AB15" s="106" t="b">
        <f t="shared" si="5"/>
        <v>1</v>
      </c>
      <c r="AC15" s="106" t="b">
        <f t="shared" si="5"/>
        <v>1</v>
      </c>
      <c r="AD15" s="106" t="b">
        <f t="shared" si="5"/>
        <v>1</v>
      </c>
      <c r="AE15" s="106" t="b">
        <f t="shared" si="5"/>
        <v>1</v>
      </c>
      <c r="AF15" s="106" t="b">
        <f t="shared" si="5"/>
        <v>1</v>
      </c>
      <c r="AG15" s="106" t="b">
        <f t="shared" si="5"/>
        <v>1</v>
      </c>
      <c r="AH15" s="106" t="b">
        <f t="shared" si="5"/>
        <v>1</v>
      </c>
      <c r="AI15" s="106" t="b">
        <f t="shared" si="5"/>
        <v>1</v>
      </c>
      <c r="AJ15" s="106" t="b">
        <f t="shared" si="5"/>
        <v>1</v>
      </c>
      <c r="AK15" s="106" t="b">
        <f t="shared" si="5"/>
        <v>1</v>
      </c>
      <c r="AL15" s="106" t="b">
        <f t="shared" si="5"/>
        <v>1</v>
      </c>
      <c r="AM15" s="106" t="b">
        <f t="shared" si="5"/>
        <v>1</v>
      </c>
      <c r="AN15" s="106" t="b">
        <f t="shared" si="5"/>
        <v>1</v>
      </c>
      <c r="AO15" s="106" t="b">
        <f t="shared" si="5"/>
        <v>1</v>
      </c>
      <c r="AP15" s="106" t="b">
        <f t="shared" si="5"/>
        <v>1</v>
      </c>
      <c r="AQ15" s="106" t="b">
        <f t="shared" si="5"/>
        <v>1</v>
      </c>
      <c r="AR15" s="106" t="b">
        <f t="shared" si="5"/>
        <v>1</v>
      </c>
      <c r="AS15" s="106" t="b">
        <f t="shared" si="5"/>
        <v>1</v>
      </c>
      <c r="AT15" s="106" t="b">
        <f t="shared" si="5"/>
        <v>1</v>
      </c>
      <c r="AU15" s="106" t="b">
        <f t="shared" si="5"/>
        <v>1</v>
      </c>
      <c r="AV15" s="106" t="b">
        <f t="shared" si="5"/>
        <v>1</v>
      </c>
      <c r="AW15" s="106" t="b">
        <f t="shared" si="5"/>
        <v>1</v>
      </c>
      <c r="AX15" s="106" t="b">
        <f t="shared" si="5"/>
        <v>1</v>
      </c>
      <c r="AY15" s="106" t="b">
        <f t="shared" si="5"/>
        <v>1</v>
      </c>
      <c r="AZ15" s="106" t="b">
        <f t="shared" si="5"/>
        <v>1</v>
      </c>
      <c r="BA15" s="106" t="b">
        <f t="shared" si="5"/>
        <v>1</v>
      </c>
      <c r="BB15" s="106" t="b">
        <f t="shared" si="5"/>
        <v>1</v>
      </c>
      <c r="BC15" s="106" t="b">
        <f t="shared" si="5"/>
        <v>1</v>
      </c>
      <c r="BD15" s="106" t="b">
        <f t="shared" si="5"/>
        <v>1</v>
      </c>
      <c r="BE15" s="106" t="b">
        <f t="shared" si="5"/>
        <v>1</v>
      </c>
      <c r="BF15" s="106" t="b">
        <f t="shared" si="5"/>
        <v>1</v>
      </c>
      <c r="BG15" s="106" t="b">
        <f t="shared" si="5"/>
        <v>1</v>
      </c>
      <c r="BH15" s="106" t="b">
        <f t="shared" si="5"/>
        <v>1</v>
      </c>
      <c r="BI15" s="106" t="b">
        <f t="shared" si="5"/>
        <v>1</v>
      </c>
      <c r="BJ15" s="106" t="b">
        <f t="shared" si="5"/>
        <v>1</v>
      </c>
      <c r="BK15" s="106" t="b">
        <f t="shared" si="5"/>
        <v>1</v>
      </c>
      <c r="BL15" s="106" t="b">
        <f t="shared" si="5"/>
        <v>1</v>
      </c>
      <c r="BM15" s="106" t="b">
        <f t="shared" si="5"/>
        <v>1</v>
      </c>
      <c r="BN15" s="106" t="b">
        <f t="shared" si="5"/>
        <v>1</v>
      </c>
      <c r="BO15" s="106" t="b">
        <f t="shared" si="5"/>
        <v>1</v>
      </c>
      <c r="BP15" s="106" t="b">
        <f t="shared" si="5"/>
        <v>1</v>
      </c>
      <c r="BQ15" s="106" t="b">
        <f t="shared" si="5"/>
        <v>1</v>
      </c>
      <c r="BR15" s="106" t="b">
        <f t="shared" si="5"/>
        <v>1</v>
      </c>
    </row>
    <row r="16" outlineLevel="2">
      <c r="D16" s="51" t="str">
        <f>Inputs!D50</f>
        <v>Interest rate</v>
      </c>
      <c r="E16" s="51" t="str">
        <f>Inputs!E50</f>
        <v>[%]</v>
      </c>
      <c r="K16" s="92">
        <f>LOOKUP(K$6,Inputs!$K$6:$O$6,Inputs!$K50:$O50)</f>
        <v>0.115</v>
      </c>
      <c r="L16" s="92">
        <f>LOOKUP(L$6,Inputs!$K$6:$O$6,Inputs!$K50:$O50)</f>
        <v>0.115</v>
      </c>
      <c r="M16" s="92">
        <f>LOOKUP(M$6,Inputs!$K$6:$O$6,Inputs!$K50:$O50)</f>
        <v>0.115</v>
      </c>
      <c r="N16" s="92">
        <f>LOOKUP(N$6,Inputs!$K$6:$O$6,Inputs!$K50:$O50)</f>
        <v>0.115</v>
      </c>
      <c r="O16" s="92">
        <f>LOOKUP(O$6,Inputs!$K$6:$O$6,Inputs!$K50:$O50)</f>
        <v>0.115</v>
      </c>
      <c r="P16" s="92">
        <f>LOOKUP(P$6,Inputs!$K$6:$O$6,Inputs!$K50:$O50)</f>
        <v>0.115</v>
      </c>
      <c r="Q16" s="92">
        <f>LOOKUP(Q$6,Inputs!$K$6:$O$6,Inputs!$K50:$O50)</f>
        <v>0.115</v>
      </c>
      <c r="R16" s="92">
        <f>LOOKUP(R$6,Inputs!$K$6:$O$6,Inputs!$K50:$O50)</f>
        <v>0.115</v>
      </c>
      <c r="S16" s="92">
        <f>LOOKUP(S$6,Inputs!$K$6:$O$6,Inputs!$K50:$O50)</f>
        <v>0.115</v>
      </c>
      <c r="T16" s="92">
        <f>LOOKUP(T$6,Inputs!$K$6:$O$6,Inputs!$K50:$O50)</f>
        <v>0.115</v>
      </c>
      <c r="U16" s="92">
        <f>LOOKUP(U$6,Inputs!$K$6:$O$6,Inputs!$K50:$O50)</f>
        <v>0.115</v>
      </c>
      <c r="V16" s="92">
        <f>LOOKUP(V$6,Inputs!$K$6:$O$6,Inputs!$K50:$O50)</f>
        <v>0.115</v>
      </c>
      <c r="W16" s="92">
        <f>LOOKUP(W$6,Inputs!$K$6:$O$6,Inputs!$K50:$O50)</f>
        <v>0.115</v>
      </c>
      <c r="X16" s="92">
        <f>LOOKUP(X$6,Inputs!$K$6:$O$6,Inputs!$K50:$O50)</f>
        <v>0.115</v>
      </c>
      <c r="Y16" s="92">
        <f>LOOKUP(Y$6,Inputs!$K$6:$O$6,Inputs!$K50:$O50)</f>
        <v>0.115</v>
      </c>
      <c r="Z16" s="92">
        <f>LOOKUP(Z$6,Inputs!$K$6:$O$6,Inputs!$K50:$O50)</f>
        <v>0.115</v>
      </c>
      <c r="AA16" s="92">
        <f>LOOKUP(AA$6,Inputs!$K$6:$O$6,Inputs!$K50:$O50)</f>
        <v>0.115</v>
      </c>
      <c r="AB16" s="92">
        <f>LOOKUP(AB$6,Inputs!$K$6:$O$6,Inputs!$K50:$O50)</f>
        <v>0.115</v>
      </c>
      <c r="AC16" s="92">
        <f>LOOKUP(AC$6,Inputs!$K$6:$O$6,Inputs!$K50:$O50)</f>
        <v>0.115</v>
      </c>
      <c r="AD16" s="92">
        <f>LOOKUP(AD$6,Inputs!$K$6:$O$6,Inputs!$K50:$O50)</f>
        <v>0.115</v>
      </c>
      <c r="AE16" s="92">
        <f>LOOKUP(AE$6,Inputs!$K$6:$O$6,Inputs!$K50:$O50)</f>
        <v>0.115</v>
      </c>
      <c r="AF16" s="92">
        <f>LOOKUP(AF$6,Inputs!$K$6:$O$6,Inputs!$K50:$O50)</f>
        <v>0.115</v>
      </c>
      <c r="AG16" s="92">
        <f>LOOKUP(AG$6,Inputs!$K$6:$O$6,Inputs!$K50:$O50)</f>
        <v>0.115</v>
      </c>
      <c r="AH16" s="92">
        <f>LOOKUP(AH$6,Inputs!$K$6:$O$6,Inputs!$K50:$O50)</f>
        <v>0.115</v>
      </c>
      <c r="AI16" s="92">
        <f>LOOKUP(AI$6,Inputs!$K$6:$O$6,Inputs!$K50:$O50)</f>
        <v>0.115</v>
      </c>
      <c r="AJ16" s="92">
        <f>LOOKUP(AJ$6,Inputs!$K$6:$O$6,Inputs!$K50:$O50)</f>
        <v>0.115</v>
      </c>
      <c r="AK16" s="92">
        <f>LOOKUP(AK$6,Inputs!$K$6:$O$6,Inputs!$K50:$O50)</f>
        <v>0.115</v>
      </c>
      <c r="AL16" s="92">
        <f>LOOKUP(AL$6,Inputs!$K$6:$O$6,Inputs!$K50:$O50)</f>
        <v>0.115</v>
      </c>
      <c r="AM16" s="92">
        <f>LOOKUP(AM$6,Inputs!$K$6:$O$6,Inputs!$K50:$O50)</f>
        <v>0.115</v>
      </c>
      <c r="AN16" s="92">
        <f>LOOKUP(AN$6,Inputs!$K$6:$O$6,Inputs!$K50:$O50)</f>
        <v>0.115</v>
      </c>
      <c r="AO16" s="92">
        <f>LOOKUP(AO$6,Inputs!$K$6:$O$6,Inputs!$K50:$O50)</f>
        <v>0.115</v>
      </c>
      <c r="AP16" s="92">
        <f>LOOKUP(AP$6,Inputs!$K$6:$O$6,Inputs!$K50:$O50)</f>
        <v>0.115</v>
      </c>
      <c r="AQ16" s="92">
        <f>LOOKUP(AQ$6,Inputs!$K$6:$O$6,Inputs!$K50:$O50)</f>
        <v>0.115</v>
      </c>
      <c r="AR16" s="92">
        <f>LOOKUP(AR$6,Inputs!$K$6:$O$6,Inputs!$K50:$O50)</f>
        <v>0.115</v>
      </c>
      <c r="AS16" s="92">
        <f>LOOKUP(AS$6,Inputs!$K$6:$O$6,Inputs!$K50:$O50)</f>
        <v>0.115</v>
      </c>
      <c r="AT16" s="92">
        <f>LOOKUP(AT$6,Inputs!$K$6:$O$6,Inputs!$K50:$O50)</f>
        <v>0.115</v>
      </c>
      <c r="AU16" s="92">
        <f>LOOKUP(AU$6,Inputs!$K$6:$O$6,Inputs!$K50:$O50)</f>
        <v>0.115</v>
      </c>
      <c r="AV16" s="92">
        <f>LOOKUP(AV$6,Inputs!$K$6:$O$6,Inputs!$K50:$O50)</f>
        <v>0.115</v>
      </c>
      <c r="AW16" s="92">
        <f>LOOKUP(AW$6,Inputs!$K$6:$O$6,Inputs!$K50:$O50)</f>
        <v>0.115</v>
      </c>
      <c r="AX16" s="92">
        <f>LOOKUP(AX$6,Inputs!$K$6:$O$6,Inputs!$K50:$O50)</f>
        <v>0.115</v>
      </c>
      <c r="AY16" s="92">
        <f>LOOKUP(AY$6,Inputs!$K$6:$O$6,Inputs!$K50:$O50)</f>
        <v>0.115</v>
      </c>
      <c r="AZ16" s="92">
        <f>LOOKUP(AZ$6,Inputs!$K$6:$O$6,Inputs!$K50:$O50)</f>
        <v>0.115</v>
      </c>
      <c r="BA16" s="92">
        <f>LOOKUP(BA$6,Inputs!$K$6:$O$6,Inputs!$K50:$O50)</f>
        <v>0.115</v>
      </c>
      <c r="BB16" s="92">
        <f>LOOKUP(BB$6,Inputs!$K$6:$O$6,Inputs!$K50:$O50)</f>
        <v>0.115</v>
      </c>
      <c r="BC16" s="92">
        <f>LOOKUP(BC$6,Inputs!$K$6:$O$6,Inputs!$K50:$O50)</f>
        <v>0.115</v>
      </c>
      <c r="BD16" s="92">
        <f>LOOKUP(BD$6,Inputs!$K$6:$O$6,Inputs!$K50:$O50)</f>
        <v>0.115</v>
      </c>
      <c r="BE16" s="92">
        <f>LOOKUP(BE$6,Inputs!$K$6:$O$6,Inputs!$K50:$O50)</f>
        <v>0.115</v>
      </c>
      <c r="BF16" s="92">
        <f>LOOKUP(BF$6,Inputs!$K$6:$O$6,Inputs!$K50:$O50)</f>
        <v>0.115</v>
      </c>
      <c r="BG16" s="92">
        <f>LOOKUP(BG$6,Inputs!$K$6:$O$6,Inputs!$K50:$O50)</f>
        <v>0.115</v>
      </c>
      <c r="BH16" s="92">
        <f>LOOKUP(BH$6,Inputs!$K$6:$O$6,Inputs!$K50:$O50)</f>
        <v>0.115</v>
      </c>
      <c r="BI16" s="92">
        <f>LOOKUP(BI$6,Inputs!$K$6:$O$6,Inputs!$K50:$O50)</f>
        <v>0.115</v>
      </c>
      <c r="BJ16" s="92">
        <f>LOOKUP(BJ$6,Inputs!$K$6:$O$6,Inputs!$K50:$O50)</f>
        <v>0.115</v>
      </c>
      <c r="BK16" s="92">
        <f>LOOKUP(BK$6,Inputs!$K$6:$O$6,Inputs!$K50:$O50)</f>
        <v>0.115</v>
      </c>
      <c r="BL16" s="92">
        <f>LOOKUP(BL$6,Inputs!$K$6:$O$6,Inputs!$K50:$O50)</f>
        <v>0.115</v>
      </c>
      <c r="BM16" s="92">
        <f>LOOKUP(BM$6,Inputs!$K$6:$O$6,Inputs!$K50:$O50)</f>
        <v>0.115</v>
      </c>
      <c r="BN16" s="92">
        <f>LOOKUP(BN$6,Inputs!$K$6:$O$6,Inputs!$K50:$O50)</f>
        <v>0.115</v>
      </c>
      <c r="BO16" s="92">
        <f>LOOKUP(BO$6,Inputs!$K$6:$O$6,Inputs!$K50:$O50)</f>
        <v>0.115</v>
      </c>
      <c r="BP16" s="92">
        <f>LOOKUP(BP$6,Inputs!$K$6:$O$6,Inputs!$K50:$O50)</f>
        <v>0.115</v>
      </c>
      <c r="BQ16" s="92">
        <f>LOOKUP(BQ$6,Inputs!$K$6:$O$6,Inputs!$K50:$O50)</f>
        <v>0.115</v>
      </c>
      <c r="BR16" s="92">
        <f>LOOKUP(BR$6,Inputs!$K$6:$O$6,Inputs!$K50:$O50)</f>
        <v>0.115</v>
      </c>
    </row>
    <row r="17" outlineLevel="2">
      <c r="D17" s="51" t="str">
        <f>D16</f>
        <v>Interest rate</v>
      </c>
      <c r="E17" s="51" t="s">
        <v>160</v>
      </c>
      <c r="F17" s="104">
        <f>Inputs!K11</f>
        <v>12</v>
      </c>
      <c r="K17" s="82">
        <f t="shared" ref="K17:BR17" si="6">(1+K16)^(1/$F$17)-1</f>
        <v>0.009112468437</v>
      </c>
      <c r="L17" s="82">
        <f t="shared" si="6"/>
        <v>0.009112468437</v>
      </c>
      <c r="M17" s="82">
        <f t="shared" si="6"/>
        <v>0.009112468437</v>
      </c>
      <c r="N17" s="82">
        <f t="shared" si="6"/>
        <v>0.009112468437</v>
      </c>
      <c r="O17" s="82">
        <f t="shared" si="6"/>
        <v>0.009112468437</v>
      </c>
      <c r="P17" s="82">
        <f t="shared" si="6"/>
        <v>0.009112468437</v>
      </c>
      <c r="Q17" s="82">
        <f t="shared" si="6"/>
        <v>0.009112468437</v>
      </c>
      <c r="R17" s="82">
        <f t="shared" si="6"/>
        <v>0.009112468437</v>
      </c>
      <c r="S17" s="82">
        <f t="shared" si="6"/>
        <v>0.009112468437</v>
      </c>
      <c r="T17" s="82">
        <f t="shared" si="6"/>
        <v>0.009112468437</v>
      </c>
      <c r="U17" s="82">
        <f t="shared" si="6"/>
        <v>0.009112468437</v>
      </c>
      <c r="V17" s="82">
        <f t="shared" si="6"/>
        <v>0.009112468437</v>
      </c>
      <c r="W17" s="82">
        <f t="shared" si="6"/>
        <v>0.009112468437</v>
      </c>
      <c r="X17" s="82">
        <f t="shared" si="6"/>
        <v>0.009112468437</v>
      </c>
      <c r="Y17" s="82">
        <f t="shared" si="6"/>
        <v>0.009112468437</v>
      </c>
      <c r="Z17" s="82">
        <f t="shared" si="6"/>
        <v>0.009112468437</v>
      </c>
      <c r="AA17" s="82">
        <f t="shared" si="6"/>
        <v>0.009112468437</v>
      </c>
      <c r="AB17" s="82">
        <f t="shared" si="6"/>
        <v>0.009112468437</v>
      </c>
      <c r="AC17" s="82">
        <f t="shared" si="6"/>
        <v>0.009112468437</v>
      </c>
      <c r="AD17" s="82">
        <f t="shared" si="6"/>
        <v>0.009112468437</v>
      </c>
      <c r="AE17" s="82">
        <f t="shared" si="6"/>
        <v>0.009112468437</v>
      </c>
      <c r="AF17" s="82">
        <f t="shared" si="6"/>
        <v>0.009112468437</v>
      </c>
      <c r="AG17" s="82">
        <f t="shared" si="6"/>
        <v>0.009112468437</v>
      </c>
      <c r="AH17" s="82">
        <f t="shared" si="6"/>
        <v>0.009112468437</v>
      </c>
      <c r="AI17" s="82">
        <f t="shared" si="6"/>
        <v>0.009112468437</v>
      </c>
      <c r="AJ17" s="82">
        <f t="shared" si="6"/>
        <v>0.009112468437</v>
      </c>
      <c r="AK17" s="82">
        <f t="shared" si="6"/>
        <v>0.009112468437</v>
      </c>
      <c r="AL17" s="82">
        <f t="shared" si="6"/>
        <v>0.009112468437</v>
      </c>
      <c r="AM17" s="82">
        <f t="shared" si="6"/>
        <v>0.009112468437</v>
      </c>
      <c r="AN17" s="82">
        <f t="shared" si="6"/>
        <v>0.009112468437</v>
      </c>
      <c r="AO17" s="82">
        <f t="shared" si="6"/>
        <v>0.009112468437</v>
      </c>
      <c r="AP17" s="82">
        <f t="shared" si="6"/>
        <v>0.009112468437</v>
      </c>
      <c r="AQ17" s="82">
        <f t="shared" si="6"/>
        <v>0.009112468437</v>
      </c>
      <c r="AR17" s="82">
        <f t="shared" si="6"/>
        <v>0.009112468437</v>
      </c>
      <c r="AS17" s="82">
        <f t="shared" si="6"/>
        <v>0.009112468437</v>
      </c>
      <c r="AT17" s="82">
        <f t="shared" si="6"/>
        <v>0.009112468437</v>
      </c>
      <c r="AU17" s="82">
        <f t="shared" si="6"/>
        <v>0.009112468437</v>
      </c>
      <c r="AV17" s="82">
        <f t="shared" si="6"/>
        <v>0.009112468437</v>
      </c>
      <c r="AW17" s="82">
        <f t="shared" si="6"/>
        <v>0.009112468437</v>
      </c>
      <c r="AX17" s="82">
        <f t="shared" si="6"/>
        <v>0.009112468437</v>
      </c>
      <c r="AY17" s="82">
        <f t="shared" si="6"/>
        <v>0.009112468437</v>
      </c>
      <c r="AZ17" s="82">
        <f t="shared" si="6"/>
        <v>0.009112468437</v>
      </c>
      <c r="BA17" s="82">
        <f t="shared" si="6"/>
        <v>0.009112468437</v>
      </c>
      <c r="BB17" s="82">
        <f t="shared" si="6"/>
        <v>0.009112468437</v>
      </c>
      <c r="BC17" s="82">
        <f t="shared" si="6"/>
        <v>0.009112468437</v>
      </c>
      <c r="BD17" s="82">
        <f t="shared" si="6"/>
        <v>0.009112468437</v>
      </c>
      <c r="BE17" s="82">
        <f t="shared" si="6"/>
        <v>0.009112468437</v>
      </c>
      <c r="BF17" s="82">
        <f t="shared" si="6"/>
        <v>0.009112468437</v>
      </c>
      <c r="BG17" s="82">
        <f t="shared" si="6"/>
        <v>0.009112468437</v>
      </c>
      <c r="BH17" s="82">
        <f t="shared" si="6"/>
        <v>0.009112468437</v>
      </c>
      <c r="BI17" s="82">
        <f t="shared" si="6"/>
        <v>0.009112468437</v>
      </c>
      <c r="BJ17" s="82">
        <f t="shared" si="6"/>
        <v>0.009112468437</v>
      </c>
      <c r="BK17" s="82">
        <f t="shared" si="6"/>
        <v>0.009112468437</v>
      </c>
      <c r="BL17" s="82">
        <f t="shared" si="6"/>
        <v>0.009112468437</v>
      </c>
      <c r="BM17" s="82">
        <f t="shared" si="6"/>
        <v>0.009112468437</v>
      </c>
      <c r="BN17" s="82">
        <f t="shared" si="6"/>
        <v>0.009112468437</v>
      </c>
      <c r="BO17" s="82">
        <f t="shared" si="6"/>
        <v>0.009112468437</v>
      </c>
      <c r="BP17" s="82">
        <f t="shared" si="6"/>
        <v>0.009112468437</v>
      </c>
      <c r="BQ17" s="82">
        <f t="shared" si="6"/>
        <v>0.009112468437</v>
      </c>
      <c r="BR17" s="82">
        <f t="shared" si="6"/>
        <v>0.009112468437</v>
      </c>
    </row>
    <row r="18" outlineLevel="2"/>
    <row r="19" outlineLevel="2">
      <c r="D19" s="65" t="s">
        <v>225</v>
      </c>
    </row>
    <row r="20" outlineLevel="2">
      <c r="D20" s="51" t="s">
        <v>226</v>
      </c>
      <c r="E20" s="66" t="str">
        <f>Currency</f>
        <v>[₦]</v>
      </c>
      <c r="K20" s="66" t="str">
        <f t="shared" ref="K20:BR20" si="7">J23</f>
        <v/>
      </c>
      <c r="L20" s="66">
        <f t="shared" si="7"/>
        <v>7866666.667</v>
      </c>
      <c r="M20" s="66">
        <f t="shared" si="7"/>
        <v>7733333.333</v>
      </c>
      <c r="N20" s="66">
        <f t="shared" si="7"/>
        <v>7600000</v>
      </c>
      <c r="O20" s="66">
        <f t="shared" si="7"/>
        <v>7466666.667</v>
      </c>
      <c r="P20" s="66">
        <f t="shared" si="7"/>
        <v>7333333.333</v>
      </c>
      <c r="Q20" s="66">
        <f t="shared" si="7"/>
        <v>7200000</v>
      </c>
      <c r="R20" s="66">
        <f t="shared" si="7"/>
        <v>7066666.667</v>
      </c>
      <c r="S20" s="66">
        <f t="shared" si="7"/>
        <v>6933333.333</v>
      </c>
      <c r="T20" s="66">
        <f t="shared" si="7"/>
        <v>6800000</v>
      </c>
      <c r="U20" s="66">
        <f t="shared" si="7"/>
        <v>6666666.667</v>
      </c>
      <c r="V20" s="66">
        <f t="shared" si="7"/>
        <v>6533333.333</v>
      </c>
      <c r="W20" s="66">
        <f t="shared" si="7"/>
        <v>6400000</v>
      </c>
      <c r="X20" s="66">
        <f t="shared" si="7"/>
        <v>6266666.667</v>
      </c>
      <c r="Y20" s="66">
        <f t="shared" si="7"/>
        <v>6133333.333</v>
      </c>
      <c r="Z20" s="66">
        <f t="shared" si="7"/>
        <v>6000000</v>
      </c>
      <c r="AA20" s="66">
        <f t="shared" si="7"/>
        <v>5866666.667</v>
      </c>
      <c r="AB20" s="66">
        <f t="shared" si="7"/>
        <v>5733333.333</v>
      </c>
      <c r="AC20" s="66">
        <f t="shared" si="7"/>
        <v>5600000</v>
      </c>
      <c r="AD20" s="66">
        <f t="shared" si="7"/>
        <v>5466666.667</v>
      </c>
      <c r="AE20" s="66">
        <f t="shared" si="7"/>
        <v>5333333.333</v>
      </c>
      <c r="AF20" s="66">
        <f t="shared" si="7"/>
        <v>5200000</v>
      </c>
      <c r="AG20" s="66">
        <f t="shared" si="7"/>
        <v>5066666.667</v>
      </c>
      <c r="AH20" s="66">
        <f t="shared" si="7"/>
        <v>4933333.333</v>
      </c>
      <c r="AI20" s="66">
        <f t="shared" si="7"/>
        <v>4800000</v>
      </c>
      <c r="AJ20" s="66">
        <f t="shared" si="7"/>
        <v>4666666.667</v>
      </c>
      <c r="AK20" s="66">
        <f t="shared" si="7"/>
        <v>4533333.333</v>
      </c>
      <c r="AL20" s="66">
        <f t="shared" si="7"/>
        <v>4400000</v>
      </c>
      <c r="AM20" s="66">
        <f t="shared" si="7"/>
        <v>4266666.667</v>
      </c>
      <c r="AN20" s="66">
        <f t="shared" si="7"/>
        <v>4133333.333</v>
      </c>
      <c r="AO20" s="66">
        <f t="shared" si="7"/>
        <v>4000000</v>
      </c>
      <c r="AP20" s="66">
        <f t="shared" si="7"/>
        <v>3866666.667</v>
      </c>
      <c r="AQ20" s="66">
        <f t="shared" si="7"/>
        <v>3733333.333</v>
      </c>
      <c r="AR20" s="66">
        <f t="shared" si="7"/>
        <v>3600000</v>
      </c>
      <c r="AS20" s="66">
        <f t="shared" si="7"/>
        <v>3466666.667</v>
      </c>
      <c r="AT20" s="66">
        <f t="shared" si="7"/>
        <v>3333333.333</v>
      </c>
      <c r="AU20" s="66">
        <f t="shared" si="7"/>
        <v>3200000</v>
      </c>
      <c r="AV20" s="66">
        <f t="shared" si="7"/>
        <v>3066666.667</v>
      </c>
      <c r="AW20" s="66">
        <f t="shared" si="7"/>
        <v>2933333.333</v>
      </c>
      <c r="AX20" s="66">
        <f t="shared" si="7"/>
        <v>2800000</v>
      </c>
      <c r="AY20" s="66">
        <f t="shared" si="7"/>
        <v>2666666.667</v>
      </c>
      <c r="AZ20" s="66">
        <f t="shared" si="7"/>
        <v>2533333.333</v>
      </c>
      <c r="BA20" s="66">
        <f t="shared" si="7"/>
        <v>2400000</v>
      </c>
      <c r="BB20" s="66">
        <f t="shared" si="7"/>
        <v>2266666.667</v>
      </c>
      <c r="BC20" s="66">
        <f t="shared" si="7"/>
        <v>2133333.333</v>
      </c>
      <c r="BD20" s="66">
        <f t="shared" si="7"/>
        <v>2000000</v>
      </c>
      <c r="BE20" s="66">
        <f t="shared" si="7"/>
        <v>1866666.667</v>
      </c>
      <c r="BF20" s="66">
        <f t="shared" si="7"/>
        <v>1733333.333</v>
      </c>
      <c r="BG20" s="66">
        <f t="shared" si="7"/>
        <v>1600000</v>
      </c>
      <c r="BH20" s="66">
        <f t="shared" si="7"/>
        <v>1466666.667</v>
      </c>
      <c r="BI20" s="66">
        <f t="shared" si="7"/>
        <v>1333333.333</v>
      </c>
      <c r="BJ20" s="66">
        <f t="shared" si="7"/>
        <v>1200000</v>
      </c>
      <c r="BK20" s="66">
        <f t="shared" si="7"/>
        <v>1066666.667</v>
      </c>
      <c r="BL20" s="66">
        <f t="shared" si="7"/>
        <v>933333.3333</v>
      </c>
      <c r="BM20" s="66">
        <f t="shared" si="7"/>
        <v>800000</v>
      </c>
      <c r="BN20" s="66">
        <f t="shared" si="7"/>
        <v>666666.6667</v>
      </c>
      <c r="BO20" s="66">
        <f t="shared" si="7"/>
        <v>533333.3333</v>
      </c>
      <c r="BP20" s="66">
        <f t="shared" si="7"/>
        <v>400000</v>
      </c>
      <c r="BQ20" s="66">
        <f t="shared" si="7"/>
        <v>266666.6667</v>
      </c>
      <c r="BR20" s="66">
        <f t="shared" si="7"/>
        <v>133333.3333</v>
      </c>
    </row>
    <row r="21" ht="15.75" customHeight="1" outlineLevel="2">
      <c r="D21" s="51" t="s">
        <v>227</v>
      </c>
      <c r="E21" s="66" t="str">
        <f>Currency</f>
        <v>[₦]</v>
      </c>
      <c r="K21" s="67">
        <f t="shared" ref="K21:BR21" si="8">K13</f>
        <v>8000000</v>
      </c>
      <c r="L21" s="67">
        <f t="shared" si="8"/>
        <v>0</v>
      </c>
      <c r="M21" s="67">
        <f t="shared" si="8"/>
        <v>0</v>
      </c>
      <c r="N21" s="67">
        <f t="shared" si="8"/>
        <v>0</v>
      </c>
      <c r="O21" s="67">
        <f t="shared" si="8"/>
        <v>0</v>
      </c>
      <c r="P21" s="67">
        <f t="shared" si="8"/>
        <v>0</v>
      </c>
      <c r="Q21" s="67">
        <f t="shared" si="8"/>
        <v>0</v>
      </c>
      <c r="R21" s="67">
        <f t="shared" si="8"/>
        <v>0</v>
      </c>
      <c r="S21" s="67">
        <f t="shared" si="8"/>
        <v>0</v>
      </c>
      <c r="T21" s="67">
        <f t="shared" si="8"/>
        <v>0</v>
      </c>
      <c r="U21" s="67">
        <f t="shared" si="8"/>
        <v>0</v>
      </c>
      <c r="V21" s="67">
        <f t="shared" si="8"/>
        <v>0</v>
      </c>
      <c r="W21" s="67" t="str">
        <f t="shared" si="8"/>
        <v/>
      </c>
      <c r="X21" s="67">
        <f t="shared" si="8"/>
        <v>0</v>
      </c>
      <c r="Y21" s="67">
        <f t="shared" si="8"/>
        <v>0</v>
      </c>
      <c r="Z21" s="67">
        <f t="shared" si="8"/>
        <v>0</v>
      </c>
      <c r="AA21" s="67">
        <f t="shared" si="8"/>
        <v>0</v>
      </c>
      <c r="AB21" s="67">
        <f t="shared" si="8"/>
        <v>0</v>
      </c>
      <c r="AC21" s="67">
        <f t="shared" si="8"/>
        <v>0</v>
      </c>
      <c r="AD21" s="67">
        <f t="shared" si="8"/>
        <v>0</v>
      </c>
      <c r="AE21" s="67">
        <f t="shared" si="8"/>
        <v>0</v>
      </c>
      <c r="AF21" s="67">
        <f t="shared" si="8"/>
        <v>0</v>
      </c>
      <c r="AG21" s="67">
        <f t="shared" si="8"/>
        <v>0</v>
      </c>
      <c r="AH21" s="67">
        <f t="shared" si="8"/>
        <v>0</v>
      </c>
      <c r="AI21" s="67" t="str">
        <f t="shared" si="8"/>
        <v/>
      </c>
      <c r="AJ21" s="67">
        <f t="shared" si="8"/>
        <v>0</v>
      </c>
      <c r="AK21" s="67">
        <f t="shared" si="8"/>
        <v>0</v>
      </c>
      <c r="AL21" s="67">
        <f t="shared" si="8"/>
        <v>0</v>
      </c>
      <c r="AM21" s="67">
        <f t="shared" si="8"/>
        <v>0</v>
      </c>
      <c r="AN21" s="67">
        <f t="shared" si="8"/>
        <v>0</v>
      </c>
      <c r="AO21" s="67">
        <f t="shared" si="8"/>
        <v>0</v>
      </c>
      <c r="AP21" s="67">
        <f t="shared" si="8"/>
        <v>0</v>
      </c>
      <c r="AQ21" s="67">
        <f t="shared" si="8"/>
        <v>0</v>
      </c>
      <c r="AR21" s="67">
        <f t="shared" si="8"/>
        <v>0</v>
      </c>
      <c r="AS21" s="67">
        <f t="shared" si="8"/>
        <v>0</v>
      </c>
      <c r="AT21" s="67">
        <f t="shared" si="8"/>
        <v>0</v>
      </c>
      <c r="AU21" s="67" t="str">
        <f t="shared" si="8"/>
        <v/>
      </c>
      <c r="AV21" s="67">
        <f t="shared" si="8"/>
        <v>0</v>
      </c>
      <c r="AW21" s="67">
        <f t="shared" si="8"/>
        <v>0</v>
      </c>
      <c r="AX21" s="67">
        <f t="shared" si="8"/>
        <v>0</v>
      </c>
      <c r="AY21" s="67">
        <f t="shared" si="8"/>
        <v>0</v>
      </c>
      <c r="AZ21" s="67">
        <f t="shared" si="8"/>
        <v>0</v>
      </c>
      <c r="BA21" s="67">
        <f t="shared" si="8"/>
        <v>0</v>
      </c>
      <c r="BB21" s="67">
        <f t="shared" si="8"/>
        <v>0</v>
      </c>
      <c r="BC21" s="67">
        <f t="shared" si="8"/>
        <v>0</v>
      </c>
      <c r="BD21" s="67">
        <f t="shared" si="8"/>
        <v>0</v>
      </c>
      <c r="BE21" s="67">
        <f t="shared" si="8"/>
        <v>0</v>
      </c>
      <c r="BF21" s="67">
        <f t="shared" si="8"/>
        <v>0</v>
      </c>
      <c r="BG21" s="67" t="str">
        <f t="shared" si="8"/>
        <v/>
      </c>
      <c r="BH21" s="67">
        <f t="shared" si="8"/>
        <v>0</v>
      </c>
      <c r="BI21" s="67">
        <f t="shared" si="8"/>
        <v>0</v>
      </c>
      <c r="BJ21" s="67">
        <f t="shared" si="8"/>
        <v>0</v>
      </c>
      <c r="BK21" s="67">
        <f t="shared" si="8"/>
        <v>0</v>
      </c>
      <c r="BL21" s="67">
        <f t="shared" si="8"/>
        <v>0</v>
      </c>
      <c r="BM21" s="67">
        <f t="shared" si="8"/>
        <v>0</v>
      </c>
      <c r="BN21" s="67">
        <f t="shared" si="8"/>
        <v>0</v>
      </c>
      <c r="BO21" s="67">
        <f t="shared" si="8"/>
        <v>0</v>
      </c>
      <c r="BP21" s="67">
        <f t="shared" si="8"/>
        <v>0</v>
      </c>
      <c r="BQ21" s="67">
        <f t="shared" si="8"/>
        <v>0</v>
      </c>
      <c r="BR21" s="67">
        <f t="shared" si="8"/>
        <v>0</v>
      </c>
    </row>
    <row r="22" ht="15.75" customHeight="1" outlineLevel="2">
      <c r="D22" s="51" t="s">
        <v>228</v>
      </c>
      <c r="E22" s="66" t="str">
        <f>Currency</f>
        <v>[₦]</v>
      </c>
      <c r="H22" s="105">
        <f>H13/H14</f>
        <v>133333.3333</v>
      </c>
      <c r="K22" s="67">
        <f t="shared" ref="K22:BR22" si="9">$H$22*K15</f>
        <v>133333.3333</v>
      </c>
      <c r="L22" s="67">
        <f t="shared" si="9"/>
        <v>133333.3333</v>
      </c>
      <c r="M22" s="67">
        <f t="shared" si="9"/>
        <v>133333.3333</v>
      </c>
      <c r="N22" s="67">
        <f t="shared" si="9"/>
        <v>133333.3333</v>
      </c>
      <c r="O22" s="67">
        <f t="shared" si="9"/>
        <v>133333.3333</v>
      </c>
      <c r="P22" s="67">
        <f t="shared" si="9"/>
        <v>133333.3333</v>
      </c>
      <c r="Q22" s="67">
        <f t="shared" si="9"/>
        <v>133333.3333</v>
      </c>
      <c r="R22" s="67">
        <f t="shared" si="9"/>
        <v>133333.3333</v>
      </c>
      <c r="S22" s="67">
        <f t="shared" si="9"/>
        <v>133333.3333</v>
      </c>
      <c r="T22" s="67">
        <f t="shared" si="9"/>
        <v>133333.3333</v>
      </c>
      <c r="U22" s="67">
        <f t="shared" si="9"/>
        <v>133333.3333</v>
      </c>
      <c r="V22" s="67">
        <f t="shared" si="9"/>
        <v>133333.3333</v>
      </c>
      <c r="W22" s="67">
        <f t="shared" si="9"/>
        <v>133333.3333</v>
      </c>
      <c r="X22" s="67">
        <f t="shared" si="9"/>
        <v>133333.3333</v>
      </c>
      <c r="Y22" s="67">
        <f t="shared" si="9"/>
        <v>133333.3333</v>
      </c>
      <c r="Z22" s="67">
        <f t="shared" si="9"/>
        <v>133333.3333</v>
      </c>
      <c r="AA22" s="67">
        <f t="shared" si="9"/>
        <v>133333.3333</v>
      </c>
      <c r="AB22" s="67">
        <f t="shared" si="9"/>
        <v>133333.3333</v>
      </c>
      <c r="AC22" s="67">
        <f t="shared" si="9"/>
        <v>133333.3333</v>
      </c>
      <c r="AD22" s="67">
        <f t="shared" si="9"/>
        <v>133333.3333</v>
      </c>
      <c r="AE22" s="67">
        <f t="shared" si="9"/>
        <v>133333.3333</v>
      </c>
      <c r="AF22" s="67">
        <f t="shared" si="9"/>
        <v>133333.3333</v>
      </c>
      <c r="AG22" s="67">
        <f t="shared" si="9"/>
        <v>133333.3333</v>
      </c>
      <c r="AH22" s="67">
        <f t="shared" si="9"/>
        <v>133333.3333</v>
      </c>
      <c r="AI22" s="67">
        <f t="shared" si="9"/>
        <v>133333.3333</v>
      </c>
      <c r="AJ22" s="67">
        <f t="shared" si="9"/>
        <v>133333.3333</v>
      </c>
      <c r="AK22" s="67">
        <f t="shared" si="9"/>
        <v>133333.3333</v>
      </c>
      <c r="AL22" s="67">
        <f t="shared" si="9"/>
        <v>133333.3333</v>
      </c>
      <c r="AM22" s="67">
        <f t="shared" si="9"/>
        <v>133333.3333</v>
      </c>
      <c r="AN22" s="67">
        <f t="shared" si="9"/>
        <v>133333.3333</v>
      </c>
      <c r="AO22" s="67">
        <f t="shared" si="9"/>
        <v>133333.3333</v>
      </c>
      <c r="AP22" s="67">
        <f t="shared" si="9"/>
        <v>133333.3333</v>
      </c>
      <c r="AQ22" s="67">
        <f t="shared" si="9"/>
        <v>133333.3333</v>
      </c>
      <c r="AR22" s="67">
        <f t="shared" si="9"/>
        <v>133333.3333</v>
      </c>
      <c r="AS22" s="67">
        <f t="shared" si="9"/>
        <v>133333.3333</v>
      </c>
      <c r="AT22" s="67">
        <f t="shared" si="9"/>
        <v>133333.3333</v>
      </c>
      <c r="AU22" s="67">
        <f t="shared" si="9"/>
        <v>133333.3333</v>
      </c>
      <c r="AV22" s="67">
        <f t="shared" si="9"/>
        <v>133333.3333</v>
      </c>
      <c r="AW22" s="67">
        <f t="shared" si="9"/>
        <v>133333.3333</v>
      </c>
      <c r="AX22" s="67">
        <f t="shared" si="9"/>
        <v>133333.3333</v>
      </c>
      <c r="AY22" s="67">
        <f t="shared" si="9"/>
        <v>133333.3333</v>
      </c>
      <c r="AZ22" s="67">
        <f t="shared" si="9"/>
        <v>133333.3333</v>
      </c>
      <c r="BA22" s="67">
        <f t="shared" si="9"/>
        <v>133333.3333</v>
      </c>
      <c r="BB22" s="67">
        <f t="shared" si="9"/>
        <v>133333.3333</v>
      </c>
      <c r="BC22" s="67">
        <f t="shared" si="9"/>
        <v>133333.3333</v>
      </c>
      <c r="BD22" s="67">
        <f t="shared" si="9"/>
        <v>133333.3333</v>
      </c>
      <c r="BE22" s="67">
        <f t="shared" si="9"/>
        <v>133333.3333</v>
      </c>
      <c r="BF22" s="67">
        <f t="shared" si="9"/>
        <v>133333.3333</v>
      </c>
      <c r="BG22" s="67">
        <f t="shared" si="9"/>
        <v>133333.3333</v>
      </c>
      <c r="BH22" s="67">
        <f t="shared" si="9"/>
        <v>133333.3333</v>
      </c>
      <c r="BI22" s="67">
        <f t="shared" si="9"/>
        <v>133333.3333</v>
      </c>
      <c r="BJ22" s="67">
        <f t="shared" si="9"/>
        <v>133333.3333</v>
      </c>
      <c r="BK22" s="67">
        <f t="shared" si="9"/>
        <v>133333.3333</v>
      </c>
      <c r="BL22" s="67">
        <f t="shared" si="9"/>
        <v>133333.3333</v>
      </c>
      <c r="BM22" s="67">
        <f t="shared" si="9"/>
        <v>133333.3333</v>
      </c>
      <c r="BN22" s="67">
        <f t="shared" si="9"/>
        <v>133333.3333</v>
      </c>
      <c r="BO22" s="67">
        <f t="shared" si="9"/>
        <v>133333.3333</v>
      </c>
      <c r="BP22" s="67">
        <f t="shared" si="9"/>
        <v>133333.3333</v>
      </c>
      <c r="BQ22" s="67">
        <f t="shared" si="9"/>
        <v>133333.3333</v>
      </c>
      <c r="BR22" s="67">
        <f t="shared" si="9"/>
        <v>133333.3333</v>
      </c>
    </row>
    <row r="23" ht="15.75" customHeight="1" outlineLevel="2">
      <c r="D23" s="98" t="s">
        <v>229</v>
      </c>
      <c r="E23" s="98" t="str">
        <f>Currency</f>
        <v>[₦]</v>
      </c>
      <c r="F23" s="98"/>
      <c r="G23" s="98"/>
      <c r="H23" s="98"/>
      <c r="I23" s="98"/>
      <c r="J23" s="98"/>
      <c r="K23" s="98">
        <f t="shared" ref="K23:BR23" si="10">K20+K21-K22</f>
        <v>7866666.667</v>
      </c>
      <c r="L23" s="98">
        <f t="shared" si="10"/>
        <v>7733333.333</v>
      </c>
      <c r="M23" s="98">
        <f t="shared" si="10"/>
        <v>7600000</v>
      </c>
      <c r="N23" s="98">
        <f t="shared" si="10"/>
        <v>7466666.667</v>
      </c>
      <c r="O23" s="98">
        <f t="shared" si="10"/>
        <v>7333333.333</v>
      </c>
      <c r="P23" s="98">
        <f t="shared" si="10"/>
        <v>7200000</v>
      </c>
      <c r="Q23" s="98">
        <f t="shared" si="10"/>
        <v>7066666.667</v>
      </c>
      <c r="R23" s="98">
        <f t="shared" si="10"/>
        <v>6933333.333</v>
      </c>
      <c r="S23" s="98">
        <f t="shared" si="10"/>
        <v>6800000</v>
      </c>
      <c r="T23" s="98">
        <f t="shared" si="10"/>
        <v>6666666.667</v>
      </c>
      <c r="U23" s="98">
        <f t="shared" si="10"/>
        <v>6533333.333</v>
      </c>
      <c r="V23" s="98">
        <f t="shared" si="10"/>
        <v>6400000</v>
      </c>
      <c r="W23" s="98">
        <f t="shared" si="10"/>
        <v>6266666.667</v>
      </c>
      <c r="X23" s="98">
        <f t="shared" si="10"/>
        <v>6133333.333</v>
      </c>
      <c r="Y23" s="98">
        <f t="shared" si="10"/>
        <v>6000000</v>
      </c>
      <c r="Z23" s="98">
        <f t="shared" si="10"/>
        <v>5866666.667</v>
      </c>
      <c r="AA23" s="98">
        <f t="shared" si="10"/>
        <v>5733333.333</v>
      </c>
      <c r="AB23" s="98">
        <f t="shared" si="10"/>
        <v>5600000</v>
      </c>
      <c r="AC23" s="98">
        <f t="shared" si="10"/>
        <v>5466666.667</v>
      </c>
      <c r="AD23" s="98">
        <f t="shared" si="10"/>
        <v>5333333.333</v>
      </c>
      <c r="AE23" s="98">
        <f t="shared" si="10"/>
        <v>5200000</v>
      </c>
      <c r="AF23" s="98">
        <f t="shared" si="10"/>
        <v>5066666.667</v>
      </c>
      <c r="AG23" s="98">
        <f t="shared" si="10"/>
        <v>4933333.333</v>
      </c>
      <c r="AH23" s="98">
        <f t="shared" si="10"/>
        <v>4800000</v>
      </c>
      <c r="AI23" s="98">
        <f t="shared" si="10"/>
        <v>4666666.667</v>
      </c>
      <c r="AJ23" s="98">
        <f t="shared" si="10"/>
        <v>4533333.333</v>
      </c>
      <c r="AK23" s="98">
        <f t="shared" si="10"/>
        <v>4400000</v>
      </c>
      <c r="AL23" s="98">
        <f t="shared" si="10"/>
        <v>4266666.667</v>
      </c>
      <c r="AM23" s="98">
        <f t="shared" si="10"/>
        <v>4133333.333</v>
      </c>
      <c r="AN23" s="98">
        <f t="shared" si="10"/>
        <v>4000000</v>
      </c>
      <c r="AO23" s="98">
        <f t="shared" si="10"/>
        <v>3866666.667</v>
      </c>
      <c r="AP23" s="98">
        <f t="shared" si="10"/>
        <v>3733333.333</v>
      </c>
      <c r="AQ23" s="98">
        <f t="shared" si="10"/>
        <v>3600000</v>
      </c>
      <c r="AR23" s="98">
        <f t="shared" si="10"/>
        <v>3466666.667</v>
      </c>
      <c r="AS23" s="98">
        <f t="shared" si="10"/>
        <v>3333333.333</v>
      </c>
      <c r="AT23" s="98">
        <f t="shared" si="10"/>
        <v>3200000</v>
      </c>
      <c r="AU23" s="98">
        <f t="shared" si="10"/>
        <v>3066666.667</v>
      </c>
      <c r="AV23" s="98">
        <f t="shared" si="10"/>
        <v>2933333.333</v>
      </c>
      <c r="AW23" s="98">
        <f t="shared" si="10"/>
        <v>2800000</v>
      </c>
      <c r="AX23" s="98">
        <f t="shared" si="10"/>
        <v>2666666.667</v>
      </c>
      <c r="AY23" s="98">
        <f t="shared" si="10"/>
        <v>2533333.333</v>
      </c>
      <c r="AZ23" s="98">
        <f t="shared" si="10"/>
        <v>2400000</v>
      </c>
      <c r="BA23" s="98">
        <f t="shared" si="10"/>
        <v>2266666.667</v>
      </c>
      <c r="BB23" s="98">
        <f t="shared" si="10"/>
        <v>2133333.333</v>
      </c>
      <c r="BC23" s="98">
        <f t="shared" si="10"/>
        <v>2000000</v>
      </c>
      <c r="BD23" s="98">
        <f t="shared" si="10"/>
        <v>1866666.667</v>
      </c>
      <c r="BE23" s="98">
        <f t="shared" si="10"/>
        <v>1733333.333</v>
      </c>
      <c r="BF23" s="98">
        <f t="shared" si="10"/>
        <v>1600000</v>
      </c>
      <c r="BG23" s="98">
        <f t="shared" si="10"/>
        <v>1466666.667</v>
      </c>
      <c r="BH23" s="98">
        <f t="shared" si="10"/>
        <v>1333333.333</v>
      </c>
      <c r="BI23" s="98">
        <f t="shared" si="10"/>
        <v>1200000</v>
      </c>
      <c r="BJ23" s="98">
        <f t="shared" si="10"/>
        <v>1066666.667</v>
      </c>
      <c r="BK23" s="98">
        <f t="shared" si="10"/>
        <v>933333.3333</v>
      </c>
      <c r="BL23" s="98">
        <f t="shared" si="10"/>
        <v>800000</v>
      </c>
      <c r="BM23" s="98">
        <f t="shared" si="10"/>
        <v>666666.6667</v>
      </c>
      <c r="BN23" s="98">
        <f t="shared" si="10"/>
        <v>533333.3333</v>
      </c>
      <c r="BO23" s="98">
        <f t="shared" si="10"/>
        <v>400000</v>
      </c>
      <c r="BP23" s="98">
        <f t="shared" si="10"/>
        <v>266666.6667</v>
      </c>
      <c r="BQ23" s="98">
        <f t="shared" si="10"/>
        <v>133333.3333</v>
      </c>
      <c r="BR23" s="98">
        <f t="shared" si="10"/>
        <v>0.000000006577465683</v>
      </c>
    </row>
    <row r="24" ht="15.75" customHeight="1" outlineLevel="2"/>
    <row r="25" ht="15.75" customHeight="1" outlineLevel="2">
      <c r="D25" s="51" t="s">
        <v>139</v>
      </c>
      <c r="E25" s="66" t="str">
        <f>Currency</f>
        <v>[₦]</v>
      </c>
      <c r="K25" s="107">
        <f t="shared" ref="K25:BR25" si="11">K17</f>
        <v>0.009112468437</v>
      </c>
      <c r="L25" s="107">
        <f t="shared" si="11"/>
        <v>0.009112468437</v>
      </c>
      <c r="M25" s="107">
        <f t="shared" si="11"/>
        <v>0.009112468437</v>
      </c>
      <c r="N25" s="107">
        <f t="shared" si="11"/>
        <v>0.009112468437</v>
      </c>
      <c r="O25" s="107">
        <f t="shared" si="11"/>
        <v>0.009112468437</v>
      </c>
      <c r="P25" s="107">
        <f t="shared" si="11"/>
        <v>0.009112468437</v>
      </c>
      <c r="Q25" s="107">
        <f t="shared" si="11"/>
        <v>0.009112468437</v>
      </c>
      <c r="R25" s="107">
        <f t="shared" si="11"/>
        <v>0.009112468437</v>
      </c>
      <c r="S25" s="107">
        <f t="shared" si="11"/>
        <v>0.009112468437</v>
      </c>
      <c r="T25" s="107">
        <f t="shared" si="11"/>
        <v>0.009112468437</v>
      </c>
      <c r="U25" s="107">
        <f t="shared" si="11"/>
        <v>0.009112468437</v>
      </c>
      <c r="V25" s="107">
        <f t="shared" si="11"/>
        <v>0.009112468437</v>
      </c>
      <c r="W25" s="107">
        <f t="shared" si="11"/>
        <v>0.009112468437</v>
      </c>
      <c r="X25" s="107">
        <f t="shared" si="11"/>
        <v>0.009112468437</v>
      </c>
      <c r="Y25" s="107">
        <f t="shared" si="11"/>
        <v>0.009112468437</v>
      </c>
      <c r="Z25" s="107">
        <f t="shared" si="11"/>
        <v>0.009112468437</v>
      </c>
      <c r="AA25" s="107">
        <f t="shared" si="11"/>
        <v>0.009112468437</v>
      </c>
      <c r="AB25" s="107">
        <f t="shared" si="11"/>
        <v>0.009112468437</v>
      </c>
      <c r="AC25" s="107">
        <f t="shared" si="11"/>
        <v>0.009112468437</v>
      </c>
      <c r="AD25" s="107">
        <f t="shared" si="11"/>
        <v>0.009112468437</v>
      </c>
      <c r="AE25" s="107">
        <f t="shared" si="11"/>
        <v>0.009112468437</v>
      </c>
      <c r="AF25" s="107">
        <f t="shared" si="11"/>
        <v>0.009112468437</v>
      </c>
      <c r="AG25" s="107">
        <f t="shared" si="11"/>
        <v>0.009112468437</v>
      </c>
      <c r="AH25" s="107">
        <f t="shared" si="11"/>
        <v>0.009112468437</v>
      </c>
      <c r="AI25" s="107">
        <f t="shared" si="11"/>
        <v>0.009112468437</v>
      </c>
      <c r="AJ25" s="107">
        <f t="shared" si="11"/>
        <v>0.009112468437</v>
      </c>
      <c r="AK25" s="107">
        <f t="shared" si="11"/>
        <v>0.009112468437</v>
      </c>
      <c r="AL25" s="107">
        <f t="shared" si="11"/>
        <v>0.009112468437</v>
      </c>
      <c r="AM25" s="107">
        <f t="shared" si="11"/>
        <v>0.009112468437</v>
      </c>
      <c r="AN25" s="107">
        <f t="shared" si="11"/>
        <v>0.009112468437</v>
      </c>
      <c r="AO25" s="107">
        <f t="shared" si="11"/>
        <v>0.009112468437</v>
      </c>
      <c r="AP25" s="107">
        <f t="shared" si="11"/>
        <v>0.009112468437</v>
      </c>
      <c r="AQ25" s="107">
        <f t="shared" si="11"/>
        <v>0.009112468437</v>
      </c>
      <c r="AR25" s="107">
        <f t="shared" si="11"/>
        <v>0.009112468437</v>
      </c>
      <c r="AS25" s="107">
        <f t="shared" si="11"/>
        <v>0.009112468437</v>
      </c>
      <c r="AT25" s="107">
        <f t="shared" si="11"/>
        <v>0.009112468437</v>
      </c>
      <c r="AU25" s="107">
        <f t="shared" si="11"/>
        <v>0.009112468437</v>
      </c>
      <c r="AV25" s="107">
        <f t="shared" si="11"/>
        <v>0.009112468437</v>
      </c>
      <c r="AW25" s="107">
        <f t="shared" si="11"/>
        <v>0.009112468437</v>
      </c>
      <c r="AX25" s="107">
        <f t="shared" si="11"/>
        <v>0.009112468437</v>
      </c>
      <c r="AY25" s="107">
        <f t="shared" si="11"/>
        <v>0.009112468437</v>
      </c>
      <c r="AZ25" s="107">
        <f t="shared" si="11"/>
        <v>0.009112468437</v>
      </c>
      <c r="BA25" s="107">
        <f t="shared" si="11"/>
        <v>0.009112468437</v>
      </c>
      <c r="BB25" s="107">
        <f t="shared" si="11"/>
        <v>0.009112468437</v>
      </c>
      <c r="BC25" s="107">
        <f t="shared" si="11"/>
        <v>0.009112468437</v>
      </c>
      <c r="BD25" s="107">
        <f t="shared" si="11"/>
        <v>0.009112468437</v>
      </c>
      <c r="BE25" s="107">
        <f t="shared" si="11"/>
        <v>0.009112468437</v>
      </c>
      <c r="BF25" s="107">
        <f t="shared" si="11"/>
        <v>0.009112468437</v>
      </c>
      <c r="BG25" s="107">
        <f t="shared" si="11"/>
        <v>0.009112468437</v>
      </c>
      <c r="BH25" s="107">
        <f t="shared" si="11"/>
        <v>0.009112468437</v>
      </c>
      <c r="BI25" s="107">
        <f t="shared" si="11"/>
        <v>0.009112468437</v>
      </c>
      <c r="BJ25" s="107">
        <f t="shared" si="11"/>
        <v>0.009112468437</v>
      </c>
      <c r="BK25" s="107">
        <f t="shared" si="11"/>
        <v>0.009112468437</v>
      </c>
      <c r="BL25" s="107">
        <f t="shared" si="11"/>
        <v>0.009112468437</v>
      </c>
      <c r="BM25" s="107">
        <f t="shared" si="11"/>
        <v>0.009112468437</v>
      </c>
      <c r="BN25" s="107">
        <f t="shared" si="11"/>
        <v>0.009112468437</v>
      </c>
      <c r="BO25" s="107">
        <f t="shared" si="11"/>
        <v>0.009112468437</v>
      </c>
      <c r="BP25" s="107">
        <f t="shared" si="11"/>
        <v>0.009112468437</v>
      </c>
      <c r="BQ25" s="107">
        <f t="shared" si="11"/>
        <v>0.009112468437</v>
      </c>
      <c r="BR25" s="107">
        <f t="shared" si="11"/>
        <v>0.009112468437</v>
      </c>
    </row>
    <row r="26" ht="15.75" customHeight="1" outlineLevel="2">
      <c r="D26" s="51" t="s">
        <v>230</v>
      </c>
      <c r="E26" s="66" t="str">
        <f>Currency</f>
        <v>[₦]</v>
      </c>
      <c r="K26" s="67">
        <f t="shared" ref="K26:BR26" si="12">AVERAGE(K20,K21)*K25</f>
        <v>72899.7475</v>
      </c>
      <c r="L26" s="67">
        <f t="shared" si="12"/>
        <v>35842.37585</v>
      </c>
      <c r="M26" s="67">
        <f t="shared" si="12"/>
        <v>35234.87796</v>
      </c>
      <c r="N26" s="67">
        <f t="shared" si="12"/>
        <v>34627.38006</v>
      </c>
      <c r="O26" s="67">
        <f t="shared" si="12"/>
        <v>34019.88216</v>
      </c>
      <c r="P26" s="67">
        <f t="shared" si="12"/>
        <v>33412.38427</v>
      </c>
      <c r="Q26" s="67">
        <f t="shared" si="12"/>
        <v>32804.88637</v>
      </c>
      <c r="R26" s="67">
        <f t="shared" si="12"/>
        <v>32197.38848</v>
      </c>
      <c r="S26" s="67">
        <f t="shared" si="12"/>
        <v>31589.89058</v>
      </c>
      <c r="T26" s="67">
        <f t="shared" si="12"/>
        <v>30982.39269</v>
      </c>
      <c r="U26" s="67">
        <f t="shared" si="12"/>
        <v>30374.89479</v>
      </c>
      <c r="V26" s="67">
        <f t="shared" si="12"/>
        <v>29767.39689</v>
      </c>
      <c r="W26" s="67">
        <f t="shared" si="12"/>
        <v>58319.798</v>
      </c>
      <c r="X26" s="67">
        <f t="shared" si="12"/>
        <v>28552.4011</v>
      </c>
      <c r="Y26" s="67">
        <f t="shared" si="12"/>
        <v>27944.90321</v>
      </c>
      <c r="Z26" s="67">
        <f t="shared" si="12"/>
        <v>27337.40531</v>
      </c>
      <c r="AA26" s="67">
        <f t="shared" si="12"/>
        <v>26729.90741</v>
      </c>
      <c r="AB26" s="67">
        <f t="shared" si="12"/>
        <v>26122.40952</v>
      </c>
      <c r="AC26" s="67">
        <f t="shared" si="12"/>
        <v>25514.91162</v>
      </c>
      <c r="AD26" s="67">
        <f t="shared" si="12"/>
        <v>24907.41373</v>
      </c>
      <c r="AE26" s="67">
        <f t="shared" si="12"/>
        <v>24299.91583</v>
      </c>
      <c r="AF26" s="67">
        <f t="shared" si="12"/>
        <v>23692.41794</v>
      </c>
      <c r="AG26" s="67">
        <f t="shared" si="12"/>
        <v>23084.92004</v>
      </c>
      <c r="AH26" s="67">
        <f t="shared" si="12"/>
        <v>22477.42214</v>
      </c>
      <c r="AI26" s="67">
        <f t="shared" si="12"/>
        <v>43739.8485</v>
      </c>
      <c r="AJ26" s="67">
        <f t="shared" si="12"/>
        <v>21262.42635</v>
      </c>
      <c r="AK26" s="67">
        <f t="shared" si="12"/>
        <v>20654.92846</v>
      </c>
      <c r="AL26" s="67">
        <f t="shared" si="12"/>
        <v>20047.43056</v>
      </c>
      <c r="AM26" s="67">
        <f t="shared" si="12"/>
        <v>19439.93267</v>
      </c>
      <c r="AN26" s="67">
        <f t="shared" si="12"/>
        <v>18832.43477</v>
      </c>
      <c r="AO26" s="67">
        <f t="shared" si="12"/>
        <v>18224.93687</v>
      </c>
      <c r="AP26" s="67">
        <f t="shared" si="12"/>
        <v>17617.43898</v>
      </c>
      <c r="AQ26" s="67">
        <f t="shared" si="12"/>
        <v>17009.94108</v>
      </c>
      <c r="AR26" s="67">
        <f t="shared" si="12"/>
        <v>16402.44319</v>
      </c>
      <c r="AS26" s="67">
        <f t="shared" si="12"/>
        <v>15794.94529</v>
      </c>
      <c r="AT26" s="67">
        <f t="shared" si="12"/>
        <v>15187.44739</v>
      </c>
      <c r="AU26" s="67">
        <f t="shared" si="12"/>
        <v>29159.899</v>
      </c>
      <c r="AV26" s="67">
        <f t="shared" si="12"/>
        <v>13972.4516</v>
      </c>
      <c r="AW26" s="67">
        <f t="shared" si="12"/>
        <v>13364.95371</v>
      </c>
      <c r="AX26" s="67">
        <f t="shared" si="12"/>
        <v>12757.45581</v>
      </c>
      <c r="AY26" s="67">
        <f t="shared" si="12"/>
        <v>12149.95792</v>
      </c>
      <c r="AZ26" s="67">
        <f t="shared" si="12"/>
        <v>11542.46002</v>
      </c>
      <c r="BA26" s="67">
        <f t="shared" si="12"/>
        <v>10934.96212</v>
      </c>
      <c r="BB26" s="67">
        <f t="shared" si="12"/>
        <v>10327.46423</v>
      </c>
      <c r="BC26" s="67">
        <f t="shared" si="12"/>
        <v>9719.966333</v>
      </c>
      <c r="BD26" s="67">
        <f t="shared" si="12"/>
        <v>9112.468437</v>
      </c>
      <c r="BE26" s="67">
        <f t="shared" si="12"/>
        <v>8504.970541</v>
      </c>
      <c r="BF26" s="67">
        <f t="shared" si="12"/>
        <v>7897.472645</v>
      </c>
      <c r="BG26" s="67">
        <f t="shared" si="12"/>
        <v>14579.9495</v>
      </c>
      <c r="BH26" s="67">
        <f t="shared" si="12"/>
        <v>6682.476854</v>
      </c>
      <c r="BI26" s="67">
        <f t="shared" si="12"/>
        <v>6074.978958</v>
      </c>
      <c r="BJ26" s="67">
        <f t="shared" si="12"/>
        <v>5467.481062</v>
      </c>
      <c r="BK26" s="67">
        <f t="shared" si="12"/>
        <v>4859.983166</v>
      </c>
      <c r="BL26" s="67">
        <f t="shared" si="12"/>
        <v>4252.485271</v>
      </c>
      <c r="BM26" s="67">
        <f t="shared" si="12"/>
        <v>3644.987375</v>
      </c>
      <c r="BN26" s="67">
        <f t="shared" si="12"/>
        <v>3037.489479</v>
      </c>
      <c r="BO26" s="67">
        <f t="shared" si="12"/>
        <v>2429.991583</v>
      </c>
      <c r="BP26" s="67">
        <f t="shared" si="12"/>
        <v>1822.493687</v>
      </c>
      <c r="BQ26" s="67">
        <f t="shared" si="12"/>
        <v>1214.995792</v>
      </c>
      <c r="BR26" s="67">
        <f t="shared" si="12"/>
        <v>607.4978958</v>
      </c>
    </row>
    <row r="27" ht="15.75" customHeight="1" outlineLevel="2"/>
    <row r="28" ht="15.75" customHeight="1" outlineLevel="2">
      <c r="D28" s="51" t="s">
        <v>231</v>
      </c>
      <c r="E28" s="66" t="str">
        <f>Currency</f>
        <v>[₦]</v>
      </c>
      <c r="H28" s="103">
        <f>SUM(K28:BR28)</f>
        <v>9221070.771</v>
      </c>
      <c r="K28" s="67">
        <f t="shared" ref="K28:BR28" si="13">K22+K26</f>
        <v>206233.0808</v>
      </c>
      <c r="L28" s="67">
        <f t="shared" si="13"/>
        <v>169175.7092</v>
      </c>
      <c r="M28" s="67">
        <f t="shared" si="13"/>
        <v>168568.2113</v>
      </c>
      <c r="N28" s="67">
        <f t="shared" si="13"/>
        <v>167960.7134</v>
      </c>
      <c r="O28" s="67">
        <f t="shared" si="13"/>
        <v>167353.2155</v>
      </c>
      <c r="P28" s="67">
        <f t="shared" si="13"/>
        <v>166745.7176</v>
      </c>
      <c r="Q28" s="67">
        <f t="shared" si="13"/>
        <v>166138.2197</v>
      </c>
      <c r="R28" s="67">
        <f t="shared" si="13"/>
        <v>165530.7218</v>
      </c>
      <c r="S28" s="67">
        <f t="shared" si="13"/>
        <v>164923.2239</v>
      </c>
      <c r="T28" s="67">
        <f t="shared" si="13"/>
        <v>164315.726</v>
      </c>
      <c r="U28" s="67">
        <f t="shared" si="13"/>
        <v>163708.2281</v>
      </c>
      <c r="V28" s="67">
        <f t="shared" si="13"/>
        <v>163100.7302</v>
      </c>
      <c r="W28" s="67">
        <f t="shared" si="13"/>
        <v>191653.1313</v>
      </c>
      <c r="X28" s="67">
        <f t="shared" si="13"/>
        <v>161885.7344</v>
      </c>
      <c r="Y28" s="67">
        <f t="shared" si="13"/>
        <v>161278.2365</v>
      </c>
      <c r="Z28" s="67">
        <f t="shared" si="13"/>
        <v>160670.7386</v>
      </c>
      <c r="AA28" s="67">
        <f t="shared" si="13"/>
        <v>160063.2407</v>
      </c>
      <c r="AB28" s="67">
        <f t="shared" si="13"/>
        <v>159455.7429</v>
      </c>
      <c r="AC28" s="67">
        <f t="shared" si="13"/>
        <v>158848.245</v>
      </c>
      <c r="AD28" s="67">
        <f t="shared" si="13"/>
        <v>158240.7471</v>
      </c>
      <c r="AE28" s="67">
        <f t="shared" si="13"/>
        <v>157633.2492</v>
      </c>
      <c r="AF28" s="67">
        <f t="shared" si="13"/>
        <v>157025.7513</v>
      </c>
      <c r="AG28" s="67">
        <f t="shared" si="13"/>
        <v>156418.2534</v>
      </c>
      <c r="AH28" s="67">
        <f t="shared" si="13"/>
        <v>155810.7555</v>
      </c>
      <c r="AI28" s="67">
        <f t="shared" si="13"/>
        <v>177073.1818</v>
      </c>
      <c r="AJ28" s="67">
        <f t="shared" si="13"/>
        <v>154595.7597</v>
      </c>
      <c r="AK28" s="67">
        <f t="shared" si="13"/>
        <v>153988.2618</v>
      </c>
      <c r="AL28" s="67">
        <f t="shared" si="13"/>
        <v>153380.7639</v>
      </c>
      <c r="AM28" s="67">
        <f t="shared" si="13"/>
        <v>152773.266</v>
      </c>
      <c r="AN28" s="67">
        <f t="shared" si="13"/>
        <v>152165.7681</v>
      </c>
      <c r="AO28" s="67">
        <f t="shared" si="13"/>
        <v>151558.2702</v>
      </c>
      <c r="AP28" s="67">
        <f t="shared" si="13"/>
        <v>150950.7723</v>
      </c>
      <c r="AQ28" s="67">
        <f t="shared" si="13"/>
        <v>150343.2744</v>
      </c>
      <c r="AR28" s="67">
        <f t="shared" si="13"/>
        <v>149735.7765</v>
      </c>
      <c r="AS28" s="67">
        <f t="shared" si="13"/>
        <v>149128.2786</v>
      </c>
      <c r="AT28" s="67">
        <f t="shared" si="13"/>
        <v>148520.7807</v>
      </c>
      <c r="AU28" s="67">
        <f t="shared" si="13"/>
        <v>162493.2323</v>
      </c>
      <c r="AV28" s="67">
        <f t="shared" si="13"/>
        <v>147305.7849</v>
      </c>
      <c r="AW28" s="67">
        <f t="shared" si="13"/>
        <v>146698.287</v>
      </c>
      <c r="AX28" s="67">
        <f t="shared" si="13"/>
        <v>146090.7891</v>
      </c>
      <c r="AY28" s="67">
        <f t="shared" si="13"/>
        <v>145483.2912</v>
      </c>
      <c r="AZ28" s="67">
        <f t="shared" si="13"/>
        <v>144875.7934</v>
      </c>
      <c r="BA28" s="67">
        <f t="shared" si="13"/>
        <v>144268.2955</v>
      </c>
      <c r="BB28" s="67">
        <f t="shared" si="13"/>
        <v>143660.7976</v>
      </c>
      <c r="BC28" s="67">
        <f t="shared" si="13"/>
        <v>143053.2997</v>
      </c>
      <c r="BD28" s="67">
        <f t="shared" si="13"/>
        <v>142445.8018</v>
      </c>
      <c r="BE28" s="67">
        <f t="shared" si="13"/>
        <v>141838.3039</v>
      </c>
      <c r="BF28" s="67">
        <f t="shared" si="13"/>
        <v>141230.806</v>
      </c>
      <c r="BG28" s="67">
        <f t="shared" si="13"/>
        <v>147913.2828</v>
      </c>
      <c r="BH28" s="67">
        <f t="shared" si="13"/>
        <v>140015.8102</v>
      </c>
      <c r="BI28" s="67">
        <f t="shared" si="13"/>
        <v>139408.3123</v>
      </c>
      <c r="BJ28" s="67">
        <f t="shared" si="13"/>
        <v>138800.8144</v>
      </c>
      <c r="BK28" s="67">
        <f t="shared" si="13"/>
        <v>138193.3165</v>
      </c>
      <c r="BL28" s="67">
        <f t="shared" si="13"/>
        <v>137585.8186</v>
      </c>
      <c r="BM28" s="67">
        <f t="shared" si="13"/>
        <v>136978.3207</v>
      </c>
      <c r="BN28" s="67">
        <f t="shared" si="13"/>
        <v>136370.8228</v>
      </c>
      <c r="BO28" s="67">
        <f t="shared" si="13"/>
        <v>135763.3249</v>
      </c>
      <c r="BP28" s="67">
        <f t="shared" si="13"/>
        <v>135155.827</v>
      </c>
      <c r="BQ28" s="67">
        <f t="shared" si="13"/>
        <v>134548.3291</v>
      </c>
      <c r="BR28" s="67">
        <f t="shared" si="13"/>
        <v>133940.8312</v>
      </c>
    </row>
    <row r="29" ht="15.75" customHeight="1" outlineLevel="2"/>
    <row r="30" ht="15.75" customHeight="1" outlineLevel="1">
      <c r="C30" s="79" t="s">
        <v>232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</row>
    <row r="31" ht="15.75" customHeight="1" outlineLevel="2">
      <c r="D31" s="65" t="s">
        <v>233</v>
      </c>
    </row>
    <row r="32" ht="15.75" customHeight="1" outlineLevel="2">
      <c r="D32" s="51" t="str">
        <f>Inputs!D45</f>
        <v>Equity Inflow</v>
      </c>
      <c r="E32" s="66" t="str">
        <f>Inputs!E45</f>
        <v>[₦]</v>
      </c>
      <c r="H32" s="103">
        <f>SUM(K32:BR32)</f>
        <v>5500000</v>
      </c>
      <c r="K32" s="67">
        <f t="array" ref="K32">IFERROR(INDEX(Inputs!$K45:$O45,,MATCH(K$4,Inputs!$K4:$O4,0)),0)</f>
        <v>5500000</v>
      </c>
      <c r="L32" s="67">
        <f t="array" ref="L32">IFERROR(INDEX(Inputs!$K45:$O45,,MATCH(L$4,Inputs!$K4:$O4,0)),0)</f>
        <v>0</v>
      </c>
      <c r="M32" s="67">
        <f t="array" ref="M32">IFERROR(INDEX(Inputs!$K45:$O45,,MATCH(M$4,Inputs!$K4:$O4,0)),0)</f>
        <v>0</v>
      </c>
      <c r="N32" s="67">
        <f t="array" ref="N32">IFERROR(INDEX(Inputs!$K45:$O45,,MATCH(N$4,Inputs!$K4:$O4,0)),0)</f>
        <v>0</v>
      </c>
      <c r="O32" s="67">
        <f t="array" ref="O32">IFERROR(INDEX(Inputs!$K45:$O45,,MATCH(O$4,Inputs!$K4:$O4,0)),0)</f>
        <v>0</v>
      </c>
      <c r="P32" s="67">
        <f t="array" ref="P32">IFERROR(INDEX(Inputs!$K45:$O45,,MATCH(P$4,Inputs!$K4:$O4,0)),0)</f>
        <v>0</v>
      </c>
      <c r="Q32" s="67">
        <f t="array" ref="Q32">IFERROR(INDEX(Inputs!$K45:$O45,,MATCH(Q$4,Inputs!$K4:$O4,0)),0)</f>
        <v>0</v>
      </c>
      <c r="R32" s="67">
        <f t="array" ref="R32">IFERROR(INDEX(Inputs!$K45:$O45,,MATCH(R$4,Inputs!$K4:$O4,0)),0)</f>
        <v>0</v>
      </c>
      <c r="S32" s="67">
        <f t="array" ref="S32">IFERROR(INDEX(Inputs!$K45:$O45,,MATCH(S$4,Inputs!$K4:$O4,0)),0)</f>
        <v>0</v>
      </c>
      <c r="T32" s="67">
        <f t="array" ref="T32">IFERROR(INDEX(Inputs!$K45:$O45,,MATCH(T$4,Inputs!$K4:$O4,0)),0)</f>
        <v>0</v>
      </c>
      <c r="U32" s="67">
        <f t="array" ref="U32">IFERROR(INDEX(Inputs!$K45:$O45,,MATCH(U$4,Inputs!$K4:$O4,0)),0)</f>
        <v>0</v>
      </c>
      <c r="V32" s="67">
        <f t="array" ref="V32">IFERROR(INDEX(Inputs!$K45:$O45,,MATCH(V$4,Inputs!$K4:$O4,0)),0)</f>
        <v>0</v>
      </c>
      <c r="W32" s="67" t="str">
        <f t="array" ref="W32">IFERROR(INDEX(Inputs!$K45:$O45,,MATCH(W$4,Inputs!$K4:$O4,0)),0)</f>
        <v/>
      </c>
      <c r="X32" s="67">
        <f t="array" ref="X32">IFERROR(INDEX(Inputs!$K45:$O45,,MATCH(X$4,Inputs!$K4:$O4,0)),0)</f>
        <v>0</v>
      </c>
      <c r="Y32" s="67">
        <f t="array" ref="Y32">IFERROR(INDEX(Inputs!$K45:$O45,,MATCH(Y$4,Inputs!$K4:$O4,0)),0)</f>
        <v>0</v>
      </c>
      <c r="Z32" s="67">
        <f t="array" ref="Z32">IFERROR(INDEX(Inputs!$K45:$O45,,MATCH(Z$4,Inputs!$K4:$O4,0)),0)</f>
        <v>0</v>
      </c>
      <c r="AA32" s="67">
        <f t="array" ref="AA32">IFERROR(INDEX(Inputs!$K45:$O45,,MATCH(AA$4,Inputs!$K4:$O4,0)),0)</f>
        <v>0</v>
      </c>
      <c r="AB32" s="67">
        <f t="array" ref="AB32">IFERROR(INDEX(Inputs!$K45:$O45,,MATCH(AB$4,Inputs!$K4:$O4,0)),0)</f>
        <v>0</v>
      </c>
      <c r="AC32" s="67">
        <f t="array" ref="AC32">IFERROR(INDEX(Inputs!$K45:$O45,,MATCH(AC$4,Inputs!$K4:$O4,0)),0)</f>
        <v>0</v>
      </c>
      <c r="AD32" s="67">
        <f t="array" ref="AD32">IFERROR(INDEX(Inputs!$K45:$O45,,MATCH(AD$4,Inputs!$K4:$O4,0)),0)</f>
        <v>0</v>
      </c>
      <c r="AE32" s="67">
        <f t="array" ref="AE32">IFERROR(INDEX(Inputs!$K45:$O45,,MATCH(AE$4,Inputs!$K4:$O4,0)),0)</f>
        <v>0</v>
      </c>
      <c r="AF32" s="67">
        <f t="array" ref="AF32">IFERROR(INDEX(Inputs!$K45:$O45,,MATCH(AF$4,Inputs!$K4:$O4,0)),0)</f>
        <v>0</v>
      </c>
      <c r="AG32" s="67">
        <f t="array" ref="AG32">IFERROR(INDEX(Inputs!$K45:$O45,,MATCH(AG$4,Inputs!$K4:$O4,0)),0)</f>
        <v>0</v>
      </c>
      <c r="AH32" s="67">
        <f t="array" ref="AH32">IFERROR(INDEX(Inputs!$K45:$O45,,MATCH(AH$4,Inputs!$K4:$O4,0)),0)</f>
        <v>0</v>
      </c>
      <c r="AI32" s="67" t="str">
        <f t="array" ref="AI32">IFERROR(INDEX(Inputs!$K45:$O45,,MATCH(AI$4,Inputs!$K4:$O4,0)),0)</f>
        <v/>
      </c>
      <c r="AJ32" s="67">
        <f t="array" ref="AJ32">IFERROR(INDEX(Inputs!$K45:$O45,,MATCH(AJ$4,Inputs!$K4:$O4,0)),0)</f>
        <v>0</v>
      </c>
      <c r="AK32" s="67">
        <f t="array" ref="AK32">IFERROR(INDEX(Inputs!$K45:$O45,,MATCH(AK$4,Inputs!$K4:$O4,0)),0)</f>
        <v>0</v>
      </c>
      <c r="AL32" s="67">
        <f t="array" ref="AL32">IFERROR(INDEX(Inputs!$K45:$O45,,MATCH(AL$4,Inputs!$K4:$O4,0)),0)</f>
        <v>0</v>
      </c>
      <c r="AM32" s="67">
        <f t="array" ref="AM32">IFERROR(INDEX(Inputs!$K45:$O45,,MATCH(AM$4,Inputs!$K4:$O4,0)),0)</f>
        <v>0</v>
      </c>
      <c r="AN32" s="67">
        <f t="array" ref="AN32">IFERROR(INDEX(Inputs!$K45:$O45,,MATCH(AN$4,Inputs!$K4:$O4,0)),0)</f>
        <v>0</v>
      </c>
      <c r="AO32" s="67">
        <f t="array" ref="AO32">IFERROR(INDEX(Inputs!$K45:$O45,,MATCH(AO$4,Inputs!$K4:$O4,0)),0)</f>
        <v>0</v>
      </c>
      <c r="AP32" s="67">
        <f t="array" ref="AP32">IFERROR(INDEX(Inputs!$K45:$O45,,MATCH(AP$4,Inputs!$K4:$O4,0)),0)</f>
        <v>0</v>
      </c>
      <c r="AQ32" s="67">
        <f t="array" ref="AQ32">IFERROR(INDEX(Inputs!$K45:$O45,,MATCH(AQ$4,Inputs!$K4:$O4,0)),0)</f>
        <v>0</v>
      </c>
      <c r="AR32" s="67">
        <f t="array" ref="AR32">IFERROR(INDEX(Inputs!$K45:$O45,,MATCH(AR$4,Inputs!$K4:$O4,0)),0)</f>
        <v>0</v>
      </c>
      <c r="AS32" s="67">
        <f t="array" ref="AS32">IFERROR(INDEX(Inputs!$K45:$O45,,MATCH(AS$4,Inputs!$K4:$O4,0)),0)</f>
        <v>0</v>
      </c>
      <c r="AT32" s="67">
        <f t="array" ref="AT32">IFERROR(INDEX(Inputs!$K45:$O45,,MATCH(AT$4,Inputs!$K4:$O4,0)),0)</f>
        <v>0</v>
      </c>
      <c r="AU32" s="67" t="str">
        <f t="array" ref="AU32">IFERROR(INDEX(Inputs!$K45:$O45,,MATCH(AU$4,Inputs!$K4:$O4,0)),0)</f>
        <v/>
      </c>
      <c r="AV32" s="67">
        <f t="array" ref="AV32">IFERROR(INDEX(Inputs!$K45:$O45,,MATCH(AV$4,Inputs!$K4:$O4,0)),0)</f>
        <v>0</v>
      </c>
      <c r="AW32" s="67">
        <f t="array" ref="AW32">IFERROR(INDEX(Inputs!$K45:$O45,,MATCH(AW$4,Inputs!$K4:$O4,0)),0)</f>
        <v>0</v>
      </c>
      <c r="AX32" s="67">
        <f t="array" ref="AX32">IFERROR(INDEX(Inputs!$K45:$O45,,MATCH(AX$4,Inputs!$K4:$O4,0)),0)</f>
        <v>0</v>
      </c>
      <c r="AY32" s="67">
        <f t="array" ref="AY32">IFERROR(INDEX(Inputs!$K45:$O45,,MATCH(AY$4,Inputs!$K4:$O4,0)),0)</f>
        <v>0</v>
      </c>
      <c r="AZ32" s="67">
        <f t="array" ref="AZ32">IFERROR(INDEX(Inputs!$K45:$O45,,MATCH(AZ$4,Inputs!$K4:$O4,0)),0)</f>
        <v>0</v>
      </c>
      <c r="BA32" s="67">
        <f t="array" ref="BA32">IFERROR(INDEX(Inputs!$K45:$O45,,MATCH(BA$4,Inputs!$K4:$O4,0)),0)</f>
        <v>0</v>
      </c>
      <c r="BB32" s="67">
        <f t="array" ref="BB32">IFERROR(INDEX(Inputs!$K45:$O45,,MATCH(BB$4,Inputs!$K4:$O4,0)),0)</f>
        <v>0</v>
      </c>
      <c r="BC32" s="67">
        <f t="array" ref="BC32">IFERROR(INDEX(Inputs!$K45:$O45,,MATCH(BC$4,Inputs!$K4:$O4,0)),0)</f>
        <v>0</v>
      </c>
      <c r="BD32" s="67">
        <f t="array" ref="BD32">IFERROR(INDEX(Inputs!$K45:$O45,,MATCH(BD$4,Inputs!$K4:$O4,0)),0)</f>
        <v>0</v>
      </c>
      <c r="BE32" s="67">
        <f t="array" ref="BE32">IFERROR(INDEX(Inputs!$K45:$O45,,MATCH(BE$4,Inputs!$K4:$O4,0)),0)</f>
        <v>0</v>
      </c>
      <c r="BF32" s="67">
        <f t="array" ref="BF32">IFERROR(INDEX(Inputs!$K45:$O45,,MATCH(BF$4,Inputs!$K4:$O4,0)),0)</f>
        <v>0</v>
      </c>
      <c r="BG32" s="67" t="str">
        <f t="array" ref="BG32">IFERROR(INDEX(Inputs!$K45:$O45,,MATCH(BG$4,Inputs!$K4:$O4,0)),0)</f>
        <v/>
      </c>
      <c r="BH32" s="67">
        <f t="array" ref="BH32">IFERROR(INDEX(Inputs!$K45:$O45,,MATCH(BH$4,Inputs!$K4:$O4,0)),0)</f>
        <v>0</v>
      </c>
      <c r="BI32" s="67">
        <f t="array" ref="BI32">IFERROR(INDEX(Inputs!$K45:$O45,,MATCH(BI$4,Inputs!$K4:$O4,0)),0)</f>
        <v>0</v>
      </c>
      <c r="BJ32" s="67">
        <f t="array" ref="BJ32">IFERROR(INDEX(Inputs!$K45:$O45,,MATCH(BJ$4,Inputs!$K4:$O4,0)),0)</f>
        <v>0</v>
      </c>
      <c r="BK32" s="67">
        <f t="array" ref="BK32">IFERROR(INDEX(Inputs!$K45:$O45,,MATCH(BK$4,Inputs!$K4:$O4,0)),0)</f>
        <v>0</v>
      </c>
      <c r="BL32" s="67">
        <f t="array" ref="BL32">IFERROR(INDEX(Inputs!$K45:$O45,,MATCH(BL$4,Inputs!$K4:$O4,0)),0)</f>
        <v>0</v>
      </c>
      <c r="BM32" s="67">
        <f t="array" ref="BM32">IFERROR(INDEX(Inputs!$K45:$O45,,MATCH(BM$4,Inputs!$K4:$O4,0)),0)</f>
        <v>0</v>
      </c>
      <c r="BN32" s="67">
        <f t="array" ref="BN32">IFERROR(INDEX(Inputs!$K45:$O45,,MATCH(BN$4,Inputs!$K4:$O4,0)),0)</f>
        <v>0</v>
      </c>
      <c r="BO32" s="67">
        <f t="array" ref="BO32">IFERROR(INDEX(Inputs!$K45:$O45,,MATCH(BO$4,Inputs!$K4:$O4,0)),0)</f>
        <v>0</v>
      </c>
      <c r="BP32" s="67">
        <f t="array" ref="BP32">IFERROR(INDEX(Inputs!$K45:$O45,,MATCH(BP$4,Inputs!$K4:$O4,0)),0)</f>
        <v>0</v>
      </c>
      <c r="BQ32" s="67">
        <f t="array" ref="BQ32">IFERROR(INDEX(Inputs!$K45:$O45,,MATCH(BQ$4,Inputs!$K4:$O4,0)),0)</f>
        <v>0</v>
      </c>
      <c r="BR32" s="67">
        <f t="array" ref="BR32">IFERROR(INDEX(Inputs!$K45:$O45,,MATCH(BR$4,Inputs!$K4:$O4,0)),0)</f>
        <v>0</v>
      </c>
    </row>
    <row r="33" ht="15.75" customHeight="1" outlineLevel="2">
      <c r="D33" s="51" t="str">
        <f>Inputs!D51</f>
        <v>Profit sharing [Dividend payout]</v>
      </c>
      <c r="E33" s="51" t="str">
        <f>Inputs!E51</f>
        <v>[%]</v>
      </c>
      <c r="K33" s="92">
        <f>LOOKUP(K$6,Inputs!$K$6:$O$6,Inputs!$K51:$O51)</f>
        <v>0.2</v>
      </c>
      <c r="L33" s="92">
        <f>LOOKUP(L$6,Inputs!$K$6:$O$6,Inputs!$K51:$O51)</f>
        <v>0.2</v>
      </c>
      <c r="M33" s="92">
        <f>LOOKUP(M$6,Inputs!$K$6:$O$6,Inputs!$K51:$O51)</f>
        <v>0.2</v>
      </c>
      <c r="N33" s="92">
        <f>LOOKUP(N$6,Inputs!$K$6:$O$6,Inputs!$K51:$O51)</f>
        <v>0.2</v>
      </c>
      <c r="O33" s="92">
        <f>LOOKUP(O$6,Inputs!$K$6:$O$6,Inputs!$K51:$O51)</f>
        <v>0.2</v>
      </c>
      <c r="P33" s="92">
        <f>LOOKUP(P$6,Inputs!$K$6:$O$6,Inputs!$K51:$O51)</f>
        <v>0.2</v>
      </c>
      <c r="Q33" s="92">
        <f>LOOKUP(Q$6,Inputs!$K$6:$O$6,Inputs!$K51:$O51)</f>
        <v>0.2</v>
      </c>
      <c r="R33" s="92">
        <f>LOOKUP(R$6,Inputs!$K$6:$O$6,Inputs!$K51:$O51)</f>
        <v>0.2</v>
      </c>
      <c r="S33" s="92">
        <f>LOOKUP(S$6,Inputs!$K$6:$O$6,Inputs!$K51:$O51)</f>
        <v>0.2</v>
      </c>
      <c r="T33" s="92">
        <f>LOOKUP(T$6,Inputs!$K$6:$O$6,Inputs!$K51:$O51)</f>
        <v>0.2</v>
      </c>
      <c r="U33" s="92">
        <f>LOOKUP(U$6,Inputs!$K$6:$O$6,Inputs!$K51:$O51)</f>
        <v>0.2</v>
      </c>
      <c r="V33" s="92">
        <f>LOOKUP(V$6,Inputs!$K$6:$O$6,Inputs!$K51:$O51)</f>
        <v>0.2</v>
      </c>
      <c r="W33" s="92">
        <f>LOOKUP(W$6,Inputs!$K$6:$O$6,Inputs!$K51:$O51)</f>
        <v>0.2</v>
      </c>
      <c r="X33" s="92">
        <f>LOOKUP(X$6,Inputs!$K$6:$O$6,Inputs!$K51:$O51)</f>
        <v>0.2</v>
      </c>
      <c r="Y33" s="92">
        <f>LOOKUP(Y$6,Inputs!$K$6:$O$6,Inputs!$K51:$O51)</f>
        <v>0.2</v>
      </c>
      <c r="Z33" s="92">
        <f>LOOKUP(Z$6,Inputs!$K$6:$O$6,Inputs!$K51:$O51)</f>
        <v>0.2</v>
      </c>
      <c r="AA33" s="92">
        <f>LOOKUP(AA$6,Inputs!$K$6:$O$6,Inputs!$K51:$O51)</f>
        <v>0.2</v>
      </c>
      <c r="AB33" s="92">
        <f>LOOKUP(AB$6,Inputs!$K$6:$O$6,Inputs!$K51:$O51)</f>
        <v>0.2</v>
      </c>
      <c r="AC33" s="92">
        <f>LOOKUP(AC$6,Inputs!$K$6:$O$6,Inputs!$K51:$O51)</f>
        <v>0.2</v>
      </c>
      <c r="AD33" s="92">
        <f>LOOKUP(AD$6,Inputs!$K$6:$O$6,Inputs!$K51:$O51)</f>
        <v>0.2</v>
      </c>
      <c r="AE33" s="92">
        <f>LOOKUP(AE$6,Inputs!$K$6:$O$6,Inputs!$K51:$O51)</f>
        <v>0.2</v>
      </c>
      <c r="AF33" s="92">
        <f>LOOKUP(AF$6,Inputs!$K$6:$O$6,Inputs!$K51:$O51)</f>
        <v>0.2</v>
      </c>
      <c r="AG33" s="92">
        <f>LOOKUP(AG$6,Inputs!$K$6:$O$6,Inputs!$K51:$O51)</f>
        <v>0.2</v>
      </c>
      <c r="AH33" s="92">
        <f>LOOKUP(AH$6,Inputs!$K$6:$O$6,Inputs!$K51:$O51)</f>
        <v>0.2</v>
      </c>
      <c r="AI33" s="92">
        <f>LOOKUP(AI$6,Inputs!$K$6:$O$6,Inputs!$K51:$O51)</f>
        <v>0.2</v>
      </c>
      <c r="AJ33" s="92">
        <f>LOOKUP(AJ$6,Inputs!$K$6:$O$6,Inputs!$K51:$O51)</f>
        <v>0.2</v>
      </c>
      <c r="AK33" s="92">
        <f>LOOKUP(AK$6,Inputs!$K$6:$O$6,Inputs!$K51:$O51)</f>
        <v>0.2</v>
      </c>
      <c r="AL33" s="92">
        <f>LOOKUP(AL$6,Inputs!$K$6:$O$6,Inputs!$K51:$O51)</f>
        <v>0.2</v>
      </c>
      <c r="AM33" s="92">
        <f>LOOKUP(AM$6,Inputs!$K$6:$O$6,Inputs!$K51:$O51)</f>
        <v>0.2</v>
      </c>
      <c r="AN33" s="92">
        <f>LOOKUP(AN$6,Inputs!$K$6:$O$6,Inputs!$K51:$O51)</f>
        <v>0.2</v>
      </c>
      <c r="AO33" s="92">
        <f>LOOKUP(AO$6,Inputs!$K$6:$O$6,Inputs!$K51:$O51)</f>
        <v>0.2</v>
      </c>
      <c r="AP33" s="92">
        <f>LOOKUP(AP$6,Inputs!$K$6:$O$6,Inputs!$K51:$O51)</f>
        <v>0.2</v>
      </c>
      <c r="AQ33" s="92">
        <f>LOOKUP(AQ$6,Inputs!$K$6:$O$6,Inputs!$K51:$O51)</f>
        <v>0.2</v>
      </c>
      <c r="AR33" s="92">
        <f>LOOKUP(AR$6,Inputs!$K$6:$O$6,Inputs!$K51:$O51)</f>
        <v>0.2</v>
      </c>
      <c r="AS33" s="92">
        <f>LOOKUP(AS$6,Inputs!$K$6:$O$6,Inputs!$K51:$O51)</f>
        <v>0.2</v>
      </c>
      <c r="AT33" s="92">
        <f>LOOKUP(AT$6,Inputs!$K$6:$O$6,Inputs!$K51:$O51)</f>
        <v>0.2</v>
      </c>
      <c r="AU33" s="92">
        <f>LOOKUP(AU$6,Inputs!$K$6:$O$6,Inputs!$K51:$O51)</f>
        <v>0.2</v>
      </c>
      <c r="AV33" s="92">
        <f>LOOKUP(AV$6,Inputs!$K$6:$O$6,Inputs!$K51:$O51)</f>
        <v>0.2</v>
      </c>
      <c r="AW33" s="92">
        <f>LOOKUP(AW$6,Inputs!$K$6:$O$6,Inputs!$K51:$O51)</f>
        <v>0.2</v>
      </c>
      <c r="AX33" s="92">
        <f>LOOKUP(AX$6,Inputs!$K$6:$O$6,Inputs!$K51:$O51)</f>
        <v>0.2</v>
      </c>
      <c r="AY33" s="92">
        <f>LOOKUP(AY$6,Inputs!$K$6:$O$6,Inputs!$K51:$O51)</f>
        <v>0.2</v>
      </c>
      <c r="AZ33" s="92">
        <f>LOOKUP(AZ$6,Inputs!$K$6:$O$6,Inputs!$K51:$O51)</f>
        <v>0.2</v>
      </c>
      <c r="BA33" s="92">
        <f>LOOKUP(BA$6,Inputs!$K$6:$O$6,Inputs!$K51:$O51)</f>
        <v>0.2</v>
      </c>
      <c r="BB33" s="92">
        <f>LOOKUP(BB$6,Inputs!$K$6:$O$6,Inputs!$K51:$O51)</f>
        <v>0.2</v>
      </c>
      <c r="BC33" s="92">
        <f>LOOKUP(BC$6,Inputs!$K$6:$O$6,Inputs!$K51:$O51)</f>
        <v>0.2</v>
      </c>
      <c r="BD33" s="92">
        <f>LOOKUP(BD$6,Inputs!$K$6:$O$6,Inputs!$K51:$O51)</f>
        <v>0.2</v>
      </c>
      <c r="BE33" s="92">
        <f>LOOKUP(BE$6,Inputs!$K$6:$O$6,Inputs!$K51:$O51)</f>
        <v>0.2</v>
      </c>
      <c r="BF33" s="92">
        <f>LOOKUP(BF$6,Inputs!$K$6:$O$6,Inputs!$K51:$O51)</f>
        <v>0.2</v>
      </c>
      <c r="BG33" s="92">
        <f>LOOKUP(BG$6,Inputs!$K$6:$O$6,Inputs!$K51:$O51)</f>
        <v>0.2</v>
      </c>
      <c r="BH33" s="92">
        <f>LOOKUP(BH$6,Inputs!$K$6:$O$6,Inputs!$K51:$O51)</f>
        <v>0.2</v>
      </c>
      <c r="BI33" s="92">
        <f>LOOKUP(BI$6,Inputs!$K$6:$O$6,Inputs!$K51:$O51)</f>
        <v>0.2</v>
      </c>
      <c r="BJ33" s="92">
        <f>LOOKUP(BJ$6,Inputs!$K$6:$O$6,Inputs!$K51:$O51)</f>
        <v>0.2</v>
      </c>
      <c r="BK33" s="92">
        <f>LOOKUP(BK$6,Inputs!$K$6:$O$6,Inputs!$K51:$O51)</f>
        <v>0.2</v>
      </c>
      <c r="BL33" s="92">
        <f>LOOKUP(BL$6,Inputs!$K$6:$O$6,Inputs!$K51:$O51)</f>
        <v>0.2</v>
      </c>
      <c r="BM33" s="92">
        <f>LOOKUP(BM$6,Inputs!$K$6:$O$6,Inputs!$K51:$O51)</f>
        <v>0.2</v>
      </c>
      <c r="BN33" s="92">
        <f>LOOKUP(BN$6,Inputs!$K$6:$O$6,Inputs!$K51:$O51)</f>
        <v>0.2</v>
      </c>
      <c r="BO33" s="92">
        <f>LOOKUP(BO$6,Inputs!$K$6:$O$6,Inputs!$K51:$O51)</f>
        <v>0.2</v>
      </c>
      <c r="BP33" s="92">
        <f>LOOKUP(BP$6,Inputs!$K$6:$O$6,Inputs!$K51:$O51)</f>
        <v>0.2</v>
      </c>
      <c r="BQ33" s="92">
        <f>LOOKUP(BQ$6,Inputs!$K$6:$O$6,Inputs!$K51:$O51)</f>
        <v>0.2</v>
      </c>
      <c r="BR33" s="92">
        <f>LOOKUP(BR$6,Inputs!$K$6:$O$6,Inputs!$K51:$O51)</f>
        <v>0.2</v>
      </c>
    </row>
    <row r="34" ht="15.75" customHeight="1" outlineLevel="2"/>
    <row r="35" ht="15.75" customHeight="1" outlineLevel="2">
      <c r="D35" s="65" t="s">
        <v>234</v>
      </c>
    </row>
    <row r="36" ht="15.75" customHeight="1" outlineLevel="2">
      <c r="D36" s="51" t="s">
        <v>226</v>
      </c>
      <c r="E36" s="100" t="str">
        <f>Currency</f>
        <v>[₦]</v>
      </c>
      <c r="K36" s="66" t="str">
        <f t="shared" ref="K36:BR36" si="14">J38</f>
        <v/>
      </c>
      <c r="L36" s="66">
        <f t="shared" si="14"/>
        <v>5500000</v>
      </c>
      <c r="M36" s="66">
        <f t="shared" si="14"/>
        <v>5500000</v>
      </c>
      <c r="N36" s="66">
        <f t="shared" si="14"/>
        <v>5500000</v>
      </c>
      <c r="O36" s="66">
        <f t="shared" si="14"/>
        <v>5500000</v>
      </c>
      <c r="P36" s="66">
        <f t="shared" si="14"/>
        <v>5500000</v>
      </c>
      <c r="Q36" s="66">
        <f t="shared" si="14"/>
        <v>5500000</v>
      </c>
      <c r="R36" s="66">
        <f t="shared" si="14"/>
        <v>5500000</v>
      </c>
      <c r="S36" s="66">
        <f t="shared" si="14"/>
        <v>5500000</v>
      </c>
      <c r="T36" s="66">
        <f t="shared" si="14"/>
        <v>5500000</v>
      </c>
      <c r="U36" s="66">
        <f t="shared" si="14"/>
        <v>5500000</v>
      </c>
      <c r="V36" s="66">
        <f t="shared" si="14"/>
        <v>5500000</v>
      </c>
      <c r="W36" s="66">
        <f t="shared" si="14"/>
        <v>5500000</v>
      </c>
      <c r="X36" s="66">
        <f t="shared" si="14"/>
        <v>5500000</v>
      </c>
      <c r="Y36" s="66">
        <f t="shared" si="14"/>
        <v>5500000</v>
      </c>
      <c r="Z36" s="66">
        <f t="shared" si="14"/>
        <v>5500000</v>
      </c>
      <c r="AA36" s="66">
        <f t="shared" si="14"/>
        <v>5500000</v>
      </c>
      <c r="AB36" s="66">
        <f t="shared" si="14"/>
        <v>5500000</v>
      </c>
      <c r="AC36" s="66">
        <f t="shared" si="14"/>
        <v>5500000</v>
      </c>
      <c r="AD36" s="66">
        <f t="shared" si="14"/>
        <v>5500000</v>
      </c>
      <c r="AE36" s="66">
        <f t="shared" si="14"/>
        <v>5500000</v>
      </c>
      <c r="AF36" s="66">
        <f t="shared" si="14"/>
        <v>5500000</v>
      </c>
      <c r="AG36" s="66">
        <f t="shared" si="14"/>
        <v>5500000</v>
      </c>
      <c r="AH36" s="66">
        <f t="shared" si="14"/>
        <v>5500000</v>
      </c>
      <c r="AI36" s="66">
        <f t="shared" si="14"/>
        <v>5500000</v>
      </c>
      <c r="AJ36" s="66">
        <f t="shared" si="14"/>
        <v>5500000</v>
      </c>
      <c r="AK36" s="66">
        <f t="shared" si="14"/>
        <v>5500000</v>
      </c>
      <c r="AL36" s="66">
        <f t="shared" si="14"/>
        <v>5500000</v>
      </c>
      <c r="AM36" s="66">
        <f t="shared" si="14"/>
        <v>5500000</v>
      </c>
      <c r="AN36" s="66">
        <f t="shared" si="14"/>
        <v>5500000</v>
      </c>
      <c r="AO36" s="66">
        <f t="shared" si="14"/>
        <v>5500000</v>
      </c>
      <c r="AP36" s="66">
        <f t="shared" si="14"/>
        <v>5500000</v>
      </c>
      <c r="AQ36" s="66">
        <f t="shared" si="14"/>
        <v>5500000</v>
      </c>
      <c r="AR36" s="66">
        <f t="shared" si="14"/>
        <v>5500000</v>
      </c>
      <c r="AS36" s="66">
        <f t="shared" si="14"/>
        <v>5500000</v>
      </c>
      <c r="AT36" s="66">
        <f t="shared" si="14"/>
        <v>5500000</v>
      </c>
      <c r="AU36" s="66">
        <f t="shared" si="14"/>
        <v>5500000</v>
      </c>
      <c r="AV36" s="66">
        <f t="shared" si="14"/>
        <v>5500000</v>
      </c>
      <c r="AW36" s="66">
        <f t="shared" si="14"/>
        <v>5500000</v>
      </c>
      <c r="AX36" s="66">
        <f t="shared" si="14"/>
        <v>5500000</v>
      </c>
      <c r="AY36" s="66">
        <f t="shared" si="14"/>
        <v>5500000</v>
      </c>
      <c r="AZ36" s="66">
        <f t="shared" si="14"/>
        <v>5500000</v>
      </c>
      <c r="BA36" s="66">
        <f t="shared" si="14"/>
        <v>5500000</v>
      </c>
      <c r="BB36" s="66">
        <f t="shared" si="14"/>
        <v>5500000</v>
      </c>
      <c r="BC36" s="66">
        <f t="shared" si="14"/>
        <v>5500000</v>
      </c>
      <c r="BD36" s="66">
        <f t="shared" si="14"/>
        <v>5500000</v>
      </c>
      <c r="BE36" s="66">
        <f t="shared" si="14"/>
        <v>5500000</v>
      </c>
      <c r="BF36" s="66">
        <f t="shared" si="14"/>
        <v>5500000</v>
      </c>
      <c r="BG36" s="66">
        <f t="shared" si="14"/>
        <v>5500000</v>
      </c>
      <c r="BH36" s="66">
        <f t="shared" si="14"/>
        <v>5500000</v>
      </c>
      <c r="BI36" s="66">
        <f t="shared" si="14"/>
        <v>5500000</v>
      </c>
      <c r="BJ36" s="66">
        <f t="shared" si="14"/>
        <v>5500000</v>
      </c>
      <c r="BK36" s="66">
        <f t="shared" si="14"/>
        <v>5500000</v>
      </c>
      <c r="BL36" s="66">
        <f t="shared" si="14"/>
        <v>5500000</v>
      </c>
      <c r="BM36" s="66">
        <f t="shared" si="14"/>
        <v>5500000</v>
      </c>
      <c r="BN36" s="66">
        <f t="shared" si="14"/>
        <v>5500000</v>
      </c>
      <c r="BO36" s="66">
        <f t="shared" si="14"/>
        <v>5500000</v>
      </c>
      <c r="BP36" s="66">
        <f t="shared" si="14"/>
        <v>5500000</v>
      </c>
      <c r="BQ36" s="66">
        <f t="shared" si="14"/>
        <v>5500000</v>
      </c>
      <c r="BR36" s="66">
        <f t="shared" si="14"/>
        <v>5500000</v>
      </c>
    </row>
    <row r="37" ht="15.75" customHeight="1" outlineLevel="2">
      <c r="D37" s="51" t="s">
        <v>235</v>
      </c>
      <c r="E37" s="100" t="str">
        <f>Currency</f>
        <v>[₦]</v>
      </c>
      <c r="K37" s="67">
        <f t="shared" ref="K37:BR37" si="15">K32</f>
        <v>5500000</v>
      </c>
      <c r="L37" s="67">
        <f t="shared" si="15"/>
        <v>0</v>
      </c>
      <c r="M37" s="67">
        <f t="shared" si="15"/>
        <v>0</v>
      </c>
      <c r="N37" s="67">
        <f t="shared" si="15"/>
        <v>0</v>
      </c>
      <c r="O37" s="67">
        <f t="shared" si="15"/>
        <v>0</v>
      </c>
      <c r="P37" s="67">
        <f t="shared" si="15"/>
        <v>0</v>
      </c>
      <c r="Q37" s="67">
        <f t="shared" si="15"/>
        <v>0</v>
      </c>
      <c r="R37" s="67">
        <f t="shared" si="15"/>
        <v>0</v>
      </c>
      <c r="S37" s="67">
        <f t="shared" si="15"/>
        <v>0</v>
      </c>
      <c r="T37" s="67">
        <f t="shared" si="15"/>
        <v>0</v>
      </c>
      <c r="U37" s="67">
        <f t="shared" si="15"/>
        <v>0</v>
      </c>
      <c r="V37" s="67">
        <f t="shared" si="15"/>
        <v>0</v>
      </c>
      <c r="W37" s="67" t="str">
        <f t="shared" si="15"/>
        <v/>
      </c>
      <c r="X37" s="67">
        <f t="shared" si="15"/>
        <v>0</v>
      </c>
      <c r="Y37" s="67">
        <f t="shared" si="15"/>
        <v>0</v>
      </c>
      <c r="Z37" s="67">
        <f t="shared" si="15"/>
        <v>0</v>
      </c>
      <c r="AA37" s="67">
        <f t="shared" si="15"/>
        <v>0</v>
      </c>
      <c r="AB37" s="67">
        <f t="shared" si="15"/>
        <v>0</v>
      </c>
      <c r="AC37" s="67">
        <f t="shared" si="15"/>
        <v>0</v>
      </c>
      <c r="AD37" s="67">
        <f t="shared" si="15"/>
        <v>0</v>
      </c>
      <c r="AE37" s="67">
        <f t="shared" si="15"/>
        <v>0</v>
      </c>
      <c r="AF37" s="67">
        <f t="shared" si="15"/>
        <v>0</v>
      </c>
      <c r="AG37" s="67">
        <f t="shared" si="15"/>
        <v>0</v>
      </c>
      <c r="AH37" s="67">
        <f t="shared" si="15"/>
        <v>0</v>
      </c>
      <c r="AI37" s="67" t="str">
        <f t="shared" si="15"/>
        <v/>
      </c>
      <c r="AJ37" s="67">
        <f t="shared" si="15"/>
        <v>0</v>
      </c>
      <c r="AK37" s="67">
        <f t="shared" si="15"/>
        <v>0</v>
      </c>
      <c r="AL37" s="67">
        <f t="shared" si="15"/>
        <v>0</v>
      </c>
      <c r="AM37" s="67">
        <f t="shared" si="15"/>
        <v>0</v>
      </c>
      <c r="AN37" s="67">
        <f t="shared" si="15"/>
        <v>0</v>
      </c>
      <c r="AO37" s="67">
        <f t="shared" si="15"/>
        <v>0</v>
      </c>
      <c r="AP37" s="67">
        <f t="shared" si="15"/>
        <v>0</v>
      </c>
      <c r="AQ37" s="67">
        <f t="shared" si="15"/>
        <v>0</v>
      </c>
      <c r="AR37" s="67">
        <f t="shared" si="15"/>
        <v>0</v>
      </c>
      <c r="AS37" s="67">
        <f t="shared" si="15"/>
        <v>0</v>
      </c>
      <c r="AT37" s="67">
        <f t="shared" si="15"/>
        <v>0</v>
      </c>
      <c r="AU37" s="67" t="str">
        <f t="shared" si="15"/>
        <v/>
      </c>
      <c r="AV37" s="67">
        <f t="shared" si="15"/>
        <v>0</v>
      </c>
      <c r="AW37" s="67">
        <f t="shared" si="15"/>
        <v>0</v>
      </c>
      <c r="AX37" s="67">
        <f t="shared" si="15"/>
        <v>0</v>
      </c>
      <c r="AY37" s="67">
        <f t="shared" si="15"/>
        <v>0</v>
      </c>
      <c r="AZ37" s="67">
        <f t="shared" si="15"/>
        <v>0</v>
      </c>
      <c r="BA37" s="67">
        <f t="shared" si="15"/>
        <v>0</v>
      </c>
      <c r="BB37" s="67">
        <f t="shared" si="15"/>
        <v>0</v>
      </c>
      <c r="BC37" s="67">
        <f t="shared" si="15"/>
        <v>0</v>
      </c>
      <c r="BD37" s="67">
        <f t="shared" si="15"/>
        <v>0</v>
      </c>
      <c r="BE37" s="67">
        <f t="shared" si="15"/>
        <v>0</v>
      </c>
      <c r="BF37" s="67">
        <f t="shared" si="15"/>
        <v>0</v>
      </c>
      <c r="BG37" s="67" t="str">
        <f t="shared" si="15"/>
        <v/>
      </c>
      <c r="BH37" s="67">
        <f t="shared" si="15"/>
        <v>0</v>
      </c>
      <c r="BI37" s="67">
        <f t="shared" si="15"/>
        <v>0</v>
      </c>
      <c r="BJ37" s="67">
        <f t="shared" si="15"/>
        <v>0</v>
      </c>
      <c r="BK37" s="67">
        <f t="shared" si="15"/>
        <v>0</v>
      </c>
      <c r="BL37" s="67">
        <f t="shared" si="15"/>
        <v>0</v>
      </c>
      <c r="BM37" s="67">
        <f t="shared" si="15"/>
        <v>0</v>
      </c>
      <c r="BN37" s="67">
        <f t="shared" si="15"/>
        <v>0</v>
      </c>
      <c r="BO37" s="67">
        <f t="shared" si="15"/>
        <v>0</v>
      </c>
      <c r="BP37" s="67">
        <f t="shared" si="15"/>
        <v>0</v>
      </c>
      <c r="BQ37" s="67">
        <f t="shared" si="15"/>
        <v>0</v>
      </c>
      <c r="BR37" s="67">
        <f t="shared" si="15"/>
        <v>0</v>
      </c>
    </row>
    <row r="38" ht="15.75" customHeight="1" outlineLevel="2">
      <c r="D38" s="98" t="s">
        <v>236</v>
      </c>
      <c r="E38" s="98" t="str">
        <f>Currency</f>
        <v>[₦]</v>
      </c>
      <c r="F38" s="98"/>
      <c r="G38" s="98"/>
      <c r="H38" s="98"/>
      <c r="I38" s="98"/>
      <c r="J38" s="98"/>
      <c r="K38" s="98">
        <f t="shared" ref="K38:BR38" si="16">K36+K37</f>
        <v>5500000</v>
      </c>
      <c r="L38" s="98">
        <f t="shared" si="16"/>
        <v>5500000</v>
      </c>
      <c r="M38" s="98">
        <f t="shared" si="16"/>
        <v>5500000</v>
      </c>
      <c r="N38" s="98">
        <f t="shared" si="16"/>
        <v>5500000</v>
      </c>
      <c r="O38" s="98">
        <f t="shared" si="16"/>
        <v>5500000</v>
      </c>
      <c r="P38" s="98">
        <f t="shared" si="16"/>
        <v>5500000</v>
      </c>
      <c r="Q38" s="98">
        <f t="shared" si="16"/>
        <v>5500000</v>
      </c>
      <c r="R38" s="98">
        <f t="shared" si="16"/>
        <v>5500000</v>
      </c>
      <c r="S38" s="98">
        <f t="shared" si="16"/>
        <v>5500000</v>
      </c>
      <c r="T38" s="98">
        <f t="shared" si="16"/>
        <v>5500000</v>
      </c>
      <c r="U38" s="98">
        <f t="shared" si="16"/>
        <v>5500000</v>
      </c>
      <c r="V38" s="98">
        <f t="shared" si="16"/>
        <v>5500000</v>
      </c>
      <c r="W38" s="98">
        <f t="shared" si="16"/>
        <v>5500000</v>
      </c>
      <c r="X38" s="98">
        <f t="shared" si="16"/>
        <v>5500000</v>
      </c>
      <c r="Y38" s="98">
        <f t="shared" si="16"/>
        <v>5500000</v>
      </c>
      <c r="Z38" s="98">
        <f t="shared" si="16"/>
        <v>5500000</v>
      </c>
      <c r="AA38" s="98">
        <f t="shared" si="16"/>
        <v>5500000</v>
      </c>
      <c r="AB38" s="98">
        <f t="shared" si="16"/>
        <v>5500000</v>
      </c>
      <c r="AC38" s="98">
        <f t="shared" si="16"/>
        <v>5500000</v>
      </c>
      <c r="AD38" s="98">
        <f t="shared" si="16"/>
        <v>5500000</v>
      </c>
      <c r="AE38" s="98">
        <f t="shared" si="16"/>
        <v>5500000</v>
      </c>
      <c r="AF38" s="98">
        <f t="shared" si="16"/>
        <v>5500000</v>
      </c>
      <c r="AG38" s="98">
        <f t="shared" si="16"/>
        <v>5500000</v>
      </c>
      <c r="AH38" s="98">
        <f t="shared" si="16"/>
        <v>5500000</v>
      </c>
      <c r="AI38" s="98">
        <f t="shared" si="16"/>
        <v>5500000</v>
      </c>
      <c r="AJ38" s="98">
        <f t="shared" si="16"/>
        <v>5500000</v>
      </c>
      <c r="AK38" s="98">
        <f t="shared" si="16"/>
        <v>5500000</v>
      </c>
      <c r="AL38" s="98">
        <f t="shared" si="16"/>
        <v>5500000</v>
      </c>
      <c r="AM38" s="98">
        <f t="shared" si="16"/>
        <v>5500000</v>
      </c>
      <c r="AN38" s="98">
        <f t="shared" si="16"/>
        <v>5500000</v>
      </c>
      <c r="AO38" s="98">
        <f t="shared" si="16"/>
        <v>5500000</v>
      </c>
      <c r="AP38" s="98">
        <f t="shared" si="16"/>
        <v>5500000</v>
      </c>
      <c r="AQ38" s="98">
        <f t="shared" si="16"/>
        <v>5500000</v>
      </c>
      <c r="AR38" s="98">
        <f t="shared" si="16"/>
        <v>5500000</v>
      </c>
      <c r="AS38" s="98">
        <f t="shared" si="16"/>
        <v>5500000</v>
      </c>
      <c r="AT38" s="98">
        <f t="shared" si="16"/>
        <v>5500000</v>
      </c>
      <c r="AU38" s="98">
        <f t="shared" si="16"/>
        <v>5500000</v>
      </c>
      <c r="AV38" s="98">
        <f t="shared" si="16"/>
        <v>5500000</v>
      </c>
      <c r="AW38" s="98">
        <f t="shared" si="16"/>
        <v>5500000</v>
      </c>
      <c r="AX38" s="98">
        <f t="shared" si="16"/>
        <v>5500000</v>
      </c>
      <c r="AY38" s="98">
        <f t="shared" si="16"/>
        <v>5500000</v>
      </c>
      <c r="AZ38" s="98">
        <f t="shared" si="16"/>
        <v>5500000</v>
      </c>
      <c r="BA38" s="98">
        <f t="shared" si="16"/>
        <v>5500000</v>
      </c>
      <c r="BB38" s="98">
        <f t="shared" si="16"/>
        <v>5500000</v>
      </c>
      <c r="BC38" s="98">
        <f t="shared" si="16"/>
        <v>5500000</v>
      </c>
      <c r="BD38" s="98">
        <f t="shared" si="16"/>
        <v>5500000</v>
      </c>
      <c r="BE38" s="98">
        <f t="shared" si="16"/>
        <v>5500000</v>
      </c>
      <c r="BF38" s="98">
        <f t="shared" si="16"/>
        <v>5500000</v>
      </c>
      <c r="BG38" s="98">
        <f t="shared" si="16"/>
        <v>5500000</v>
      </c>
      <c r="BH38" s="98">
        <f t="shared" si="16"/>
        <v>5500000</v>
      </c>
      <c r="BI38" s="98">
        <f t="shared" si="16"/>
        <v>5500000</v>
      </c>
      <c r="BJ38" s="98">
        <f t="shared" si="16"/>
        <v>5500000</v>
      </c>
      <c r="BK38" s="98">
        <f t="shared" si="16"/>
        <v>5500000</v>
      </c>
      <c r="BL38" s="98">
        <f t="shared" si="16"/>
        <v>5500000</v>
      </c>
      <c r="BM38" s="98">
        <f t="shared" si="16"/>
        <v>5500000</v>
      </c>
      <c r="BN38" s="98">
        <f t="shared" si="16"/>
        <v>5500000</v>
      </c>
      <c r="BO38" s="98">
        <f t="shared" si="16"/>
        <v>5500000</v>
      </c>
      <c r="BP38" s="98">
        <f t="shared" si="16"/>
        <v>5500000</v>
      </c>
      <c r="BQ38" s="98">
        <f t="shared" si="16"/>
        <v>5500000</v>
      </c>
      <c r="BR38" s="98">
        <f t="shared" si="16"/>
        <v>5500000</v>
      </c>
    </row>
    <row r="39" ht="15.75" customHeight="1" outlineLevel="2"/>
    <row r="40" ht="15.75" customHeight="1" outlineLevel="2">
      <c r="D40" s="65" t="s">
        <v>237</v>
      </c>
    </row>
    <row r="41" ht="15.75" customHeight="1" outlineLevel="2">
      <c r="D41" s="51" t="s">
        <v>226</v>
      </c>
      <c r="E41" s="66" t="str">
        <f>Currency</f>
        <v>[₦]</v>
      </c>
      <c r="K41" s="66" t="str">
        <f t="shared" ref="K41:BR41" si="17">J44</f>
        <v/>
      </c>
      <c r="L41" s="66">
        <f t="shared" si="17"/>
        <v>-1721999.747</v>
      </c>
      <c r="M41" s="66">
        <f t="shared" si="17"/>
        <v>-1713460.3</v>
      </c>
      <c r="N41" s="66">
        <f t="shared" si="17"/>
        <v>-1696062.944</v>
      </c>
      <c r="O41" s="66">
        <f t="shared" si="17"/>
        <v>-1669328.175</v>
      </c>
      <c r="P41" s="66">
        <f t="shared" si="17"/>
        <v>-1632753.466</v>
      </c>
      <c r="Q41" s="66">
        <f t="shared" si="17"/>
        <v>-1585812.096</v>
      </c>
      <c r="R41" s="66">
        <f t="shared" si="17"/>
        <v>-1527951.928</v>
      </c>
      <c r="S41" s="66">
        <f t="shared" si="17"/>
        <v>-1458594.121</v>
      </c>
      <c r="T41" s="66">
        <f t="shared" si="17"/>
        <v>-1377131.776</v>
      </c>
      <c r="U41" s="66">
        <f t="shared" si="17"/>
        <v>-1282928.524</v>
      </c>
      <c r="V41" s="66">
        <f t="shared" si="17"/>
        <v>-1175317.033</v>
      </c>
      <c r="W41" s="66">
        <f t="shared" si="17"/>
        <v>-1053597.447</v>
      </c>
      <c r="X41" s="66">
        <f t="shared" si="17"/>
        <v>-1286503.98</v>
      </c>
      <c r="Y41" s="66">
        <f t="shared" si="17"/>
        <v>-1474222.585</v>
      </c>
      <c r="Z41" s="66">
        <f t="shared" si="17"/>
        <v>-1645492.37</v>
      </c>
      <c r="AA41" s="66">
        <f t="shared" si="17"/>
        <v>-1799882.603</v>
      </c>
      <c r="AB41" s="66">
        <f t="shared" si="17"/>
        <v>-1936952.348</v>
      </c>
      <c r="AC41" s="66">
        <f t="shared" si="17"/>
        <v>-2056250.2</v>
      </c>
      <c r="AD41" s="66">
        <f t="shared" si="17"/>
        <v>-2157314.02</v>
      </c>
      <c r="AE41" s="66">
        <f t="shared" si="17"/>
        <v>-2239670.652</v>
      </c>
      <c r="AF41" s="66">
        <f t="shared" si="17"/>
        <v>-2302835.638</v>
      </c>
      <c r="AG41" s="66">
        <f t="shared" si="17"/>
        <v>-2346312.933</v>
      </c>
      <c r="AH41" s="66">
        <f t="shared" si="17"/>
        <v>-2369594.599</v>
      </c>
      <c r="AI41" s="66">
        <f t="shared" si="17"/>
        <v>-2372160.505</v>
      </c>
      <c r="AJ41" s="66">
        <f t="shared" si="17"/>
        <v>-2354239.863</v>
      </c>
      <c r="AK41" s="66">
        <f t="shared" si="17"/>
        <v>-2281210.384</v>
      </c>
      <c r="AL41" s="66">
        <f t="shared" si="17"/>
        <v>-2163766.227</v>
      </c>
      <c r="AM41" s="66">
        <f t="shared" si="17"/>
        <v>-2000291.038</v>
      </c>
      <c r="AN41" s="66">
        <f t="shared" si="17"/>
        <v>-1789102.579</v>
      </c>
      <c r="AO41" s="66">
        <f t="shared" si="17"/>
        <v>-1528450.105</v>
      </c>
      <c r="AP41" s="66">
        <f t="shared" si="17"/>
        <v>-1216511.635</v>
      </c>
      <c r="AQ41" s="66">
        <f t="shared" si="17"/>
        <v>-851391.1093</v>
      </c>
      <c r="AR41" s="66">
        <f t="shared" si="17"/>
        <v>-431115.4394</v>
      </c>
      <c r="AS41" s="66">
        <f t="shared" si="17"/>
        <v>46368.56487</v>
      </c>
      <c r="AT41" s="66">
        <f t="shared" si="17"/>
        <v>583197.3892</v>
      </c>
      <c r="AU41" s="66">
        <f t="shared" si="17"/>
        <v>1181594.137</v>
      </c>
      <c r="AV41" s="66">
        <f t="shared" si="17"/>
        <v>1863777.79</v>
      </c>
      <c r="AW41" s="66">
        <f t="shared" si="17"/>
        <v>2594456.492</v>
      </c>
      <c r="AX41" s="66">
        <f t="shared" si="17"/>
        <v>3366165.418</v>
      </c>
      <c r="AY41" s="66">
        <f t="shared" si="17"/>
        <v>4179619.349</v>
      </c>
      <c r="AZ41" s="66">
        <f t="shared" si="17"/>
        <v>5035548.189</v>
      </c>
      <c r="BA41" s="66">
        <f t="shared" si="17"/>
        <v>5934697.264</v>
      </c>
      <c r="BB41" s="66">
        <f t="shared" si="17"/>
        <v>6877827.617</v>
      </c>
      <c r="BC41" s="66">
        <f t="shared" si="17"/>
        <v>7865716.322</v>
      </c>
      <c r="BD41" s="66">
        <f t="shared" si="17"/>
        <v>8899156.795</v>
      </c>
      <c r="BE41" s="66">
        <f t="shared" si="17"/>
        <v>9978959.114</v>
      </c>
      <c r="BF41" s="66">
        <f t="shared" si="17"/>
        <v>11105950.35</v>
      </c>
      <c r="BG41" s="66">
        <f t="shared" si="17"/>
        <v>12280974.89</v>
      </c>
      <c r="BH41" s="66">
        <f t="shared" si="17"/>
        <v>13548711.2</v>
      </c>
      <c r="BI41" s="66">
        <f t="shared" si="17"/>
        <v>14921008.82</v>
      </c>
      <c r="BJ41" s="66">
        <f t="shared" si="17"/>
        <v>16396643.4</v>
      </c>
      <c r="BK41" s="66">
        <f t="shared" si="17"/>
        <v>17978559.39</v>
      </c>
      <c r="BL41" s="66">
        <f t="shared" si="17"/>
        <v>19669790.13</v>
      </c>
      <c r="BM41" s="66">
        <f t="shared" si="17"/>
        <v>21473460.61</v>
      </c>
      <c r="BN41" s="66">
        <f t="shared" si="17"/>
        <v>23392790.14</v>
      </c>
      <c r="BO41" s="66">
        <f t="shared" si="17"/>
        <v>25431095.23</v>
      </c>
      <c r="BP41" s="66">
        <f t="shared" si="17"/>
        <v>27591792.47</v>
      </c>
      <c r="BQ41" s="66">
        <f t="shared" si="17"/>
        <v>29878401.56</v>
      </c>
      <c r="BR41" s="66">
        <f t="shared" si="17"/>
        <v>32294548.38</v>
      </c>
    </row>
    <row r="42" ht="15.75" customHeight="1" outlineLevel="2">
      <c r="D42" s="51" t="s">
        <v>238</v>
      </c>
      <c r="E42" s="66" t="str">
        <f>Currency</f>
        <v>[₦]</v>
      </c>
      <c r="K42" s="66">
        <f>M_Model!K34</f>
        <v>-1721999.747</v>
      </c>
      <c r="L42" s="66">
        <f>M_Model!L34</f>
        <v>10674.30913</v>
      </c>
      <c r="M42" s="66">
        <f>M_Model!M34</f>
        <v>21746.69538</v>
      </c>
      <c r="N42" s="66">
        <f>M_Model!N34</f>
        <v>33418.461</v>
      </c>
      <c r="O42" s="66">
        <f>M_Model!O34</f>
        <v>45718.38658</v>
      </c>
      <c r="P42" s="66">
        <f>M_Model!P34</f>
        <v>58676.71212</v>
      </c>
      <c r="Q42" s="66">
        <f>M_Model!Q34</f>
        <v>72325.20972</v>
      </c>
      <c r="R42" s="66">
        <f>M_Model!R34</f>
        <v>86697.25976</v>
      </c>
      <c r="S42" s="66">
        <f>M_Model!S34</f>
        <v>101827.9311</v>
      </c>
      <c r="T42" s="66">
        <f>M_Model!T34</f>
        <v>117754.0649</v>
      </c>
      <c r="U42" s="66">
        <f>M_Model!U34</f>
        <v>134514.3634</v>
      </c>
      <c r="V42" s="66">
        <f>M_Model!V34</f>
        <v>152149.4821</v>
      </c>
      <c r="W42" s="66">
        <f>M_Model!W34</f>
        <v>-232906.5326</v>
      </c>
      <c r="X42" s="66">
        <f>M_Model!X34</f>
        <v>-187718.6045</v>
      </c>
      <c r="Y42" s="66">
        <f>M_Model!Y34</f>
        <v>-171269.7857</v>
      </c>
      <c r="Z42" s="66">
        <f>M_Model!Z34</f>
        <v>-154390.2331</v>
      </c>
      <c r="AA42" s="66">
        <f>M_Model!AA34</f>
        <v>-137069.7444</v>
      </c>
      <c r="AB42" s="66">
        <f>M_Model!AB34</f>
        <v>-119297.8526</v>
      </c>
      <c r="AC42" s="66">
        <f>M_Model!AC34</f>
        <v>-101063.82</v>
      </c>
      <c r="AD42" s="66">
        <f>M_Model!AD34</f>
        <v>-82356.63122</v>
      </c>
      <c r="AE42" s="66">
        <f>M_Model!AE34</f>
        <v>-63164.98648</v>
      </c>
      <c r="AF42" s="66">
        <f>M_Model!AF34</f>
        <v>-43477.2947</v>
      </c>
      <c r="AG42" s="66">
        <f>M_Model!AG34</f>
        <v>-23281.66632</v>
      </c>
      <c r="AH42" s="66">
        <f>M_Model!AH34</f>
        <v>-2565.906026</v>
      </c>
      <c r="AI42" s="66">
        <f>M_Model!AI34</f>
        <v>22400.80227</v>
      </c>
      <c r="AJ42" s="66">
        <f>M_Model!AJ34</f>
        <v>91286.8495</v>
      </c>
      <c r="AK42" s="66">
        <f>M_Model!AK34</f>
        <v>146805.196</v>
      </c>
      <c r="AL42" s="66">
        <f>M_Model!AL34</f>
        <v>204343.9866</v>
      </c>
      <c r="AM42" s="66">
        <f>M_Model!AM34</f>
        <v>263985.5739</v>
      </c>
      <c r="AN42" s="66">
        <f>M_Model!AN34</f>
        <v>325815.592</v>
      </c>
      <c r="AO42" s="66">
        <f>M_Model!AO34</f>
        <v>389923.0876</v>
      </c>
      <c r="AP42" s="66">
        <f>M_Model!AP34</f>
        <v>456400.657</v>
      </c>
      <c r="AQ42" s="66">
        <f>M_Model!AQ34</f>
        <v>525344.5874</v>
      </c>
      <c r="AR42" s="66">
        <f>M_Model!AR34</f>
        <v>596855.0054</v>
      </c>
      <c r="AS42" s="66">
        <f>M_Model!AS34</f>
        <v>671036.0305</v>
      </c>
      <c r="AT42" s="66">
        <f>M_Model!AT34</f>
        <v>747995.9345</v>
      </c>
      <c r="AU42" s="66">
        <f>M_Model!AU34</f>
        <v>852729.5664</v>
      </c>
      <c r="AV42" s="66">
        <f>M_Model!AV34</f>
        <v>913348.3775</v>
      </c>
      <c r="AW42" s="66">
        <f>M_Model!AW34</f>
        <v>964636.1575</v>
      </c>
      <c r="AX42" s="66">
        <f>M_Model!AX34</f>
        <v>1016817.414</v>
      </c>
      <c r="AY42" s="66">
        <f>M_Model!AY34</f>
        <v>1069911.051</v>
      </c>
      <c r="AZ42" s="66">
        <f>M_Model!AZ34</f>
        <v>1123936.343</v>
      </c>
      <c r="BA42" s="66">
        <f>M_Model!BA34</f>
        <v>1178912.941</v>
      </c>
      <c r="BB42" s="66">
        <f>M_Model!BB34</f>
        <v>1234860.881</v>
      </c>
      <c r="BC42" s="66">
        <f>M_Model!BC34</f>
        <v>1291800.591</v>
      </c>
      <c r="BD42" s="66">
        <f>M_Model!BD34</f>
        <v>1349752.9</v>
      </c>
      <c r="BE42" s="66">
        <f>M_Model!BE34</f>
        <v>1408739.042</v>
      </c>
      <c r="BF42" s="66">
        <f>M_Model!BF34</f>
        <v>1468780.673</v>
      </c>
      <c r="BG42" s="66">
        <f>M_Model!BG34</f>
        <v>1584670.398</v>
      </c>
      <c r="BH42" s="66">
        <f>M_Model!BH34</f>
        <v>1715372.015</v>
      </c>
      <c r="BI42" s="66">
        <f>M_Model!BI34</f>
        <v>1844543.234</v>
      </c>
      <c r="BJ42" s="66">
        <f>M_Model!BJ34</f>
        <v>1977394.981</v>
      </c>
      <c r="BK42" s="66">
        <f>M_Model!BK34</f>
        <v>2114038.432</v>
      </c>
      <c r="BL42" s="66">
        <f>M_Model!BL34</f>
        <v>2254588.095</v>
      </c>
      <c r="BM42" s="66">
        <f>M_Model!BM34</f>
        <v>2399161.912</v>
      </c>
      <c r="BN42" s="66">
        <f>M_Model!BN34</f>
        <v>2547881.36</v>
      </c>
      <c r="BO42" s="66">
        <f>M_Model!BO34</f>
        <v>2700871.554</v>
      </c>
      <c r="BP42" s="66">
        <f>M_Model!BP34</f>
        <v>2858261.364</v>
      </c>
      <c r="BQ42" s="66">
        <f>M_Model!BQ34</f>
        <v>3020183.52</v>
      </c>
      <c r="BR42" s="66">
        <f>M_Model!BR34</f>
        <v>3186774.731</v>
      </c>
    </row>
    <row r="43" ht="15.75" customHeight="1" outlineLevel="2">
      <c r="D43" s="51" t="s">
        <v>239</v>
      </c>
      <c r="E43" s="66" t="str">
        <f>Currency</f>
        <v>[₦]</v>
      </c>
      <c r="K43" s="51">
        <f t="shared" ref="K43:BR43" si="18">(K42&gt;0)*(K42*K33)</f>
        <v>0</v>
      </c>
      <c r="L43" s="51">
        <f t="shared" si="18"/>
        <v>2134.861825</v>
      </c>
      <c r="M43" s="51">
        <f t="shared" si="18"/>
        <v>4349.339077</v>
      </c>
      <c r="N43" s="51">
        <f t="shared" si="18"/>
        <v>6683.692201</v>
      </c>
      <c r="O43" s="51">
        <f t="shared" si="18"/>
        <v>9143.677315</v>
      </c>
      <c r="P43" s="51">
        <f t="shared" si="18"/>
        <v>11735.34242</v>
      </c>
      <c r="Q43" s="51">
        <f t="shared" si="18"/>
        <v>14465.04194</v>
      </c>
      <c r="R43" s="51">
        <f t="shared" si="18"/>
        <v>17339.45195</v>
      </c>
      <c r="S43" s="51">
        <f t="shared" si="18"/>
        <v>20365.58621</v>
      </c>
      <c r="T43" s="51">
        <f t="shared" si="18"/>
        <v>23550.81298</v>
      </c>
      <c r="U43" s="51">
        <f t="shared" si="18"/>
        <v>26902.87268</v>
      </c>
      <c r="V43" s="51">
        <f t="shared" si="18"/>
        <v>30429.89642</v>
      </c>
      <c r="W43" s="51">
        <f t="shared" si="18"/>
        <v>0</v>
      </c>
      <c r="X43" s="51">
        <f t="shared" si="18"/>
        <v>0</v>
      </c>
      <c r="Y43" s="51">
        <f t="shared" si="18"/>
        <v>0</v>
      </c>
      <c r="Z43" s="51">
        <f t="shared" si="18"/>
        <v>0</v>
      </c>
      <c r="AA43" s="51">
        <f t="shared" si="18"/>
        <v>0</v>
      </c>
      <c r="AB43" s="51">
        <f t="shared" si="18"/>
        <v>0</v>
      </c>
      <c r="AC43" s="51">
        <f t="shared" si="18"/>
        <v>0</v>
      </c>
      <c r="AD43" s="51">
        <f t="shared" si="18"/>
        <v>0</v>
      </c>
      <c r="AE43" s="51">
        <f t="shared" si="18"/>
        <v>0</v>
      </c>
      <c r="AF43" s="51">
        <f t="shared" si="18"/>
        <v>0</v>
      </c>
      <c r="AG43" s="51">
        <f t="shared" si="18"/>
        <v>0</v>
      </c>
      <c r="AH43" s="51">
        <f t="shared" si="18"/>
        <v>0</v>
      </c>
      <c r="AI43" s="51">
        <f t="shared" si="18"/>
        <v>4480.160455</v>
      </c>
      <c r="AJ43" s="51">
        <f t="shared" si="18"/>
        <v>18257.3699</v>
      </c>
      <c r="AK43" s="51">
        <f t="shared" si="18"/>
        <v>29361.03921</v>
      </c>
      <c r="AL43" s="51">
        <f t="shared" si="18"/>
        <v>40868.79731</v>
      </c>
      <c r="AM43" s="51">
        <f t="shared" si="18"/>
        <v>52797.11477</v>
      </c>
      <c r="AN43" s="51">
        <f t="shared" si="18"/>
        <v>65163.11839</v>
      </c>
      <c r="AO43" s="51">
        <f t="shared" si="18"/>
        <v>77984.61753</v>
      </c>
      <c r="AP43" s="51">
        <f t="shared" si="18"/>
        <v>91280.13139</v>
      </c>
      <c r="AQ43" s="51">
        <f t="shared" si="18"/>
        <v>105068.9175</v>
      </c>
      <c r="AR43" s="51">
        <f t="shared" si="18"/>
        <v>119371.0011</v>
      </c>
      <c r="AS43" s="51">
        <f t="shared" si="18"/>
        <v>134207.2061</v>
      </c>
      <c r="AT43" s="51">
        <f t="shared" si="18"/>
        <v>149599.1869</v>
      </c>
      <c r="AU43" s="51">
        <f t="shared" si="18"/>
        <v>170545.9133</v>
      </c>
      <c r="AV43" s="51">
        <f t="shared" si="18"/>
        <v>182669.6755</v>
      </c>
      <c r="AW43" s="51">
        <f t="shared" si="18"/>
        <v>192927.2315</v>
      </c>
      <c r="AX43" s="51">
        <f t="shared" si="18"/>
        <v>203363.4827</v>
      </c>
      <c r="AY43" s="51">
        <f t="shared" si="18"/>
        <v>213982.2101</v>
      </c>
      <c r="AZ43" s="51">
        <f t="shared" si="18"/>
        <v>224787.2686</v>
      </c>
      <c r="BA43" s="51">
        <f t="shared" si="18"/>
        <v>235782.5882</v>
      </c>
      <c r="BB43" s="51">
        <f t="shared" si="18"/>
        <v>246972.1763</v>
      </c>
      <c r="BC43" s="51">
        <f t="shared" si="18"/>
        <v>258360.1183</v>
      </c>
      <c r="BD43" s="51">
        <f t="shared" si="18"/>
        <v>269950.5799</v>
      </c>
      <c r="BE43" s="51">
        <f t="shared" si="18"/>
        <v>281747.8085</v>
      </c>
      <c r="BF43" s="51">
        <f t="shared" si="18"/>
        <v>293756.1345</v>
      </c>
      <c r="BG43" s="51">
        <f t="shared" si="18"/>
        <v>316934.0796</v>
      </c>
      <c r="BH43" s="51">
        <f t="shared" si="18"/>
        <v>343074.4029</v>
      </c>
      <c r="BI43" s="51">
        <f t="shared" si="18"/>
        <v>368908.6469</v>
      </c>
      <c r="BJ43" s="51">
        <f t="shared" si="18"/>
        <v>395478.9962</v>
      </c>
      <c r="BK43" s="51">
        <f t="shared" si="18"/>
        <v>422807.6863</v>
      </c>
      <c r="BL43" s="51">
        <f t="shared" si="18"/>
        <v>450917.619</v>
      </c>
      <c r="BM43" s="51">
        <f t="shared" si="18"/>
        <v>479832.3825</v>
      </c>
      <c r="BN43" s="51">
        <f t="shared" si="18"/>
        <v>509576.2719</v>
      </c>
      <c r="BO43" s="51">
        <f t="shared" si="18"/>
        <v>540174.3109</v>
      </c>
      <c r="BP43" s="51">
        <f t="shared" si="18"/>
        <v>571652.2729</v>
      </c>
      <c r="BQ43" s="51">
        <f t="shared" si="18"/>
        <v>604036.704</v>
      </c>
      <c r="BR43" s="51">
        <f t="shared" si="18"/>
        <v>637354.9462</v>
      </c>
    </row>
    <row r="44" ht="15.75" customHeight="1" outlineLevel="2">
      <c r="D44" s="98" t="s">
        <v>236</v>
      </c>
      <c r="E44" s="98" t="str">
        <f>Currency</f>
        <v>[₦]</v>
      </c>
      <c r="F44" s="98"/>
      <c r="G44" s="98"/>
      <c r="H44" s="98"/>
      <c r="I44" s="98"/>
      <c r="J44" s="98"/>
      <c r="K44" s="98">
        <f t="shared" ref="K44:BR44" si="19">K41+K42-K43</f>
        <v>-1721999.747</v>
      </c>
      <c r="L44" s="98">
        <f t="shared" si="19"/>
        <v>-1713460.3</v>
      </c>
      <c r="M44" s="98">
        <f t="shared" si="19"/>
        <v>-1696062.944</v>
      </c>
      <c r="N44" s="98">
        <f t="shared" si="19"/>
        <v>-1669328.175</v>
      </c>
      <c r="O44" s="98">
        <f t="shared" si="19"/>
        <v>-1632753.466</v>
      </c>
      <c r="P44" s="98">
        <f t="shared" si="19"/>
        <v>-1585812.096</v>
      </c>
      <c r="Q44" s="98">
        <f t="shared" si="19"/>
        <v>-1527951.928</v>
      </c>
      <c r="R44" s="98">
        <f t="shared" si="19"/>
        <v>-1458594.121</v>
      </c>
      <c r="S44" s="98">
        <f t="shared" si="19"/>
        <v>-1377131.776</v>
      </c>
      <c r="T44" s="98">
        <f t="shared" si="19"/>
        <v>-1282928.524</v>
      </c>
      <c r="U44" s="98">
        <f t="shared" si="19"/>
        <v>-1175317.033</v>
      </c>
      <c r="V44" s="98">
        <f t="shared" si="19"/>
        <v>-1053597.447</v>
      </c>
      <c r="W44" s="98">
        <f t="shared" si="19"/>
        <v>-1286503.98</v>
      </c>
      <c r="X44" s="98">
        <f t="shared" si="19"/>
        <v>-1474222.585</v>
      </c>
      <c r="Y44" s="98">
        <f t="shared" si="19"/>
        <v>-1645492.37</v>
      </c>
      <c r="Z44" s="98">
        <f t="shared" si="19"/>
        <v>-1799882.603</v>
      </c>
      <c r="AA44" s="98">
        <f t="shared" si="19"/>
        <v>-1936952.348</v>
      </c>
      <c r="AB44" s="98">
        <f t="shared" si="19"/>
        <v>-2056250.2</v>
      </c>
      <c r="AC44" s="98">
        <f t="shared" si="19"/>
        <v>-2157314.02</v>
      </c>
      <c r="AD44" s="98">
        <f t="shared" si="19"/>
        <v>-2239670.652</v>
      </c>
      <c r="AE44" s="98">
        <f t="shared" si="19"/>
        <v>-2302835.638</v>
      </c>
      <c r="AF44" s="98">
        <f t="shared" si="19"/>
        <v>-2346312.933</v>
      </c>
      <c r="AG44" s="98">
        <f t="shared" si="19"/>
        <v>-2369594.599</v>
      </c>
      <c r="AH44" s="98">
        <f t="shared" si="19"/>
        <v>-2372160.505</v>
      </c>
      <c r="AI44" s="98">
        <f t="shared" si="19"/>
        <v>-2354239.863</v>
      </c>
      <c r="AJ44" s="98">
        <f t="shared" si="19"/>
        <v>-2281210.384</v>
      </c>
      <c r="AK44" s="98">
        <f t="shared" si="19"/>
        <v>-2163766.227</v>
      </c>
      <c r="AL44" s="98">
        <f t="shared" si="19"/>
        <v>-2000291.038</v>
      </c>
      <c r="AM44" s="98">
        <f t="shared" si="19"/>
        <v>-1789102.579</v>
      </c>
      <c r="AN44" s="98">
        <f t="shared" si="19"/>
        <v>-1528450.105</v>
      </c>
      <c r="AO44" s="98">
        <f t="shared" si="19"/>
        <v>-1216511.635</v>
      </c>
      <c r="AP44" s="98">
        <f t="shared" si="19"/>
        <v>-851391.1093</v>
      </c>
      <c r="AQ44" s="98">
        <f t="shared" si="19"/>
        <v>-431115.4394</v>
      </c>
      <c r="AR44" s="98">
        <f t="shared" si="19"/>
        <v>46368.56487</v>
      </c>
      <c r="AS44" s="98">
        <f t="shared" si="19"/>
        <v>583197.3892</v>
      </c>
      <c r="AT44" s="98">
        <f t="shared" si="19"/>
        <v>1181594.137</v>
      </c>
      <c r="AU44" s="98">
        <f t="shared" si="19"/>
        <v>1863777.79</v>
      </c>
      <c r="AV44" s="98">
        <f t="shared" si="19"/>
        <v>2594456.492</v>
      </c>
      <c r="AW44" s="98">
        <f t="shared" si="19"/>
        <v>3366165.418</v>
      </c>
      <c r="AX44" s="98">
        <f t="shared" si="19"/>
        <v>4179619.349</v>
      </c>
      <c r="AY44" s="98">
        <f t="shared" si="19"/>
        <v>5035548.189</v>
      </c>
      <c r="AZ44" s="98">
        <f t="shared" si="19"/>
        <v>5934697.264</v>
      </c>
      <c r="BA44" s="98">
        <f t="shared" si="19"/>
        <v>6877827.617</v>
      </c>
      <c r="BB44" s="98">
        <f t="shared" si="19"/>
        <v>7865716.322</v>
      </c>
      <c r="BC44" s="98">
        <f t="shared" si="19"/>
        <v>8899156.795</v>
      </c>
      <c r="BD44" s="98">
        <f t="shared" si="19"/>
        <v>9978959.114</v>
      </c>
      <c r="BE44" s="98">
        <f t="shared" si="19"/>
        <v>11105950.35</v>
      </c>
      <c r="BF44" s="98">
        <f t="shared" si="19"/>
        <v>12280974.89</v>
      </c>
      <c r="BG44" s="98">
        <f t="shared" si="19"/>
        <v>13548711.2</v>
      </c>
      <c r="BH44" s="98">
        <f t="shared" si="19"/>
        <v>14921008.82</v>
      </c>
      <c r="BI44" s="98">
        <f t="shared" si="19"/>
        <v>16396643.4</v>
      </c>
      <c r="BJ44" s="98">
        <f t="shared" si="19"/>
        <v>17978559.39</v>
      </c>
      <c r="BK44" s="98">
        <f t="shared" si="19"/>
        <v>19669790.13</v>
      </c>
      <c r="BL44" s="98">
        <f t="shared" si="19"/>
        <v>21473460.61</v>
      </c>
      <c r="BM44" s="98">
        <f t="shared" si="19"/>
        <v>23392790.14</v>
      </c>
      <c r="BN44" s="98">
        <f t="shared" si="19"/>
        <v>25431095.23</v>
      </c>
      <c r="BO44" s="98">
        <f t="shared" si="19"/>
        <v>27591792.47</v>
      </c>
      <c r="BP44" s="98">
        <f t="shared" si="19"/>
        <v>29878401.56</v>
      </c>
      <c r="BQ44" s="98">
        <f t="shared" si="19"/>
        <v>32294548.38</v>
      </c>
      <c r="BR44" s="98">
        <f t="shared" si="19"/>
        <v>34843968.16</v>
      </c>
    </row>
    <row r="45" ht="15.75" customHeight="1" outlineLevel="2"/>
    <row r="46" ht="15.75" customHeight="1" outlineLevel="1">
      <c r="C46" s="79" t="s">
        <v>141</v>
      </c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</row>
    <row r="47" ht="15.75" customHeight="1" outlineLevel="2">
      <c r="D47" s="65" t="s">
        <v>233</v>
      </c>
    </row>
    <row r="48" ht="15.75" customHeight="1" outlineLevel="2">
      <c r="D48" s="65" t="str">
        <f>Inputs!D54</f>
        <v>Registration &amp; Licensing</v>
      </c>
    </row>
    <row r="49" ht="15.75" customHeight="1" outlineLevel="2">
      <c r="D49" s="51" t="str">
        <f>Inputs!D55</f>
        <v>Registration &amp; Licensing</v>
      </c>
      <c r="E49" s="66" t="str">
        <f>Currency</f>
        <v>[₦]</v>
      </c>
      <c r="K49" s="67">
        <f t="array" ref="K49">IFERROR(INDEX(Inputs!$K55:$O55,,MATCH(K$4,Inputs!$K$4:$O$4,0)),0)</f>
        <v>1560000</v>
      </c>
      <c r="L49" s="67">
        <f t="array" ref="L49">IFERROR(INDEX(Inputs!$K55:$O55,,MATCH(L$4,Inputs!$K$4:$O$4,0)),0)</f>
        <v>0</v>
      </c>
      <c r="M49" s="67">
        <f t="array" ref="M49">IFERROR(INDEX(Inputs!$K55:$O55,,MATCH(M$4,Inputs!$K$4:$O$4,0)),0)</f>
        <v>0</v>
      </c>
      <c r="N49" s="67">
        <f t="array" ref="N49">IFERROR(INDEX(Inputs!$K55:$O55,,MATCH(N$4,Inputs!$K$4:$O$4,0)),0)</f>
        <v>0</v>
      </c>
      <c r="O49" s="67">
        <f t="array" ref="O49">IFERROR(INDEX(Inputs!$K55:$O55,,MATCH(O$4,Inputs!$K$4:$O$4,0)),0)</f>
        <v>0</v>
      </c>
      <c r="P49" s="67">
        <f t="array" ref="P49">IFERROR(INDEX(Inputs!$K55:$O55,,MATCH(P$4,Inputs!$K$4:$O$4,0)),0)</f>
        <v>0</v>
      </c>
      <c r="Q49" s="67">
        <f t="array" ref="Q49">IFERROR(INDEX(Inputs!$K55:$O55,,MATCH(Q$4,Inputs!$K$4:$O$4,0)),0)</f>
        <v>0</v>
      </c>
      <c r="R49" s="67">
        <f t="array" ref="R49">IFERROR(INDEX(Inputs!$K55:$O55,,MATCH(R$4,Inputs!$K$4:$O$4,0)),0)</f>
        <v>0</v>
      </c>
      <c r="S49" s="67">
        <f t="array" ref="S49">IFERROR(INDEX(Inputs!$K55:$O55,,MATCH(S$4,Inputs!$K$4:$O$4,0)),0)</f>
        <v>0</v>
      </c>
      <c r="T49" s="67">
        <f t="array" ref="T49">IFERROR(INDEX(Inputs!$K55:$O55,,MATCH(T$4,Inputs!$K$4:$O$4,0)),0)</f>
        <v>0</v>
      </c>
      <c r="U49" s="67">
        <f t="array" ref="U49">IFERROR(INDEX(Inputs!$K55:$O55,,MATCH(U$4,Inputs!$K$4:$O$4,0)),0)</f>
        <v>0</v>
      </c>
      <c r="V49" s="67">
        <f t="array" ref="V49">IFERROR(INDEX(Inputs!$K55:$O55,,MATCH(V$4,Inputs!$K$4:$O$4,0)),0)</f>
        <v>0</v>
      </c>
      <c r="W49" s="67" t="str">
        <f t="array" ref="W49">IFERROR(INDEX(Inputs!$K55:$O55,,MATCH(W$4,Inputs!$K$4:$O$4,0)),0)</f>
        <v/>
      </c>
      <c r="X49" s="67">
        <f t="array" ref="X49">IFERROR(INDEX(Inputs!$K55:$O55,,MATCH(X$4,Inputs!$K$4:$O$4,0)),0)</f>
        <v>0</v>
      </c>
      <c r="Y49" s="67">
        <f t="array" ref="Y49">IFERROR(INDEX(Inputs!$K55:$O55,,MATCH(Y$4,Inputs!$K$4:$O$4,0)),0)</f>
        <v>0</v>
      </c>
      <c r="Z49" s="67">
        <f t="array" ref="Z49">IFERROR(INDEX(Inputs!$K55:$O55,,MATCH(Z$4,Inputs!$K$4:$O$4,0)),0)</f>
        <v>0</v>
      </c>
      <c r="AA49" s="67">
        <f t="array" ref="AA49">IFERROR(INDEX(Inputs!$K55:$O55,,MATCH(AA$4,Inputs!$K$4:$O$4,0)),0)</f>
        <v>0</v>
      </c>
      <c r="AB49" s="67">
        <f t="array" ref="AB49">IFERROR(INDEX(Inputs!$K55:$O55,,MATCH(AB$4,Inputs!$K$4:$O$4,0)),0)</f>
        <v>0</v>
      </c>
      <c r="AC49" s="67">
        <f t="array" ref="AC49">IFERROR(INDEX(Inputs!$K55:$O55,,MATCH(AC$4,Inputs!$K$4:$O$4,0)),0)</f>
        <v>0</v>
      </c>
      <c r="AD49" s="67">
        <f t="array" ref="AD49">IFERROR(INDEX(Inputs!$K55:$O55,,MATCH(AD$4,Inputs!$K$4:$O$4,0)),0)</f>
        <v>0</v>
      </c>
      <c r="AE49" s="67">
        <f t="array" ref="AE49">IFERROR(INDEX(Inputs!$K55:$O55,,MATCH(AE$4,Inputs!$K$4:$O$4,0)),0)</f>
        <v>0</v>
      </c>
      <c r="AF49" s="67">
        <f t="array" ref="AF49">IFERROR(INDEX(Inputs!$K55:$O55,,MATCH(AF$4,Inputs!$K$4:$O$4,0)),0)</f>
        <v>0</v>
      </c>
      <c r="AG49" s="67">
        <f t="array" ref="AG49">IFERROR(INDEX(Inputs!$K55:$O55,,MATCH(AG$4,Inputs!$K$4:$O$4,0)),0)</f>
        <v>0</v>
      </c>
      <c r="AH49" s="67">
        <f t="array" ref="AH49">IFERROR(INDEX(Inputs!$K55:$O55,,MATCH(AH$4,Inputs!$K$4:$O$4,0)),0)</f>
        <v>0</v>
      </c>
      <c r="AI49" s="67" t="str">
        <f t="array" ref="AI49">IFERROR(INDEX(Inputs!$K55:$O55,,MATCH(AI$4,Inputs!$K$4:$O$4,0)),0)</f>
        <v/>
      </c>
      <c r="AJ49" s="67">
        <f t="array" ref="AJ49">IFERROR(INDEX(Inputs!$K55:$O55,,MATCH(AJ$4,Inputs!$K$4:$O$4,0)),0)</f>
        <v>0</v>
      </c>
      <c r="AK49" s="67">
        <f t="array" ref="AK49">IFERROR(INDEX(Inputs!$K55:$O55,,MATCH(AK$4,Inputs!$K$4:$O$4,0)),0)</f>
        <v>0</v>
      </c>
      <c r="AL49" s="67">
        <f t="array" ref="AL49">IFERROR(INDEX(Inputs!$K55:$O55,,MATCH(AL$4,Inputs!$K$4:$O$4,0)),0)</f>
        <v>0</v>
      </c>
      <c r="AM49" s="67">
        <f t="array" ref="AM49">IFERROR(INDEX(Inputs!$K55:$O55,,MATCH(AM$4,Inputs!$K$4:$O$4,0)),0)</f>
        <v>0</v>
      </c>
      <c r="AN49" s="67">
        <f t="array" ref="AN49">IFERROR(INDEX(Inputs!$K55:$O55,,MATCH(AN$4,Inputs!$K$4:$O$4,0)),0)</f>
        <v>0</v>
      </c>
      <c r="AO49" s="67">
        <f t="array" ref="AO49">IFERROR(INDEX(Inputs!$K55:$O55,,MATCH(AO$4,Inputs!$K$4:$O$4,0)),0)</f>
        <v>0</v>
      </c>
      <c r="AP49" s="67">
        <f t="array" ref="AP49">IFERROR(INDEX(Inputs!$K55:$O55,,MATCH(AP$4,Inputs!$K$4:$O$4,0)),0)</f>
        <v>0</v>
      </c>
      <c r="AQ49" s="67">
        <f t="array" ref="AQ49">IFERROR(INDEX(Inputs!$K55:$O55,,MATCH(AQ$4,Inputs!$K$4:$O$4,0)),0)</f>
        <v>0</v>
      </c>
      <c r="AR49" s="67">
        <f t="array" ref="AR49">IFERROR(INDEX(Inputs!$K55:$O55,,MATCH(AR$4,Inputs!$K$4:$O$4,0)),0)</f>
        <v>0</v>
      </c>
      <c r="AS49" s="67">
        <f t="array" ref="AS49">IFERROR(INDEX(Inputs!$K55:$O55,,MATCH(AS$4,Inputs!$K$4:$O$4,0)),0)</f>
        <v>0</v>
      </c>
      <c r="AT49" s="67">
        <f t="array" ref="AT49">IFERROR(INDEX(Inputs!$K55:$O55,,MATCH(AT$4,Inputs!$K$4:$O$4,0)),0)</f>
        <v>0</v>
      </c>
      <c r="AU49" s="67" t="str">
        <f t="array" ref="AU49">IFERROR(INDEX(Inputs!$K55:$O55,,MATCH(AU$4,Inputs!$K$4:$O$4,0)),0)</f>
        <v/>
      </c>
      <c r="AV49" s="67">
        <f t="array" ref="AV49">IFERROR(INDEX(Inputs!$K55:$O55,,MATCH(AV$4,Inputs!$K$4:$O$4,0)),0)</f>
        <v>0</v>
      </c>
      <c r="AW49" s="67">
        <f t="array" ref="AW49">IFERROR(INDEX(Inputs!$K55:$O55,,MATCH(AW$4,Inputs!$K$4:$O$4,0)),0)</f>
        <v>0</v>
      </c>
      <c r="AX49" s="67">
        <f t="array" ref="AX49">IFERROR(INDEX(Inputs!$K55:$O55,,MATCH(AX$4,Inputs!$K$4:$O$4,0)),0)</f>
        <v>0</v>
      </c>
      <c r="AY49" s="67">
        <f t="array" ref="AY49">IFERROR(INDEX(Inputs!$K55:$O55,,MATCH(AY$4,Inputs!$K$4:$O$4,0)),0)</f>
        <v>0</v>
      </c>
      <c r="AZ49" s="67">
        <f t="array" ref="AZ49">IFERROR(INDEX(Inputs!$K55:$O55,,MATCH(AZ$4,Inputs!$K$4:$O$4,0)),0)</f>
        <v>0</v>
      </c>
      <c r="BA49" s="67">
        <f t="array" ref="BA49">IFERROR(INDEX(Inputs!$K55:$O55,,MATCH(BA$4,Inputs!$K$4:$O$4,0)),0)</f>
        <v>0</v>
      </c>
      <c r="BB49" s="67">
        <f t="array" ref="BB49">IFERROR(INDEX(Inputs!$K55:$O55,,MATCH(BB$4,Inputs!$K$4:$O$4,0)),0)</f>
        <v>0</v>
      </c>
      <c r="BC49" s="67">
        <f t="array" ref="BC49">IFERROR(INDEX(Inputs!$K55:$O55,,MATCH(BC$4,Inputs!$K$4:$O$4,0)),0)</f>
        <v>0</v>
      </c>
      <c r="BD49" s="67">
        <f t="array" ref="BD49">IFERROR(INDEX(Inputs!$K55:$O55,,MATCH(BD$4,Inputs!$K$4:$O$4,0)),0)</f>
        <v>0</v>
      </c>
      <c r="BE49" s="67">
        <f t="array" ref="BE49">IFERROR(INDEX(Inputs!$K55:$O55,,MATCH(BE$4,Inputs!$K$4:$O$4,0)),0)</f>
        <v>0</v>
      </c>
      <c r="BF49" s="67">
        <f t="array" ref="BF49">IFERROR(INDEX(Inputs!$K55:$O55,,MATCH(BF$4,Inputs!$K$4:$O$4,0)),0)</f>
        <v>0</v>
      </c>
      <c r="BG49" s="67" t="str">
        <f t="array" ref="BG49">IFERROR(INDEX(Inputs!$K55:$O55,,MATCH(BG$4,Inputs!$K$4:$O$4,0)),0)</f>
        <v/>
      </c>
      <c r="BH49" s="67">
        <f t="array" ref="BH49">IFERROR(INDEX(Inputs!$K55:$O55,,MATCH(BH$4,Inputs!$K$4:$O$4,0)),0)</f>
        <v>0</v>
      </c>
      <c r="BI49" s="67">
        <f t="array" ref="BI49">IFERROR(INDEX(Inputs!$K55:$O55,,MATCH(BI$4,Inputs!$K$4:$O$4,0)),0)</f>
        <v>0</v>
      </c>
      <c r="BJ49" s="67">
        <f t="array" ref="BJ49">IFERROR(INDEX(Inputs!$K55:$O55,,MATCH(BJ$4,Inputs!$K$4:$O$4,0)),0)</f>
        <v>0</v>
      </c>
      <c r="BK49" s="67">
        <f t="array" ref="BK49">IFERROR(INDEX(Inputs!$K55:$O55,,MATCH(BK$4,Inputs!$K$4:$O$4,0)),0)</f>
        <v>0</v>
      </c>
      <c r="BL49" s="67">
        <f t="array" ref="BL49">IFERROR(INDEX(Inputs!$K55:$O55,,MATCH(BL$4,Inputs!$K$4:$O$4,0)),0)</f>
        <v>0</v>
      </c>
      <c r="BM49" s="67">
        <f t="array" ref="BM49">IFERROR(INDEX(Inputs!$K55:$O55,,MATCH(BM$4,Inputs!$K$4:$O$4,0)),0)</f>
        <v>0</v>
      </c>
      <c r="BN49" s="67">
        <f t="array" ref="BN49">IFERROR(INDEX(Inputs!$K55:$O55,,MATCH(BN$4,Inputs!$K$4:$O$4,0)),0)</f>
        <v>0</v>
      </c>
      <c r="BO49" s="67">
        <f t="array" ref="BO49">IFERROR(INDEX(Inputs!$K55:$O55,,MATCH(BO$4,Inputs!$K$4:$O$4,0)),0)</f>
        <v>0</v>
      </c>
      <c r="BP49" s="67">
        <f t="array" ref="BP49">IFERROR(INDEX(Inputs!$K55:$O55,,MATCH(BP$4,Inputs!$K$4:$O$4,0)),0)</f>
        <v>0</v>
      </c>
      <c r="BQ49" s="67">
        <f t="array" ref="BQ49">IFERROR(INDEX(Inputs!$K55:$O55,,MATCH(BQ$4,Inputs!$K$4:$O$4,0)),0)</f>
        <v>0</v>
      </c>
      <c r="BR49" s="67">
        <f t="array" ref="BR49">IFERROR(INDEX(Inputs!$K55:$O55,,MATCH(BR$4,Inputs!$K$4:$O$4,0)),0)</f>
        <v>0</v>
      </c>
    </row>
    <row r="50" ht="15.75" customHeight="1" outlineLevel="2">
      <c r="D50" s="51" t="str">
        <f>Inputs!D56</f>
        <v>Professional &amp; legal fees</v>
      </c>
      <c r="E50" s="66" t="str">
        <f>Currency</f>
        <v>[₦]</v>
      </c>
      <c r="K50" s="67">
        <f t="array" ref="K50">IFERROR(INDEX(Inputs!$K56:$O56,,MATCH(K$4,Inputs!$K$4:$O$4,0)),0)</f>
        <v>100000</v>
      </c>
      <c r="L50" s="67">
        <f t="array" ref="L50">IFERROR(INDEX(Inputs!$K56:$O56,,MATCH(L$4,Inputs!$K$4:$O$4,0)),0)</f>
        <v>0</v>
      </c>
      <c r="M50" s="67">
        <f t="array" ref="M50">IFERROR(INDEX(Inputs!$K56:$O56,,MATCH(M$4,Inputs!$K$4:$O$4,0)),0)</f>
        <v>0</v>
      </c>
      <c r="N50" s="67">
        <f t="array" ref="N50">IFERROR(INDEX(Inputs!$K56:$O56,,MATCH(N$4,Inputs!$K$4:$O$4,0)),0)</f>
        <v>0</v>
      </c>
      <c r="O50" s="67">
        <f t="array" ref="O50">IFERROR(INDEX(Inputs!$K56:$O56,,MATCH(O$4,Inputs!$K$4:$O$4,0)),0)</f>
        <v>0</v>
      </c>
      <c r="P50" s="67">
        <f t="array" ref="P50">IFERROR(INDEX(Inputs!$K56:$O56,,MATCH(P$4,Inputs!$K$4:$O$4,0)),0)</f>
        <v>0</v>
      </c>
      <c r="Q50" s="67">
        <f t="array" ref="Q50">IFERROR(INDEX(Inputs!$K56:$O56,,MATCH(Q$4,Inputs!$K$4:$O$4,0)),0)</f>
        <v>0</v>
      </c>
      <c r="R50" s="67">
        <f t="array" ref="R50">IFERROR(INDEX(Inputs!$K56:$O56,,MATCH(R$4,Inputs!$K$4:$O$4,0)),0)</f>
        <v>0</v>
      </c>
      <c r="S50" s="67">
        <f t="array" ref="S50">IFERROR(INDEX(Inputs!$K56:$O56,,MATCH(S$4,Inputs!$K$4:$O$4,0)),0)</f>
        <v>0</v>
      </c>
      <c r="T50" s="67">
        <f t="array" ref="T50">IFERROR(INDEX(Inputs!$K56:$O56,,MATCH(T$4,Inputs!$K$4:$O$4,0)),0)</f>
        <v>0</v>
      </c>
      <c r="U50" s="67">
        <f t="array" ref="U50">IFERROR(INDEX(Inputs!$K56:$O56,,MATCH(U$4,Inputs!$K$4:$O$4,0)),0)</f>
        <v>0</v>
      </c>
      <c r="V50" s="67">
        <f t="array" ref="V50">IFERROR(INDEX(Inputs!$K56:$O56,,MATCH(V$4,Inputs!$K$4:$O$4,0)),0)</f>
        <v>0</v>
      </c>
      <c r="W50" s="67" t="str">
        <f t="array" ref="W50">IFERROR(INDEX(Inputs!$K56:$O56,,MATCH(W$4,Inputs!$K$4:$O$4,0)),0)</f>
        <v/>
      </c>
      <c r="X50" s="67">
        <f t="array" ref="X50">IFERROR(INDEX(Inputs!$K56:$O56,,MATCH(X$4,Inputs!$K$4:$O$4,0)),0)</f>
        <v>0</v>
      </c>
      <c r="Y50" s="67">
        <f t="array" ref="Y50">IFERROR(INDEX(Inputs!$K56:$O56,,MATCH(Y$4,Inputs!$K$4:$O$4,0)),0)</f>
        <v>0</v>
      </c>
      <c r="Z50" s="67">
        <f t="array" ref="Z50">IFERROR(INDEX(Inputs!$K56:$O56,,MATCH(Z$4,Inputs!$K$4:$O$4,0)),0)</f>
        <v>0</v>
      </c>
      <c r="AA50" s="67">
        <f t="array" ref="AA50">IFERROR(INDEX(Inputs!$K56:$O56,,MATCH(AA$4,Inputs!$K$4:$O$4,0)),0)</f>
        <v>0</v>
      </c>
      <c r="AB50" s="67">
        <f t="array" ref="AB50">IFERROR(INDEX(Inputs!$K56:$O56,,MATCH(AB$4,Inputs!$K$4:$O$4,0)),0)</f>
        <v>0</v>
      </c>
      <c r="AC50" s="67">
        <f t="array" ref="AC50">IFERROR(INDEX(Inputs!$K56:$O56,,MATCH(AC$4,Inputs!$K$4:$O$4,0)),0)</f>
        <v>0</v>
      </c>
      <c r="AD50" s="67">
        <f t="array" ref="AD50">IFERROR(INDEX(Inputs!$K56:$O56,,MATCH(AD$4,Inputs!$K$4:$O$4,0)),0)</f>
        <v>0</v>
      </c>
      <c r="AE50" s="67">
        <f t="array" ref="AE50">IFERROR(INDEX(Inputs!$K56:$O56,,MATCH(AE$4,Inputs!$K$4:$O$4,0)),0)</f>
        <v>0</v>
      </c>
      <c r="AF50" s="67">
        <f t="array" ref="AF50">IFERROR(INDEX(Inputs!$K56:$O56,,MATCH(AF$4,Inputs!$K$4:$O$4,0)),0)</f>
        <v>0</v>
      </c>
      <c r="AG50" s="67">
        <f t="array" ref="AG50">IFERROR(INDEX(Inputs!$K56:$O56,,MATCH(AG$4,Inputs!$K$4:$O$4,0)),0)</f>
        <v>0</v>
      </c>
      <c r="AH50" s="67">
        <f t="array" ref="AH50">IFERROR(INDEX(Inputs!$K56:$O56,,MATCH(AH$4,Inputs!$K$4:$O$4,0)),0)</f>
        <v>0</v>
      </c>
      <c r="AI50" s="67" t="str">
        <f t="array" ref="AI50">IFERROR(INDEX(Inputs!$K56:$O56,,MATCH(AI$4,Inputs!$K$4:$O$4,0)),0)</f>
        <v/>
      </c>
      <c r="AJ50" s="67">
        <f t="array" ref="AJ50">IFERROR(INDEX(Inputs!$K56:$O56,,MATCH(AJ$4,Inputs!$K$4:$O$4,0)),0)</f>
        <v>0</v>
      </c>
      <c r="AK50" s="67">
        <f t="array" ref="AK50">IFERROR(INDEX(Inputs!$K56:$O56,,MATCH(AK$4,Inputs!$K$4:$O$4,0)),0)</f>
        <v>0</v>
      </c>
      <c r="AL50" s="67">
        <f t="array" ref="AL50">IFERROR(INDEX(Inputs!$K56:$O56,,MATCH(AL$4,Inputs!$K$4:$O$4,0)),0)</f>
        <v>0</v>
      </c>
      <c r="AM50" s="67">
        <f t="array" ref="AM50">IFERROR(INDEX(Inputs!$K56:$O56,,MATCH(AM$4,Inputs!$K$4:$O$4,0)),0)</f>
        <v>0</v>
      </c>
      <c r="AN50" s="67">
        <f t="array" ref="AN50">IFERROR(INDEX(Inputs!$K56:$O56,,MATCH(AN$4,Inputs!$K$4:$O$4,0)),0)</f>
        <v>0</v>
      </c>
      <c r="AO50" s="67">
        <f t="array" ref="AO50">IFERROR(INDEX(Inputs!$K56:$O56,,MATCH(AO$4,Inputs!$K$4:$O$4,0)),0)</f>
        <v>0</v>
      </c>
      <c r="AP50" s="67">
        <f t="array" ref="AP50">IFERROR(INDEX(Inputs!$K56:$O56,,MATCH(AP$4,Inputs!$K$4:$O$4,0)),0)</f>
        <v>0</v>
      </c>
      <c r="AQ50" s="67">
        <f t="array" ref="AQ50">IFERROR(INDEX(Inputs!$K56:$O56,,MATCH(AQ$4,Inputs!$K$4:$O$4,0)),0)</f>
        <v>0</v>
      </c>
      <c r="AR50" s="67">
        <f t="array" ref="AR50">IFERROR(INDEX(Inputs!$K56:$O56,,MATCH(AR$4,Inputs!$K$4:$O$4,0)),0)</f>
        <v>0</v>
      </c>
      <c r="AS50" s="67">
        <f t="array" ref="AS50">IFERROR(INDEX(Inputs!$K56:$O56,,MATCH(AS$4,Inputs!$K$4:$O$4,0)),0)</f>
        <v>0</v>
      </c>
      <c r="AT50" s="67">
        <f t="array" ref="AT50">IFERROR(INDEX(Inputs!$K56:$O56,,MATCH(AT$4,Inputs!$K$4:$O$4,0)),0)</f>
        <v>0</v>
      </c>
      <c r="AU50" s="67" t="str">
        <f t="array" ref="AU50">IFERROR(INDEX(Inputs!$K56:$O56,,MATCH(AU$4,Inputs!$K$4:$O$4,0)),0)</f>
        <v/>
      </c>
      <c r="AV50" s="67">
        <f t="array" ref="AV50">IFERROR(INDEX(Inputs!$K56:$O56,,MATCH(AV$4,Inputs!$K$4:$O$4,0)),0)</f>
        <v>0</v>
      </c>
      <c r="AW50" s="67">
        <f t="array" ref="AW50">IFERROR(INDEX(Inputs!$K56:$O56,,MATCH(AW$4,Inputs!$K$4:$O$4,0)),0)</f>
        <v>0</v>
      </c>
      <c r="AX50" s="67">
        <f t="array" ref="AX50">IFERROR(INDEX(Inputs!$K56:$O56,,MATCH(AX$4,Inputs!$K$4:$O$4,0)),0)</f>
        <v>0</v>
      </c>
      <c r="AY50" s="67">
        <f t="array" ref="AY50">IFERROR(INDEX(Inputs!$K56:$O56,,MATCH(AY$4,Inputs!$K$4:$O$4,0)),0)</f>
        <v>0</v>
      </c>
      <c r="AZ50" s="67">
        <f t="array" ref="AZ50">IFERROR(INDEX(Inputs!$K56:$O56,,MATCH(AZ$4,Inputs!$K$4:$O$4,0)),0)</f>
        <v>0</v>
      </c>
      <c r="BA50" s="67">
        <f t="array" ref="BA50">IFERROR(INDEX(Inputs!$K56:$O56,,MATCH(BA$4,Inputs!$K$4:$O$4,0)),0)</f>
        <v>0</v>
      </c>
      <c r="BB50" s="67">
        <f t="array" ref="BB50">IFERROR(INDEX(Inputs!$K56:$O56,,MATCH(BB$4,Inputs!$K$4:$O$4,0)),0)</f>
        <v>0</v>
      </c>
      <c r="BC50" s="67">
        <f t="array" ref="BC50">IFERROR(INDEX(Inputs!$K56:$O56,,MATCH(BC$4,Inputs!$K$4:$O$4,0)),0)</f>
        <v>0</v>
      </c>
      <c r="BD50" s="67">
        <f t="array" ref="BD50">IFERROR(INDEX(Inputs!$K56:$O56,,MATCH(BD$4,Inputs!$K$4:$O$4,0)),0)</f>
        <v>0</v>
      </c>
      <c r="BE50" s="67">
        <f t="array" ref="BE50">IFERROR(INDEX(Inputs!$K56:$O56,,MATCH(BE$4,Inputs!$K$4:$O$4,0)),0)</f>
        <v>0</v>
      </c>
      <c r="BF50" s="67">
        <f t="array" ref="BF50">IFERROR(INDEX(Inputs!$K56:$O56,,MATCH(BF$4,Inputs!$K$4:$O$4,0)),0)</f>
        <v>0</v>
      </c>
      <c r="BG50" s="67" t="str">
        <f t="array" ref="BG50">IFERROR(INDEX(Inputs!$K56:$O56,,MATCH(BG$4,Inputs!$K$4:$O$4,0)),0)</f>
        <v/>
      </c>
      <c r="BH50" s="67">
        <f t="array" ref="BH50">IFERROR(INDEX(Inputs!$K56:$O56,,MATCH(BH$4,Inputs!$K$4:$O$4,0)),0)</f>
        <v>0</v>
      </c>
      <c r="BI50" s="67">
        <f t="array" ref="BI50">IFERROR(INDEX(Inputs!$K56:$O56,,MATCH(BI$4,Inputs!$K$4:$O$4,0)),0)</f>
        <v>0</v>
      </c>
      <c r="BJ50" s="67">
        <f t="array" ref="BJ50">IFERROR(INDEX(Inputs!$K56:$O56,,MATCH(BJ$4,Inputs!$K$4:$O$4,0)),0)</f>
        <v>0</v>
      </c>
      <c r="BK50" s="67">
        <f t="array" ref="BK50">IFERROR(INDEX(Inputs!$K56:$O56,,MATCH(BK$4,Inputs!$K$4:$O$4,0)),0)</f>
        <v>0</v>
      </c>
      <c r="BL50" s="67">
        <f t="array" ref="BL50">IFERROR(INDEX(Inputs!$K56:$O56,,MATCH(BL$4,Inputs!$K$4:$O$4,0)),0)</f>
        <v>0</v>
      </c>
      <c r="BM50" s="67">
        <f t="array" ref="BM50">IFERROR(INDEX(Inputs!$K56:$O56,,MATCH(BM$4,Inputs!$K$4:$O$4,0)),0)</f>
        <v>0</v>
      </c>
      <c r="BN50" s="67">
        <f t="array" ref="BN50">IFERROR(INDEX(Inputs!$K56:$O56,,MATCH(BN$4,Inputs!$K$4:$O$4,0)),0)</f>
        <v>0</v>
      </c>
      <c r="BO50" s="67">
        <f t="array" ref="BO50">IFERROR(INDEX(Inputs!$K56:$O56,,MATCH(BO$4,Inputs!$K$4:$O$4,0)),0)</f>
        <v>0</v>
      </c>
      <c r="BP50" s="67">
        <f t="array" ref="BP50">IFERROR(INDEX(Inputs!$K56:$O56,,MATCH(BP$4,Inputs!$K$4:$O$4,0)),0)</f>
        <v>0</v>
      </c>
      <c r="BQ50" s="67">
        <f t="array" ref="BQ50">IFERROR(INDEX(Inputs!$K56:$O56,,MATCH(BQ$4,Inputs!$K$4:$O$4,0)),0)</f>
        <v>0</v>
      </c>
      <c r="BR50" s="67">
        <f t="array" ref="BR50">IFERROR(INDEX(Inputs!$K56:$O56,,MATCH(BR$4,Inputs!$K$4:$O$4,0)),0)</f>
        <v>0</v>
      </c>
    </row>
    <row r="51" ht="15.75" customHeight="1" outlineLevel="2">
      <c r="D51" s="65" t="str">
        <f>Inputs!D57</f>
        <v>Tangible &amp; Intangible Assets</v>
      </c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</row>
    <row r="52" ht="15.75" customHeight="1" outlineLevel="2">
      <c r="D52" s="51" t="str">
        <f>Inputs!D58</f>
        <v>Software &amp; Application dev.</v>
      </c>
      <c r="E52" s="66" t="str">
        <f>Currency</f>
        <v>[₦]</v>
      </c>
      <c r="K52" s="67">
        <f t="array" ref="K52">IFERROR(INDEX(Inputs!$K58:$O58,,MATCH(K$4,Inputs!$K$4:$O$4,0)),0)</f>
        <v>3000000</v>
      </c>
      <c r="L52" s="67">
        <f t="array" ref="L52">IFERROR(INDEX(Inputs!$K58:$O58,,MATCH(L$4,Inputs!$K$4:$O$4,0)),0)</f>
        <v>0</v>
      </c>
      <c r="M52" s="67">
        <f t="array" ref="M52">IFERROR(INDEX(Inputs!$K58:$O58,,MATCH(M$4,Inputs!$K$4:$O$4,0)),0)</f>
        <v>0</v>
      </c>
      <c r="N52" s="67">
        <f t="array" ref="N52">IFERROR(INDEX(Inputs!$K58:$O58,,MATCH(N$4,Inputs!$K$4:$O$4,0)),0)</f>
        <v>0</v>
      </c>
      <c r="O52" s="67">
        <f t="array" ref="O52">IFERROR(INDEX(Inputs!$K58:$O58,,MATCH(O$4,Inputs!$K$4:$O$4,0)),0)</f>
        <v>0</v>
      </c>
      <c r="P52" s="67">
        <f t="array" ref="P52">IFERROR(INDEX(Inputs!$K58:$O58,,MATCH(P$4,Inputs!$K$4:$O$4,0)),0)</f>
        <v>0</v>
      </c>
      <c r="Q52" s="67">
        <f t="array" ref="Q52">IFERROR(INDEX(Inputs!$K58:$O58,,MATCH(Q$4,Inputs!$K$4:$O$4,0)),0)</f>
        <v>0</v>
      </c>
      <c r="R52" s="67">
        <f t="array" ref="R52">IFERROR(INDEX(Inputs!$K58:$O58,,MATCH(R$4,Inputs!$K$4:$O$4,0)),0)</f>
        <v>0</v>
      </c>
      <c r="S52" s="67">
        <f t="array" ref="S52">IFERROR(INDEX(Inputs!$K58:$O58,,MATCH(S$4,Inputs!$K$4:$O$4,0)),0)</f>
        <v>0</v>
      </c>
      <c r="T52" s="67">
        <f t="array" ref="T52">IFERROR(INDEX(Inputs!$K58:$O58,,MATCH(T$4,Inputs!$K$4:$O$4,0)),0)</f>
        <v>0</v>
      </c>
      <c r="U52" s="67">
        <f t="array" ref="U52">IFERROR(INDEX(Inputs!$K58:$O58,,MATCH(U$4,Inputs!$K$4:$O$4,0)),0)</f>
        <v>0</v>
      </c>
      <c r="V52" s="67">
        <f t="array" ref="V52">IFERROR(INDEX(Inputs!$K58:$O58,,MATCH(V$4,Inputs!$K$4:$O$4,0)),0)</f>
        <v>0</v>
      </c>
      <c r="W52" s="67" t="str">
        <f t="array" ref="W52">IFERROR(INDEX(Inputs!$K58:$O58,,MATCH(W$4,Inputs!$K$4:$O$4,0)),0)</f>
        <v/>
      </c>
      <c r="X52" s="67">
        <f t="array" ref="X52">IFERROR(INDEX(Inputs!$K58:$O58,,MATCH(X$4,Inputs!$K$4:$O$4,0)),0)</f>
        <v>0</v>
      </c>
      <c r="Y52" s="67">
        <f t="array" ref="Y52">IFERROR(INDEX(Inputs!$K58:$O58,,MATCH(Y$4,Inputs!$K$4:$O$4,0)),0)</f>
        <v>0</v>
      </c>
      <c r="Z52" s="67">
        <f t="array" ref="Z52">IFERROR(INDEX(Inputs!$K58:$O58,,MATCH(Z$4,Inputs!$K$4:$O$4,0)),0)</f>
        <v>0</v>
      </c>
      <c r="AA52" s="67">
        <f t="array" ref="AA52">IFERROR(INDEX(Inputs!$K58:$O58,,MATCH(AA$4,Inputs!$K$4:$O$4,0)),0)</f>
        <v>0</v>
      </c>
      <c r="AB52" s="67">
        <f t="array" ref="AB52">IFERROR(INDEX(Inputs!$K58:$O58,,MATCH(AB$4,Inputs!$K$4:$O$4,0)),0)</f>
        <v>0</v>
      </c>
      <c r="AC52" s="67">
        <f t="array" ref="AC52">IFERROR(INDEX(Inputs!$K58:$O58,,MATCH(AC$4,Inputs!$K$4:$O$4,0)),0)</f>
        <v>0</v>
      </c>
      <c r="AD52" s="67">
        <f t="array" ref="AD52">IFERROR(INDEX(Inputs!$K58:$O58,,MATCH(AD$4,Inputs!$K$4:$O$4,0)),0)</f>
        <v>0</v>
      </c>
      <c r="AE52" s="67">
        <f t="array" ref="AE52">IFERROR(INDEX(Inputs!$K58:$O58,,MATCH(AE$4,Inputs!$K$4:$O$4,0)),0)</f>
        <v>0</v>
      </c>
      <c r="AF52" s="67">
        <f t="array" ref="AF52">IFERROR(INDEX(Inputs!$K58:$O58,,MATCH(AF$4,Inputs!$K$4:$O$4,0)),0)</f>
        <v>0</v>
      </c>
      <c r="AG52" s="67">
        <f t="array" ref="AG52">IFERROR(INDEX(Inputs!$K58:$O58,,MATCH(AG$4,Inputs!$K$4:$O$4,0)),0)</f>
        <v>0</v>
      </c>
      <c r="AH52" s="67">
        <f t="array" ref="AH52">IFERROR(INDEX(Inputs!$K58:$O58,,MATCH(AH$4,Inputs!$K$4:$O$4,0)),0)</f>
        <v>0</v>
      </c>
      <c r="AI52" s="67" t="str">
        <f t="array" ref="AI52">IFERROR(INDEX(Inputs!$K58:$O58,,MATCH(AI$4,Inputs!$K$4:$O$4,0)),0)</f>
        <v/>
      </c>
      <c r="AJ52" s="67">
        <f t="array" ref="AJ52">IFERROR(INDEX(Inputs!$K58:$O58,,MATCH(AJ$4,Inputs!$K$4:$O$4,0)),0)</f>
        <v>0</v>
      </c>
      <c r="AK52" s="67">
        <f t="array" ref="AK52">IFERROR(INDEX(Inputs!$K58:$O58,,MATCH(AK$4,Inputs!$K$4:$O$4,0)),0)</f>
        <v>0</v>
      </c>
      <c r="AL52" s="67">
        <f t="array" ref="AL52">IFERROR(INDEX(Inputs!$K58:$O58,,MATCH(AL$4,Inputs!$K$4:$O$4,0)),0)</f>
        <v>0</v>
      </c>
      <c r="AM52" s="67">
        <f t="array" ref="AM52">IFERROR(INDEX(Inputs!$K58:$O58,,MATCH(AM$4,Inputs!$K$4:$O$4,0)),0)</f>
        <v>0</v>
      </c>
      <c r="AN52" s="67">
        <f t="array" ref="AN52">IFERROR(INDEX(Inputs!$K58:$O58,,MATCH(AN$4,Inputs!$K$4:$O$4,0)),0)</f>
        <v>0</v>
      </c>
      <c r="AO52" s="67">
        <f t="array" ref="AO52">IFERROR(INDEX(Inputs!$K58:$O58,,MATCH(AO$4,Inputs!$K$4:$O$4,0)),0)</f>
        <v>0</v>
      </c>
      <c r="AP52" s="67">
        <f t="array" ref="AP52">IFERROR(INDEX(Inputs!$K58:$O58,,MATCH(AP$4,Inputs!$K$4:$O$4,0)),0)</f>
        <v>0</v>
      </c>
      <c r="AQ52" s="67">
        <f t="array" ref="AQ52">IFERROR(INDEX(Inputs!$K58:$O58,,MATCH(AQ$4,Inputs!$K$4:$O$4,0)),0)</f>
        <v>0</v>
      </c>
      <c r="AR52" s="67">
        <f t="array" ref="AR52">IFERROR(INDEX(Inputs!$K58:$O58,,MATCH(AR$4,Inputs!$K$4:$O$4,0)),0)</f>
        <v>0</v>
      </c>
      <c r="AS52" s="67">
        <f t="array" ref="AS52">IFERROR(INDEX(Inputs!$K58:$O58,,MATCH(AS$4,Inputs!$K$4:$O$4,0)),0)</f>
        <v>0</v>
      </c>
      <c r="AT52" s="67">
        <f t="array" ref="AT52">IFERROR(INDEX(Inputs!$K58:$O58,,MATCH(AT$4,Inputs!$K$4:$O$4,0)),0)</f>
        <v>0</v>
      </c>
      <c r="AU52" s="67" t="str">
        <f t="array" ref="AU52">IFERROR(INDEX(Inputs!$K58:$O58,,MATCH(AU$4,Inputs!$K$4:$O$4,0)),0)</f>
        <v/>
      </c>
      <c r="AV52" s="67">
        <f t="array" ref="AV52">IFERROR(INDEX(Inputs!$K58:$O58,,MATCH(AV$4,Inputs!$K$4:$O$4,0)),0)</f>
        <v>0</v>
      </c>
      <c r="AW52" s="67">
        <f t="array" ref="AW52">IFERROR(INDEX(Inputs!$K58:$O58,,MATCH(AW$4,Inputs!$K$4:$O$4,0)),0)</f>
        <v>0</v>
      </c>
      <c r="AX52" s="67">
        <f t="array" ref="AX52">IFERROR(INDEX(Inputs!$K58:$O58,,MATCH(AX$4,Inputs!$K$4:$O$4,0)),0)</f>
        <v>0</v>
      </c>
      <c r="AY52" s="67">
        <f t="array" ref="AY52">IFERROR(INDEX(Inputs!$K58:$O58,,MATCH(AY$4,Inputs!$K$4:$O$4,0)),0)</f>
        <v>0</v>
      </c>
      <c r="AZ52" s="67">
        <f t="array" ref="AZ52">IFERROR(INDEX(Inputs!$K58:$O58,,MATCH(AZ$4,Inputs!$K$4:$O$4,0)),0)</f>
        <v>0</v>
      </c>
      <c r="BA52" s="67">
        <f t="array" ref="BA52">IFERROR(INDEX(Inputs!$K58:$O58,,MATCH(BA$4,Inputs!$K$4:$O$4,0)),0)</f>
        <v>0</v>
      </c>
      <c r="BB52" s="67">
        <f t="array" ref="BB52">IFERROR(INDEX(Inputs!$K58:$O58,,MATCH(BB$4,Inputs!$K$4:$O$4,0)),0)</f>
        <v>0</v>
      </c>
      <c r="BC52" s="67">
        <f t="array" ref="BC52">IFERROR(INDEX(Inputs!$K58:$O58,,MATCH(BC$4,Inputs!$K$4:$O$4,0)),0)</f>
        <v>0</v>
      </c>
      <c r="BD52" s="67">
        <f t="array" ref="BD52">IFERROR(INDEX(Inputs!$K58:$O58,,MATCH(BD$4,Inputs!$K$4:$O$4,0)),0)</f>
        <v>0</v>
      </c>
      <c r="BE52" s="67">
        <f t="array" ref="BE52">IFERROR(INDEX(Inputs!$K58:$O58,,MATCH(BE$4,Inputs!$K$4:$O$4,0)),0)</f>
        <v>0</v>
      </c>
      <c r="BF52" s="67">
        <f t="array" ref="BF52">IFERROR(INDEX(Inputs!$K58:$O58,,MATCH(BF$4,Inputs!$K$4:$O$4,0)),0)</f>
        <v>0</v>
      </c>
      <c r="BG52" s="67" t="str">
        <f t="array" ref="BG52">IFERROR(INDEX(Inputs!$K58:$O58,,MATCH(BG$4,Inputs!$K$4:$O$4,0)),0)</f>
        <v/>
      </c>
      <c r="BH52" s="67">
        <f t="array" ref="BH52">IFERROR(INDEX(Inputs!$K58:$O58,,MATCH(BH$4,Inputs!$K$4:$O$4,0)),0)</f>
        <v>0</v>
      </c>
      <c r="BI52" s="67">
        <f t="array" ref="BI52">IFERROR(INDEX(Inputs!$K58:$O58,,MATCH(BI$4,Inputs!$K$4:$O$4,0)),0)</f>
        <v>0</v>
      </c>
      <c r="BJ52" s="67">
        <f t="array" ref="BJ52">IFERROR(INDEX(Inputs!$K58:$O58,,MATCH(BJ$4,Inputs!$K$4:$O$4,0)),0)</f>
        <v>0</v>
      </c>
      <c r="BK52" s="67">
        <f t="array" ref="BK52">IFERROR(INDEX(Inputs!$K58:$O58,,MATCH(BK$4,Inputs!$K$4:$O$4,0)),0)</f>
        <v>0</v>
      </c>
      <c r="BL52" s="67">
        <f t="array" ref="BL52">IFERROR(INDEX(Inputs!$K58:$O58,,MATCH(BL$4,Inputs!$K$4:$O$4,0)),0)</f>
        <v>0</v>
      </c>
      <c r="BM52" s="67">
        <f t="array" ref="BM52">IFERROR(INDEX(Inputs!$K58:$O58,,MATCH(BM$4,Inputs!$K$4:$O$4,0)),0)</f>
        <v>0</v>
      </c>
      <c r="BN52" s="67">
        <f t="array" ref="BN52">IFERROR(INDEX(Inputs!$K58:$O58,,MATCH(BN$4,Inputs!$K$4:$O$4,0)),0)</f>
        <v>0</v>
      </c>
      <c r="BO52" s="67">
        <f t="array" ref="BO52">IFERROR(INDEX(Inputs!$K58:$O58,,MATCH(BO$4,Inputs!$K$4:$O$4,0)),0)</f>
        <v>0</v>
      </c>
      <c r="BP52" s="67">
        <f t="array" ref="BP52">IFERROR(INDEX(Inputs!$K58:$O58,,MATCH(BP$4,Inputs!$K$4:$O$4,0)),0)</f>
        <v>0</v>
      </c>
      <c r="BQ52" s="67">
        <f t="array" ref="BQ52">IFERROR(INDEX(Inputs!$K58:$O58,,MATCH(BQ$4,Inputs!$K$4:$O$4,0)),0)</f>
        <v>0</v>
      </c>
      <c r="BR52" s="67">
        <f t="array" ref="BR52">IFERROR(INDEX(Inputs!$K58:$O58,,MATCH(BR$4,Inputs!$K$4:$O$4,0)),0)</f>
        <v>0</v>
      </c>
    </row>
    <row r="53" ht="15.75" customHeight="1" outlineLevel="2">
      <c r="D53" s="51" t="str">
        <f>Inputs!D59</f>
        <v>Hardware</v>
      </c>
      <c r="E53" s="66" t="str">
        <f>Currency</f>
        <v>[₦]</v>
      </c>
      <c r="K53" s="67">
        <f t="array" ref="K53">IFERROR(INDEX(Inputs!$K59:$O59,,MATCH(K$4,Inputs!$K$4:$O$4,0)),0)</f>
        <v>70000</v>
      </c>
      <c r="L53" s="67">
        <f t="array" ref="L53">IFERROR(INDEX(Inputs!$K59:$O59,,MATCH(L$4,Inputs!$K$4:$O$4,0)),0)</f>
        <v>0</v>
      </c>
      <c r="M53" s="67">
        <f t="array" ref="M53">IFERROR(INDEX(Inputs!$K59:$O59,,MATCH(M$4,Inputs!$K$4:$O$4,0)),0)</f>
        <v>0</v>
      </c>
      <c r="N53" s="67">
        <f t="array" ref="N53">IFERROR(INDEX(Inputs!$K59:$O59,,MATCH(N$4,Inputs!$K$4:$O$4,0)),0)</f>
        <v>0</v>
      </c>
      <c r="O53" s="67">
        <f t="array" ref="O53">IFERROR(INDEX(Inputs!$K59:$O59,,MATCH(O$4,Inputs!$K$4:$O$4,0)),0)</f>
        <v>0</v>
      </c>
      <c r="P53" s="67">
        <f t="array" ref="P53">IFERROR(INDEX(Inputs!$K59:$O59,,MATCH(P$4,Inputs!$K$4:$O$4,0)),0)</f>
        <v>0</v>
      </c>
      <c r="Q53" s="67">
        <f t="array" ref="Q53">IFERROR(INDEX(Inputs!$K59:$O59,,MATCH(Q$4,Inputs!$K$4:$O$4,0)),0)</f>
        <v>0</v>
      </c>
      <c r="R53" s="67">
        <f t="array" ref="R53">IFERROR(INDEX(Inputs!$K59:$O59,,MATCH(R$4,Inputs!$K$4:$O$4,0)),0)</f>
        <v>0</v>
      </c>
      <c r="S53" s="67">
        <f t="array" ref="S53">IFERROR(INDEX(Inputs!$K59:$O59,,MATCH(S$4,Inputs!$K$4:$O$4,0)),0)</f>
        <v>0</v>
      </c>
      <c r="T53" s="67">
        <f t="array" ref="T53">IFERROR(INDEX(Inputs!$K59:$O59,,MATCH(T$4,Inputs!$K$4:$O$4,0)),0)</f>
        <v>0</v>
      </c>
      <c r="U53" s="67">
        <f t="array" ref="U53">IFERROR(INDEX(Inputs!$K59:$O59,,MATCH(U$4,Inputs!$K$4:$O$4,0)),0)</f>
        <v>0</v>
      </c>
      <c r="V53" s="67">
        <f t="array" ref="V53">IFERROR(INDEX(Inputs!$K59:$O59,,MATCH(V$4,Inputs!$K$4:$O$4,0)),0)</f>
        <v>0</v>
      </c>
      <c r="W53" s="67" t="str">
        <f t="array" ref="W53">IFERROR(INDEX(Inputs!$K59:$O59,,MATCH(W$4,Inputs!$K$4:$O$4,0)),0)</f>
        <v/>
      </c>
      <c r="X53" s="67">
        <f t="array" ref="X53">IFERROR(INDEX(Inputs!$K59:$O59,,MATCH(X$4,Inputs!$K$4:$O$4,0)),0)</f>
        <v>0</v>
      </c>
      <c r="Y53" s="67">
        <f t="array" ref="Y53">IFERROR(INDEX(Inputs!$K59:$O59,,MATCH(Y$4,Inputs!$K$4:$O$4,0)),0)</f>
        <v>0</v>
      </c>
      <c r="Z53" s="67">
        <f t="array" ref="Z53">IFERROR(INDEX(Inputs!$K59:$O59,,MATCH(Z$4,Inputs!$K$4:$O$4,0)),0)</f>
        <v>0</v>
      </c>
      <c r="AA53" s="67">
        <f t="array" ref="AA53">IFERROR(INDEX(Inputs!$K59:$O59,,MATCH(AA$4,Inputs!$K$4:$O$4,0)),0)</f>
        <v>0</v>
      </c>
      <c r="AB53" s="67">
        <f t="array" ref="AB53">IFERROR(INDEX(Inputs!$K59:$O59,,MATCH(AB$4,Inputs!$K$4:$O$4,0)),0)</f>
        <v>0</v>
      </c>
      <c r="AC53" s="67">
        <f t="array" ref="AC53">IFERROR(INDEX(Inputs!$K59:$O59,,MATCH(AC$4,Inputs!$K$4:$O$4,0)),0)</f>
        <v>0</v>
      </c>
      <c r="AD53" s="67">
        <f t="array" ref="AD53">IFERROR(INDEX(Inputs!$K59:$O59,,MATCH(AD$4,Inputs!$K$4:$O$4,0)),0)</f>
        <v>0</v>
      </c>
      <c r="AE53" s="67">
        <f t="array" ref="AE53">IFERROR(INDEX(Inputs!$K59:$O59,,MATCH(AE$4,Inputs!$K$4:$O$4,0)),0)</f>
        <v>0</v>
      </c>
      <c r="AF53" s="67">
        <f t="array" ref="AF53">IFERROR(INDEX(Inputs!$K59:$O59,,MATCH(AF$4,Inputs!$K$4:$O$4,0)),0)</f>
        <v>0</v>
      </c>
      <c r="AG53" s="67">
        <f t="array" ref="AG53">IFERROR(INDEX(Inputs!$K59:$O59,,MATCH(AG$4,Inputs!$K$4:$O$4,0)),0)</f>
        <v>0</v>
      </c>
      <c r="AH53" s="67">
        <f t="array" ref="AH53">IFERROR(INDEX(Inputs!$K59:$O59,,MATCH(AH$4,Inputs!$K$4:$O$4,0)),0)</f>
        <v>0</v>
      </c>
      <c r="AI53" s="67" t="str">
        <f t="array" ref="AI53">IFERROR(INDEX(Inputs!$K59:$O59,,MATCH(AI$4,Inputs!$K$4:$O$4,0)),0)</f>
        <v/>
      </c>
      <c r="AJ53" s="67">
        <f t="array" ref="AJ53">IFERROR(INDEX(Inputs!$K59:$O59,,MATCH(AJ$4,Inputs!$K$4:$O$4,0)),0)</f>
        <v>0</v>
      </c>
      <c r="AK53" s="67">
        <f t="array" ref="AK53">IFERROR(INDEX(Inputs!$K59:$O59,,MATCH(AK$4,Inputs!$K$4:$O$4,0)),0)</f>
        <v>0</v>
      </c>
      <c r="AL53" s="67">
        <f t="array" ref="AL53">IFERROR(INDEX(Inputs!$K59:$O59,,MATCH(AL$4,Inputs!$K$4:$O$4,0)),0)</f>
        <v>0</v>
      </c>
      <c r="AM53" s="67">
        <f t="array" ref="AM53">IFERROR(INDEX(Inputs!$K59:$O59,,MATCH(AM$4,Inputs!$K$4:$O$4,0)),0)</f>
        <v>0</v>
      </c>
      <c r="AN53" s="67">
        <f t="array" ref="AN53">IFERROR(INDEX(Inputs!$K59:$O59,,MATCH(AN$4,Inputs!$K$4:$O$4,0)),0)</f>
        <v>0</v>
      </c>
      <c r="AO53" s="67">
        <f t="array" ref="AO53">IFERROR(INDEX(Inputs!$K59:$O59,,MATCH(AO$4,Inputs!$K$4:$O$4,0)),0)</f>
        <v>0</v>
      </c>
      <c r="AP53" s="67">
        <f t="array" ref="AP53">IFERROR(INDEX(Inputs!$K59:$O59,,MATCH(AP$4,Inputs!$K$4:$O$4,0)),0)</f>
        <v>0</v>
      </c>
      <c r="AQ53" s="67">
        <f t="array" ref="AQ53">IFERROR(INDEX(Inputs!$K59:$O59,,MATCH(AQ$4,Inputs!$K$4:$O$4,0)),0)</f>
        <v>0</v>
      </c>
      <c r="AR53" s="67">
        <f t="array" ref="AR53">IFERROR(INDEX(Inputs!$K59:$O59,,MATCH(AR$4,Inputs!$K$4:$O$4,0)),0)</f>
        <v>0</v>
      </c>
      <c r="AS53" s="67">
        <f t="array" ref="AS53">IFERROR(INDEX(Inputs!$K59:$O59,,MATCH(AS$4,Inputs!$K$4:$O$4,0)),0)</f>
        <v>0</v>
      </c>
      <c r="AT53" s="67">
        <f t="array" ref="AT53">IFERROR(INDEX(Inputs!$K59:$O59,,MATCH(AT$4,Inputs!$K$4:$O$4,0)),0)</f>
        <v>0</v>
      </c>
      <c r="AU53" s="67" t="str">
        <f t="array" ref="AU53">IFERROR(INDEX(Inputs!$K59:$O59,,MATCH(AU$4,Inputs!$K$4:$O$4,0)),0)</f>
        <v/>
      </c>
      <c r="AV53" s="67">
        <f t="array" ref="AV53">IFERROR(INDEX(Inputs!$K59:$O59,,MATCH(AV$4,Inputs!$K$4:$O$4,0)),0)</f>
        <v>0</v>
      </c>
      <c r="AW53" s="67">
        <f t="array" ref="AW53">IFERROR(INDEX(Inputs!$K59:$O59,,MATCH(AW$4,Inputs!$K$4:$O$4,0)),0)</f>
        <v>0</v>
      </c>
      <c r="AX53" s="67">
        <f t="array" ref="AX53">IFERROR(INDEX(Inputs!$K59:$O59,,MATCH(AX$4,Inputs!$K$4:$O$4,0)),0)</f>
        <v>0</v>
      </c>
      <c r="AY53" s="67">
        <f t="array" ref="AY53">IFERROR(INDEX(Inputs!$K59:$O59,,MATCH(AY$4,Inputs!$K$4:$O$4,0)),0)</f>
        <v>0</v>
      </c>
      <c r="AZ53" s="67">
        <f t="array" ref="AZ53">IFERROR(INDEX(Inputs!$K59:$O59,,MATCH(AZ$4,Inputs!$K$4:$O$4,0)),0)</f>
        <v>0</v>
      </c>
      <c r="BA53" s="67">
        <f t="array" ref="BA53">IFERROR(INDEX(Inputs!$K59:$O59,,MATCH(BA$4,Inputs!$K$4:$O$4,0)),0)</f>
        <v>0</v>
      </c>
      <c r="BB53" s="67">
        <f t="array" ref="BB53">IFERROR(INDEX(Inputs!$K59:$O59,,MATCH(BB$4,Inputs!$K$4:$O$4,0)),0)</f>
        <v>0</v>
      </c>
      <c r="BC53" s="67">
        <f t="array" ref="BC53">IFERROR(INDEX(Inputs!$K59:$O59,,MATCH(BC$4,Inputs!$K$4:$O$4,0)),0)</f>
        <v>0</v>
      </c>
      <c r="BD53" s="67">
        <f t="array" ref="BD53">IFERROR(INDEX(Inputs!$K59:$O59,,MATCH(BD$4,Inputs!$K$4:$O$4,0)),0)</f>
        <v>0</v>
      </c>
      <c r="BE53" s="67">
        <f t="array" ref="BE53">IFERROR(INDEX(Inputs!$K59:$O59,,MATCH(BE$4,Inputs!$K$4:$O$4,0)),0)</f>
        <v>0</v>
      </c>
      <c r="BF53" s="67">
        <f t="array" ref="BF53">IFERROR(INDEX(Inputs!$K59:$O59,,MATCH(BF$4,Inputs!$K$4:$O$4,0)),0)</f>
        <v>0</v>
      </c>
      <c r="BG53" s="67" t="str">
        <f t="array" ref="BG53">IFERROR(INDEX(Inputs!$K59:$O59,,MATCH(BG$4,Inputs!$K$4:$O$4,0)),0)</f>
        <v/>
      </c>
      <c r="BH53" s="67">
        <f t="array" ref="BH53">IFERROR(INDEX(Inputs!$K59:$O59,,MATCH(BH$4,Inputs!$K$4:$O$4,0)),0)</f>
        <v>0</v>
      </c>
      <c r="BI53" s="67">
        <f t="array" ref="BI53">IFERROR(INDEX(Inputs!$K59:$O59,,MATCH(BI$4,Inputs!$K$4:$O$4,0)),0)</f>
        <v>0</v>
      </c>
      <c r="BJ53" s="67">
        <f t="array" ref="BJ53">IFERROR(INDEX(Inputs!$K59:$O59,,MATCH(BJ$4,Inputs!$K$4:$O$4,0)),0)</f>
        <v>0</v>
      </c>
      <c r="BK53" s="67">
        <f t="array" ref="BK53">IFERROR(INDEX(Inputs!$K59:$O59,,MATCH(BK$4,Inputs!$K$4:$O$4,0)),0)</f>
        <v>0</v>
      </c>
      <c r="BL53" s="67">
        <f t="array" ref="BL53">IFERROR(INDEX(Inputs!$K59:$O59,,MATCH(BL$4,Inputs!$K$4:$O$4,0)),0)</f>
        <v>0</v>
      </c>
      <c r="BM53" s="67">
        <f t="array" ref="BM53">IFERROR(INDEX(Inputs!$K59:$O59,,MATCH(BM$4,Inputs!$K$4:$O$4,0)),0)</f>
        <v>0</v>
      </c>
      <c r="BN53" s="67">
        <f t="array" ref="BN53">IFERROR(INDEX(Inputs!$K59:$O59,,MATCH(BN$4,Inputs!$K$4:$O$4,0)),0)</f>
        <v>0</v>
      </c>
      <c r="BO53" s="67">
        <f t="array" ref="BO53">IFERROR(INDEX(Inputs!$K59:$O59,,MATCH(BO$4,Inputs!$K$4:$O$4,0)),0)</f>
        <v>0</v>
      </c>
      <c r="BP53" s="67">
        <f t="array" ref="BP53">IFERROR(INDEX(Inputs!$K59:$O59,,MATCH(BP$4,Inputs!$K$4:$O$4,0)),0)</f>
        <v>0</v>
      </c>
      <c r="BQ53" s="67">
        <f t="array" ref="BQ53">IFERROR(INDEX(Inputs!$K59:$O59,,MATCH(BQ$4,Inputs!$K$4:$O$4,0)),0)</f>
        <v>0</v>
      </c>
      <c r="BR53" s="67">
        <f t="array" ref="BR53">IFERROR(INDEX(Inputs!$K59:$O59,,MATCH(BR$4,Inputs!$K$4:$O$4,0)),0)</f>
        <v>0</v>
      </c>
    </row>
    <row r="54" ht="15.75" customHeight="1" outlineLevel="2">
      <c r="D54" s="51" t="str">
        <f>Inputs!D60</f>
        <v>Furnitures &amp; fittings</v>
      </c>
      <c r="E54" s="66" t="str">
        <f>Currency</f>
        <v>[₦]</v>
      </c>
      <c r="K54" s="67">
        <f t="array" ref="K54">IFERROR(INDEX(Inputs!$K60:$O60,,MATCH(K$4,Inputs!$K$4:$O$4,0)),0)</f>
        <v>0</v>
      </c>
      <c r="L54" s="67">
        <f t="array" ref="L54">IFERROR(INDEX(Inputs!$K60:$O60,,MATCH(L$4,Inputs!$K$4:$O$4,0)),0)</f>
        <v>0</v>
      </c>
      <c r="M54" s="67">
        <f t="array" ref="M54">IFERROR(INDEX(Inputs!$K60:$O60,,MATCH(M$4,Inputs!$K$4:$O$4,0)),0)</f>
        <v>0</v>
      </c>
      <c r="N54" s="67">
        <f t="array" ref="N54">IFERROR(INDEX(Inputs!$K60:$O60,,MATCH(N$4,Inputs!$K$4:$O$4,0)),0)</f>
        <v>0</v>
      </c>
      <c r="O54" s="67">
        <f t="array" ref="O54">IFERROR(INDEX(Inputs!$K60:$O60,,MATCH(O$4,Inputs!$K$4:$O$4,0)),0)</f>
        <v>0</v>
      </c>
      <c r="P54" s="67">
        <f t="array" ref="P54">IFERROR(INDEX(Inputs!$K60:$O60,,MATCH(P$4,Inputs!$K$4:$O$4,0)),0)</f>
        <v>0</v>
      </c>
      <c r="Q54" s="67">
        <f t="array" ref="Q54">IFERROR(INDEX(Inputs!$K60:$O60,,MATCH(Q$4,Inputs!$K$4:$O$4,0)),0)</f>
        <v>0</v>
      </c>
      <c r="R54" s="67">
        <f t="array" ref="R54">IFERROR(INDEX(Inputs!$K60:$O60,,MATCH(R$4,Inputs!$K$4:$O$4,0)),0)</f>
        <v>0</v>
      </c>
      <c r="S54" s="67">
        <f t="array" ref="S54">IFERROR(INDEX(Inputs!$K60:$O60,,MATCH(S$4,Inputs!$K$4:$O$4,0)),0)</f>
        <v>0</v>
      </c>
      <c r="T54" s="67">
        <f t="array" ref="T54">IFERROR(INDEX(Inputs!$K60:$O60,,MATCH(T$4,Inputs!$K$4:$O$4,0)),0)</f>
        <v>0</v>
      </c>
      <c r="U54" s="67">
        <f t="array" ref="U54">IFERROR(INDEX(Inputs!$K60:$O60,,MATCH(U$4,Inputs!$K$4:$O$4,0)),0)</f>
        <v>0</v>
      </c>
      <c r="V54" s="67">
        <f t="array" ref="V54">IFERROR(INDEX(Inputs!$K60:$O60,,MATCH(V$4,Inputs!$K$4:$O$4,0)),0)</f>
        <v>0</v>
      </c>
      <c r="W54" s="67" t="str">
        <f t="array" ref="W54">IFERROR(INDEX(Inputs!$K60:$O60,,MATCH(W$4,Inputs!$K$4:$O$4,0)),0)</f>
        <v/>
      </c>
      <c r="X54" s="67">
        <f t="array" ref="X54">IFERROR(INDEX(Inputs!$K60:$O60,,MATCH(X$4,Inputs!$K$4:$O$4,0)),0)</f>
        <v>0</v>
      </c>
      <c r="Y54" s="67">
        <f t="array" ref="Y54">IFERROR(INDEX(Inputs!$K60:$O60,,MATCH(Y$4,Inputs!$K$4:$O$4,0)),0)</f>
        <v>0</v>
      </c>
      <c r="Z54" s="67">
        <f t="array" ref="Z54">IFERROR(INDEX(Inputs!$K60:$O60,,MATCH(Z$4,Inputs!$K$4:$O$4,0)),0)</f>
        <v>0</v>
      </c>
      <c r="AA54" s="67">
        <f t="array" ref="AA54">IFERROR(INDEX(Inputs!$K60:$O60,,MATCH(AA$4,Inputs!$K$4:$O$4,0)),0)</f>
        <v>0</v>
      </c>
      <c r="AB54" s="67">
        <f t="array" ref="AB54">IFERROR(INDEX(Inputs!$K60:$O60,,MATCH(AB$4,Inputs!$K$4:$O$4,0)),0)</f>
        <v>0</v>
      </c>
      <c r="AC54" s="67">
        <f t="array" ref="AC54">IFERROR(INDEX(Inputs!$K60:$O60,,MATCH(AC$4,Inputs!$K$4:$O$4,0)),0)</f>
        <v>0</v>
      </c>
      <c r="AD54" s="67">
        <f t="array" ref="AD54">IFERROR(INDEX(Inputs!$K60:$O60,,MATCH(AD$4,Inputs!$K$4:$O$4,0)),0)</f>
        <v>0</v>
      </c>
      <c r="AE54" s="67">
        <f t="array" ref="AE54">IFERROR(INDEX(Inputs!$K60:$O60,,MATCH(AE$4,Inputs!$K$4:$O$4,0)),0)</f>
        <v>0</v>
      </c>
      <c r="AF54" s="67">
        <f t="array" ref="AF54">IFERROR(INDEX(Inputs!$K60:$O60,,MATCH(AF$4,Inputs!$K$4:$O$4,0)),0)</f>
        <v>0</v>
      </c>
      <c r="AG54" s="67">
        <f t="array" ref="AG54">IFERROR(INDEX(Inputs!$K60:$O60,,MATCH(AG$4,Inputs!$K$4:$O$4,0)),0)</f>
        <v>0</v>
      </c>
      <c r="AH54" s="67">
        <f t="array" ref="AH54">IFERROR(INDEX(Inputs!$K60:$O60,,MATCH(AH$4,Inputs!$K$4:$O$4,0)),0)</f>
        <v>0</v>
      </c>
      <c r="AI54" s="67" t="str">
        <f t="array" ref="AI54">IFERROR(INDEX(Inputs!$K60:$O60,,MATCH(AI$4,Inputs!$K$4:$O$4,0)),0)</f>
        <v/>
      </c>
      <c r="AJ54" s="67">
        <f t="array" ref="AJ54">IFERROR(INDEX(Inputs!$K60:$O60,,MATCH(AJ$4,Inputs!$K$4:$O$4,0)),0)</f>
        <v>0</v>
      </c>
      <c r="AK54" s="67">
        <f t="array" ref="AK54">IFERROR(INDEX(Inputs!$K60:$O60,,MATCH(AK$4,Inputs!$K$4:$O$4,0)),0)</f>
        <v>0</v>
      </c>
      <c r="AL54" s="67">
        <f t="array" ref="AL54">IFERROR(INDEX(Inputs!$K60:$O60,,MATCH(AL$4,Inputs!$K$4:$O$4,0)),0)</f>
        <v>0</v>
      </c>
      <c r="AM54" s="67">
        <f t="array" ref="AM54">IFERROR(INDEX(Inputs!$K60:$O60,,MATCH(AM$4,Inputs!$K$4:$O$4,0)),0)</f>
        <v>0</v>
      </c>
      <c r="AN54" s="67">
        <f t="array" ref="AN54">IFERROR(INDEX(Inputs!$K60:$O60,,MATCH(AN$4,Inputs!$K$4:$O$4,0)),0)</f>
        <v>0</v>
      </c>
      <c r="AO54" s="67">
        <f t="array" ref="AO54">IFERROR(INDEX(Inputs!$K60:$O60,,MATCH(AO$4,Inputs!$K$4:$O$4,0)),0)</f>
        <v>0</v>
      </c>
      <c r="AP54" s="67">
        <f t="array" ref="AP54">IFERROR(INDEX(Inputs!$K60:$O60,,MATCH(AP$4,Inputs!$K$4:$O$4,0)),0)</f>
        <v>0</v>
      </c>
      <c r="AQ54" s="67">
        <f t="array" ref="AQ54">IFERROR(INDEX(Inputs!$K60:$O60,,MATCH(AQ$4,Inputs!$K$4:$O$4,0)),0)</f>
        <v>0</v>
      </c>
      <c r="AR54" s="67">
        <f t="array" ref="AR54">IFERROR(INDEX(Inputs!$K60:$O60,,MATCH(AR$4,Inputs!$K$4:$O$4,0)),0)</f>
        <v>0</v>
      </c>
      <c r="AS54" s="67">
        <f t="array" ref="AS54">IFERROR(INDEX(Inputs!$K60:$O60,,MATCH(AS$4,Inputs!$K$4:$O$4,0)),0)</f>
        <v>0</v>
      </c>
      <c r="AT54" s="67">
        <f t="array" ref="AT54">IFERROR(INDEX(Inputs!$K60:$O60,,MATCH(AT$4,Inputs!$K$4:$O$4,0)),0)</f>
        <v>0</v>
      </c>
      <c r="AU54" s="67" t="str">
        <f t="array" ref="AU54">IFERROR(INDEX(Inputs!$K60:$O60,,MATCH(AU$4,Inputs!$K$4:$O$4,0)),0)</f>
        <v/>
      </c>
      <c r="AV54" s="67">
        <f t="array" ref="AV54">IFERROR(INDEX(Inputs!$K60:$O60,,MATCH(AV$4,Inputs!$K$4:$O$4,0)),0)</f>
        <v>0</v>
      </c>
      <c r="AW54" s="67">
        <f t="array" ref="AW54">IFERROR(INDEX(Inputs!$K60:$O60,,MATCH(AW$4,Inputs!$K$4:$O$4,0)),0)</f>
        <v>0</v>
      </c>
      <c r="AX54" s="67">
        <f t="array" ref="AX54">IFERROR(INDEX(Inputs!$K60:$O60,,MATCH(AX$4,Inputs!$K$4:$O$4,0)),0)</f>
        <v>0</v>
      </c>
      <c r="AY54" s="67">
        <f t="array" ref="AY54">IFERROR(INDEX(Inputs!$K60:$O60,,MATCH(AY$4,Inputs!$K$4:$O$4,0)),0)</f>
        <v>0</v>
      </c>
      <c r="AZ54" s="67">
        <f t="array" ref="AZ54">IFERROR(INDEX(Inputs!$K60:$O60,,MATCH(AZ$4,Inputs!$K$4:$O$4,0)),0)</f>
        <v>0</v>
      </c>
      <c r="BA54" s="67">
        <f t="array" ref="BA54">IFERROR(INDEX(Inputs!$K60:$O60,,MATCH(BA$4,Inputs!$K$4:$O$4,0)),0)</f>
        <v>0</v>
      </c>
      <c r="BB54" s="67">
        <f t="array" ref="BB54">IFERROR(INDEX(Inputs!$K60:$O60,,MATCH(BB$4,Inputs!$K$4:$O$4,0)),0)</f>
        <v>0</v>
      </c>
      <c r="BC54" s="67">
        <f t="array" ref="BC54">IFERROR(INDEX(Inputs!$K60:$O60,,MATCH(BC$4,Inputs!$K$4:$O$4,0)),0)</f>
        <v>0</v>
      </c>
      <c r="BD54" s="67">
        <f t="array" ref="BD54">IFERROR(INDEX(Inputs!$K60:$O60,,MATCH(BD$4,Inputs!$K$4:$O$4,0)),0)</f>
        <v>0</v>
      </c>
      <c r="BE54" s="67">
        <f t="array" ref="BE54">IFERROR(INDEX(Inputs!$K60:$O60,,MATCH(BE$4,Inputs!$K$4:$O$4,0)),0)</f>
        <v>0</v>
      </c>
      <c r="BF54" s="67">
        <f t="array" ref="BF54">IFERROR(INDEX(Inputs!$K60:$O60,,MATCH(BF$4,Inputs!$K$4:$O$4,0)),0)</f>
        <v>0</v>
      </c>
      <c r="BG54" s="67" t="str">
        <f t="array" ref="BG54">IFERROR(INDEX(Inputs!$K60:$O60,,MATCH(BG$4,Inputs!$K$4:$O$4,0)),0)</f>
        <v/>
      </c>
      <c r="BH54" s="67">
        <f t="array" ref="BH54">IFERROR(INDEX(Inputs!$K60:$O60,,MATCH(BH$4,Inputs!$K$4:$O$4,0)),0)</f>
        <v>0</v>
      </c>
      <c r="BI54" s="67">
        <f t="array" ref="BI54">IFERROR(INDEX(Inputs!$K60:$O60,,MATCH(BI$4,Inputs!$K$4:$O$4,0)),0)</f>
        <v>0</v>
      </c>
      <c r="BJ54" s="67">
        <f t="array" ref="BJ54">IFERROR(INDEX(Inputs!$K60:$O60,,MATCH(BJ$4,Inputs!$K$4:$O$4,0)),0)</f>
        <v>0</v>
      </c>
      <c r="BK54" s="67">
        <f t="array" ref="BK54">IFERROR(INDEX(Inputs!$K60:$O60,,MATCH(BK$4,Inputs!$K$4:$O$4,0)),0)</f>
        <v>0</v>
      </c>
      <c r="BL54" s="67">
        <f t="array" ref="BL54">IFERROR(INDEX(Inputs!$K60:$O60,,MATCH(BL$4,Inputs!$K$4:$O$4,0)),0)</f>
        <v>0</v>
      </c>
      <c r="BM54" s="67">
        <f t="array" ref="BM54">IFERROR(INDEX(Inputs!$K60:$O60,,MATCH(BM$4,Inputs!$K$4:$O$4,0)),0)</f>
        <v>0</v>
      </c>
      <c r="BN54" s="67">
        <f t="array" ref="BN54">IFERROR(INDEX(Inputs!$K60:$O60,,MATCH(BN$4,Inputs!$K$4:$O$4,0)),0)</f>
        <v>0</v>
      </c>
      <c r="BO54" s="67">
        <f t="array" ref="BO54">IFERROR(INDEX(Inputs!$K60:$O60,,MATCH(BO$4,Inputs!$K$4:$O$4,0)),0)</f>
        <v>0</v>
      </c>
      <c r="BP54" s="67">
        <f t="array" ref="BP54">IFERROR(INDEX(Inputs!$K60:$O60,,MATCH(BP$4,Inputs!$K$4:$O$4,0)),0)</f>
        <v>0</v>
      </c>
      <c r="BQ54" s="67">
        <f t="array" ref="BQ54">IFERROR(INDEX(Inputs!$K60:$O60,,MATCH(BQ$4,Inputs!$K$4:$O$4,0)),0)</f>
        <v>0</v>
      </c>
      <c r="BR54" s="67">
        <f t="array" ref="BR54">IFERROR(INDEX(Inputs!$K60:$O60,,MATCH(BR$4,Inputs!$K$4:$O$4,0)),0)</f>
        <v>0</v>
      </c>
    </row>
    <row r="55" ht="15.75" customHeight="1" outlineLevel="2">
      <c r="D55" s="65" t="str">
        <f>Inputs!D61</f>
        <v>Awareness</v>
      </c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</row>
    <row r="56" ht="15.75" customHeight="1" outlineLevel="2">
      <c r="D56" s="51" t="str">
        <f>Inputs!D62</f>
        <v>Marketing &amp; publicity</v>
      </c>
      <c r="E56" s="66" t="str">
        <f>Currency</f>
        <v>[₦]</v>
      </c>
      <c r="F56" s="51">
        <f>Inputs!K11</f>
        <v>12</v>
      </c>
      <c r="K56" s="67">
        <f>LOOKUP(K$6,Inputs!$K$6:$O$6,Inputs!$K62:$O62)/$F$56</f>
        <v>3333.333333</v>
      </c>
      <c r="L56" s="67">
        <f>LOOKUP(L$6,Inputs!$K$6:$O$6,Inputs!$K62:$O62)/$F$56</f>
        <v>3333.333333</v>
      </c>
      <c r="M56" s="67">
        <f>LOOKUP(M$6,Inputs!$K$6:$O$6,Inputs!$K62:$O62)/$F$56</f>
        <v>3333.333333</v>
      </c>
      <c r="N56" s="67">
        <f>LOOKUP(N$6,Inputs!$K$6:$O$6,Inputs!$K62:$O62)/$F$56</f>
        <v>3333.333333</v>
      </c>
      <c r="O56" s="67">
        <f>LOOKUP(O$6,Inputs!$K$6:$O$6,Inputs!$K62:$O62)/$F$56</f>
        <v>3333.333333</v>
      </c>
      <c r="P56" s="67">
        <f>LOOKUP(P$6,Inputs!$K$6:$O$6,Inputs!$K62:$O62)/$F$56</f>
        <v>3333.333333</v>
      </c>
      <c r="Q56" s="67">
        <f>LOOKUP(Q$6,Inputs!$K$6:$O$6,Inputs!$K62:$O62)/$F$56</f>
        <v>3333.333333</v>
      </c>
      <c r="R56" s="67">
        <f>LOOKUP(R$6,Inputs!$K$6:$O$6,Inputs!$K62:$O62)/$F$56</f>
        <v>3333.333333</v>
      </c>
      <c r="S56" s="67">
        <f>LOOKUP(S$6,Inputs!$K$6:$O$6,Inputs!$K62:$O62)/$F$56</f>
        <v>3333.333333</v>
      </c>
      <c r="T56" s="67">
        <f>LOOKUP(T$6,Inputs!$K$6:$O$6,Inputs!$K62:$O62)/$F$56</f>
        <v>3333.333333</v>
      </c>
      <c r="U56" s="67">
        <f>LOOKUP(U$6,Inputs!$K$6:$O$6,Inputs!$K62:$O62)/$F$56</f>
        <v>3333.333333</v>
      </c>
      <c r="V56" s="67">
        <f>LOOKUP(V$6,Inputs!$K$6:$O$6,Inputs!$K62:$O62)/$F$56</f>
        <v>3333.333333</v>
      </c>
      <c r="W56" s="67">
        <f>LOOKUP(W$6,Inputs!$K$6:$O$6,Inputs!$K62:$O62)/$F$56</f>
        <v>0</v>
      </c>
      <c r="X56" s="67">
        <f>LOOKUP(X$6,Inputs!$K$6:$O$6,Inputs!$K62:$O62)/$F$56</f>
        <v>0</v>
      </c>
      <c r="Y56" s="67">
        <f>LOOKUP(Y$6,Inputs!$K$6:$O$6,Inputs!$K62:$O62)/$F$56</f>
        <v>0</v>
      </c>
      <c r="Z56" s="67">
        <f>LOOKUP(Z$6,Inputs!$K$6:$O$6,Inputs!$K62:$O62)/$F$56</f>
        <v>0</v>
      </c>
      <c r="AA56" s="67">
        <f>LOOKUP(AA$6,Inputs!$K$6:$O$6,Inputs!$K62:$O62)/$F$56</f>
        <v>0</v>
      </c>
      <c r="AB56" s="67">
        <f>LOOKUP(AB$6,Inputs!$K$6:$O$6,Inputs!$K62:$O62)/$F$56</f>
        <v>0</v>
      </c>
      <c r="AC56" s="67">
        <f>LOOKUP(AC$6,Inputs!$K$6:$O$6,Inputs!$K62:$O62)/$F$56</f>
        <v>0</v>
      </c>
      <c r="AD56" s="67">
        <f>LOOKUP(AD$6,Inputs!$K$6:$O$6,Inputs!$K62:$O62)/$F$56</f>
        <v>0</v>
      </c>
      <c r="AE56" s="67">
        <f>LOOKUP(AE$6,Inputs!$K$6:$O$6,Inputs!$K62:$O62)/$F$56</f>
        <v>0</v>
      </c>
      <c r="AF56" s="67">
        <f>LOOKUP(AF$6,Inputs!$K$6:$O$6,Inputs!$K62:$O62)/$F$56</f>
        <v>0</v>
      </c>
      <c r="AG56" s="67">
        <f>LOOKUP(AG$6,Inputs!$K$6:$O$6,Inputs!$K62:$O62)/$F$56</f>
        <v>0</v>
      </c>
      <c r="AH56" s="67">
        <f>LOOKUP(AH$6,Inputs!$K$6:$O$6,Inputs!$K62:$O62)/$F$56</f>
        <v>0</v>
      </c>
      <c r="AI56" s="67">
        <f>LOOKUP(AI$6,Inputs!$K$6:$O$6,Inputs!$K62:$O62)/$F$56</f>
        <v>0</v>
      </c>
      <c r="AJ56" s="67">
        <f>LOOKUP(AJ$6,Inputs!$K$6:$O$6,Inputs!$K62:$O62)/$F$56</f>
        <v>0</v>
      </c>
      <c r="AK56" s="67">
        <f>LOOKUP(AK$6,Inputs!$K$6:$O$6,Inputs!$K62:$O62)/$F$56</f>
        <v>0</v>
      </c>
      <c r="AL56" s="67">
        <f>LOOKUP(AL$6,Inputs!$K$6:$O$6,Inputs!$K62:$O62)/$F$56</f>
        <v>0</v>
      </c>
      <c r="AM56" s="67">
        <f>LOOKUP(AM$6,Inputs!$K$6:$O$6,Inputs!$K62:$O62)/$F$56</f>
        <v>0</v>
      </c>
      <c r="AN56" s="67">
        <f>LOOKUP(AN$6,Inputs!$K$6:$O$6,Inputs!$K62:$O62)/$F$56</f>
        <v>0</v>
      </c>
      <c r="AO56" s="67">
        <f>LOOKUP(AO$6,Inputs!$K$6:$O$6,Inputs!$K62:$O62)/$F$56</f>
        <v>0</v>
      </c>
      <c r="AP56" s="67">
        <f>LOOKUP(AP$6,Inputs!$K$6:$O$6,Inputs!$K62:$O62)/$F$56</f>
        <v>0</v>
      </c>
      <c r="AQ56" s="67">
        <f>LOOKUP(AQ$6,Inputs!$K$6:$O$6,Inputs!$K62:$O62)/$F$56</f>
        <v>0</v>
      </c>
      <c r="AR56" s="67">
        <f>LOOKUP(AR$6,Inputs!$K$6:$O$6,Inputs!$K62:$O62)/$F$56</f>
        <v>0</v>
      </c>
      <c r="AS56" s="67">
        <f>LOOKUP(AS$6,Inputs!$K$6:$O$6,Inputs!$K62:$O62)/$F$56</f>
        <v>0</v>
      </c>
      <c r="AT56" s="67">
        <f>LOOKUP(AT$6,Inputs!$K$6:$O$6,Inputs!$K62:$O62)/$F$56</f>
        <v>0</v>
      </c>
      <c r="AU56" s="67">
        <f>LOOKUP(AU$6,Inputs!$K$6:$O$6,Inputs!$K62:$O62)/$F$56</f>
        <v>0</v>
      </c>
      <c r="AV56" s="67">
        <f>LOOKUP(AV$6,Inputs!$K$6:$O$6,Inputs!$K62:$O62)/$F$56</f>
        <v>0</v>
      </c>
      <c r="AW56" s="67">
        <f>LOOKUP(AW$6,Inputs!$K$6:$O$6,Inputs!$K62:$O62)/$F$56</f>
        <v>0</v>
      </c>
      <c r="AX56" s="67">
        <f>LOOKUP(AX$6,Inputs!$K$6:$O$6,Inputs!$K62:$O62)/$F$56</f>
        <v>0</v>
      </c>
      <c r="AY56" s="67">
        <f>LOOKUP(AY$6,Inputs!$K$6:$O$6,Inputs!$K62:$O62)/$F$56</f>
        <v>0</v>
      </c>
      <c r="AZ56" s="67">
        <f>LOOKUP(AZ$6,Inputs!$K$6:$O$6,Inputs!$K62:$O62)/$F$56</f>
        <v>0</v>
      </c>
      <c r="BA56" s="67">
        <f>LOOKUP(BA$6,Inputs!$K$6:$O$6,Inputs!$K62:$O62)/$F$56</f>
        <v>0</v>
      </c>
      <c r="BB56" s="67">
        <f>LOOKUP(BB$6,Inputs!$K$6:$O$6,Inputs!$K62:$O62)/$F$56</f>
        <v>0</v>
      </c>
      <c r="BC56" s="67">
        <f>LOOKUP(BC$6,Inputs!$K$6:$O$6,Inputs!$K62:$O62)/$F$56</f>
        <v>0</v>
      </c>
      <c r="BD56" s="67">
        <f>LOOKUP(BD$6,Inputs!$K$6:$O$6,Inputs!$K62:$O62)/$F$56</f>
        <v>0</v>
      </c>
      <c r="BE56" s="67">
        <f>LOOKUP(BE$6,Inputs!$K$6:$O$6,Inputs!$K62:$O62)/$F$56</f>
        <v>0</v>
      </c>
      <c r="BF56" s="67">
        <f>LOOKUP(BF$6,Inputs!$K$6:$O$6,Inputs!$K62:$O62)/$F$56</f>
        <v>0</v>
      </c>
      <c r="BG56" s="67">
        <f>LOOKUP(BG$6,Inputs!$K$6:$O$6,Inputs!$K62:$O62)/$F$56</f>
        <v>0</v>
      </c>
      <c r="BH56" s="67">
        <f>LOOKUP(BH$6,Inputs!$K$6:$O$6,Inputs!$K62:$O62)/$F$56</f>
        <v>0</v>
      </c>
      <c r="BI56" s="67">
        <f>LOOKUP(BI$6,Inputs!$K$6:$O$6,Inputs!$K62:$O62)/$F$56</f>
        <v>0</v>
      </c>
      <c r="BJ56" s="67">
        <f>LOOKUP(BJ$6,Inputs!$K$6:$O$6,Inputs!$K62:$O62)/$F$56</f>
        <v>0</v>
      </c>
      <c r="BK56" s="67">
        <f>LOOKUP(BK$6,Inputs!$K$6:$O$6,Inputs!$K62:$O62)/$F$56</f>
        <v>0</v>
      </c>
      <c r="BL56" s="67">
        <f>LOOKUP(BL$6,Inputs!$K$6:$O$6,Inputs!$K62:$O62)/$F$56</f>
        <v>0</v>
      </c>
      <c r="BM56" s="67">
        <f>LOOKUP(BM$6,Inputs!$K$6:$O$6,Inputs!$K62:$O62)/$F$56</f>
        <v>0</v>
      </c>
      <c r="BN56" s="67">
        <f>LOOKUP(BN$6,Inputs!$K$6:$O$6,Inputs!$K62:$O62)/$F$56</f>
        <v>0</v>
      </c>
      <c r="BO56" s="67">
        <f>LOOKUP(BO$6,Inputs!$K$6:$O$6,Inputs!$K62:$O62)/$F$56</f>
        <v>0</v>
      </c>
      <c r="BP56" s="67">
        <f>LOOKUP(BP$6,Inputs!$K$6:$O$6,Inputs!$K62:$O62)/$F$56</f>
        <v>0</v>
      </c>
      <c r="BQ56" s="67">
        <f>LOOKUP(BQ$6,Inputs!$K$6:$O$6,Inputs!$K62:$O62)/$F$56</f>
        <v>0</v>
      </c>
      <c r="BR56" s="67">
        <f>LOOKUP(BR$6,Inputs!$K$6:$O$6,Inputs!$K62:$O62)/$F$56</f>
        <v>0</v>
      </c>
    </row>
    <row r="57" ht="15.75" customHeight="1" outlineLevel="2">
      <c r="D57" s="65" t="str">
        <f>Inputs!D63</f>
        <v>Operations &amp; prepaid expenses</v>
      </c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</row>
    <row r="58" ht="15.75" customHeight="1" outlineLevel="2">
      <c r="D58" s="51" t="str">
        <f>Inputs!D64</f>
        <v>Prepaid rent</v>
      </c>
      <c r="E58" s="66" t="str">
        <f>Currency</f>
        <v>[₦]</v>
      </c>
      <c r="K58" s="67">
        <f t="array" ref="K58">IFERROR(INDEX(Inputs!$K64:$O64,,MATCH(K$4,Inputs!$K$4:$O$4,0)),0)</f>
        <v>0</v>
      </c>
      <c r="L58" s="67">
        <f t="array" ref="L58">IFERROR(INDEX(Inputs!$K64:$O64,,MATCH(L$4,Inputs!$K$4:$O$4,0)),0)</f>
        <v>0</v>
      </c>
      <c r="M58" s="67">
        <f t="array" ref="M58">IFERROR(INDEX(Inputs!$K64:$O64,,MATCH(M$4,Inputs!$K$4:$O$4,0)),0)</f>
        <v>0</v>
      </c>
      <c r="N58" s="67">
        <f t="array" ref="N58">IFERROR(INDEX(Inputs!$K64:$O64,,MATCH(N$4,Inputs!$K$4:$O$4,0)),0)</f>
        <v>0</v>
      </c>
      <c r="O58" s="67">
        <f t="array" ref="O58">IFERROR(INDEX(Inputs!$K64:$O64,,MATCH(O$4,Inputs!$K$4:$O$4,0)),0)</f>
        <v>0</v>
      </c>
      <c r="P58" s="67">
        <f t="array" ref="P58">IFERROR(INDEX(Inputs!$K64:$O64,,MATCH(P$4,Inputs!$K$4:$O$4,0)),0)</f>
        <v>0</v>
      </c>
      <c r="Q58" s="67">
        <f t="array" ref="Q58">IFERROR(INDEX(Inputs!$K64:$O64,,MATCH(Q$4,Inputs!$K$4:$O$4,0)),0)</f>
        <v>0</v>
      </c>
      <c r="R58" s="67">
        <f t="array" ref="R58">IFERROR(INDEX(Inputs!$K64:$O64,,MATCH(R$4,Inputs!$K$4:$O$4,0)),0)</f>
        <v>0</v>
      </c>
      <c r="S58" s="67">
        <f t="array" ref="S58">IFERROR(INDEX(Inputs!$K64:$O64,,MATCH(S$4,Inputs!$K$4:$O$4,0)),0)</f>
        <v>0</v>
      </c>
      <c r="T58" s="67">
        <f t="array" ref="T58">IFERROR(INDEX(Inputs!$K64:$O64,,MATCH(T$4,Inputs!$K$4:$O$4,0)),0)</f>
        <v>0</v>
      </c>
      <c r="U58" s="67">
        <f t="array" ref="U58">IFERROR(INDEX(Inputs!$K64:$O64,,MATCH(U$4,Inputs!$K$4:$O$4,0)),0)</f>
        <v>0</v>
      </c>
      <c r="V58" s="67">
        <f t="array" ref="V58">IFERROR(INDEX(Inputs!$K64:$O64,,MATCH(V$4,Inputs!$K$4:$O$4,0)),0)</f>
        <v>0</v>
      </c>
      <c r="W58" s="67" t="str">
        <f t="array" ref="W58">IFERROR(INDEX(Inputs!$K64:$O64,,MATCH(W$4,Inputs!$K$4:$O$4,0)),0)</f>
        <v/>
      </c>
      <c r="X58" s="67">
        <f t="array" ref="X58">IFERROR(INDEX(Inputs!$K64:$O64,,MATCH(X$4,Inputs!$K$4:$O$4,0)),0)</f>
        <v>0</v>
      </c>
      <c r="Y58" s="67">
        <f t="array" ref="Y58">IFERROR(INDEX(Inputs!$K64:$O64,,MATCH(Y$4,Inputs!$K$4:$O$4,0)),0)</f>
        <v>0</v>
      </c>
      <c r="Z58" s="67">
        <f t="array" ref="Z58">IFERROR(INDEX(Inputs!$K64:$O64,,MATCH(Z$4,Inputs!$K$4:$O$4,0)),0)</f>
        <v>0</v>
      </c>
      <c r="AA58" s="67">
        <f t="array" ref="AA58">IFERROR(INDEX(Inputs!$K64:$O64,,MATCH(AA$4,Inputs!$K$4:$O$4,0)),0)</f>
        <v>0</v>
      </c>
      <c r="AB58" s="67">
        <f t="array" ref="AB58">IFERROR(INDEX(Inputs!$K64:$O64,,MATCH(AB$4,Inputs!$K$4:$O$4,0)),0)</f>
        <v>0</v>
      </c>
      <c r="AC58" s="67">
        <f t="array" ref="AC58">IFERROR(INDEX(Inputs!$K64:$O64,,MATCH(AC$4,Inputs!$K$4:$O$4,0)),0)</f>
        <v>0</v>
      </c>
      <c r="AD58" s="67">
        <f t="array" ref="AD58">IFERROR(INDEX(Inputs!$K64:$O64,,MATCH(AD$4,Inputs!$K$4:$O$4,0)),0)</f>
        <v>0</v>
      </c>
      <c r="AE58" s="67">
        <f t="array" ref="AE58">IFERROR(INDEX(Inputs!$K64:$O64,,MATCH(AE$4,Inputs!$K$4:$O$4,0)),0)</f>
        <v>0</v>
      </c>
      <c r="AF58" s="67">
        <f t="array" ref="AF58">IFERROR(INDEX(Inputs!$K64:$O64,,MATCH(AF$4,Inputs!$K$4:$O$4,0)),0)</f>
        <v>0</v>
      </c>
      <c r="AG58" s="67">
        <f t="array" ref="AG58">IFERROR(INDEX(Inputs!$K64:$O64,,MATCH(AG$4,Inputs!$K$4:$O$4,0)),0)</f>
        <v>0</v>
      </c>
      <c r="AH58" s="67">
        <f t="array" ref="AH58">IFERROR(INDEX(Inputs!$K64:$O64,,MATCH(AH$4,Inputs!$K$4:$O$4,0)),0)</f>
        <v>0</v>
      </c>
      <c r="AI58" s="67" t="str">
        <f t="array" ref="AI58">IFERROR(INDEX(Inputs!$K64:$O64,,MATCH(AI$4,Inputs!$K$4:$O$4,0)),0)</f>
        <v/>
      </c>
      <c r="AJ58" s="67">
        <f t="array" ref="AJ58">IFERROR(INDEX(Inputs!$K64:$O64,,MATCH(AJ$4,Inputs!$K$4:$O$4,0)),0)</f>
        <v>0</v>
      </c>
      <c r="AK58" s="67">
        <f t="array" ref="AK58">IFERROR(INDEX(Inputs!$K64:$O64,,MATCH(AK$4,Inputs!$K$4:$O$4,0)),0)</f>
        <v>0</v>
      </c>
      <c r="AL58" s="67">
        <f t="array" ref="AL58">IFERROR(INDEX(Inputs!$K64:$O64,,MATCH(AL$4,Inputs!$K$4:$O$4,0)),0)</f>
        <v>0</v>
      </c>
      <c r="AM58" s="67">
        <f t="array" ref="AM58">IFERROR(INDEX(Inputs!$K64:$O64,,MATCH(AM$4,Inputs!$K$4:$O$4,0)),0)</f>
        <v>0</v>
      </c>
      <c r="AN58" s="67">
        <f t="array" ref="AN58">IFERROR(INDEX(Inputs!$K64:$O64,,MATCH(AN$4,Inputs!$K$4:$O$4,0)),0)</f>
        <v>0</v>
      </c>
      <c r="AO58" s="67">
        <f t="array" ref="AO58">IFERROR(INDEX(Inputs!$K64:$O64,,MATCH(AO$4,Inputs!$K$4:$O$4,0)),0)</f>
        <v>0</v>
      </c>
      <c r="AP58" s="67">
        <f t="array" ref="AP58">IFERROR(INDEX(Inputs!$K64:$O64,,MATCH(AP$4,Inputs!$K$4:$O$4,0)),0)</f>
        <v>0</v>
      </c>
      <c r="AQ58" s="67">
        <f t="array" ref="AQ58">IFERROR(INDEX(Inputs!$K64:$O64,,MATCH(AQ$4,Inputs!$K$4:$O$4,0)),0)</f>
        <v>0</v>
      </c>
      <c r="AR58" s="67">
        <f t="array" ref="AR58">IFERROR(INDEX(Inputs!$K64:$O64,,MATCH(AR$4,Inputs!$K$4:$O$4,0)),0)</f>
        <v>0</v>
      </c>
      <c r="AS58" s="67">
        <f t="array" ref="AS58">IFERROR(INDEX(Inputs!$K64:$O64,,MATCH(AS$4,Inputs!$K$4:$O$4,0)),0)</f>
        <v>0</v>
      </c>
      <c r="AT58" s="67">
        <f t="array" ref="AT58">IFERROR(INDEX(Inputs!$K64:$O64,,MATCH(AT$4,Inputs!$K$4:$O$4,0)),0)</f>
        <v>0</v>
      </c>
      <c r="AU58" s="67" t="str">
        <f t="array" ref="AU58">IFERROR(INDEX(Inputs!$K64:$O64,,MATCH(AU$4,Inputs!$K$4:$O$4,0)),0)</f>
        <v/>
      </c>
      <c r="AV58" s="67">
        <f t="array" ref="AV58">IFERROR(INDEX(Inputs!$K64:$O64,,MATCH(AV$4,Inputs!$K$4:$O$4,0)),0)</f>
        <v>0</v>
      </c>
      <c r="AW58" s="67">
        <f t="array" ref="AW58">IFERROR(INDEX(Inputs!$K64:$O64,,MATCH(AW$4,Inputs!$K$4:$O$4,0)),0)</f>
        <v>0</v>
      </c>
      <c r="AX58" s="67">
        <f t="array" ref="AX58">IFERROR(INDEX(Inputs!$K64:$O64,,MATCH(AX$4,Inputs!$K$4:$O$4,0)),0)</f>
        <v>0</v>
      </c>
      <c r="AY58" s="67">
        <f t="array" ref="AY58">IFERROR(INDEX(Inputs!$K64:$O64,,MATCH(AY$4,Inputs!$K$4:$O$4,0)),0)</f>
        <v>0</v>
      </c>
      <c r="AZ58" s="67">
        <f t="array" ref="AZ58">IFERROR(INDEX(Inputs!$K64:$O64,,MATCH(AZ$4,Inputs!$K$4:$O$4,0)),0)</f>
        <v>0</v>
      </c>
      <c r="BA58" s="67">
        <f t="array" ref="BA58">IFERROR(INDEX(Inputs!$K64:$O64,,MATCH(BA$4,Inputs!$K$4:$O$4,0)),0)</f>
        <v>0</v>
      </c>
      <c r="BB58" s="67">
        <f t="array" ref="BB58">IFERROR(INDEX(Inputs!$K64:$O64,,MATCH(BB$4,Inputs!$K$4:$O$4,0)),0)</f>
        <v>0</v>
      </c>
      <c r="BC58" s="67">
        <f t="array" ref="BC58">IFERROR(INDEX(Inputs!$K64:$O64,,MATCH(BC$4,Inputs!$K$4:$O$4,0)),0)</f>
        <v>0</v>
      </c>
      <c r="BD58" s="67">
        <f t="array" ref="BD58">IFERROR(INDEX(Inputs!$K64:$O64,,MATCH(BD$4,Inputs!$K$4:$O$4,0)),0)</f>
        <v>0</v>
      </c>
      <c r="BE58" s="67">
        <f t="array" ref="BE58">IFERROR(INDEX(Inputs!$K64:$O64,,MATCH(BE$4,Inputs!$K$4:$O$4,0)),0)</f>
        <v>0</v>
      </c>
      <c r="BF58" s="67">
        <f t="array" ref="BF58">IFERROR(INDEX(Inputs!$K64:$O64,,MATCH(BF$4,Inputs!$K$4:$O$4,0)),0)</f>
        <v>0</v>
      </c>
      <c r="BG58" s="67" t="str">
        <f t="array" ref="BG58">IFERROR(INDEX(Inputs!$K64:$O64,,MATCH(BG$4,Inputs!$K$4:$O$4,0)),0)</f>
        <v/>
      </c>
      <c r="BH58" s="67">
        <f t="array" ref="BH58">IFERROR(INDEX(Inputs!$K64:$O64,,MATCH(BH$4,Inputs!$K$4:$O$4,0)),0)</f>
        <v>0</v>
      </c>
      <c r="BI58" s="67">
        <f t="array" ref="BI58">IFERROR(INDEX(Inputs!$K64:$O64,,MATCH(BI$4,Inputs!$K$4:$O$4,0)),0)</f>
        <v>0</v>
      </c>
      <c r="BJ58" s="67">
        <f t="array" ref="BJ58">IFERROR(INDEX(Inputs!$K64:$O64,,MATCH(BJ$4,Inputs!$K$4:$O$4,0)),0)</f>
        <v>0</v>
      </c>
      <c r="BK58" s="67">
        <f t="array" ref="BK58">IFERROR(INDEX(Inputs!$K64:$O64,,MATCH(BK$4,Inputs!$K$4:$O$4,0)),0)</f>
        <v>0</v>
      </c>
      <c r="BL58" s="67">
        <f t="array" ref="BL58">IFERROR(INDEX(Inputs!$K64:$O64,,MATCH(BL$4,Inputs!$K$4:$O$4,0)),0)</f>
        <v>0</v>
      </c>
      <c r="BM58" s="67">
        <f t="array" ref="BM58">IFERROR(INDEX(Inputs!$K64:$O64,,MATCH(BM$4,Inputs!$K$4:$O$4,0)),0)</f>
        <v>0</v>
      </c>
      <c r="BN58" s="67">
        <f t="array" ref="BN58">IFERROR(INDEX(Inputs!$K64:$O64,,MATCH(BN$4,Inputs!$K$4:$O$4,0)),0)</f>
        <v>0</v>
      </c>
      <c r="BO58" s="67">
        <f t="array" ref="BO58">IFERROR(INDEX(Inputs!$K64:$O64,,MATCH(BO$4,Inputs!$K$4:$O$4,0)),0)</f>
        <v>0</v>
      </c>
      <c r="BP58" s="67">
        <f t="array" ref="BP58">IFERROR(INDEX(Inputs!$K64:$O64,,MATCH(BP$4,Inputs!$K$4:$O$4,0)),0)</f>
        <v>0</v>
      </c>
      <c r="BQ58" s="67">
        <f t="array" ref="BQ58">IFERROR(INDEX(Inputs!$K64:$O64,,MATCH(BQ$4,Inputs!$K$4:$O$4,0)),0)</f>
        <v>0</v>
      </c>
      <c r="BR58" s="67">
        <f t="array" ref="BR58">IFERROR(INDEX(Inputs!$K64:$O64,,MATCH(BR$4,Inputs!$K$4:$O$4,0)),0)</f>
        <v>0</v>
      </c>
    </row>
    <row r="59" ht="15.75" customHeight="1" outlineLevel="2">
      <c r="D59" s="51" t="str">
        <f>Inputs!D65</f>
        <v>Prepaid insurance</v>
      </c>
      <c r="E59" s="66" t="str">
        <f>Currency</f>
        <v>[₦]</v>
      </c>
      <c r="K59" s="67">
        <f t="array" ref="K59">IFERROR(INDEX(Inputs!$K65:$O65,,MATCH(K$4,Inputs!$K$4:$O$4,0)),0)</f>
        <v>0</v>
      </c>
      <c r="L59" s="67">
        <f t="array" ref="L59">IFERROR(INDEX(Inputs!$K65:$O65,,MATCH(L$4,Inputs!$K$4:$O$4,0)),0)</f>
        <v>0</v>
      </c>
      <c r="M59" s="67">
        <f t="array" ref="M59">IFERROR(INDEX(Inputs!$K65:$O65,,MATCH(M$4,Inputs!$K$4:$O$4,0)),0)</f>
        <v>0</v>
      </c>
      <c r="N59" s="67">
        <f t="array" ref="N59">IFERROR(INDEX(Inputs!$K65:$O65,,MATCH(N$4,Inputs!$K$4:$O$4,0)),0)</f>
        <v>0</v>
      </c>
      <c r="O59" s="67">
        <f t="array" ref="O59">IFERROR(INDEX(Inputs!$K65:$O65,,MATCH(O$4,Inputs!$K$4:$O$4,0)),0)</f>
        <v>0</v>
      </c>
      <c r="P59" s="67">
        <f t="array" ref="P59">IFERROR(INDEX(Inputs!$K65:$O65,,MATCH(P$4,Inputs!$K$4:$O$4,0)),0)</f>
        <v>0</v>
      </c>
      <c r="Q59" s="67">
        <f t="array" ref="Q59">IFERROR(INDEX(Inputs!$K65:$O65,,MATCH(Q$4,Inputs!$K$4:$O$4,0)),0)</f>
        <v>0</v>
      </c>
      <c r="R59" s="67">
        <f t="array" ref="R59">IFERROR(INDEX(Inputs!$K65:$O65,,MATCH(R$4,Inputs!$K$4:$O$4,0)),0)</f>
        <v>0</v>
      </c>
      <c r="S59" s="67">
        <f t="array" ref="S59">IFERROR(INDEX(Inputs!$K65:$O65,,MATCH(S$4,Inputs!$K$4:$O$4,0)),0)</f>
        <v>0</v>
      </c>
      <c r="T59" s="67">
        <f t="array" ref="T59">IFERROR(INDEX(Inputs!$K65:$O65,,MATCH(T$4,Inputs!$K$4:$O$4,0)),0)</f>
        <v>0</v>
      </c>
      <c r="U59" s="67">
        <f t="array" ref="U59">IFERROR(INDEX(Inputs!$K65:$O65,,MATCH(U$4,Inputs!$K$4:$O$4,0)),0)</f>
        <v>0</v>
      </c>
      <c r="V59" s="67">
        <f t="array" ref="V59">IFERROR(INDEX(Inputs!$K65:$O65,,MATCH(V$4,Inputs!$K$4:$O$4,0)),0)</f>
        <v>0</v>
      </c>
      <c r="W59" s="67" t="str">
        <f t="array" ref="W59">IFERROR(INDEX(Inputs!$K65:$O65,,MATCH(W$4,Inputs!$K$4:$O$4,0)),0)</f>
        <v/>
      </c>
      <c r="X59" s="67">
        <f t="array" ref="X59">IFERROR(INDEX(Inputs!$K65:$O65,,MATCH(X$4,Inputs!$K$4:$O$4,0)),0)</f>
        <v>0</v>
      </c>
      <c r="Y59" s="67">
        <f t="array" ref="Y59">IFERROR(INDEX(Inputs!$K65:$O65,,MATCH(Y$4,Inputs!$K$4:$O$4,0)),0)</f>
        <v>0</v>
      </c>
      <c r="Z59" s="67">
        <f t="array" ref="Z59">IFERROR(INDEX(Inputs!$K65:$O65,,MATCH(Z$4,Inputs!$K$4:$O$4,0)),0)</f>
        <v>0</v>
      </c>
      <c r="AA59" s="67">
        <f t="array" ref="AA59">IFERROR(INDEX(Inputs!$K65:$O65,,MATCH(AA$4,Inputs!$K$4:$O$4,0)),0)</f>
        <v>0</v>
      </c>
      <c r="AB59" s="67">
        <f t="array" ref="AB59">IFERROR(INDEX(Inputs!$K65:$O65,,MATCH(AB$4,Inputs!$K$4:$O$4,0)),0)</f>
        <v>0</v>
      </c>
      <c r="AC59" s="67">
        <f t="array" ref="AC59">IFERROR(INDEX(Inputs!$K65:$O65,,MATCH(AC$4,Inputs!$K$4:$O$4,0)),0)</f>
        <v>0</v>
      </c>
      <c r="AD59" s="67">
        <f t="array" ref="AD59">IFERROR(INDEX(Inputs!$K65:$O65,,MATCH(AD$4,Inputs!$K$4:$O$4,0)),0)</f>
        <v>0</v>
      </c>
      <c r="AE59" s="67">
        <f t="array" ref="AE59">IFERROR(INDEX(Inputs!$K65:$O65,,MATCH(AE$4,Inputs!$K$4:$O$4,0)),0)</f>
        <v>0</v>
      </c>
      <c r="AF59" s="67">
        <f t="array" ref="AF59">IFERROR(INDEX(Inputs!$K65:$O65,,MATCH(AF$4,Inputs!$K$4:$O$4,0)),0)</f>
        <v>0</v>
      </c>
      <c r="AG59" s="67">
        <f t="array" ref="AG59">IFERROR(INDEX(Inputs!$K65:$O65,,MATCH(AG$4,Inputs!$K$4:$O$4,0)),0)</f>
        <v>0</v>
      </c>
      <c r="AH59" s="67">
        <f t="array" ref="AH59">IFERROR(INDEX(Inputs!$K65:$O65,,MATCH(AH$4,Inputs!$K$4:$O$4,0)),0)</f>
        <v>0</v>
      </c>
      <c r="AI59" s="67" t="str">
        <f t="array" ref="AI59">IFERROR(INDEX(Inputs!$K65:$O65,,MATCH(AI$4,Inputs!$K$4:$O$4,0)),0)</f>
        <v/>
      </c>
      <c r="AJ59" s="67">
        <f t="array" ref="AJ59">IFERROR(INDEX(Inputs!$K65:$O65,,MATCH(AJ$4,Inputs!$K$4:$O$4,0)),0)</f>
        <v>0</v>
      </c>
      <c r="AK59" s="67">
        <f t="array" ref="AK59">IFERROR(INDEX(Inputs!$K65:$O65,,MATCH(AK$4,Inputs!$K$4:$O$4,0)),0)</f>
        <v>0</v>
      </c>
      <c r="AL59" s="67">
        <f t="array" ref="AL59">IFERROR(INDEX(Inputs!$K65:$O65,,MATCH(AL$4,Inputs!$K$4:$O$4,0)),0)</f>
        <v>0</v>
      </c>
      <c r="AM59" s="67">
        <f t="array" ref="AM59">IFERROR(INDEX(Inputs!$K65:$O65,,MATCH(AM$4,Inputs!$K$4:$O$4,0)),0)</f>
        <v>0</v>
      </c>
      <c r="AN59" s="67">
        <f t="array" ref="AN59">IFERROR(INDEX(Inputs!$K65:$O65,,MATCH(AN$4,Inputs!$K$4:$O$4,0)),0)</f>
        <v>0</v>
      </c>
      <c r="AO59" s="67">
        <f t="array" ref="AO59">IFERROR(INDEX(Inputs!$K65:$O65,,MATCH(AO$4,Inputs!$K$4:$O$4,0)),0)</f>
        <v>0</v>
      </c>
      <c r="AP59" s="67">
        <f t="array" ref="AP59">IFERROR(INDEX(Inputs!$K65:$O65,,MATCH(AP$4,Inputs!$K$4:$O$4,0)),0)</f>
        <v>0</v>
      </c>
      <c r="AQ59" s="67">
        <f t="array" ref="AQ59">IFERROR(INDEX(Inputs!$K65:$O65,,MATCH(AQ$4,Inputs!$K$4:$O$4,0)),0)</f>
        <v>0</v>
      </c>
      <c r="AR59" s="67">
        <f t="array" ref="AR59">IFERROR(INDEX(Inputs!$K65:$O65,,MATCH(AR$4,Inputs!$K$4:$O$4,0)),0)</f>
        <v>0</v>
      </c>
      <c r="AS59" s="67">
        <f t="array" ref="AS59">IFERROR(INDEX(Inputs!$K65:$O65,,MATCH(AS$4,Inputs!$K$4:$O$4,0)),0)</f>
        <v>0</v>
      </c>
      <c r="AT59" s="67">
        <f t="array" ref="AT59">IFERROR(INDEX(Inputs!$K65:$O65,,MATCH(AT$4,Inputs!$K$4:$O$4,0)),0)</f>
        <v>0</v>
      </c>
      <c r="AU59" s="67" t="str">
        <f t="array" ref="AU59">IFERROR(INDEX(Inputs!$K65:$O65,,MATCH(AU$4,Inputs!$K$4:$O$4,0)),0)</f>
        <v/>
      </c>
      <c r="AV59" s="67">
        <f t="array" ref="AV59">IFERROR(INDEX(Inputs!$K65:$O65,,MATCH(AV$4,Inputs!$K$4:$O$4,0)),0)</f>
        <v>0</v>
      </c>
      <c r="AW59" s="67">
        <f t="array" ref="AW59">IFERROR(INDEX(Inputs!$K65:$O65,,MATCH(AW$4,Inputs!$K$4:$O$4,0)),0)</f>
        <v>0</v>
      </c>
      <c r="AX59" s="67">
        <f t="array" ref="AX59">IFERROR(INDEX(Inputs!$K65:$O65,,MATCH(AX$4,Inputs!$K$4:$O$4,0)),0)</f>
        <v>0</v>
      </c>
      <c r="AY59" s="67">
        <f t="array" ref="AY59">IFERROR(INDEX(Inputs!$K65:$O65,,MATCH(AY$4,Inputs!$K$4:$O$4,0)),0)</f>
        <v>0</v>
      </c>
      <c r="AZ59" s="67">
        <f t="array" ref="AZ59">IFERROR(INDEX(Inputs!$K65:$O65,,MATCH(AZ$4,Inputs!$K$4:$O$4,0)),0)</f>
        <v>0</v>
      </c>
      <c r="BA59" s="67">
        <f t="array" ref="BA59">IFERROR(INDEX(Inputs!$K65:$O65,,MATCH(BA$4,Inputs!$K$4:$O$4,0)),0)</f>
        <v>0</v>
      </c>
      <c r="BB59" s="67">
        <f t="array" ref="BB59">IFERROR(INDEX(Inputs!$K65:$O65,,MATCH(BB$4,Inputs!$K$4:$O$4,0)),0)</f>
        <v>0</v>
      </c>
      <c r="BC59" s="67">
        <f t="array" ref="BC59">IFERROR(INDEX(Inputs!$K65:$O65,,MATCH(BC$4,Inputs!$K$4:$O$4,0)),0)</f>
        <v>0</v>
      </c>
      <c r="BD59" s="67">
        <f t="array" ref="BD59">IFERROR(INDEX(Inputs!$K65:$O65,,MATCH(BD$4,Inputs!$K$4:$O$4,0)),0)</f>
        <v>0</v>
      </c>
      <c r="BE59" s="67">
        <f t="array" ref="BE59">IFERROR(INDEX(Inputs!$K65:$O65,,MATCH(BE$4,Inputs!$K$4:$O$4,0)),0)</f>
        <v>0</v>
      </c>
      <c r="BF59" s="67">
        <f t="array" ref="BF59">IFERROR(INDEX(Inputs!$K65:$O65,,MATCH(BF$4,Inputs!$K$4:$O$4,0)),0)</f>
        <v>0</v>
      </c>
      <c r="BG59" s="67" t="str">
        <f t="array" ref="BG59">IFERROR(INDEX(Inputs!$K65:$O65,,MATCH(BG$4,Inputs!$K$4:$O$4,0)),0)</f>
        <v/>
      </c>
      <c r="BH59" s="67">
        <f t="array" ref="BH59">IFERROR(INDEX(Inputs!$K65:$O65,,MATCH(BH$4,Inputs!$K$4:$O$4,0)),0)</f>
        <v>0</v>
      </c>
      <c r="BI59" s="67">
        <f t="array" ref="BI59">IFERROR(INDEX(Inputs!$K65:$O65,,MATCH(BI$4,Inputs!$K$4:$O$4,0)),0)</f>
        <v>0</v>
      </c>
      <c r="BJ59" s="67">
        <f t="array" ref="BJ59">IFERROR(INDEX(Inputs!$K65:$O65,,MATCH(BJ$4,Inputs!$K$4:$O$4,0)),0)</f>
        <v>0</v>
      </c>
      <c r="BK59" s="67">
        <f t="array" ref="BK59">IFERROR(INDEX(Inputs!$K65:$O65,,MATCH(BK$4,Inputs!$K$4:$O$4,0)),0)</f>
        <v>0</v>
      </c>
      <c r="BL59" s="67">
        <f t="array" ref="BL59">IFERROR(INDEX(Inputs!$K65:$O65,,MATCH(BL$4,Inputs!$K$4:$O$4,0)),0)</f>
        <v>0</v>
      </c>
      <c r="BM59" s="67">
        <f t="array" ref="BM59">IFERROR(INDEX(Inputs!$K65:$O65,,MATCH(BM$4,Inputs!$K$4:$O$4,0)),0)</f>
        <v>0</v>
      </c>
      <c r="BN59" s="67">
        <f t="array" ref="BN59">IFERROR(INDEX(Inputs!$K65:$O65,,MATCH(BN$4,Inputs!$K$4:$O$4,0)),0)</f>
        <v>0</v>
      </c>
      <c r="BO59" s="67">
        <f t="array" ref="BO59">IFERROR(INDEX(Inputs!$K65:$O65,,MATCH(BO$4,Inputs!$K$4:$O$4,0)),0)</f>
        <v>0</v>
      </c>
      <c r="BP59" s="67">
        <f t="array" ref="BP59">IFERROR(INDEX(Inputs!$K65:$O65,,MATCH(BP$4,Inputs!$K$4:$O$4,0)),0)</f>
        <v>0</v>
      </c>
      <c r="BQ59" s="67">
        <f t="array" ref="BQ59">IFERROR(INDEX(Inputs!$K65:$O65,,MATCH(BQ$4,Inputs!$K$4:$O$4,0)),0)</f>
        <v>0</v>
      </c>
      <c r="BR59" s="67">
        <f t="array" ref="BR59">IFERROR(INDEX(Inputs!$K65:$O65,,MATCH(BR$4,Inputs!$K$4:$O$4,0)),0)</f>
        <v>0</v>
      </c>
    </row>
    <row r="60" ht="15.75" customHeight="1" outlineLevel="2">
      <c r="D60" s="51" t="str">
        <f>Inputs!D66</f>
        <v>Working cash [operations]</v>
      </c>
      <c r="E60" s="66" t="str">
        <f>Currency</f>
        <v>[₦]</v>
      </c>
      <c r="K60" s="67">
        <f t="array" ref="K60">IFERROR(INDEX(Inputs!$K66:$O66,,MATCH(K$4,Inputs!$K$4:$O$4,0)),0)</f>
        <v>8730000</v>
      </c>
      <c r="L60" s="67">
        <f t="array" ref="L60">IFERROR(INDEX(Inputs!$K66:$O66,,MATCH(L$4,Inputs!$K$4:$O$4,0)),0)</f>
        <v>0</v>
      </c>
      <c r="M60" s="67">
        <f t="array" ref="M60">IFERROR(INDEX(Inputs!$K66:$O66,,MATCH(M$4,Inputs!$K$4:$O$4,0)),0)</f>
        <v>0</v>
      </c>
      <c r="N60" s="67">
        <f t="array" ref="N60">IFERROR(INDEX(Inputs!$K66:$O66,,MATCH(N$4,Inputs!$K$4:$O$4,0)),0)</f>
        <v>0</v>
      </c>
      <c r="O60" s="67">
        <f t="array" ref="O60">IFERROR(INDEX(Inputs!$K66:$O66,,MATCH(O$4,Inputs!$K$4:$O$4,0)),0)</f>
        <v>0</v>
      </c>
      <c r="P60" s="67">
        <f t="array" ref="P60">IFERROR(INDEX(Inputs!$K66:$O66,,MATCH(P$4,Inputs!$K$4:$O$4,0)),0)</f>
        <v>0</v>
      </c>
      <c r="Q60" s="67">
        <f t="array" ref="Q60">IFERROR(INDEX(Inputs!$K66:$O66,,MATCH(Q$4,Inputs!$K$4:$O$4,0)),0)</f>
        <v>0</v>
      </c>
      <c r="R60" s="67">
        <f t="array" ref="R60">IFERROR(INDEX(Inputs!$K66:$O66,,MATCH(R$4,Inputs!$K$4:$O$4,0)),0)</f>
        <v>0</v>
      </c>
      <c r="S60" s="67">
        <f t="array" ref="S60">IFERROR(INDEX(Inputs!$K66:$O66,,MATCH(S$4,Inputs!$K$4:$O$4,0)),0)</f>
        <v>0</v>
      </c>
      <c r="T60" s="67">
        <f t="array" ref="T60">IFERROR(INDEX(Inputs!$K66:$O66,,MATCH(T$4,Inputs!$K$4:$O$4,0)),0)</f>
        <v>0</v>
      </c>
      <c r="U60" s="67">
        <f t="array" ref="U60">IFERROR(INDEX(Inputs!$K66:$O66,,MATCH(U$4,Inputs!$K$4:$O$4,0)),0)</f>
        <v>0</v>
      </c>
      <c r="V60" s="67">
        <f t="array" ref="V60">IFERROR(INDEX(Inputs!$K66:$O66,,MATCH(V$4,Inputs!$K$4:$O$4,0)),0)</f>
        <v>0</v>
      </c>
      <c r="W60" s="67" t="str">
        <f t="array" ref="W60">IFERROR(INDEX(Inputs!$K66:$O66,,MATCH(W$4,Inputs!$K$4:$O$4,0)),0)</f>
        <v/>
      </c>
      <c r="X60" s="67">
        <f t="array" ref="X60">IFERROR(INDEX(Inputs!$K66:$O66,,MATCH(X$4,Inputs!$K$4:$O$4,0)),0)</f>
        <v>0</v>
      </c>
      <c r="Y60" s="67">
        <f t="array" ref="Y60">IFERROR(INDEX(Inputs!$K66:$O66,,MATCH(Y$4,Inputs!$K$4:$O$4,0)),0)</f>
        <v>0</v>
      </c>
      <c r="Z60" s="67">
        <f t="array" ref="Z60">IFERROR(INDEX(Inputs!$K66:$O66,,MATCH(Z$4,Inputs!$K$4:$O$4,0)),0)</f>
        <v>0</v>
      </c>
      <c r="AA60" s="67">
        <f t="array" ref="AA60">IFERROR(INDEX(Inputs!$K66:$O66,,MATCH(AA$4,Inputs!$K$4:$O$4,0)),0)</f>
        <v>0</v>
      </c>
      <c r="AB60" s="67">
        <f t="array" ref="AB60">IFERROR(INDEX(Inputs!$K66:$O66,,MATCH(AB$4,Inputs!$K$4:$O$4,0)),0)</f>
        <v>0</v>
      </c>
      <c r="AC60" s="67">
        <f t="array" ref="AC60">IFERROR(INDEX(Inputs!$K66:$O66,,MATCH(AC$4,Inputs!$K$4:$O$4,0)),0)</f>
        <v>0</v>
      </c>
      <c r="AD60" s="67">
        <f t="array" ref="AD60">IFERROR(INDEX(Inputs!$K66:$O66,,MATCH(AD$4,Inputs!$K$4:$O$4,0)),0)</f>
        <v>0</v>
      </c>
      <c r="AE60" s="67">
        <f t="array" ref="AE60">IFERROR(INDEX(Inputs!$K66:$O66,,MATCH(AE$4,Inputs!$K$4:$O$4,0)),0)</f>
        <v>0</v>
      </c>
      <c r="AF60" s="67">
        <f t="array" ref="AF60">IFERROR(INDEX(Inputs!$K66:$O66,,MATCH(AF$4,Inputs!$K$4:$O$4,0)),0)</f>
        <v>0</v>
      </c>
      <c r="AG60" s="67">
        <f t="array" ref="AG60">IFERROR(INDEX(Inputs!$K66:$O66,,MATCH(AG$4,Inputs!$K$4:$O$4,0)),0)</f>
        <v>0</v>
      </c>
      <c r="AH60" s="67">
        <f t="array" ref="AH60">IFERROR(INDEX(Inputs!$K66:$O66,,MATCH(AH$4,Inputs!$K$4:$O$4,0)),0)</f>
        <v>0</v>
      </c>
      <c r="AI60" s="67" t="str">
        <f t="array" ref="AI60">IFERROR(INDEX(Inputs!$K66:$O66,,MATCH(AI$4,Inputs!$K$4:$O$4,0)),0)</f>
        <v/>
      </c>
      <c r="AJ60" s="67">
        <f t="array" ref="AJ60">IFERROR(INDEX(Inputs!$K66:$O66,,MATCH(AJ$4,Inputs!$K$4:$O$4,0)),0)</f>
        <v>0</v>
      </c>
      <c r="AK60" s="67">
        <f t="array" ref="AK60">IFERROR(INDEX(Inputs!$K66:$O66,,MATCH(AK$4,Inputs!$K$4:$O$4,0)),0)</f>
        <v>0</v>
      </c>
      <c r="AL60" s="67">
        <f t="array" ref="AL60">IFERROR(INDEX(Inputs!$K66:$O66,,MATCH(AL$4,Inputs!$K$4:$O$4,0)),0)</f>
        <v>0</v>
      </c>
      <c r="AM60" s="67">
        <f t="array" ref="AM60">IFERROR(INDEX(Inputs!$K66:$O66,,MATCH(AM$4,Inputs!$K$4:$O$4,0)),0)</f>
        <v>0</v>
      </c>
      <c r="AN60" s="67">
        <f t="array" ref="AN60">IFERROR(INDEX(Inputs!$K66:$O66,,MATCH(AN$4,Inputs!$K$4:$O$4,0)),0)</f>
        <v>0</v>
      </c>
      <c r="AO60" s="67">
        <f t="array" ref="AO60">IFERROR(INDEX(Inputs!$K66:$O66,,MATCH(AO$4,Inputs!$K$4:$O$4,0)),0)</f>
        <v>0</v>
      </c>
      <c r="AP60" s="67">
        <f t="array" ref="AP60">IFERROR(INDEX(Inputs!$K66:$O66,,MATCH(AP$4,Inputs!$K$4:$O$4,0)),0)</f>
        <v>0</v>
      </c>
      <c r="AQ60" s="67">
        <f t="array" ref="AQ60">IFERROR(INDEX(Inputs!$K66:$O66,,MATCH(AQ$4,Inputs!$K$4:$O$4,0)),0)</f>
        <v>0</v>
      </c>
      <c r="AR60" s="67">
        <f t="array" ref="AR60">IFERROR(INDEX(Inputs!$K66:$O66,,MATCH(AR$4,Inputs!$K$4:$O$4,0)),0)</f>
        <v>0</v>
      </c>
      <c r="AS60" s="67">
        <f t="array" ref="AS60">IFERROR(INDEX(Inputs!$K66:$O66,,MATCH(AS$4,Inputs!$K$4:$O$4,0)),0)</f>
        <v>0</v>
      </c>
      <c r="AT60" s="67">
        <f t="array" ref="AT60">IFERROR(INDEX(Inputs!$K66:$O66,,MATCH(AT$4,Inputs!$K$4:$O$4,0)),0)</f>
        <v>0</v>
      </c>
      <c r="AU60" s="67" t="str">
        <f t="array" ref="AU60">IFERROR(INDEX(Inputs!$K66:$O66,,MATCH(AU$4,Inputs!$K$4:$O$4,0)),0)</f>
        <v/>
      </c>
      <c r="AV60" s="67">
        <f t="array" ref="AV60">IFERROR(INDEX(Inputs!$K66:$O66,,MATCH(AV$4,Inputs!$K$4:$O$4,0)),0)</f>
        <v>0</v>
      </c>
      <c r="AW60" s="67">
        <f t="array" ref="AW60">IFERROR(INDEX(Inputs!$K66:$O66,,MATCH(AW$4,Inputs!$K$4:$O$4,0)),0)</f>
        <v>0</v>
      </c>
      <c r="AX60" s="67">
        <f t="array" ref="AX60">IFERROR(INDEX(Inputs!$K66:$O66,,MATCH(AX$4,Inputs!$K$4:$O$4,0)),0)</f>
        <v>0</v>
      </c>
      <c r="AY60" s="67">
        <f t="array" ref="AY60">IFERROR(INDEX(Inputs!$K66:$O66,,MATCH(AY$4,Inputs!$K$4:$O$4,0)),0)</f>
        <v>0</v>
      </c>
      <c r="AZ60" s="67">
        <f t="array" ref="AZ60">IFERROR(INDEX(Inputs!$K66:$O66,,MATCH(AZ$4,Inputs!$K$4:$O$4,0)),0)</f>
        <v>0</v>
      </c>
      <c r="BA60" s="67">
        <f t="array" ref="BA60">IFERROR(INDEX(Inputs!$K66:$O66,,MATCH(BA$4,Inputs!$K$4:$O$4,0)),0)</f>
        <v>0</v>
      </c>
      <c r="BB60" s="67">
        <f t="array" ref="BB60">IFERROR(INDEX(Inputs!$K66:$O66,,MATCH(BB$4,Inputs!$K$4:$O$4,0)),0)</f>
        <v>0</v>
      </c>
      <c r="BC60" s="67">
        <f t="array" ref="BC60">IFERROR(INDEX(Inputs!$K66:$O66,,MATCH(BC$4,Inputs!$K$4:$O$4,0)),0)</f>
        <v>0</v>
      </c>
      <c r="BD60" s="67">
        <f t="array" ref="BD60">IFERROR(INDEX(Inputs!$K66:$O66,,MATCH(BD$4,Inputs!$K$4:$O$4,0)),0)</f>
        <v>0</v>
      </c>
      <c r="BE60" s="67">
        <f t="array" ref="BE60">IFERROR(INDEX(Inputs!$K66:$O66,,MATCH(BE$4,Inputs!$K$4:$O$4,0)),0)</f>
        <v>0</v>
      </c>
      <c r="BF60" s="67">
        <f t="array" ref="BF60">IFERROR(INDEX(Inputs!$K66:$O66,,MATCH(BF$4,Inputs!$K$4:$O$4,0)),0)</f>
        <v>0</v>
      </c>
      <c r="BG60" s="67" t="str">
        <f t="array" ref="BG60">IFERROR(INDEX(Inputs!$K66:$O66,,MATCH(BG$4,Inputs!$K$4:$O$4,0)),0)</f>
        <v/>
      </c>
      <c r="BH60" s="67">
        <f t="array" ref="BH60">IFERROR(INDEX(Inputs!$K66:$O66,,MATCH(BH$4,Inputs!$K$4:$O$4,0)),0)</f>
        <v>0</v>
      </c>
      <c r="BI60" s="67">
        <f t="array" ref="BI60">IFERROR(INDEX(Inputs!$K66:$O66,,MATCH(BI$4,Inputs!$K$4:$O$4,0)),0)</f>
        <v>0</v>
      </c>
      <c r="BJ60" s="67">
        <f t="array" ref="BJ60">IFERROR(INDEX(Inputs!$K66:$O66,,MATCH(BJ$4,Inputs!$K$4:$O$4,0)),0)</f>
        <v>0</v>
      </c>
      <c r="BK60" s="67">
        <f t="array" ref="BK60">IFERROR(INDEX(Inputs!$K66:$O66,,MATCH(BK$4,Inputs!$K$4:$O$4,0)),0)</f>
        <v>0</v>
      </c>
      <c r="BL60" s="67">
        <f t="array" ref="BL60">IFERROR(INDEX(Inputs!$K66:$O66,,MATCH(BL$4,Inputs!$K$4:$O$4,0)),0)</f>
        <v>0</v>
      </c>
      <c r="BM60" s="67">
        <f t="array" ref="BM60">IFERROR(INDEX(Inputs!$K66:$O66,,MATCH(BM$4,Inputs!$K$4:$O$4,0)),0)</f>
        <v>0</v>
      </c>
      <c r="BN60" s="67">
        <f t="array" ref="BN60">IFERROR(INDEX(Inputs!$K66:$O66,,MATCH(BN$4,Inputs!$K$4:$O$4,0)),0)</f>
        <v>0</v>
      </c>
      <c r="BO60" s="67">
        <f t="array" ref="BO60">IFERROR(INDEX(Inputs!$K66:$O66,,MATCH(BO$4,Inputs!$K$4:$O$4,0)),0)</f>
        <v>0</v>
      </c>
      <c r="BP60" s="67">
        <f t="array" ref="BP60">IFERROR(INDEX(Inputs!$K66:$O66,,MATCH(BP$4,Inputs!$K$4:$O$4,0)),0)</f>
        <v>0</v>
      </c>
      <c r="BQ60" s="67">
        <f t="array" ref="BQ60">IFERROR(INDEX(Inputs!$K66:$O66,,MATCH(BQ$4,Inputs!$K$4:$O$4,0)),0)</f>
        <v>0</v>
      </c>
      <c r="BR60" s="67">
        <f t="array" ref="BR60">IFERROR(INDEX(Inputs!$K66:$O66,,MATCH(BR$4,Inputs!$K$4:$O$4,0)),0)</f>
        <v>0</v>
      </c>
    </row>
    <row r="61" ht="15.75" customHeight="1" outlineLevel="2">
      <c r="D61" s="98" t="s">
        <v>154</v>
      </c>
      <c r="E61" s="98" t="str">
        <f>Currency</f>
        <v>[₦]</v>
      </c>
      <c r="F61" s="98"/>
      <c r="G61" s="98"/>
      <c r="H61" s="98"/>
      <c r="I61" s="98"/>
      <c r="J61" s="98"/>
      <c r="K61" s="108">
        <f t="shared" ref="K61:BR61" si="20">SUM(K49:K60)</f>
        <v>13463333.33</v>
      </c>
      <c r="L61" s="108">
        <f t="shared" si="20"/>
        <v>3333.333333</v>
      </c>
      <c r="M61" s="108">
        <f t="shared" si="20"/>
        <v>3333.333333</v>
      </c>
      <c r="N61" s="108">
        <f t="shared" si="20"/>
        <v>3333.333333</v>
      </c>
      <c r="O61" s="108">
        <f t="shared" si="20"/>
        <v>3333.333333</v>
      </c>
      <c r="P61" s="108">
        <f t="shared" si="20"/>
        <v>3333.333333</v>
      </c>
      <c r="Q61" s="108">
        <f t="shared" si="20"/>
        <v>3333.333333</v>
      </c>
      <c r="R61" s="108">
        <f t="shared" si="20"/>
        <v>3333.333333</v>
      </c>
      <c r="S61" s="108">
        <f t="shared" si="20"/>
        <v>3333.333333</v>
      </c>
      <c r="T61" s="108">
        <f t="shared" si="20"/>
        <v>3333.333333</v>
      </c>
      <c r="U61" s="108">
        <f t="shared" si="20"/>
        <v>3333.333333</v>
      </c>
      <c r="V61" s="108">
        <f t="shared" si="20"/>
        <v>3333.333333</v>
      </c>
      <c r="W61" s="108">
        <f t="shared" si="20"/>
        <v>0</v>
      </c>
      <c r="X61" s="108">
        <f t="shared" si="20"/>
        <v>0</v>
      </c>
      <c r="Y61" s="108">
        <f t="shared" si="20"/>
        <v>0</v>
      </c>
      <c r="Z61" s="108">
        <f t="shared" si="20"/>
        <v>0</v>
      </c>
      <c r="AA61" s="108">
        <f t="shared" si="20"/>
        <v>0</v>
      </c>
      <c r="AB61" s="108">
        <f t="shared" si="20"/>
        <v>0</v>
      </c>
      <c r="AC61" s="108">
        <f t="shared" si="20"/>
        <v>0</v>
      </c>
      <c r="AD61" s="108">
        <f t="shared" si="20"/>
        <v>0</v>
      </c>
      <c r="AE61" s="108">
        <f t="shared" si="20"/>
        <v>0</v>
      </c>
      <c r="AF61" s="108">
        <f t="shared" si="20"/>
        <v>0</v>
      </c>
      <c r="AG61" s="108">
        <f t="shared" si="20"/>
        <v>0</v>
      </c>
      <c r="AH61" s="108">
        <f t="shared" si="20"/>
        <v>0</v>
      </c>
      <c r="AI61" s="108">
        <f t="shared" si="20"/>
        <v>0</v>
      </c>
      <c r="AJ61" s="108">
        <f t="shared" si="20"/>
        <v>0</v>
      </c>
      <c r="AK61" s="108">
        <f t="shared" si="20"/>
        <v>0</v>
      </c>
      <c r="AL61" s="108">
        <f t="shared" si="20"/>
        <v>0</v>
      </c>
      <c r="AM61" s="108">
        <f t="shared" si="20"/>
        <v>0</v>
      </c>
      <c r="AN61" s="108">
        <f t="shared" si="20"/>
        <v>0</v>
      </c>
      <c r="AO61" s="108">
        <f t="shared" si="20"/>
        <v>0</v>
      </c>
      <c r="AP61" s="108">
        <f t="shared" si="20"/>
        <v>0</v>
      </c>
      <c r="AQ61" s="108">
        <f t="shared" si="20"/>
        <v>0</v>
      </c>
      <c r="AR61" s="108">
        <f t="shared" si="20"/>
        <v>0</v>
      </c>
      <c r="AS61" s="108">
        <f t="shared" si="20"/>
        <v>0</v>
      </c>
      <c r="AT61" s="108">
        <f t="shared" si="20"/>
        <v>0</v>
      </c>
      <c r="AU61" s="108">
        <f t="shared" si="20"/>
        <v>0</v>
      </c>
      <c r="AV61" s="108">
        <f t="shared" si="20"/>
        <v>0</v>
      </c>
      <c r="AW61" s="108">
        <f t="shared" si="20"/>
        <v>0</v>
      </c>
      <c r="AX61" s="108">
        <f t="shared" si="20"/>
        <v>0</v>
      </c>
      <c r="AY61" s="108">
        <f t="shared" si="20"/>
        <v>0</v>
      </c>
      <c r="AZ61" s="108">
        <f t="shared" si="20"/>
        <v>0</v>
      </c>
      <c r="BA61" s="108">
        <f t="shared" si="20"/>
        <v>0</v>
      </c>
      <c r="BB61" s="108">
        <f t="shared" si="20"/>
        <v>0</v>
      </c>
      <c r="BC61" s="108">
        <f t="shared" si="20"/>
        <v>0</v>
      </c>
      <c r="BD61" s="108">
        <f t="shared" si="20"/>
        <v>0</v>
      </c>
      <c r="BE61" s="108">
        <f t="shared" si="20"/>
        <v>0</v>
      </c>
      <c r="BF61" s="108">
        <f t="shared" si="20"/>
        <v>0</v>
      </c>
      <c r="BG61" s="108">
        <f t="shared" si="20"/>
        <v>0</v>
      </c>
      <c r="BH61" s="108">
        <f t="shared" si="20"/>
        <v>0</v>
      </c>
      <c r="BI61" s="108">
        <f t="shared" si="20"/>
        <v>0</v>
      </c>
      <c r="BJ61" s="108">
        <f t="shared" si="20"/>
        <v>0</v>
      </c>
      <c r="BK61" s="108">
        <f t="shared" si="20"/>
        <v>0</v>
      </c>
      <c r="BL61" s="108">
        <f t="shared" si="20"/>
        <v>0</v>
      </c>
      <c r="BM61" s="108">
        <f t="shared" si="20"/>
        <v>0</v>
      </c>
      <c r="BN61" s="108">
        <f t="shared" si="20"/>
        <v>0</v>
      </c>
      <c r="BO61" s="108">
        <f t="shared" si="20"/>
        <v>0</v>
      </c>
      <c r="BP61" s="108">
        <f t="shared" si="20"/>
        <v>0</v>
      </c>
      <c r="BQ61" s="108">
        <f t="shared" si="20"/>
        <v>0</v>
      </c>
      <c r="BR61" s="108">
        <f t="shared" si="20"/>
        <v>0</v>
      </c>
    </row>
    <row r="62" ht="15.75" customHeight="1" outlineLevel="2"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</row>
    <row r="63" ht="15.75" customHeight="1" outlineLevel="2">
      <c r="D63" s="65" t="s">
        <v>7</v>
      </c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</row>
    <row r="64" ht="15.75" customHeight="1" outlineLevel="2">
      <c r="D64" s="66" t="str">
        <f>D48</f>
        <v>Registration &amp; Licensing</v>
      </c>
      <c r="E64" s="66" t="str">
        <f>Currency</f>
        <v>[₦]</v>
      </c>
      <c r="K64" s="67">
        <f t="shared" ref="K64:BR64" si="21">SUM(K49:K50)</f>
        <v>1660000</v>
      </c>
      <c r="L64" s="67">
        <f t="shared" si="21"/>
        <v>0</v>
      </c>
      <c r="M64" s="67">
        <f t="shared" si="21"/>
        <v>0</v>
      </c>
      <c r="N64" s="67">
        <f t="shared" si="21"/>
        <v>0</v>
      </c>
      <c r="O64" s="67">
        <f t="shared" si="21"/>
        <v>0</v>
      </c>
      <c r="P64" s="67">
        <f t="shared" si="21"/>
        <v>0</v>
      </c>
      <c r="Q64" s="67">
        <f t="shared" si="21"/>
        <v>0</v>
      </c>
      <c r="R64" s="67">
        <f t="shared" si="21"/>
        <v>0</v>
      </c>
      <c r="S64" s="67">
        <f t="shared" si="21"/>
        <v>0</v>
      </c>
      <c r="T64" s="67">
        <f t="shared" si="21"/>
        <v>0</v>
      </c>
      <c r="U64" s="67">
        <f t="shared" si="21"/>
        <v>0</v>
      </c>
      <c r="V64" s="67">
        <f t="shared" si="21"/>
        <v>0</v>
      </c>
      <c r="W64" s="67">
        <f t="shared" si="21"/>
        <v>0</v>
      </c>
      <c r="X64" s="67">
        <f t="shared" si="21"/>
        <v>0</v>
      </c>
      <c r="Y64" s="67">
        <f t="shared" si="21"/>
        <v>0</v>
      </c>
      <c r="Z64" s="67">
        <f t="shared" si="21"/>
        <v>0</v>
      </c>
      <c r="AA64" s="67">
        <f t="shared" si="21"/>
        <v>0</v>
      </c>
      <c r="AB64" s="67">
        <f t="shared" si="21"/>
        <v>0</v>
      </c>
      <c r="AC64" s="67">
        <f t="shared" si="21"/>
        <v>0</v>
      </c>
      <c r="AD64" s="67">
        <f t="shared" si="21"/>
        <v>0</v>
      </c>
      <c r="AE64" s="67">
        <f t="shared" si="21"/>
        <v>0</v>
      </c>
      <c r="AF64" s="67">
        <f t="shared" si="21"/>
        <v>0</v>
      </c>
      <c r="AG64" s="67">
        <f t="shared" si="21"/>
        <v>0</v>
      </c>
      <c r="AH64" s="67">
        <f t="shared" si="21"/>
        <v>0</v>
      </c>
      <c r="AI64" s="67">
        <f t="shared" si="21"/>
        <v>0</v>
      </c>
      <c r="AJ64" s="67">
        <f t="shared" si="21"/>
        <v>0</v>
      </c>
      <c r="AK64" s="67">
        <f t="shared" si="21"/>
        <v>0</v>
      </c>
      <c r="AL64" s="67">
        <f t="shared" si="21"/>
        <v>0</v>
      </c>
      <c r="AM64" s="67">
        <f t="shared" si="21"/>
        <v>0</v>
      </c>
      <c r="AN64" s="67">
        <f t="shared" si="21"/>
        <v>0</v>
      </c>
      <c r="AO64" s="67">
        <f t="shared" si="21"/>
        <v>0</v>
      </c>
      <c r="AP64" s="67">
        <f t="shared" si="21"/>
        <v>0</v>
      </c>
      <c r="AQ64" s="67">
        <f t="shared" si="21"/>
        <v>0</v>
      </c>
      <c r="AR64" s="67">
        <f t="shared" si="21"/>
        <v>0</v>
      </c>
      <c r="AS64" s="67">
        <f t="shared" si="21"/>
        <v>0</v>
      </c>
      <c r="AT64" s="67">
        <f t="shared" si="21"/>
        <v>0</v>
      </c>
      <c r="AU64" s="67">
        <f t="shared" si="21"/>
        <v>0</v>
      </c>
      <c r="AV64" s="67">
        <f t="shared" si="21"/>
        <v>0</v>
      </c>
      <c r="AW64" s="67">
        <f t="shared" si="21"/>
        <v>0</v>
      </c>
      <c r="AX64" s="67">
        <f t="shared" si="21"/>
        <v>0</v>
      </c>
      <c r="AY64" s="67">
        <f t="shared" si="21"/>
        <v>0</v>
      </c>
      <c r="AZ64" s="67">
        <f t="shared" si="21"/>
        <v>0</v>
      </c>
      <c r="BA64" s="67">
        <f t="shared" si="21"/>
        <v>0</v>
      </c>
      <c r="BB64" s="67">
        <f t="shared" si="21"/>
        <v>0</v>
      </c>
      <c r="BC64" s="67">
        <f t="shared" si="21"/>
        <v>0</v>
      </c>
      <c r="BD64" s="67">
        <f t="shared" si="21"/>
        <v>0</v>
      </c>
      <c r="BE64" s="67">
        <f t="shared" si="21"/>
        <v>0</v>
      </c>
      <c r="BF64" s="67">
        <f t="shared" si="21"/>
        <v>0</v>
      </c>
      <c r="BG64" s="67">
        <f t="shared" si="21"/>
        <v>0</v>
      </c>
      <c r="BH64" s="67">
        <f t="shared" si="21"/>
        <v>0</v>
      </c>
      <c r="BI64" s="67">
        <f t="shared" si="21"/>
        <v>0</v>
      </c>
      <c r="BJ64" s="67">
        <f t="shared" si="21"/>
        <v>0</v>
      </c>
      <c r="BK64" s="67">
        <f t="shared" si="21"/>
        <v>0</v>
      </c>
      <c r="BL64" s="67">
        <f t="shared" si="21"/>
        <v>0</v>
      </c>
      <c r="BM64" s="67">
        <f t="shared" si="21"/>
        <v>0</v>
      </c>
      <c r="BN64" s="67">
        <f t="shared" si="21"/>
        <v>0</v>
      </c>
      <c r="BO64" s="67">
        <f t="shared" si="21"/>
        <v>0</v>
      </c>
      <c r="BP64" s="67">
        <f t="shared" si="21"/>
        <v>0</v>
      </c>
      <c r="BQ64" s="67">
        <f t="shared" si="21"/>
        <v>0</v>
      </c>
      <c r="BR64" s="67">
        <f t="shared" si="21"/>
        <v>0</v>
      </c>
    </row>
    <row r="65" ht="15.75" customHeight="1" outlineLevel="2">
      <c r="D65" s="66" t="str">
        <f>D51</f>
        <v>Tangible &amp; Intangible Assets</v>
      </c>
      <c r="E65" s="66" t="str">
        <f>Currency</f>
        <v>[₦]</v>
      </c>
      <c r="K65" s="67">
        <f t="shared" ref="K65:BR65" si="22">SUM(K52:K54)</f>
        <v>3070000</v>
      </c>
      <c r="L65" s="67">
        <f t="shared" si="22"/>
        <v>0</v>
      </c>
      <c r="M65" s="67">
        <f t="shared" si="22"/>
        <v>0</v>
      </c>
      <c r="N65" s="67">
        <f t="shared" si="22"/>
        <v>0</v>
      </c>
      <c r="O65" s="67">
        <f t="shared" si="22"/>
        <v>0</v>
      </c>
      <c r="P65" s="67">
        <f t="shared" si="22"/>
        <v>0</v>
      </c>
      <c r="Q65" s="67">
        <f t="shared" si="22"/>
        <v>0</v>
      </c>
      <c r="R65" s="67">
        <f t="shared" si="22"/>
        <v>0</v>
      </c>
      <c r="S65" s="67">
        <f t="shared" si="22"/>
        <v>0</v>
      </c>
      <c r="T65" s="67">
        <f t="shared" si="22"/>
        <v>0</v>
      </c>
      <c r="U65" s="67">
        <f t="shared" si="22"/>
        <v>0</v>
      </c>
      <c r="V65" s="67">
        <f t="shared" si="22"/>
        <v>0</v>
      </c>
      <c r="W65" s="67">
        <f t="shared" si="22"/>
        <v>0</v>
      </c>
      <c r="X65" s="67">
        <f t="shared" si="22"/>
        <v>0</v>
      </c>
      <c r="Y65" s="67">
        <f t="shared" si="22"/>
        <v>0</v>
      </c>
      <c r="Z65" s="67">
        <f t="shared" si="22"/>
        <v>0</v>
      </c>
      <c r="AA65" s="67">
        <f t="shared" si="22"/>
        <v>0</v>
      </c>
      <c r="AB65" s="67">
        <f t="shared" si="22"/>
        <v>0</v>
      </c>
      <c r="AC65" s="67">
        <f t="shared" si="22"/>
        <v>0</v>
      </c>
      <c r="AD65" s="67">
        <f t="shared" si="22"/>
        <v>0</v>
      </c>
      <c r="AE65" s="67">
        <f t="shared" si="22"/>
        <v>0</v>
      </c>
      <c r="AF65" s="67">
        <f t="shared" si="22"/>
        <v>0</v>
      </c>
      <c r="AG65" s="67">
        <f t="shared" si="22"/>
        <v>0</v>
      </c>
      <c r="AH65" s="67">
        <f t="shared" si="22"/>
        <v>0</v>
      </c>
      <c r="AI65" s="67">
        <f t="shared" si="22"/>
        <v>0</v>
      </c>
      <c r="AJ65" s="67">
        <f t="shared" si="22"/>
        <v>0</v>
      </c>
      <c r="AK65" s="67">
        <f t="shared" si="22"/>
        <v>0</v>
      </c>
      <c r="AL65" s="67">
        <f t="shared" si="22"/>
        <v>0</v>
      </c>
      <c r="AM65" s="67">
        <f t="shared" si="22"/>
        <v>0</v>
      </c>
      <c r="AN65" s="67">
        <f t="shared" si="22"/>
        <v>0</v>
      </c>
      <c r="AO65" s="67">
        <f t="shared" si="22"/>
        <v>0</v>
      </c>
      <c r="AP65" s="67">
        <f t="shared" si="22"/>
        <v>0</v>
      </c>
      <c r="AQ65" s="67">
        <f t="shared" si="22"/>
        <v>0</v>
      </c>
      <c r="AR65" s="67">
        <f t="shared" si="22"/>
        <v>0</v>
      </c>
      <c r="AS65" s="67">
        <f t="shared" si="22"/>
        <v>0</v>
      </c>
      <c r="AT65" s="67">
        <f t="shared" si="22"/>
        <v>0</v>
      </c>
      <c r="AU65" s="67">
        <f t="shared" si="22"/>
        <v>0</v>
      </c>
      <c r="AV65" s="67">
        <f t="shared" si="22"/>
        <v>0</v>
      </c>
      <c r="AW65" s="67">
        <f t="shared" si="22"/>
        <v>0</v>
      </c>
      <c r="AX65" s="67">
        <f t="shared" si="22"/>
        <v>0</v>
      </c>
      <c r="AY65" s="67">
        <f t="shared" si="22"/>
        <v>0</v>
      </c>
      <c r="AZ65" s="67">
        <f t="shared" si="22"/>
        <v>0</v>
      </c>
      <c r="BA65" s="67">
        <f t="shared" si="22"/>
        <v>0</v>
      </c>
      <c r="BB65" s="67">
        <f t="shared" si="22"/>
        <v>0</v>
      </c>
      <c r="BC65" s="67">
        <f t="shared" si="22"/>
        <v>0</v>
      </c>
      <c r="BD65" s="67">
        <f t="shared" si="22"/>
        <v>0</v>
      </c>
      <c r="BE65" s="67">
        <f t="shared" si="22"/>
        <v>0</v>
      </c>
      <c r="BF65" s="67">
        <f t="shared" si="22"/>
        <v>0</v>
      </c>
      <c r="BG65" s="67">
        <f t="shared" si="22"/>
        <v>0</v>
      </c>
      <c r="BH65" s="67">
        <f t="shared" si="22"/>
        <v>0</v>
      </c>
      <c r="BI65" s="67">
        <f t="shared" si="22"/>
        <v>0</v>
      </c>
      <c r="BJ65" s="67">
        <f t="shared" si="22"/>
        <v>0</v>
      </c>
      <c r="BK65" s="67">
        <f t="shared" si="22"/>
        <v>0</v>
      </c>
      <c r="BL65" s="67">
        <f t="shared" si="22"/>
        <v>0</v>
      </c>
      <c r="BM65" s="67">
        <f t="shared" si="22"/>
        <v>0</v>
      </c>
      <c r="BN65" s="67">
        <f t="shared" si="22"/>
        <v>0</v>
      </c>
      <c r="BO65" s="67">
        <f t="shared" si="22"/>
        <v>0</v>
      </c>
      <c r="BP65" s="67">
        <f t="shared" si="22"/>
        <v>0</v>
      </c>
      <c r="BQ65" s="67">
        <f t="shared" si="22"/>
        <v>0</v>
      </c>
      <c r="BR65" s="67">
        <f t="shared" si="22"/>
        <v>0</v>
      </c>
    </row>
    <row r="66" ht="15.75" customHeight="1" outlineLevel="2">
      <c r="D66" s="66" t="str">
        <f>D55</f>
        <v>Awareness</v>
      </c>
      <c r="E66" s="66" t="str">
        <f>Currency</f>
        <v>[₦]</v>
      </c>
      <c r="K66" s="67">
        <f t="shared" ref="K66:BR66" si="23">SUM(K56)</f>
        <v>3333.333333</v>
      </c>
      <c r="L66" s="67">
        <f t="shared" si="23"/>
        <v>3333.333333</v>
      </c>
      <c r="M66" s="67">
        <f t="shared" si="23"/>
        <v>3333.333333</v>
      </c>
      <c r="N66" s="67">
        <f t="shared" si="23"/>
        <v>3333.333333</v>
      </c>
      <c r="O66" s="67">
        <f t="shared" si="23"/>
        <v>3333.333333</v>
      </c>
      <c r="P66" s="67">
        <f t="shared" si="23"/>
        <v>3333.333333</v>
      </c>
      <c r="Q66" s="67">
        <f t="shared" si="23"/>
        <v>3333.333333</v>
      </c>
      <c r="R66" s="67">
        <f t="shared" si="23"/>
        <v>3333.333333</v>
      </c>
      <c r="S66" s="67">
        <f t="shared" si="23"/>
        <v>3333.333333</v>
      </c>
      <c r="T66" s="67">
        <f t="shared" si="23"/>
        <v>3333.333333</v>
      </c>
      <c r="U66" s="67">
        <f t="shared" si="23"/>
        <v>3333.333333</v>
      </c>
      <c r="V66" s="67">
        <f t="shared" si="23"/>
        <v>3333.333333</v>
      </c>
      <c r="W66" s="67">
        <f t="shared" si="23"/>
        <v>0</v>
      </c>
      <c r="X66" s="67">
        <f t="shared" si="23"/>
        <v>0</v>
      </c>
      <c r="Y66" s="67">
        <f t="shared" si="23"/>
        <v>0</v>
      </c>
      <c r="Z66" s="67">
        <f t="shared" si="23"/>
        <v>0</v>
      </c>
      <c r="AA66" s="67">
        <f t="shared" si="23"/>
        <v>0</v>
      </c>
      <c r="AB66" s="67">
        <f t="shared" si="23"/>
        <v>0</v>
      </c>
      <c r="AC66" s="67">
        <f t="shared" si="23"/>
        <v>0</v>
      </c>
      <c r="AD66" s="67">
        <f t="shared" si="23"/>
        <v>0</v>
      </c>
      <c r="AE66" s="67">
        <f t="shared" si="23"/>
        <v>0</v>
      </c>
      <c r="AF66" s="67">
        <f t="shared" si="23"/>
        <v>0</v>
      </c>
      <c r="AG66" s="67">
        <f t="shared" si="23"/>
        <v>0</v>
      </c>
      <c r="AH66" s="67">
        <f t="shared" si="23"/>
        <v>0</v>
      </c>
      <c r="AI66" s="67">
        <f t="shared" si="23"/>
        <v>0</v>
      </c>
      <c r="AJ66" s="67">
        <f t="shared" si="23"/>
        <v>0</v>
      </c>
      <c r="AK66" s="67">
        <f t="shared" si="23"/>
        <v>0</v>
      </c>
      <c r="AL66" s="67">
        <f t="shared" si="23"/>
        <v>0</v>
      </c>
      <c r="AM66" s="67">
        <f t="shared" si="23"/>
        <v>0</v>
      </c>
      <c r="AN66" s="67">
        <f t="shared" si="23"/>
        <v>0</v>
      </c>
      <c r="AO66" s="67">
        <f t="shared" si="23"/>
        <v>0</v>
      </c>
      <c r="AP66" s="67">
        <f t="shared" si="23"/>
        <v>0</v>
      </c>
      <c r="AQ66" s="67">
        <f t="shared" si="23"/>
        <v>0</v>
      </c>
      <c r="AR66" s="67">
        <f t="shared" si="23"/>
        <v>0</v>
      </c>
      <c r="AS66" s="67">
        <f t="shared" si="23"/>
        <v>0</v>
      </c>
      <c r="AT66" s="67">
        <f t="shared" si="23"/>
        <v>0</v>
      </c>
      <c r="AU66" s="67">
        <f t="shared" si="23"/>
        <v>0</v>
      </c>
      <c r="AV66" s="67">
        <f t="shared" si="23"/>
        <v>0</v>
      </c>
      <c r="AW66" s="67">
        <f t="shared" si="23"/>
        <v>0</v>
      </c>
      <c r="AX66" s="67">
        <f t="shared" si="23"/>
        <v>0</v>
      </c>
      <c r="AY66" s="67">
        <f t="shared" si="23"/>
        <v>0</v>
      </c>
      <c r="AZ66" s="67">
        <f t="shared" si="23"/>
        <v>0</v>
      </c>
      <c r="BA66" s="67">
        <f t="shared" si="23"/>
        <v>0</v>
      </c>
      <c r="BB66" s="67">
        <f t="shared" si="23"/>
        <v>0</v>
      </c>
      <c r="BC66" s="67">
        <f t="shared" si="23"/>
        <v>0</v>
      </c>
      <c r="BD66" s="67">
        <f t="shared" si="23"/>
        <v>0</v>
      </c>
      <c r="BE66" s="67">
        <f t="shared" si="23"/>
        <v>0</v>
      </c>
      <c r="BF66" s="67">
        <f t="shared" si="23"/>
        <v>0</v>
      </c>
      <c r="BG66" s="67">
        <f t="shared" si="23"/>
        <v>0</v>
      </c>
      <c r="BH66" s="67">
        <f t="shared" si="23"/>
        <v>0</v>
      </c>
      <c r="BI66" s="67">
        <f t="shared" si="23"/>
        <v>0</v>
      </c>
      <c r="BJ66" s="67">
        <f t="shared" si="23"/>
        <v>0</v>
      </c>
      <c r="BK66" s="67">
        <f t="shared" si="23"/>
        <v>0</v>
      </c>
      <c r="BL66" s="67">
        <f t="shared" si="23"/>
        <v>0</v>
      </c>
      <c r="BM66" s="67">
        <f t="shared" si="23"/>
        <v>0</v>
      </c>
      <c r="BN66" s="67">
        <f t="shared" si="23"/>
        <v>0</v>
      </c>
      <c r="BO66" s="67">
        <f t="shared" si="23"/>
        <v>0</v>
      </c>
      <c r="BP66" s="67">
        <f t="shared" si="23"/>
        <v>0</v>
      </c>
      <c r="BQ66" s="67">
        <f t="shared" si="23"/>
        <v>0</v>
      </c>
      <c r="BR66" s="67">
        <f t="shared" si="23"/>
        <v>0</v>
      </c>
    </row>
    <row r="67" ht="15.75" customHeight="1" outlineLevel="2">
      <c r="D67" s="66" t="str">
        <f>D57</f>
        <v>Operations &amp; prepaid expenses</v>
      </c>
      <c r="E67" s="66" t="str">
        <f>Currency</f>
        <v>[₦]</v>
      </c>
      <c r="K67" s="67">
        <f t="shared" ref="K67:BR67" si="24">SUM(K58:K60)</f>
        <v>8730000</v>
      </c>
      <c r="L67" s="67">
        <f t="shared" si="24"/>
        <v>0</v>
      </c>
      <c r="M67" s="67">
        <f t="shared" si="24"/>
        <v>0</v>
      </c>
      <c r="N67" s="67">
        <f t="shared" si="24"/>
        <v>0</v>
      </c>
      <c r="O67" s="67">
        <f t="shared" si="24"/>
        <v>0</v>
      </c>
      <c r="P67" s="67">
        <f t="shared" si="24"/>
        <v>0</v>
      </c>
      <c r="Q67" s="67">
        <f t="shared" si="24"/>
        <v>0</v>
      </c>
      <c r="R67" s="67">
        <f t="shared" si="24"/>
        <v>0</v>
      </c>
      <c r="S67" s="67">
        <f t="shared" si="24"/>
        <v>0</v>
      </c>
      <c r="T67" s="67">
        <f t="shared" si="24"/>
        <v>0</v>
      </c>
      <c r="U67" s="67">
        <f t="shared" si="24"/>
        <v>0</v>
      </c>
      <c r="V67" s="67">
        <f t="shared" si="24"/>
        <v>0</v>
      </c>
      <c r="W67" s="67">
        <f t="shared" si="24"/>
        <v>0</v>
      </c>
      <c r="X67" s="67">
        <f t="shared" si="24"/>
        <v>0</v>
      </c>
      <c r="Y67" s="67">
        <f t="shared" si="24"/>
        <v>0</v>
      </c>
      <c r="Z67" s="67">
        <f t="shared" si="24"/>
        <v>0</v>
      </c>
      <c r="AA67" s="67">
        <f t="shared" si="24"/>
        <v>0</v>
      </c>
      <c r="AB67" s="67">
        <f t="shared" si="24"/>
        <v>0</v>
      </c>
      <c r="AC67" s="67">
        <f t="shared" si="24"/>
        <v>0</v>
      </c>
      <c r="AD67" s="67">
        <f t="shared" si="24"/>
        <v>0</v>
      </c>
      <c r="AE67" s="67">
        <f t="shared" si="24"/>
        <v>0</v>
      </c>
      <c r="AF67" s="67">
        <f t="shared" si="24"/>
        <v>0</v>
      </c>
      <c r="AG67" s="67">
        <f t="shared" si="24"/>
        <v>0</v>
      </c>
      <c r="AH67" s="67">
        <f t="shared" si="24"/>
        <v>0</v>
      </c>
      <c r="AI67" s="67">
        <f t="shared" si="24"/>
        <v>0</v>
      </c>
      <c r="AJ67" s="67">
        <f t="shared" si="24"/>
        <v>0</v>
      </c>
      <c r="AK67" s="67">
        <f t="shared" si="24"/>
        <v>0</v>
      </c>
      <c r="AL67" s="67">
        <f t="shared" si="24"/>
        <v>0</v>
      </c>
      <c r="AM67" s="67">
        <f t="shared" si="24"/>
        <v>0</v>
      </c>
      <c r="AN67" s="67">
        <f t="shared" si="24"/>
        <v>0</v>
      </c>
      <c r="AO67" s="67">
        <f t="shared" si="24"/>
        <v>0</v>
      </c>
      <c r="AP67" s="67">
        <f t="shared" si="24"/>
        <v>0</v>
      </c>
      <c r="AQ67" s="67">
        <f t="shared" si="24"/>
        <v>0</v>
      </c>
      <c r="AR67" s="67">
        <f t="shared" si="24"/>
        <v>0</v>
      </c>
      <c r="AS67" s="67">
        <f t="shared" si="24"/>
        <v>0</v>
      </c>
      <c r="AT67" s="67">
        <f t="shared" si="24"/>
        <v>0</v>
      </c>
      <c r="AU67" s="67">
        <f t="shared" si="24"/>
        <v>0</v>
      </c>
      <c r="AV67" s="67">
        <f t="shared" si="24"/>
        <v>0</v>
      </c>
      <c r="AW67" s="67">
        <f t="shared" si="24"/>
        <v>0</v>
      </c>
      <c r="AX67" s="67">
        <f t="shared" si="24"/>
        <v>0</v>
      </c>
      <c r="AY67" s="67">
        <f t="shared" si="24"/>
        <v>0</v>
      </c>
      <c r="AZ67" s="67">
        <f t="shared" si="24"/>
        <v>0</v>
      </c>
      <c r="BA67" s="67">
        <f t="shared" si="24"/>
        <v>0</v>
      </c>
      <c r="BB67" s="67">
        <f t="shared" si="24"/>
        <v>0</v>
      </c>
      <c r="BC67" s="67">
        <f t="shared" si="24"/>
        <v>0</v>
      </c>
      <c r="BD67" s="67">
        <f t="shared" si="24"/>
        <v>0</v>
      </c>
      <c r="BE67" s="67">
        <f t="shared" si="24"/>
        <v>0</v>
      </c>
      <c r="BF67" s="67">
        <f t="shared" si="24"/>
        <v>0</v>
      </c>
      <c r="BG67" s="67">
        <f t="shared" si="24"/>
        <v>0</v>
      </c>
      <c r="BH67" s="67">
        <f t="shared" si="24"/>
        <v>0</v>
      </c>
      <c r="BI67" s="67">
        <f t="shared" si="24"/>
        <v>0</v>
      </c>
      <c r="BJ67" s="67">
        <f t="shared" si="24"/>
        <v>0</v>
      </c>
      <c r="BK67" s="67">
        <f t="shared" si="24"/>
        <v>0</v>
      </c>
      <c r="BL67" s="67">
        <f t="shared" si="24"/>
        <v>0</v>
      </c>
      <c r="BM67" s="67">
        <f t="shared" si="24"/>
        <v>0</v>
      </c>
      <c r="BN67" s="67">
        <f t="shared" si="24"/>
        <v>0</v>
      </c>
      <c r="BO67" s="67">
        <f t="shared" si="24"/>
        <v>0</v>
      </c>
      <c r="BP67" s="67">
        <f t="shared" si="24"/>
        <v>0</v>
      </c>
      <c r="BQ67" s="67">
        <f t="shared" si="24"/>
        <v>0</v>
      </c>
      <c r="BR67" s="67">
        <f t="shared" si="24"/>
        <v>0</v>
      </c>
    </row>
    <row r="68" ht="15.75" customHeight="1" outlineLevel="2">
      <c r="D68" s="98" t="s">
        <v>154</v>
      </c>
      <c r="E68" s="98" t="str">
        <f>Currency</f>
        <v>[₦]</v>
      </c>
      <c r="F68" s="98"/>
      <c r="G68" s="98"/>
      <c r="H68" s="98"/>
      <c r="I68" s="98"/>
      <c r="J68" s="98"/>
      <c r="K68" s="108">
        <f t="shared" ref="K68:BR68" si="25">SUM(K64:K67)</f>
        <v>13463333.33</v>
      </c>
      <c r="L68" s="108">
        <f t="shared" si="25"/>
        <v>3333.333333</v>
      </c>
      <c r="M68" s="108">
        <f t="shared" si="25"/>
        <v>3333.333333</v>
      </c>
      <c r="N68" s="108">
        <f t="shared" si="25"/>
        <v>3333.333333</v>
      </c>
      <c r="O68" s="108">
        <f t="shared" si="25"/>
        <v>3333.333333</v>
      </c>
      <c r="P68" s="108">
        <f t="shared" si="25"/>
        <v>3333.333333</v>
      </c>
      <c r="Q68" s="108">
        <f t="shared" si="25"/>
        <v>3333.333333</v>
      </c>
      <c r="R68" s="108">
        <f t="shared" si="25"/>
        <v>3333.333333</v>
      </c>
      <c r="S68" s="108">
        <f t="shared" si="25"/>
        <v>3333.333333</v>
      </c>
      <c r="T68" s="108">
        <f t="shared" si="25"/>
        <v>3333.333333</v>
      </c>
      <c r="U68" s="108">
        <f t="shared" si="25"/>
        <v>3333.333333</v>
      </c>
      <c r="V68" s="108">
        <f t="shared" si="25"/>
        <v>3333.333333</v>
      </c>
      <c r="W68" s="108">
        <f t="shared" si="25"/>
        <v>0</v>
      </c>
      <c r="X68" s="108">
        <f t="shared" si="25"/>
        <v>0</v>
      </c>
      <c r="Y68" s="108">
        <f t="shared" si="25"/>
        <v>0</v>
      </c>
      <c r="Z68" s="108">
        <f t="shared" si="25"/>
        <v>0</v>
      </c>
      <c r="AA68" s="108">
        <f t="shared" si="25"/>
        <v>0</v>
      </c>
      <c r="AB68" s="108">
        <f t="shared" si="25"/>
        <v>0</v>
      </c>
      <c r="AC68" s="108">
        <f t="shared" si="25"/>
        <v>0</v>
      </c>
      <c r="AD68" s="108">
        <f t="shared" si="25"/>
        <v>0</v>
      </c>
      <c r="AE68" s="108">
        <f t="shared" si="25"/>
        <v>0</v>
      </c>
      <c r="AF68" s="108">
        <f t="shared" si="25"/>
        <v>0</v>
      </c>
      <c r="AG68" s="108">
        <f t="shared" si="25"/>
        <v>0</v>
      </c>
      <c r="AH68" s="108">
        <f t="shared" si="25"/>
        <v>0</v>
      </c>
      <c r="AI68" s="108">
        <f t="shared" si="25"/>
        <v>0</v>
      </c>
      <c r="AJ68" s="108">
        <f t="shared" si="25"/>
        <v>0</v>
      </c>
      <c r="AK68" s="108">
        <f t="shared" si="25"/>
        <v>0</v>
      </c>
      <c r="AL68" s="108">
        <f t="shared" si="25"/>
        <v>0</v>
      </c>
      <c r="AM68" s="108">
        <f t="shared" si="25"/>
        <v>0</v>
      </c>
      <c r="AN68" s="108">
        <f t="shared" si="25"/>
        <v>0</v>
      </c>
      <c r="AO68" s="108">
        <f t="shared" si="25"/>
        <v>0</v>
      </c>
      <c r="AP68" s="108">
        <f t="shared" si="25"/>
        <v>0</v>
      </c>
      <c r="AQ68" s="108">
        <f t="shared" si="25"/>
        <v>0</v>
      </c>
      <c r="AR68" s="108">
        <f t="shared" si="25"/>
        <v>0</v>
      </c>
      <c r="AS68" s="108">
        <f t="shared" si="25"/>
        <v>0</v>
      </c>
      <c r="AT68" s="108">
        <f t="shared" si="25"/>
        <v>0</v>
      </c>
      <c r="AU68" s="108">
        <f t="shared" si="25"/>
        <v>0</v>
      </c>
      <c r="AV68" s="108">
        <f t="shared" si="25"/>
        <v>0</v>
      </c>
      <c r="AW68" s="108">
        <f t="shared" si="25"/>
        <v>0</v>
      </c>
      <c r="AX68" s="108">
        <f t="shared" si="25"/>
        <v>0</v>
      </c>
      <c r="AY68" s="108">
        <f t="shared" si="25"/>
        <v>0</v>
      </c>
      <c r="AZ68" s="108">
        <f t="shared" si="25"/>
        <v>0</v>
      </c>
      <c r="BA68" s="108">
        <f t="shared" si="25"/>
        <v>0</v>
      </c>
      <c r="BB68" s="108">
        <f t="shared" si="25"/>
        <v>0</v>
      </c>
      <c r="BC68" s="108">
        <f t="shared" si="25"/>
        <v>0</v>
      </c>
      <c r="BD68" s="108">
        <f t="shared" si="25"/>
        <v>0</v>
      </c>
      <c r="BE68" s="108">
        <f t="shared" si="25"/>
        <v>0</v>
      </c>
      <c r="BF68" s="108">
        <f t="shared" si="25"/>
        <v>0</v>
      </c>
      <c r="BG68" s="108">
        <f t="shared" si="25"/>
        <v>0</v>
      </c>
      <c r="BH68" s="108">
        <f t="shared" si="25"/>
        <v>0</v>
      </c>
      <c r="BI68" s="108">
        <f t="shared" si="25"/>
        <v>0</v>
      </c>
      <c r="BJ68" s="108">
        <f t="shared" si="25"/>
        <v>0</v>
      </c>
      <c r="BK68" s="108">
        <f t="shared" si="25"/>
        <v>0</v>
      </c>
      <c r="BL68" s="108">
        <f t="shared" si="25"/>
        <v>0</v>
      </c>
      <c r="BM68" s="108">
        <f t="shared" si="25"/>
        <v>0</v>
      </c>
      <c r="BN68" s="108">
        <f t="shared" si="25"/>
        <v>0</v>
      </c>
      <c r="BO68" s="108">
        <f t="shared" si="25"/>
        <v>0</v>
      </c>
      <c r="BP68" s="108">
        <f t="shared" si="25"/>
        <v>0</v>
      </c>
      <c r="BQ68" s="108">
        <f t="shared" si="25"/>
        <v>0</v>
      </c>
      <c r="BR68" s="108">
        <f t="shared" si="25"/>
        <v>0</v>
      </c>
    </row>
    <row r="69" ht="15.75" customHeight="1" outlineLevel="2"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</row>
    <row r="70" ht="15.75" customHeight="1" outlineLevel="1">
      <c r="C70" s="79" t="s">
        <v>240</v>
      </c>
      <c r="D70" s="79"/>
      <c r="E70" s="79"/>
      <c r="F70" s="79"/>
      <c r="G70" s="79"/>
      <c r="H70" s="79"/>
      <c r="I70" s="79"/>
      <c r="J70" s="7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</row>
    <row r="71" ht="15.75" customHeight="1" outlineLevel="2">
      <c r="D71" s="65" t="s">
        <v>233</v>
      </c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</row>
    <row r="72" ht="15.75" customHeight="1" outlineLevel="2">
      <c r="D72" s="51" t="str">
        <f>Inputs!D35</f>
        <v>Depreciation rate [month]</v>
      </c>
      <c r="E72" s="66" t="str">
        <f>Inputs!E35</f>
        <v>[%]</v>
      </c>
      <c r="K72" s="93">
        <f>LOOKUP(K$6,Inputs!$K$6:$O$6,Inputs!$K35:$O35)</f>
        <v>0.01666666667</v>
      </c>
      <c r="L72" s="93">
        <f>LOOKUP(L$6,Inputs!$K$6:$O$6,Inputs!$K35:$O35)</f>
        <v>0.01666666667</v>
      </c>
      <c r="M72" s="93">
        <f>LOOKUP(M$6,Inputs!$K$6:$O$6,Inputs!$K35:$O35)</f>
        <v>0.01666666667</v>
      </c>
      <c r="N72" s="93">
        <f>LOOKUP(N$6,Inputs!$K$6:$O$6,Inputs!$K35:$O35)</f>
        <v>0.01666666667</v>
      </c>
      <c r="O72" s="93">
        <f>LOOKUP(O$6,Inputs!$K$6:$O$6,Inputs!$K35:$O35)</f>
        <v>0.01666666667</v>
      </c>
      <c r="P72" s="93">
        <f>LOOKUP(P$6,Inputs!$K$6:$O$6,Inputs!$K35:$O35)</f>
        <v>0.01666666667</v>
      </c>
      <c r="Q72" s="93">
        <f>LOOKUP(Q$6,Inputs!$K$6:$O$6,Inputs!$K35:$O35)</f>
        <v>0.01666666667</v>
      </c>
      <c r="R72" s="93">
        <f>LOOKUP(R$6,Inputs!$K$6:$O$6,Inputs!$K35:$O35)</f>
        <v>0.01666666667</v>
      </c>
      <c r="S72" s="93">
        <f>LOOKUP(S$6,Inputs!$K$6:$O$6,Inputs!$K35:$O35)</f>
        <v>0.01666666667</v>
      </c>
      <c r="T72" s="93">
        <f>LOOKUP(T$6,Inputs!$K$6:$O$6,Inputs!$K35:$O35)</f>
        <v>0.01666666667</v>
      </c>
      <c r="U72" s="93">
        <f>LOOKUP(U$6,Inputs!$K$6:$O$6,Inputs!$K35:$O35)</f>
        <v>0.01666666667</v>
      </c>
      <c r="V72" s="93">
        <f>LOOKUP(V$6,Inputs!$K$6:$O$6,Inputs!$K35:$O35)</f>
        <v>0.01666666667</v>
      </c>
      <c r="W72" s="93">
        <f>LOOKUP(W$6,Inputs!$K$6:$O$6,Inputs!$K35:$O35)</f>
        <v>0.01666666667</v>
      </c>
      <c r="X72" s="93">
        <f>LOOKUP(X$6,Inputs!$K$6:$O$6,Inputs!$K35:$O35)</f>
        <v>0.01666666667</v>
      </c>
      <c r="Y72" s="93">
        <f>LOOKUP(Y$6,Inputs!$K$6:$O$6,Inputs!$K35:$O35)</f>
        <v>0.01666666667</v>
      </c>
      <c r="Z72" s="93">
        <f>LOOKUP(Z$6,Inputs!$K$6:$O$6,Inputs!$K35:$O35)</f>
        <v>0.01666666667</v>
      </c>
      <c r="AA72" s="93">
        <f>LOOKUP(AA$6,Inputs!$K$6:$O$6,Inputs!$K35:$O35)</f>
        <v>0.01666666667</v>
      </c>
      <c r="AB72" s="93">
        <f>LOOKUP(AB$6,Inputs!$K$6:$O$6,Inputs!$K35:$O35)</f>
        <v>0.01666666667</v>
      </c>
      <c r="AC72" s="93">
        <f>LOOKUP(AC$6,Inputs!$K$6:$O$6,Inputs!$K35:$O35)</f>
        <v>0.01666666667</v>
      </c>
      <c r="AD72" s="93">
        <f>LOOKUP(AD$6,Inputs!$K$6:$O$6,Inputs!$K35:$O35)</f>
        <v>0.01666666667</v>
      </c>
      <c r="AE72" s="93">
        <f>LOOKUP(AE$6,Inputs!$K$6:$O$6,Inputs!$K35:$O35)</f>
        <v>0.01666666667</v>
      </c>
      <c r="AF72" s="93">
        <f>LOOKUP(AF$6,Inputs!$K$6:$O$6,Inputs!$K35:$O35)</f>
        <v>0.01666666667</v>
      </c>
      <c r="AG72" s="93">
        <f>LOOKUP(AG$6,Inputs!$K$6:$O$6,Inputs!$K35:$O35)</f>
        <v>0.01666666667</v>
      </c>
      <c r="AH72" s="93">
        <f>LOOKUP(AH$6,Inputs!$K$6:$O$6,Inputs!$K35:$O35)</f>
        <v>0.01666666667</v>
      </c>
      <c r="AI72" s="93">
        <f>LOOKUP(AI$6,Inputs!$K$6:$O$6,Inputs!$K35:$O35)</f>
        <v>0.01666666667</v>
      </c>
      <c r="AJ72" s="93">
        <f>LOOKUP(AJ$6,Inputs!$K$6:$O$6,Inputs!$K35:$O35)</f>
        <v>0.01666666667</v>
      </c>
      <c r="AK72" s="93">
        <f>LOOKUP(AK$6,Inputs!$K$6:$O$6,Inputs!$K35:$O35)</f>
        <v>0.01666666667</v>
      </c>
      <c r="AL72" s="93">
        <f>LOOKUP(AL$6,Inputs!$K$6:$O$6,Inputs!$K35:$O35)</f>
        <v>0.01666666667</v>
      </c>
      <c r="AM72" s="93">
        <f>LOOKUP(AM$6,Inputs!$K$6:$O$6,Inputs!$K35:$O35)</f>
        <v>0.01666666667</v>
      </c>
      <c r="AN72" s="93">
        <f>LOOKUP(AN$6,Inputs!$K$6:$O$6,Inputs!$K35:$O35)</f>
        <v>0.01666666667</v>
      </c>
      <c r="AO72" s="93">
        <f>LOOKUP(AO$6,Inputs!$K$6:$O$6,Inputs!$K35:$O35)</f>
        <v>0.01666666667</v>
      </c>
      <c r="AP72" s="93">
        <f>LOOKUP(AP$6,Inputs!$K$6:$O$6,Inputs!$K35:$O35)</f>
        <v>0.01666666667</v>
      </c>
      <c r="AQ72" s="93">
        <f>LOOKUP(AQ$6,Inputs!$K$6:$O$6,Inputs!$K35:$O35)</f>
        <v>0.01666666667</v>
      </c>
      <c r="AR72" s="93">
        <f>LOOKUP(AR$6,Inputs!$K$6:$O$6,Inputs!$K35:$O35)</f>
        <v>0.01666666667</v>
      </c>
      <c r="AS72" s="93">
        <f>LOOKUP(AS$6,Inputs!$K$6:$O$6,Inputs!$K35:$O35)</f>
        <v>0.01666666667</v>
      </c>
      <c r="AT72" s="93">
        <f>LOOKUP(AT$6,Inputs!$K$6:$O$6,Inputs!$K35:$O35)</f>
        <v>0.01666666667</v>
      </c>
      <c r="AU72" s="93">
        <f>LOOKUP(AU$6,Inputs!$K$6:$O$6,Inputs!$K35:$O35)</f>
        <v>0.01666666667</v>
      </c>
      <c r="AV72" s="93">
        <f>LOOKUP(AV$6,Inputs!$K$6:$O$6,Inputs!$K35:$O35)</f>
        <v>0.01666666667</v>
      </c>
      <c r="AW72" s="93">
        <f>LOOKUP(AW$6,Inputs!$K$6:$O$6,Inputs!$K35:$O35)</f>
        <v>0.01666666667</v>
      </c>
      <c r="AX72" s="93">
        <f>LOOKUP(AX$6,Inputs!$K$6:$O$6,Inputs!$K35:$O35)</f>
        <v>0.01666666667</v>
      </c>
      <c r="AY72" s="93">
        <f>LOOKUP(AY$6,Inputs!$K$6:$O$6,Inputs!$K35:$O35)</f>
        <v>0.01666666667</v>
      </c>
      <c r="AZ72" s="93">
        <f>LOOKUP(AZ$6,Inputs!$K$6:$O$6,Inputs!$K35:$O35)</f>
        <v>0.01666666667</v>
      </c>
      <c r="BA72" s="93">
        <f>LOOKUP(BA$6,Inputs!$K$6:$O$6,Inputs!$K35:$O35)</f>
        <v>0.01666666667</v>
      </c>
      <c r="BB72" s="93">
        <f>LOOKUP(BB$6,Inputs!$K$6:$O$6,Inputs!$K35:$O35)</f>
        <v>0.01666666667</v>
      </c>
      <c r="BC72" s="93">
        <f>LOOKUP(BC$6,Inputs!$K$6:$O$6,Inputs!$K35:$O35)</f>
        <v>0.01666666667</v>
      </c>
      <c r="BD72" s="93">
        <f>LOOKUP(BD$6,Inputs!$K$6:$O$6,Inputs!$K35:$O35)</f>
        <v>0.01666666667</v>
      </c>
      <c r="BE72" s="93">
        <f>LOOKUP(BE$6,Inputs!$K$6:$O$6,Inputs!$K35:$O35)</f>
        <v>0.01666666667</v>
      </c>
      <c r="BF72" s="93">
        <f>LOOKUP(BF$6,Inputs!$K$6:$O$6,Inputs!$K35:$O35)</f>
        <v>0.01666666667</v>
      </c>
      <c r="BG72" s="93">
        <f>LOOKUP(BG$6,Inputs!$K$6:$O$6,Inputs!$K35:$O35)</f>
        <v>0.01666666667</v>
      </c>
      <c r="BH72" s="93">
        <f>LOOKUP(BH$6,Inputs!$K$6:$O$6,Inputs!$K35:$O35)</f>
        <v>0.01666666667</v>
      </c>
      <c r="BI72" s="93">
        <f>LOOKUP(BI$6,Inputs!$K$6:$O$6,Inputs!$K35:$O35)</f>
        <v>0.01666666667</v>
      </c>
      <c r="BJ72" s="93">
        <f>LOOKUP(BJ$6,Inputs!$K$6:$O$6,Inputs!$K35:$O35)</f>
        <v>0.01666666667</v>
      </c>
      <c r="BK72" s="93">
        <f>LOOKUP(BK$6,Inputs!$K$6:$O$6,Inputs!$K35:$O35)</f>
        <v>0.01666666667</v>
      </c>
      <c r="BL72" s="93">
        <f>LOOKUP(BL$6,Inputs!$K$6:$O$6,Inputs!$K35:$O35)</f>
        <v>0.01666666667</v>
      </c>
      <c r="BM72" s="93">
        <f>LOOKUP(BM$6,Inputs!$K$6:$O$6,Inputs!$K35:$O35)</f>
        <v>0.01666666667</v>
      </c>
      <c r="BN72" s="93">
        <f>LOOKUP(BN$6,Inputs!$K$6:$O$6,Inputs!$K35:$O35)</f>
        <v>0.01666666667</v>
      </c>
      <c r="BO72" s="93">
        <f>LOOKUP(BO$6,Inputs!$K$6:$O$6,Inputs!$K35:$O35)</f>
        <v>0.01666666667</v>
      </c>
      <c r="BP72" s="93">
        <f>LOOKUP(BP$6,Inputs!$K$6:$O$6,Inputs!$K35:$O35)</f>
        <v>0.01666666667</v>
      </c>
      <c r="BQ72" s="93">
        <f>LOOKUP(BQ$6,Inputs!$K$6:$O$6,Inputs!$K35:$O35)</f>
        <v>0.01666666667</v>
      </c>
      <c r="BR72" s="93">
        <f>LOOKUP(BR$6,Inputs!$K$6:$O$6,Inputs!$K35:$O35)</f>
        <v>0.01666666667</v>
      </c>
    </row>
    <row r="73" ht="15.75" customHeight="1" outlineLevel="2">
      <c r="D73" s="51" t="str">
        <f>Inputs!D36</f>
        <v>Maintenable capex multiple</v>
      </c>
      <c r="K73" s="110">
        <f>LOOKUP(K$6,Inputs!$K$6:$O$6,Inputs!$K36:$O36)</f>
        <v>0</v>
      </c>
      <c r="L73" s="110">
        <f>LOOKUP(L$6,Inputs!$K$6:$O$6,Inputs!$K36:$O36)</f>
        <v>0</v>
      </c>
      <c r="M73" s="110">
        <f>LOOKUP(M$6,Inputs!$K$6:$O$6,Inputs!$K36:$O36)</f>
        <v>0</v>
      </c>
      <c r="N73" s="110">
        <f>LOOKUP(N$6,Inputs!$K$6:$O$6,Inputs!$K36:$O36)</f>
        <v>0</v>
      </c>
      <c r="O73" s="110">
        <f>LOOKUP(O$6,Inputs!$K$6:$O$6,Inputs!$K36:$O36)</f>
        <v>0</v>
      </c>
      <c r="P73" s="110">
        <f>LOOKUP(P$6,Inputs!$K$6:$O$6,Inputs!$K36:$O36)</f>
        <v>0</v>
      </c>
      <c r="Q73" s="110">
        <f>LOOKUP(Q$6,Inputs!$K$6:$O$6,Inputs!$K36:$O36)</f>
        <v>0</v>
      </c>
      <c r="R73" s="110">
        <f>LOOKUP(R$6,Inputs!$K$6:$O$6,Inputs!$K36:$O36)</f>
        <v>0</v>
      </c>
      <c r="S73" s="110">
        <f>LOOKUP(S$6,Inputs!$K$6:$O$6,Inputs!$K36:$O36)</f>
        <v>0</v>
      </c>
      <c r="T73" s="110">
        <f>LOOKUP(T$6,Inputs!$K$6:$O$6,Inputs!$K36:$O36)</f>
        <v>0</v>
      </c>
      <c r="U73" s="110">
        <f>LOOKUP(U$6,Inputs!$K$6:$O$6,Inputs!$K36:$O36)</f>
        <v>0</v>
      </c>
      <c r="V73" s="110">
        <f>LOOKUP(V$6,Inputs!$K$6:$O$6,Inputs!$K36:$O36)</f>
        <v>0</v>
      </c>
      <c r="W73" s="110">
        <f>LOOKUP(W$6,Inputs!$K$6:$O$6,Inputs!$K36:$O36)</f>
        <v>1.15</v>
      </c>
      <c r="X73" s="110">
        <f>LOOKUP(X$6,Inputs!$K$6:$O$6,Inputs!$K36:$O36)</f>
        <v>1.15</v>
      </c>
      <c r="Y73" s="110">
        <f>LOOKUP(Y$6,Inputs!$K$6:$O$6,Inputs!$K36:$O36)</f>
        <v>1.15</v>
      </c>
      <c r="Z73" s="110">
        <f>LOOKUP(Z$6,Inputs!$K$6:$O$6,Inputs!$K36:$O36)</f>
        <v>1.15</v>
      </c>
      <c r="AA73" s="110">
        <f>LOOKUP(AA$6,Inputs!$K$6:$O$6,Inputs!$K36:$O36)</f>
        <v>1.15</v>
      </c>
      <c r="AB73" s="110">
        <f>LOOKUP(AB$6,Inputs!$K$6:$O$6,Inputs!$K36:$O36)</f>
        <v>1.15</v>
      </c>
      <c r="AC73" s="110">
        <f>LOOKUP(AC$6,Inputs!$K$6:$O$6,Inputs!$K36:$O36)</f>
        <v>1.15</v>
      </c>
      <c r="AD73" s="110">
        <f>LOOKUP(AD$6,Inputs!$K$6:$O$6,Inputs!$K36:$O36)</f>
        <v>1.15</v>
      </c>
      <c r="AE73" s="110">
        <f>LOOKUP(AE$6,Inputs!$K$6:$O$6,Inputs!$K36:$O36)</f>
        <v>1.15</v>
      </c>
      <c r="AF73" s="110">
        <f>LOOKUP(AF$6,Inputs!$K$6:$O$6,Inputs!$K36:$O36)</f>
        <v>1.15</v>
      </c>
      <c r="AG73" s="110">
        <f>LOOKUP(AG$6,Inputs!$K$6:$O$6,Inputs!$K36:$O36)</f>
        <v>1.15</v>
      </c>
      <c r="AH73" s="110">
        <f>LOOKUP(AH$6,Inputs!$K$6:$O$6,Inputs!$K36:$O36)</f>
        <v>1.15</v>
      </c>
      <c r="AI73" s="110">
        <f>LOOKUP(AI$6,Inputs!$K$6:$O$6,Inputs!$K36:$O36)</f>
        <v>1.15</v>
      </c>
      <c r="AJ73" s="110">
        <f>LOOKUP(AJ$6,Inputs!$K$6:$O$6,Inputs!$K36:$O36)</f>
        <v>1.15</v>
      </c>
      <c r="AK73" s="110">
        <f>LOOKUP(AK$6,Inputs!$K$6:$O$6,Inputs!$K36:$O36)</f>
        <v>1.15</v>
      </c>
      <c r="AL73" s="110">
        <f>LOOKUP(AL$6,Inputs!$K$6:$O$6,Inputs!$K36:$O36)</f>
        <v>1.15</v>
      </c>
      <c r="AM73" s="110">
        <f>LOOKUP(AM$6,Inputs!$K$6:$O$6,Inputs!$K36:$O36)</f>
        <v>1.15</v>
      </c>
      <c r="AN73" s="110">
        <f>LOOKUP(AN$6,Inputs!$K$6:$O$6,Inputs!$K36:$O36)</f>
        <v>1.15</v>
      </c>
      <c r="AO73" s="110">
        <f>LOOKUP(AO$6,Inputs!$K$6:$O$6,Inputs!$K36:$O36)</f>
        <v>1.15</v>
      </c>
      <c r="AP73" s="110">
        <f>LOOKUP(AP$6,Inputs!$K$6:$O$6,Inputs!$K36:$O36)</f>
        <v>1.15</v>
      </c>
      <c r="AQ73" s="110">
        <f>LOOKUP(AQ$6,Inputs!$K$6:$O$6,Inputs!$K36:$O36)</f>
        <v>1.15</v>
      </c>
      <c r="AR73" s="110">
        <f>LOOKUP(AR$6,Inputs!$K$6:$O$6,Inputs!$K36:$O36)</f>
        <v>1.15</v>
      </c>
      <c r="AS73" s="110">
        <f>LOOKUP(AS$6,Inputs!$K$6:$O$6,Inputs!$K36:$O36)</f>
        <v>1.15</v>
      </c>
      <c r="AT73" s="110">
        <f>LOOKUP(AT$6,Inputs!$K$6:$O$6,Inputs!$K36:$O36)</f>
        <v>1.15</v>
      </c>
      <c r="AU73" s="110">
        <f>LOOKUP(AU$6,Inputs!$K$6:$O$6,Inputs!$K36:$O36)</f>
        <v>1.15</v>
      </c>
      <c r="AV73" s="110">
        <f>LOOKUP(AV$6,Inputs!$K$6:$O$6,Inputs!$K36:$O36)</f>
        <v>1.15</v>
      </c>
      <c r="AW73" s="110">
        <f>LOOKUP(AW$6,Inputs!$K$6:$O$6,Inputs!$K36:$O36)</f>
        <v>1.15</v>
      </c>
      <c r="AX73" s="110">
        <f>LOOKUP(AX$6,Inputs!$K$6:$O$6,Inputs!$K36:$O36)</f>
        <v>1.15</v>
      </c>
      <c r="AY73" s="110">
        <f>LOOKUP(AY$6,Inputs!$K$6:$O$6,Inputs!$K36:$O36)</f>
        <v>1.15</v>
      </c>
      <c r="AZ73" s="110">
        <f>LOOKUP(AZ$6,Inputs!$K$6:$O$6,Inputs!$K36:$O36)</f>
        <v>1.15</v>
      </c>
      <c r="BA73" s="110">
        <f>LOOKUP(BA$6,Inputs!$K$6:$O$6,Inputs!$K36:$O36)</f>
        <v>1.15</v>
      </c>
      <c r="BB73" s="110">
        <f>LOOKUP(BB$6,Inputs!$K$6:$O$6,Inputs!$K36:$O36)</f>
        <v>1.15</v>
      </c>
      <c r="BC73" s="110">
        <f>LOOKUP(BC$6,Inputs!$K$6:$O$6,Inputs!$K36:$O36)</f>
        <v>1.15</v>
      </c>
      <c r="BD73" s="110">
        <f>LOOKUP(BD$6,Inputs!$K$6:$O$6,Inputs!$K36:$O36)</f>
        <v>1.15</v>
      </c>
      <c r="BE73" s="110">
        <f>LOOKUP(BE$6,Inputs!$K$6:$O$6,Inputs!$K36:$O36)</f>
        <v>1.15</v>
      </c>
      <c r="BF73" s="110">
        <f>LOOKUP(BF$6,Inputs!$K$6:$O$6,Inputs!$K36:$O36)</f>
        <v>1.15</v>
      </c>
      <c r="BG73" s="110">
        <f>LOOKUP(BG$6,Inputs!$K$6:$O$6,Inputs!$K36:$O36)</f>
        <v>1.15</v>
      </c>
      <c r="BH73" s="110">
        <f>LOOKUP(BH$6,Inputs!$K$6:$O$6,Inputs!$K36:$O36)</f>
        <v>1.15</v>
      </c>
      <c r="BI73" s="110">
        <f>LOOKUP(BI$6,Inputs!$K$6:$O$6,Inputs!$K36:$O36)</f>
        <v>1.15</v>
      </c>
      <c r="BJ73" s="110">
        <f>LOOKUP(BJ$6,Inputs!$K$6:$O$6,Inputs!$K36:$O36)</f>
        <v>1.15</v>
      </c>
      <c r="BK73" s="110">
        <f>LOOKUP(BK$6,Inputs!$K$6:$O$6,Inputs!$K36:$O36)</f>
        <v>1.15</v>
      </c>
      <c r="BL73" s="110">
        <f>LOOKUP(BL$6,Inputs!$K$6:$O$6,Inputs!$K36:$O36)</f>
        <v>1.15</v>
      </c>
      <c r="BM73" s="110">
        <f>LOOKUP(BM$6,Inputs!$K$6:$O$6,Inputs!$K36:$O36)</f>
        <v>1.15</v>
      </c>
      <c r="BN73" s="110">
        <f>LOOKUP(BN$6,Inputs!$K$6:$O$6,Inputs!$K36:$O36)</f>
        <v>1.15</v>
      </c>
      <c r="BO73" s="110">
        <f>LOOKUP(BO$6,Inputs!$K$6:$O$6,Inputs!$K36:$O36)</f>
        <v>1.15</v>
      </c>
      <c r="BP73" s="110">
        <f>LOOKUP(BP$6,Inputs!$K$6:$O$6,Inputs!$K36:$O36)</f>
        <v>1.15</v>
      </c>
      <c r="BQ73" s="110">
        <f>LOOKUP(BQ$6,Inputs!$K$6:$O$6,Inputs!$K36:$O36)</f>
        <v>1.15</v>
      </c>
      <c r="BR73" s="110">
        <f>LOOKUP(BR$6,Inputs!$K$6:$O$6,Inputs!$K36:$O36)</f>
        <v>1.15</v>
      </c>
    </row>
    <row r="74" ht="15.75" customHeight="1" outlineLevel="2"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</row>
    <row r="75" ht="15.75" customHeight="1" outlineLevel="2">
      <c r="D75" s="65" t="s">
        <v>241</v>
      </c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</row>
    <row r="76" ht="15.75" customHeight="1" outlineLevel="2">
      <c r="D76" s="51" t="s">
        <v>226</v>
      </c>
      <c r="E76" s="66" t="str">
        <f>Currency</f>
        <v>[₦]</v>
      </c>
      <c r="K76" s="67" t="str">
        <f t="shared" ref="K76:BR76" si="26">J79</f>
        <v/>
      </c>
      <c r="L76" s="67">
        <f t="shared" si="26"/>
        <v>3018833.333</v>
      </c>
      <c r="M76" s="67">
        <f t="shared" si="26"/>
        <v>2993676.389</v>
      </c>
      <c r="N76" s="67">
        <f t="shared" si="26"/>
        <v>2968729.086</v>
      </c>
      <c r="O76" s="67">
        <f t="shared" si="26"/>
        <v>2943989.677</v>
      </c>
      <c r="P76" s="67">
        <f t="shared" si="26"/>
        <v>2919456.429</v>
      </c>
      <c r="Q76" s="67">
        <f t="shared" si="26"/>
        <v>2895127.626</v>
      </c>
      <c r="R76" s="67">
        <f t="shared" si="26"/>
        <v>2871001.562</v>
      </c>
      <c r="S76" s="67">
        <f t="shared" si="26"/>
        <v>2847076.549</v>
      </c>
      <c r="T76" s="67">
        <f t="shared" si="26"/>
        <v>2823350.911</v>
      </c>
      <c r="U76" s="67">
        <f t="shared" si="26"/>
        <v>2799822.987</v>
      </c>
      <c r="V76" s="67">
        <f t="shared" si="26"/>
        <v>2776491.129</v>
      </c>
      <c r="W76" s="67">
        <f t="shared" si="26"/>
        <v>2753353.703</v>
      </c>
      <c r="X76" s="67">
        <f t="shared" si="26"/>
        <v>2756795.395</v>
      </c>
      <c r="Y76" s="67">
        <f t="shared" si="26"/>
        <v>2760241.389</v>
      </c>
      <c r="Z76" s="67">
        <f t="shared" si="26"/>
        <v>2763691.691</v>
      </c>
      <c r="AA76" s="67">
        <f t="shared" si="26"/>
        <v>2767146.305</v>
      </c>
      <c r="AB76" s="67">
        <f t="shared" si="26"/>
        <v>2770605.238</v>
      </c>
      <c r="AC76" s="67">
        <f t="shared" si="26"/>
        <v>2774068.495</v>
      </c>
      <c r="AD76" s="67">
        <f t="shared" si="26"/>
        <v>2777536.08</v>
      </c>
      <c r="AE76" s="67">
        <f t="shared" si="26"/>
        <v>2781008.001</v>
      </c>
      <c r="AF76" s="67">
        <f t="shared" si="26"/>
        <v>2784484.261</v>
      </c>
      <c r="AG76" s="67">
        <f t="shared" si="26"/>
        <v>2787964.866</v>
      </c>
      <c r="AH76" s="67">
        <f t="shared" si="26"/>
        <v>2791449.822</v>
      </c>
      <c r="AI76" s="67">
        <f t="shared" si="26"/>
        <v>2794939.134</v>
      </c>
      <c r="AJ76" s="67">
        <f t="shared" si="26"/>
        <v>2798432.808</v>
      </c>
      <c r="AK76" s="67">
        <f t="shared" si="26"/>
        <v>2801930.849</v>
      </c>
      <c r="AL76" s="67">
        <f t="shared" si="26"/>
        <v>2805433.263</v>
      </c>
      <c r="AM76" s="67">
        <f t="shared" si="26"/>
        <v>2808940.054</v>
      </c>
      <c r="AN76" s="67">
        <f t="shared" si="26"/>
        <v>2812451.229</v>
      </c>
      <c r="AO76" s="67">
        <f t="shared" si="26"/>
        <v>2815966.793</v>
      </c>
      <c r="AP76" s="67">
        <f t="shared" si="26"/>
        <v>2819486.752</v>
      </c>
      <c r="AQ76" s="67">
        <f t="shared" si="26"/>
        <v>2823011.11</v>
      </c>
      <c r="AR76" s="67">
        <f t="shared" si="26"/>
        <v>2826539.874</v>
      </c>
      <c r="AS76" s="67">
        <f t="shared" si="26"/>
        <v>2830073.049</v>
      </c>
      <c r="AT76" s="67">
        <f t="shared" si="26"/>
        <v>2833610.64</v>
      </c>
      <c r="AU76" s="67">
        <f t="shared" si="26"/>
        <v>2837152.654</v>
      </c>
      <c r="AV76" s="67">
        <f t="shared" si="26"/>
        <v>2840699.095</v>
      </c>
      <c r="AW76" s="67">
        <f t="shared" si="26"/>
        <v>2844249.968</v>
      </c>
      <c r="AX76" s="67">
        <f t="shared" si="26"/>
        <v>2847805.281</v>
      </c>
      <c r="AY76" s="67">
        <f t="shared" si="26"/>
        <v>2851365.037</v>
      </c>
      <c r="AZ76" s="67">
        <f t="shared" si="26"/>
        <v>2854929.244</v>
      </c>
      <c r="BA76" s="67">
        <f t="shared" si="26"/>
        <v>2858497.905</v>
      </c>
      <c r="BB76" s="67">
        <f t="shared" si="26"/>
        <v>2862071.028</v>
      </c>
      <c r="BC76" s="67">
        <f t="shared" si="26"/>
        <v>2865648.616</v>
      </c>
      <c r="BD76" s="67">
        <f t="shared" si="26"/>
        <v>2869230.677</v>
      </c>
      <c r="BE76" s="67">
        <f t="shared" si="26"/>
        <v>2872817.216</v>
      </c>
      <c r="BF76" s="67">
        <f t="shared" si="26"/>
        <v>2876408.237</v>
      </c>
      <c r="BG76" s="67">
        <f t="shared" si="26"/>
        <v>2880003.747</v>
      </c>
      <c r="BH76" s="67">
        <f t="shared" si="26"/>
        <v>2883603.752</v>
      </c>
      <c r="BI76" s="67">
        <f t="shared" si="26"/>
        <v>2887208.257</v>
      </c>
      <c r="BJ76" s="67">
        <f t="shared" si="26"/>
        <v>2890817.267</v>
      </c>
      <c r="BK76" s="67">
        <f t="shared" si="26"/>
        <v>2894430.789</v>
      </c>
      <c r="BL76" s="67">
        <f t="shared" si="26"/>
        <v>2898048.827</v>
      </c>
      <c r="BM76" s="67">
        <f t="shared" si="26"/>
        <v>2901671.388</v>
      </c>
      <c r="BN76" s="67">
        <f t="shared" si="26"/>
        <v>2905298.477</v>
      </c>
      <c r="BO76" s="67">
        <f t="shared" si="26"/>
        <v>2908930.101</v>
      </c>
      <c r="BP76" s="67">
        <f t="shared" si="26"/>
        <v>2912566.263</v>
      </c>
      <c r="BQ76" s="67">
        <f t="shared" si="26"/>
        <v>2916206.971</v>
      </c>
      <c r="BR76" s="67">
        <f t="shared" si="26"/>
        <v>2919852.23</v>
      </c>
    </row>
    <row r="77" ht="15.75" customHeight="1" outlineLevel="2">
      <c r="D77" s="51" t="s">
        <v>242</v>
      </c>
      <c r="E77" s="66" t="str">
        <f>Currency</f>
        <v>[₦]</v>
      </c>
      <c r="K77" s="67">
        <f t="shared" ref="K77:BR77" si="27">K65+(J78*K73)</f>
        <v>3070000</v>
      </c>
      <c r="L77" s="67">
        <f t="shared" si="27"/>
        <v>0</v>
      </c>
      <c r="M77" s="67">
        <f t="shared" si="27"/>
        <v>0</v>
      </c>
      <c r="N77" s="67">
        <f t="shared" si="27"/>
        <v>0</v>
      </c>
      <c r="O77" s="67">
        <f t="shared" si="27"/>
        <v>0</v>
      </c>
      <c r="P77" s="67">
        <f t="shared" si="27"/>
        <v>0</v>
      </c>
      <c r="Q77" s="67">
        <f t="shared" si="27"/>
        <v>0</v>
      </c>
      <c r="R77" s="67">
        <f t="shared" si="27"/>
        <v>0</v>
      </c>
      <c r="S77" s="67">
        <f t="shared" si="27"/>
        <v>0</v>
      </c>
      <c r="T77" s="67">
        <f t="shared" si="27"/>
        <v>0</v>
      </c>
      <c r="U77" s="67">
        <f t="shared" si="27"/>
        <v>0</v>
      </c>
      <c r="V77" s="67">
        <f t="shared" si="27"/>
        <v>0</v>
      </c>
      <c r="W77" s="67">
        <f t="shared" si="27"/>
        <v>26608.03998</v>
      </c>
      <c r="X77" s="67">
        <f t="shared" si="27"/>
        <v>26641.30003</v>
      </c>
      <c r="Y77" s="67">
        <f t="shared" si="27"/>
        <v>26674.60166</v>
      </c>
      <c r="Z77" s="67">
        <f t="shared" si="27"/>
        <v>26707.94491</v>
      </c>
      <c r="AA77" s="67">
        <f t="shared" si="27"/>
        <v>26741.32984</v>
      </c>
      <c r="AB77" s="67">
        <f t="shared" si="27"/>
        <v>26774.7565</v>
      </c>
      <c r="AC77" s="67">
        <f t="shared" si="27"/>
        <v>26808.22495</v>
      </c>
      <c r="AD77" s="67">
        <f t="shared" si="27"/>
        <v>26841.73523</v>
      </c>
      <c r="AE77" s="67">
        <f t="shared" si="27"/>
        <v>26875.2874</v>
      </c>
      <c r="AF77" s="67">
        <f t="shared" si="27"/>
        <v>26908.88151</v>
      </c>
      <c r="AG77" s="67">
        <f t="shared" si="27"/>
        <v>26942.51761</v>
      </c>
      <c r="AH77" s="67">
        <f t="shared" si="27"/>
        <v>26976.19576</v>
      </c>
      <c r="AI77" s="67">
        <f t="shared" si="27"/>
        <v>27009.916</v>
      </c>
      <c r="AJ77" s="67">
        <f t="shared" si="27"/>
        <v>27043.6784</v>
      </c>
      <c r="AK77" s="67">
        <f t="shared" si="27"/>
        <v>27077.483</v>
      </c>
      <c r="AL77" s="67">
        <f t="shared" si="27"/>
        <v>27111.32985</v>
      </c>
      <c r="AM77" s="67">
        <f t="shared" si="27"/>
        <v>27145.21901</v>
      </c>
      <c r="AN77" s="67">
        <f t="shared" si="27"/>
        <v>27179.15054</v>
      </c>
      <c r="AO77" s="67">
        <f t="shared" si="27"/>
        <v>27213.12447</v>
      </c>
      <c r="AP77" s="67">
        <f t="shared" si="27"/>
        <v>27247.14088</v>
      </c>
      <c r="AQ77" s="67">
        <f t="shared" si="27"/>
        <v>27281.19981</v>
      </c>
      <c r="AR77" s="67">
        <f t="shared" si="27"/>
        <v>27315.30131</v>
      </c>
      <c r="AS77" s="67">
        <f t="shared" si="27"/>
        <v>27349.44543</v>
      </c>
      <c r="AT77" s="67">
        <f t="shared" si="27"/>
        <v>27383.63224</v>
      </c>
      <c r="AU77" s="67">
        <f t="shared" si="27"/>
        <v>27417.86178</v>
      </c>
      <c r="AV77" s="67">
        <f t="shared" si="27"/>
        <v>27452.13411</v>
      </c>
      <c r="AW77" s="67">
        <f t="shared" si="27"/>
        <v>27486.44927</v>
      </c>
      <c r="AX77" s="67">
        <f t="shared" si="27"/>
        <v>27520.80734</v>
      </c>
      <c r="AY77" s="67">
        <f t="shared" si="27"/>
        <v>27555.20834</v>
      </c>
      <c r="AZ77" s="67">
        <f t="shared" si="27"/>
        <v>27589.65236</v>
      </c>
      <c r="BA77" s="67">
        <f t="shared" si="27"/>
        <v>27624.13942</v>
      </c>
      <c r="BB77" s="67">
        <f t="shared" si="27"/>
        <v>27658.6696</v>
      </c>
      <c r="BC77" s="67">
        <f t="shared" si="27"/>
        <v>27693.24293</v>
      </c>
      <c r="BD77" s="67">
        <f t="shared" si="27"/>
        <v>27727.85949</v>
      </c>
      <c r="BE77" s="67">
        <f t="shared" si="27"/>
        <v>27762.51931</v>
      </c>
      <c r="BF77" s="67">
        <f t="shared" si="27"/>
        <v>27797.22246</v>
      </c>
      <c r="BG77" s="67">
        <f t="shared" si="27"/>
        <v>27831.96899</v>
      </c>
      <c r="BH77" s="67">
        <f t="shared" si="27"/>
        <v>27866.75895</v>
      </c>
      <c r="BI77" s="67">
        <f t="shared" si="27"/>
        <v>27901.5924</v>
      </c>
      <c r="BJ77" s="67">
        <f t="shared" si="27"/>
        <v>27936.46939</v>
      </c>
      <c r="BK77" s="67">
        <f t="shared" si="27"/>
        <v>27971.38997</v>
      </c>
      <c r="BL77" s="67">
        <f t="shared" si="27"/>
        <v>28006.35421</v>
      </c>
      <c r="BM77" s="67">
        <f t="shared" si="27"/>
        <v>28041.36215</v>
      </c>
      <c r="BN77" s="67">
        <f t="shared" si="27"/>
        <v>28076.41386</v>
      </c>
      <c r="BO77" s="67">
        <f t="shared" si="27"/>
        <v>28111.50937</v>
      </c>
      <c r="BP77" s="67">
        <f t="shared" si="27"/>
        <v>28146.64876</v>
      </c>
      <c r="BQ77" s="67">
        <f t="shared" si="27"/>
        <v>28181.83207</v>
      </c>
      <c r="BR77" s="67">
        <f t="shared" si="27"/>
        <v>28217.05936</v>
      </c>
    </row>
    <row r="78" ht="15.75" customHeight="1" outlineLevel="2">
      <c r="D78" s="51" t="s">
        <v>243</v>
      </c>
      <c r="E78" s="66" t="str">
        <f>Currency</f>
        <v>[₦]</v>
      </c>
      <c r="K78" s="67">
        <f t="shared" ref="K78:BR78" si="28">AVERAGE(K76,K77)*K72</f>
        <v>51166.66667</v>
      </c>
      <c r="L78" s="67">
        <f t="shared" si="28"/>
        <v>25156.94444</v>
      </c>
      <c r="M78" s="67">
        <f t="shared" si="28"/>
        <v>24947.30324</v>
      </c>
      <c r="N78" s="67">
        <f t="shared" si="28"/>
        <v>24739.40905</v>
      </c>
      <c r="O78" s="67">
        <f t="shared" si="28"/>
        <v>24533.24731</v>
      </c>
      <c r="P78" s="67">
        <f t="shared" si="28"/>
        <v>24328.80358</v>
      </c>
      <c r="Q78" s="67">
        <f t="shared" si="28"/>
        <v>24126.06355</v>
      </c>
      <c r="R78" s="67">
        <f t="shared" si="28"/>
        <v>23925.01302</v>
      </c>
      <c r="S78" s="67">
        <f t="shared" si="28"/>
        <v>23725.63791</v>
      </c>
      <c r="T78" s="67">
        <f t="shared" si="28"/>
        <v>23527.92426</v>
      </c>
      <c r="U78" s="67">
        <f t="shared" si="28"/>
        <v>23331.85822</v>
      </c>
      <c r="V78" s="67">
        <f t="shared" si="28"/>
        <v>23137.42607</v>
      </c>
      <c r="W78" s="67">
        <f t="shared" si="28"/>
        <v>23166.34786</v>
      </c>
      <c r="X78" s="67">
        <f t="shared" si="28"/>
        <v>23195.30579</v>
      </c>
      <c r="Y78" s="67">
        <f t="shared" si="28"/>
        <v>23224.29992</v>
      </c>
      <c r="Z78" s="67">
        <f t="shared" si="28"/>
        <v>23253.3303</v>
      </c>
      <c r="AA78" s="67">
        <f t="shared" si="28"/>
        <v>23282.39696</v>
      </c>
      <c r="AB78" s="67">
        <f t="shared" si="28"/>
        <v>23311.49996</v>
      </c>
      <c r="AC78" s="67">
        <f t="shared" si="28"/>
        <v>23340.63933</v>
      </c>
      <c r="AD78" s="67">
        <f t="shared" si="28"/>
        <v>23369.81513</v>
      </c>
      <c r="AE78" s="67">
        <f t="shared" si="28"/>
        <v>23399.0274</v>
      </c>
      <c r="AF78" s="67">
        <f t="shared" si="28"/>
        <v>23428.27618</v>
      </c>
      <c r="AG78" s="67">
        <f t="shared" si="28"/>
        <v>23457.56153</v>
      </c>
      <c r="AH78" s="67">
        <f t="shared" si="28"/>
        <v>23486.88348</v>
      </c>
      <c r="AI78" s="67">
        <f t="shared" si="28"/>
        <v>23516.24209</v>
      </c>
      <c r="AJ78" s="67">
        <f t="shared" si="28"/>
        <v>23545.63739</v>
      </c>
      <c r="AK78" s="67">
        <f t="shared" si="28"/>
        <v>23575.06943</v>
      </c>
      <c r="AL78" s="67">
        <f t="shared" si="28"/>
        <v>23604.53827</v>
      </c>
      <c r="AM78" s="67">
        <f t="shared" si="28"/>
        <v>23634.04394</v>
      </c>
      <c r="AN78" s="67">
        <f t="shared" si="28"/>
        <v>23663.5865</v>
      </c>
      <c r="AO78" s="67">
        <f t="shared" si="28"/>
        <v>23693.16598</v>
      </c>
      <c r="AP78" s="67">
        <f t="shared" si="28"/>
        <v>23722.78244</v>
      </c>
      <c r="AQ78" s="67">
        <f t="shared" si="28"/>
        <v>23752.43592</v>
      </c>
      <c r="AR78" s="67">
        <f t="shared" si="28"/>
        <v>23782.12646</v>
      </c>
      <c r="AS78" s="67">
        <f t="shared" si="28"/>
        <v>23811.85412</v>
      </c>
      <c r="AT78" s="67">
        <f t="shared" si="28"/>
        <v>23841.61894</v>
      </c>
      <c r="AU78" s="67">
        <f t="shared" si="28"/>
        <v>23871.42096</v>
      </c>
      <c r="AV78" s="67">
        <f t="shared" si="28"/>
        <v>23901.26024</v>
      </c>
      <c r="AW78" s="67">
        <f t="shared" si="28"/>
        <v>23931.13681</v>
      </c>
      <c r="AX78" s="67">
        <f t="shared" si="28"/>
        <v>23961.05073</v>
      </c>
      <c r="AY78" s="67">
        <f t="shared" si="28"/>
        <v>23991.00205</v>
      </c>
      <c r="AZ78" s="67">
        <f t="shared" si="28"/>
        <v>24020.9908</v>
      </c>
      <c r="BA78" s="67">
        <f t="shared" si="28"/>
        <v>24051.01704</v>
      </c>
      <c r="BB78" s="67">
        <f t="shared" si="28"/>
        <v>24081.08081</v>
      </c>
      <c r="BC78" s="67">
        <f t="shared" si="28"/>
        <v>24111.18216</v>
      </c>
      <c r="BD78" s="67">
        <f t="shared" si="28"/>
        <v>24141.32114</v>
      </c>
      <c r="BE78" s="67">
        <f t="shared" si="28"/>
        <v>24171.49779</v>
      </c>
      <c r="BF78" s="67">
        <f t="shared" si="28"/>
        <v>24201.71216</v>
      </c>
      <c r="BG78" s="67">
        <f t="shared" si="28"/>
        <v>24231.9643</v>
      </c>
      <c r="BH78" s="67">
        <f t="shared" si="28"/>
        <v>24262.25426</v>
      </c>
      <c r="BI78" s="67">
        <f t="shared" si="28"/>
        <v>24292.58208</v>
      </c>
      <c r="BJ78" s="67">
        <f t="shared" si="28"/>
        <v>24322.9478</v>
      </c>
      <c r="BK78" s="67">
        <f t="shared" si="28"/>
        <v>24353.35149</v>
      </c>
      <c r="BL78" s="67">
        <f t="shared" si="28"/>
        <v>24383.79318</v>
      </c>
      <c r="BM78" s="67">
        <f t="shared" si="28"/>
        <v>24414.27292</v>
      </c>
      <c r="BN78" s="67">
        <f t="shared" si="28"/>
        <v>24444.79076</v>
      </c>
      <c r="BO78" s="67">
        <f t="shared" si="28"/>
        <v>24475.34675</v>
      </c>
      <c r="BP78" s="67">
        <f t="shared" si="28"/>
        <v>24505.94093</v>
      </c>
      <c r="BQ78" s="67">
        <f t="shared" si="28"/>
        <v>24536.57336</v>
      </c>
      <c r="BR78" s="67">
        <f t="shared" si="28"/>
        <v>24567.24408</v>
      </c>
    </row>
    <row r="79" ht="15.75" customHeight="1" outlineLevel="2">
      <c r="D79" s="98" t="s">
        <v>236</v>
      </c>
      <c r="E79" s="98" t="str">
        <f>Currency</f>
        <v>[₦]</v>
      </c>
      <c r="F79" s="98"/>
      <c r="G79" s="98"/>
      <c r="H79" s="98"/>
      <c r="I79" s="98"/>
      <c r="J79" s="98"/>
      <c r="K79" s="108">
        <f t="shared" ref="K79:BR79" si="29">K76+K77-K78</f>
        <v>3018833.333</v>
      </c>
      <c r="L79" s="108">
        <f t="shared" si="29"/>
        <v>2993676.389</v>
      </c>
      <c r="M79" s="108">
        <f t="shared" si="29"/>
        <v>2968729.086</v>
      </c>
      <c r="N79" s="108">
        <f t="shared" si="29"/>
        <v>2943989.677</v>
      </c>
      <c r="O79" s="108">
        <f t="shared" si="29"/>
        <v>2919456.429</v>
      </c>
      <c r="P79" s="108">
        <f t="shared" si="29"/>
        <v>2895127.626</v>
      </c>
      <c r="Q79" s="108">
        <f t="shared" si="29"/>
        <v>2871001.562</v>
      </c>
      <c r="R79" s="108">
        <f t="shared" si="29"/>
        <v>2847076.549</v>
      </c>
      <c r="S79" s="108">
        <f t="shared" si="29"/>
        <v>2823350.911</v>
      </c>
      <c r="T79" s="108">
        <f t="shared" si="29"/>
        <v>2799822.987</v>
      </c>
      <c r="U79" s="108">
        <f t="shared" si="29"/>
        <v>2776491.129</v>
      </c>
      <c r="V79" s="108">
        <f t="shared" si="29"/>
        <v>2753353.703</v>
      </c>
      <c r="W79" s="108">
        <f t="shared" si="29"/>
        <v>2756795.395</v>
      </c>
      <c r="X79" s="108">
        <f t="shared" si="29"/>
        <v>2760241.389</v>
      </c>
      <c r="Y79" s="108">
        <f t="shared" si="29"/>
        <v>2763691.691</v>
      </c>
      <c r="Z79" s="108">
        <f t="shared" si="29"/>
        <v>2767146.305</v>
      </c>
      <c r="AA79" s="108">
        <f t="shared" si="29"/>
        <v>2770605.238</v>
      </c>
      <c r="AB79" s="108">
        <f t="shared" si="29"/>
        <v>2774068.495</v>
      </c>
      <c r="AC79" s="108">
        <f t="shared" si="29"/>
        <v>2777536.08</v>
      </c>
      <c r="AD79" s="108">
        <f t="shared" si="29"/>
        <v>2781008.001</v>
      </c>
      <c r="AE79" s="108">
        <f t="shared" si="29"/>
        <v>2784484.261</v>
      </c>
      <c r="AF79" s="108">
        <f t="shared" si="29"/>
        <v>2787964.866</v>
      </c>
      <c r="AG79" s="108">
        <f t="shared" si="29"/>
        <v>2791449.822</v>
      </c>
      <c r="AH79" s="108">
        <f t="shared" si="29"/>
        <v>2794939.134</v>
      </c>
      <c r="AI79" s="108">
        <f t="shared" si="29"/>
        <v>2798432.808</v>
      </c>
      <c r="AJ79" s="108">
        <f t="shared" si="29"/>
        <v>2801930.849</v>
      </c>
      <c r="AK79" s="108">
        <f t="shared" si="29"/>
        <v>2805433.263</v>
      </c>
      <c r="AL79" s="108">
        <f t="shared" si="29"/>
        <v>2808940.054</v>
      </c>
      <c r="AM79" s="108">
        <f t="shared" si="29"/>
        <v>2812451.229</v>
      </c>
      <c r="AN79" s="108">
        <f t="shared" si="29"/>
        <v>2815966.793</v>
      </c>
      <c r="AO79" s="108">
        <f t="shared" si="29"/>
        <v>2819486.752</v>
      </c>
      <c r="AP79" s="108">
        <f t="shared" si="29"/>
        <v>2823011.11</v>
      </c>
      <c r="AQ79" s="108">
        <f t="shared" si="29"/>
        <v>2826539.874</v>
      </c>
      <c r="AR79" s="108">
        <f t="shared" si="29"/>
        <v>2830073.049</v>
      </c>
      <c r="AS79" s="108">
        <f t="shared" si="29"/>
        <v>2833610.64</v>
      </c>
      <c r="AT79" s="108">
        <f t="shared" si="29"/>
        <v>2837152.654</v>
      </c>
      <c r="AU79" s="108">
        <f t="shared" si="29"/>
        <v>2840699.095</v>
      </c>
      <c r="AV79" s="108">
        <f t="shared" si="29"/>
        <v>2844249.968</v>
      </c>
      <c r="AW79" s="108">
        <f t="shared" si="29"/>
        <v>2847805.281</v>
      </c>
      <c r="AX79" s="108">
        <f t="shared" si="29"/>
        <v>2851365.037</v>
      </c>
      <c r="AY79" s="108">
        <f t="shared" si="29"/>
        <v>2854929.244</v>
      </c>
      <c r="AZ79" s="108">
        <f t="shared" si="29"/>
        <v>2858497.905</v>
      </c>
      <c r="BA79" s="108">
        <f t="shared" si="29"/>
        <v>2862071.028</v>
      </c>
      <c r="BB79" s="108">
        <f t="shared" si="29"/>
        <v>2865648.616</v>
      </c>
      <c r="BC79" s="108">
        <f t="shared" si="29"/>
        <v>2869230.677</v>
      </c>
      <c r="BD79" s="108">
        <f t="shared" si="29"/>
        <v>2872817.216</v>
      </c>
      <c r="BE79" s="108">
        <f t="shared" si="29"/>
        <v>2876408.237</v>
      </c>
      <c r="BF79" s="108">
        <f t="shared" si="29"/>
        <v>2880003.747</v>
      </c>
      <c r="BG79" s="108">
        <f t="shared" si="29"/>
        <v>2883603.752</v>
      </c>
      <c r="BH79" s="108">
        <f t="shared" si="29"/>
        <v>2887208.257</v>
      </c>
      <c r="BI79" s="108">
        <f t="shared" si="29"/>
        <v>2890817.267</v>
      </c>
      <c r="BJ79" s="108">
        <f t="shared" si="29"/>
        <v>2894430.789</v>
      </c>
      <c r="BK79" s="108">
        <f t="shared" si="29"/>
        <v>2898048.827</v>
      </c>
      <c r="BL79" s="108">
        <f t="shared" si="29"/>
        <v>2901671.388</v>
      </c>
      <c r="BM79" s="108">
        <f t="shared" si="29"/>
        <v>2905298.477</v>
      </c>
      <c r="BN79" s="108">
        <f t="shared" si="29"/>
        <v>2908930.101</v>
      </c>
      <c r="BO79" s="108">
        <f t="shared" si="29"/>
        <v>2912566.263</v>
      </c>
      <c r="BP79" s="108">
        <f t="shared" si="29"/>
        <v>2916206.971</v>
      </c>
      <c r="BQ79" s="108">
        <f t="shared" si="29"/>
        <v>2919852.23</v>
      </c>
      <c r="BR79" s="108">
        <f t="shared" si="29"/>
        <v>2923502.045</v>
      </c>
    </row>
    <row r="80" ht="15.75" customHeight="1" outlineLevel="2"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</row>
    <row r="81" ht="15.75" customHeight="1" outlineLevel="2"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</row>
    <row r="82" ht="15.75" customHeight="1">
      <c r="B82" s="49" t="s">
        <v>244</v>
      </c>
      <c r="C82" s="49"/>
      <c r="D82" s="49"/>
      <c r="E82" s="49"/>
      <c r="F82" s="49"/>
      <c r="G82" s="49"/>
      <c r="H82" s="49"/>
      <c r="I82" s="49"/>
      <c r="J82" s="49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</row>
    <row r="83" ht="15.75" customHeight="1" outlineLevel="1">
      <c r="C83" s="79" t="s">
        <v>156</v>
      </c>
      <c r="D83" s="79"/>
      <c r="E83" s="79"/>
      <c r="F83" s="79"/>
      <c r="G83" s="79"/>
      <c r="H83" s="79"/>
      <c r="I83" s="79"/>
      <c r="J83" s="7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</row>
    <row r="84" ht="15.75" customHeight="1" outlineLevel="2">
      <c r="D84" s="65" t="s">
        <v>233</v>
      </c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</row>
    <row r="85" ht="15.75" customHeight="1" outlineLevel="2">
      <c r="D85" s="112" t="s">
        <v>157</v>
      </c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</row>
    <row r="86" ht="15.75" customHeight="1" outlineLevel="2">
      <c r="D86" s="51" t="str">
        <f>Inputs!D72</f>
        <v>Base Users</v>
      </c>
      <c r="E86" s="51" t="str">
        <f>Inputs!E72</f>
        <v>[no]</v>
      </c>
      <c r="J86" s="113">
        <f>Inputs!F72</f>
        <v>100</v>
      </c>
      <c r="K86" s="114">
        <f t="shared" ref="K86:BR86" si="30">J86*(1+K87)</f>
        <v>105</v>
      </c>
      <c r="L86" s="114">
        <f t="shared" si="30"/>
        <v>110.25</v>
      </c>
      <c r="M86" s="114">
        <f t="shared" si="30"/>
        <v>115.7625</v>
      </c>
      <c r="N86" s="114">
        <f t="shared" si="30"/>
        <v>121.550625</v>
      </c>
      <c r="O86" s="114">
        <f t="shared" si="30"/>
        <v>127.6281563</v>
      </c>
      <c r="P86" s="114">
        <f t="shared" si="30"/>
        <v>134.0095641</v>
      </c>
      <c r="Q86" s="114">
        <f t="shared" si="30"/>
        <v>140.7100423</v>
      </c>
      <c r="R86" s="114">
        <f t="shared" si="30"/>
        <v>147.7455444</v>
      </c>
      <c r="S86" s="114">
        <f t="shared" si="30"/>
        <v>155.1328216</v>
      </c>
      <c r="T86" s="114">
        <f t="shared" si="30"/>
        <v>162.8894627</v>
      </c>
      <c r="U86" s="114">
        <f t="shared" si="30"/>
        <v>171.0339358</v>
      </c>
      <c r="V86" s="114">
        <f t="shared" si="30"/>
        <v>179.5856326</v>
      </c>
      <c r="W86" s="114">
        <f t="shared" si="30"/>
        <v>184.0752734</v>
      </c>
      <c r="X86" s="114">
        <f t="shared" si="30"/>
        <v>188.6771553</v>
      </c>
      <c r="Y86" s="114">
        <f t="shared" si="30"/>
        <v>193.3940841</v>
      </c>
      <c r="Z86" s="114">
        <f t="shared" si="30"/>
        <v>198.2289362</v>
      </c>
      <c r="AA86" s="114">
        <f t="shared" si="30"/>
        <v>203.1846596</v>
      </c>
      <c r="AB86" s="114">
        <f t="shared" si="30"/>
        <v>208.2642761</v>
      </c>
      <c r="AC86" s="114">
        <f t="shared" si="30"/>
        <v>213.470883</v>
      </c>
      <c r="AD86" s="114">
        <f t="shared" si="30"/>
        <v>218.8076551</v>
      </c>
      <c r="AE86" s="114">
        <f t="shared" si="30"/>
        <v>224.2778465</v>
      </c>
      <c r="AF86" s="114">
        <f t="shared" si="30"/>
        <v>229.8847927</v>
      </c>
      <c r="AG86" s="114">
        <f t="shared" si="30"/>
        <v>235.6319125</v>
      </c>
      <c r="AH86" s="114">
        <f t="shared" si="30"/>
        <v>241.5227103</v>
      </c>
      <c r="AI86" s="114">
        <f t="shared" si="30"/>
        <v>251.1836187</v>
      </c>
      <c r="AJ86" s="114">
        <f t="shared" si="30"/>
        <v>261.2309634</v>
      </c>
      <c r="AK86" s="114">
        <f t="shared" si="30"/>
        <v>271.680202</v>
      </c>
      <c r="AL86" s="114">
        <f t="shared" si="30"/>
        <v>282.5474101</v>
      </c>
      <c r="AM86" s="114">
        <f t="shared" si="30"/>
        <v>293.8493065</v>
      </c>
      <c r="AN86" s="114">
        <f t="shared" si="30"/>
        <v>305.6032787</v>
      </c>
      <c r="AO86" s="114">
        <f t="shared" si="30"/>
        <v>317.8274099</v>
      </c>
      <c r="AP86" s="114">
        <f t="shared" si="30"/>
        <v>330.5405063</v>
      </c>
      <c r="AQ86" s="114">
        <f t="shared" si="30"/>
        <v>343.7621265</v>
      </c>
      <c r="AR86" s="114">
        <f t="shared" si="30"/>
        <v>357.5126116</v>
      </c>
      <c r="AS86" s="114">
        <f t="shared" si="30"/>
        <v>371.813116</v>
      </c>
      <c r="AT86" s="114">
        <f t="shared" si="30"/>
        <v>386.6856407</v>
      </c>
      <c r="AU86" s="114">
        <f t="shared" si="30"/>
        <v>394.4193535</v>
      </c>
      <c r="AV86" s="114">
        <f t="shared" si="30"/>
        <v>402.3077406</v>
      </c>
      <c r="AW86" s="114">
        <f t="shared" si="30"/>
        <v>410.3538954</v>
      </c>
      <c r="AX86" s="114">
        <f t="shared" si="30"/>
        <v>418.5609733</v>
      </c>
      <c r="AY86" s="114">
        <f t="shared" si="30"/>
        <v>426.9321927</v>
      </c>
      <c r="AZ86" s="114">
        <f t="shared" si="30"/>
        <v>435.4708366</v>
      </c>
      <c r="BA86" s="114">
        <f t="shared" si="30"/>
        <v>444.1802533</v>
      </c>
      <c r="BB86" s="114">
        <f t="shared" si="30"/>
        <v>453.0638584</v>
      </c>
      <c r="BC86" s="114">
        <f t="shared" si="30"/>
        <v>462.1251356</v>
      </c>
      <c r="BD86" s="114">
        <f t="shared" si="30"/>
        <v>471.3676383</v>
      </c>
      <c r="BE86" s="114">
        <f t="shared" si="30"/>
        <v>480.794991</v>
      </c>
      <c r="BF86" s="114">
        <f t="shared" si="30"/>
        <v>490.4108909</v>
      </c>
      <c r="BG86" s="114">
        <f t="shared" si="30"/>
        <v>505.1232176</v>
      </c>
      <c r="BH86" s="114">
        <f t="shared" si="30"/>
        <v>520.2769141</v>
      </c>
      <c r="BI86" s="114">
        <f t="shared" si="30"/>
        <v>535.8852215</v>
      </c>
      <c r="BJ86" s="114">
        <f t="shared" si="30"/>
        <v>551.9617782</v>
      </c>
      <c r="BK86" s="114">
        <f t="shared" si="30"/>
        <v>568.5206315</v>
      </c>
      <c r="BL86" s="114">
        <f t="shared" si="30"/>
        <v>585.5762505</v>
      </c>
      <c r="BM86" s="114">
        <f t="shared" si="30"/>
        <v>603.143538</v>
      </c>
      <c r="BN86" s="114">
        <f t="shared" si="30"/>
        <v>621.2378441</v>
      </c>
      <c r="BO86" s="114">
        <f t="shared" si="30"/>
        <v>639.8749795</v>
      </c>
      <c r="BP86" s="114">
        <f t="shared" si="30"/>
        <v>659.0712288</v>
      </c>
      <c r="BQ86" s="114">
        <f t="shared" si="30"/>
        <v>678.8433657</v>
      </c>
      <c r="BR86" s="114">
        <f t="shared" si="30"/>
        <v>699.2086667</v>
      </c>
    </row>
    <row r="87" ht="15.75" customHeight="1" outlineLevel="2">
      <c r="D87" s="51" t="str">
        <f>Inputs!D73</f>
        <v>Monthly growth</v>
      </c>
      <c r="E87" s="51" t="str">
        <f>Inputs!E73</f>
        <v>[%/month]</v>
      </c>
      <c r="K87" s="80">
        <f>LOOKUP(K$6,Inputs!$K$6:$O$6,Inputs!$K73:$O73)</f>
        <v>0.05</v>
      </c>
      <c r="L87" s="80">
        <f>LOOKUP(L$6,Inputs!$K$6:$O$6,Inputs!$K73:$O73)</f>
        <v>0.05</v>
      </c>
      <c r="M87" s="80">
        <f>LOOKUP(M$6,Inputs!$K$6:$O$6,Inputs!$K73:$O73)</f>
        <v>0.05</v>
      </c>
      <c r="N87" s="80">
        <f>LOOKUP(N$6,Inputs!$K$6:$O$6,Inputs!$K73:$O73)</f>
        <v>0.05</v>
      </c>
      <c r="O87" s="80">
        <f>LOOKUP(O$6,Inputs!$K$6:$O$6,Inputs!$K73:$O73)</f>
        <v>0.05</v>
      </c>
      <c r="P87" s="80">
        <f>LOOKUP(P$6,Inputs!$K$6:$O$6,Inputs!$K73:$O73)</f>
        <v>0.05</v>
      </c>
      <c r="Q87" s="80">
        <f>LOOKUP(Q$6,Inputs!$K$6:$O$6,Inputs!$K73:$O73)</f>
        <v>0.05</v>
      </c>
      <c r="R87" s="80">
        <f>LOOKUP(R$6,Inputs!$K$6:$O$6,Inputs!$K73:$O73)</f>
        <v>0.05</v>
      </c>
      <c r="S87" s="80">
        <f>LOOKUP(S$6,Inputs!$K$6:$O$6,Inputs!$K73:$O73)</f>
        <v>0.05</v>
      </c>
      <c r="T87" s="80">
        <f>LOOKUP(T$6,Inputs!$K$6:$O$6,Inputs!$K73:$O73)</f>
        <v>0.05</v>
      </c>
      <c r="U87" s="80">
        <f>LOOKUP(U$6,Inputs!$K$6:$O$6,Inputs!$K73:$O73)</f>
        <v>0.05</v>
      </c>
      <c r="V87" s="80">
        <f>LOOKUP(V$6,Inputs!$K$6:$O$6,Inputs!$K73:$O73)</f>
        <v>0.05</v>
      </c>
      <c r="W87" s="80">
        <f>LOOKUP(W$6,Inputs!$K$6:$O$6,Inputs!$K73:$O73)</f>
        <v>0.025</v>
      </c>
      <c r="X87" s="80">
        <f>LOOKUP(X$6,Inputs!$K$6:$O$6,Inputs!$K73:$O73)</f>
        <v>0.025</v>
      </c>
      <c r="Y87" s="80">
        <f>LOOKUP(Y$6,Inputs!$K$6:$O$6,Inputs!$K73:$O73)</f>
        <v>0.025</v>
      </c>
      <c r="Z87" s="80">
        <f>LOOKUP(Z$6,Inputs!$K$6:$O$6,Inputs!$K73:$O73)</f>
        <v>0.025</v>
      </c>
      <c r="AA87" s="80">
        <f>LOOKUP(AA$6,Inputs!$K$6:$O$6,Inputs!$K73:$O73)</f>
        <v>0.025</v>
      </c>
      <c r="AB87" s="80">
        <f>LOOKUP(AB$6,Inputs!$K$6:$O$6,Inputs!$K73:$O73)</f>
        <v>0.025</v>
      </c>
      <c r="AC87" s="80">
        <f>LOOKUP(AC$6,Inputs!$K$6:$O$6,Inputs!$K73:$O73)</f>
        <v>0.025</v>
      </c>
      <c r="AD87" s="80">
        <f>LOOKUP(AD$6,Inputs!$K$6:$O$6,Inputs!$K73:$O73)</f>
        <v>0.025</v>
      </c>
      <c r="AE87" s="80">
        <f>LOOKUP(AE$6,Inputs!$K$6:$O$6,Inputs!$K73:$O73)</f>
        <v>0.025</v>
      </c>
      <c r="AF87" s="80">
        <f>LOOKUP(AF$6,Inputs!$K$6:$O$6,Inputs!$K73:$O73)</f>
        <v>0.025</v>
      </c>
      <c r="AG87" s="80">
        <f>LOOKUP(AG$6,Inputs!$K$6:$O$6,Inputs!$K73:$O73)</f>
        <v>0.025</v>
      </c>
      <c r="AH87" s="80">
        <f>LOOKUP(AH$6,Inputs!$K$6:$O$6,Inputs!$K73:$O73)</f>
        <v>0.025</v>
      </c>
      <c r="AI87" s="80">
        <f>LOOKUP(AI$6,Inputs!$K$6:$O$6,Inputs!$K73:$O73)</f>
        <v>0.04</v>
      </c>
      <c r="AJ87" s="80">
        <f>LOOKUP(AJ$6,Inputs!$K$6:$O$6,Inputs!$K73:$O73)</f>
        <v>0.04</v>
      </c>
      <c r="AK87" s="80">
        <f>LOOKUP(AK$6,Inputs!$K$6:$O$6,Inputs!$K73:$O73)</f>
        <v>0.04</v>
      </c>
      <c r="AL87" s="80">
        <f>LOOKUP(AL$6,Inputs!$K$6:$O$6,Inputs!$K73:$O73)</f>
        <v>0.04</v>
      </c>
      <c r="AM87" s="80">
        <f>LOOKUP(AM$6,Inputs!$K$6:$O$6,Inputs!$K73:$O73)</f>
        <v>0.04</v>
      </c>
      <c r="AN87" s="80">
        <f>LOOKUP(AN$6,Inputs!$K$6:$O$6,Inputs!$K73:$O73)</f>
        <v>0.04</v>
      </c>
      <c r="AO87" s="80">
        <f>LOOKUP(AO$6,Inputs!$K$6:$O$6,Inputs!$K73:$O73)</f>
        <v>0.04</v>
      </c>
      <c r="AP87" s="80">
        <f>LOOKUP(AP$6,Inputs!$K$6:$O$6,Inputs!$K73:$O73)</f>
        <v>0.04</v>
      </c>
      <c r="AQ87" s="80">
        <f>LOOKUP(AQ$6,Inputs!$K$6:$O$6,Inputs!$K73:$O73)</f>
        <v>0.04</v>
      </c>
      <c r="AR87" s="80">
        <f>LOOKUP(AR$6,Inputs!$K$6:$O$6,Inputs!$K73:$O73)</f>
        <v>0.04</v>
      </c>
      <c r="AS87" s="80">
        <f>LOOKUP(AS$6,Inputs!$K$6:$O$6,Inputs!$K73:$O73)</f>
        <v>0.04</v>
      </c>
      <c r="AT87" s="80">
        <f>LOOKUP(AT$6,Inputs!$K$6:$O$6,Inputs!$K73:$O73)</f>
        <v>0.04</v>
      </c>
      <c r="AU87" s="80">
        <f>LOOKUP(AU$6,Inputs!$K$6:$O$6,Inputs!$K73:$O73)</f>
        <v>0.02</v>
      </c>
      <c r="AV87" s="80">
        <f>LOOKUP(AV$6,Inputs!$K$6:$O$6,Inputs!$K73:$O73)</f>
        <v>0.02</v>
      </c>
      <c r="AW87" s="80">
        <f>LOOKUP(AW$6,Inputs!$K$6:$O$6,Inputs!$K73:$O73)</f>
        <v>0.02</v>
      </c>
      <c r="AX87" s="80">
        <f>LOOKUP(AX$6,Inputs!$K$6:$O$6,Inputs!$K73:$O73)</f>
        <v>0.02</v>
      </c>
      <c r="AY87" s="80">
        <f>LOOKUP(AY$6,Inputs!$K$6:$O$6,Inputs!$K73:$O73)</f>
        <v>0.02</v>
      </c>
      <c r="AZ87" s="80">
        <f>LOOKUP(AZ$6,Inputs!$K$6:$O$6,Inputs!$K73:$O73)</f>
        <v>0.02</v>
      </c>
      <c r="BA87" s="80">
        <f>LOOKUP(BA$6,Inputs!$K$6:$O$6,Inputs!$K73:$O73)</f>
        <v>0.02</v>
      </c>
      <c r="BB87" s="80">
        <f>LOOKUP(BB$6,Inputs!$K$6:$O$6,Inputs!$K73:$O73)</f>
        <v>0.02</v>
      </c>
      <c r="BC87" s="80">
        <f>LOOKUP(BC$6,Inputs!$K$6:$O$6,Inputs!$K73:$O73)</f>
        <v>0.02</v>
      </c>
      <c r="BD87" s="80">
        <f>LOOKUP(BD$6,Inputs!$K$6:$O$6,Inputs!$K73:$O73)</f>
        <v>0.02</v>
      </c>
      <c r="BE87" s="80">
        <f>LOOKUP(BE$6,Inputs!$K$6:$O$6,Inputs!$K73:$O73)</f>
        <v>0.02</v>
      </c>
      <c r="BF87" s="80">
        <f>LOOKUP(BF$6,Inputs!$K$6:$O$6,Inputs!$K73:$O73)</f>
        <v>0.02</v>
      </c>
      <c r="BG87" s="80">
        <f>LOOKUP(BG$6,Inputs!$K$6:$O$6,Inputs!$K73:$O73)</f>
        <v>0.03</v>
      </c>
      <c r="BH87" s="80">
        <f>LOOKUP(BH$6,Inputs!$K$6:$O$6,Inputs!$K73:$O73)</f>
        <v>0.03</v>
      </c>
      <c r="BI87" s="80">
        <f>LOOKUP(BI$6,Inputs!$K$6:$O$6,Inputs!$K73:$O73)</f>
        <v>0.03</v>
      </c>
      <c r="BJ87" s="80">
        <f>LOOKUP(BJ$6,Inputs!$K$6:$O$6,Inputs!$K73:$O73)</f>
        <v>0.03</v>
      </c>
      <c r="BK87" s="80">
        <f>LOOKUP(BK$6,Inputs!$K$6:$O$6,Inputs!$K73:$O73)</f>
        <v>0.03</v>
      </c>
      <c r="BL87" s="80">
        <f>LOOKUP(BL$6,Inputs!$K$6:$O$6,Inputs!$K73:$O73)</f>
        <v>0.03</v>
      </c>
      <c r="BM87" s="80">
        <f>LOOKUP(BM$6,Inputs!$K$6:$O$6,Inputs!$K73:$O73)</f>
        <v>0.03</v>
      </c>
      <c r="BN87" s="80">
        <f>LOOKUP(BN$6,Inputs!$K$6:$O$6,Inputs!$K73:$O73)</f>
        <v>0.03</v>
      </c>
      <c r="BO87" s="80">
        <f>LOOKUP(BO$6,Inputs!$K$6:$O$6,Inputs!$K73:$O73)</f>
        <v>0.03</v>
      </c>
      <c r="BP87" s="80">
        <f>LOOKUP(BP$6,Inputs!$K$6:$O$6,Inputs!$K73:$O73)</f>
        <v>0.03</v>
      </c>
      <c r="BQ87" s="80">
        <f>LOOKUP(BQ$6,Inputs!$K$6:$O$6,Inputs!$K73:$O73)</f>
        <v>0.03</v>
      </c>
      <c r="BR87" s="80">
        <f>LOOKUP(BR$6,Inputs!$K$6:$O$6,Inputs!$K73:$O73)</f>
        <v>0.03</v>
      </c>
    </row>
    <row r="88" ht="15.75" customHeight="1" outlineLevel="2"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</row>
    <row r="89" ht="15.75" customHeight="1" outlineLevel="2">
      <c r="D89" s="65" t="s">
        <v>245</v>
      </c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</row>
    <row r="90" ht="15.75" customHeight="1" outlineLevel="2">
      <c r="D90" s="51" t="s">
        <v>246</v>
      </c>
      <c r="E90" s="51" t="s">
        <v>158</v>
      </c>
      <c r="K90" s="115">
        <f t="shared" ref="K90:BR90" si="31">J92</f>
        <v>100</v>
      </c>
      <c r="L90" s="115">
        <f t="shared" si="31"/>
        <v>105</v>
      </c>
      <c r="M90" s="115">
        <f t="shared" si="31"/>
        <v>110.25</v>
      </c>
      <c r="N90" s="115">
        <f t="shared" si="31"/>
        <v>115.7625</v>
      </c>
      <c r="O90" s="115">
        <f t="shared" si="31"/>
        <v>121.550625</v>
      </c>
      <c r="P90" s="115">
        <f t="shared" si="31"/>
        <v>127.6281563</v>
      </c>
      <c r="Q90" s="115">
        <f t="shared" si="31"/>
        <v>134.0095641</v>
      </c>
      <c r="R90" s="115">
        <f t="shared" si="31"/>
        <v>140.7100423</v>
      </c>
      <c r="S90" s="115">
        <f t="shared" si="31"/>
        <v>147.7455444</v>
      </c>
      <c r="T90" s="115">
        <f t="shared" si="31"/>
        <v>155.1328216</v>
      </c>
      <c r="U90" s="115">
        <f t="shared" si="31"/>
        <v>162.8894627</v>
      </c>
      <c r="V90" s="115">
        <f t="shared" si="31"/>
        <v>171.0339358</v>
      </c>
      <c r="W90" s="115">
        <f t="shared" si="31"/>
        <v>179.5856326</v>
      </c>
      <c r="X90" s="115">
        <f t="shared" si="31"/>
        <v>184.0752734</v>
      </c>
      <c r="Y90" s="115">
        <f t="shared" si="31"/>
        <v>188.6771553</v>
      </c>
      <c r="Z90" s="115">
        <f t="shared" si="31"/>
        <v>193.3940841</v>
      </c>
      <c r="AA90" s="115">
        <f t="shared" si="31"/>
        <v>198.2289362</v>
      </c>
      <c r="AB90" s="115">
        <f t="shared" si="31"/>
        <v>203.1846596</v>
      </c>
      <c r="AC90" s="115">
        <f t="shared" si="31"/>
        <v>208.2642761</v>
      </c>
      <c r="AD90" s="115">
        <f t="shared" si="31"/>
        <v>213.470883</v>
      </c>
      <c r="AE90" s="115">
        <f t="shared" si="31"/>
        <v>218.8076551</v>
      </c>
      <c r="AF90" s="115">
        <f t="shared" si="31"/>
        <v>224.2778465</v>
      </c>
      <c r="AG90" s="115">
        <f t="shared" si="31"/>
        <v>229.8847927</v>
      </c>
      <c r="AH90" s="115">
        <f t="shared" si="31"/>
        <v>235.6319125</v>
      </c>
      <c r="AI90" s="115">
        <f t="shared" si="31"/>
        <v>241.5227103</v>
      </c>
      <c r="AJ90" s="115">
        <f t="shared" si="31"/>
        <v>251.1836187</v>
      </c>
      <c r="AK90" s="115">
        <f t="shared" si="31"/>
        <v>261.2309634</v>
      </c>
      <c r="AL90" s="115">
        <f t="shared" si="31"/>
        <v>271.680202</v>
      </c>
      <c r="AM90" s="115">
        <f t="shared" si="31"/>
        <v>282.5474101</v>
      </c>
      <c r="AN90" s="115">
        <f t="shared" si="31"/>
        <v>293.8493065</v>
      </c>
      <c r="AO90" s="115">
        <f t="shared" si="31"/>
        <v>305.6032787</v>
      </c>
      <c r="AP90" s="115">
        <f t="shared" si="31"/>
        <v>317.8274099</v>
      </c>
      <c r="AQ90" s="115">
        <f t="shared" si="31"/>
        <v>330.5405063</v>
      </c>
      <c r="AR90" s="115">
        <f t="shared" si="31"/>
        <v>343.7621265</v>
      </c>
      <c r="AS90" s="115">
        <f t="shared" si="31"/>
        <v>357.5126116</v>
      </c>
      <c r="AT90" s="115">
        <f t="shared" si="31"/>
        <v>371.813116</v>
      </c>
      <c r="AU90" s="115">
        <f t="shared" si="31"/>
        <v>386.6856407</v>
      </c>
      <c r="AV90" s="115">
        <f t="shared" si="31"/>
        <v>394.4193535</v>
      </c>
      <c r="AW90" s="115">
        <f t="shared" si="31"/>
        <v>402.3077406</v>
      </c>
      <c r="AX90" s="115">
        <f t="shared" si="31"/>
        <v>410.3538954</v>
      </c>
      <c r="AY90" s="115">
        <f t="shared" si="31"/>
        <v>418.5609733</v>
      </c>
      <c r="AZ90" s="115">
        <f t="shared" si="31"/>
        <v>426.9321927</v>
      </c>
      <c r="BA90" s="115">
        <f t="shared" si="31"/>
        <v>435.4708366</v>
      </c>
      <c r="BB90" s="115">
        <f t="shared" si="31"/>
        <v>444.1802533</v>
      </c>
      <c r="BC90" s="115">
        <f t="shared" si="31"/>
        <v>453.0638584</v>
      </c>
      <c r="BD90" s="115">
        <f t="shared" si="31"/>
        <v>462.1251356</v>
      </c>
      <c r="BE90" s="115">
        <f t="shared" si="31"/>
        <v>471.3676383</v>
      </c>
      <c r="BF90" s="115">
        <f t="shared" si="31"/>
        <v>480.794991</v>
      </c>
      <c r="BG90" s="115">
        <f t="shared" si="31"/>
        <v>490.4108909</v>
      </c>
      <c r="BH90" s="115">
        <f t="shared" si="31"/>
        <v>505.1232176</v>
      </c>
      <c r="BI90" s="115">
        <f t="shared" si="31"/>
        <v>520.2769141</v>
      </c>
      <c r="BJ90" s="115">
        <f t="shared" si="31"/>
        <v>535.8852215</v>
      </c>
      <c r="BK90" s="115">
        <f t="shared" si="31"/>
        <v>551.9617782</v>
      </c>
      <c r="BL90" s="115">
        <f t="shared" si="31"/>
        <v>568.5206315</v>
      </c>
      <c r="BM90" s="115">
        <f t="shared" si="31"/>
        <v>585.5762505</v>
      </c>
      <c r="BN90" s="115">
        <f t="shared" si="31"/>
        <v>603.143538</v>
      </c>
      <c r="BO90" s="115">
        <f t="shared" si="31"/>
        <v>621.2378441</v>
      </c>
      <c r="BP90" s="115">
        <f t="shared" si="31"/>
        <v>639.8749795</v>
      </c>
      <c r="BQ90" s="115">
        <f t="shared" si="31"/>
        <v>659.0712288</v>
      </c>
      <c r="BR90" s="115">
        <f t="shared" si="31"/>
        <v>678.8433657</v>
      </c>
    </row>
    <row r="91" ht="15.75" customHeight="1" outlineLevel="2">
      <c r="D91" s="51" t="s">
        <v>247</v>
      </c>
      <c r="E91" s="51" t="s">
        <v>158</v>
      </c>
      <c r="K91" s="114">
        <f t="shared" ref="K91:BR91" si="32">K86-J86</f>
        <v>5</v>
      </c>
      <c r="L91" s="116">
        <f t="shared" si="32"/>
        <v>5.25</v>
      </c>
      <c r="M91" s="114">
        <f t="shared" si="32"/>
        <v>5.5125</v>
      </c>
      <c r="N91" s="114">
        <f t="shared" si="32"/>
        <v>5.788125</v>
      </c>
      <c r="O91" s="114">
        <f t="shared" si="32"/>
        <v>6.07753125</v>
      </c>
      <c r="P91" s="114">
        <f t="shared" si="32"/>
        <v>6.381407813</v>
      </c>
      <c r="Q91" s="114">
        <f t="shared" si="32"/>
        <v>6.700478203</v>
      </c>
      <c r="R91" s="114">
        <f t="shared" si="32"/>
        <v>7.035502113</v>
      </c>
      <c r="S91" s="114">
        <f t="shared" si="32"/>
        <v>7.387277219</v>
      </c>
      <c r="T91" s="114">
        <f t="shared" si="32"/>
        <v>7.75664108</v>
      </c>
      <c r="U91" s="114">
        <f t="shared" si="32"/>
        <v>8.144473134</v>
      </c>
      <c r="V91" s="114">
        <f t="shared" si="32"/>
        <v>8.551696791</v>
      </c>
      <c r="W91" s="114">
        <f t="shared" si="32"/>
        <v>4.489640815</v>
      </c>
      <c r="X91" s="114">
        <f t="shared" si="32"/>
        <v>4.601881835</v>
      </c>
      <c r="Y91" s="114">
        <f t="shared" si="32"/>
        <v>4.716928881</v>
      </c>
      <c r="Z91" s="114">
        <f t="shared" si="32"/>
        <v>4.834852103</v>
      </c>
      <c r="AA91" s="114">
        <f t="shared" si="32"/>
        <v>4.955723406</v>
      </c>
      <c r="AB91" s="114">
        <f t="shared" si="32"/>
        <v>5.079616491</v>
      </c>
      <c r="AC91" s="114">
        <f t="shared" si="32"/>
        <v>5.206606903</v>
      </c>
      <c r="AD91" s="114">
        <f t="shared" si="32"/>
        <v>5.336772076</v>
      </c>
      <c r="AE91" s="114">
        <f t="shared" si="32"/>
        <v>5.470191378</v>
      </c>
      <c r="AF91" s="114">
        <f t="shared" si="32"/>
        <v>5.606946162</v>
      </c>
      <c r="AG91" s="114">
        <f t="shared" si="32"/>
        <v>5.747119816</v>
      </c>
      <c r="AH91" s="114">
        <f t="shared" si="32"/>
        <v>5.890797812</v>
      </c>
      <c r="AI91" s="114">
        <f t="shared" si="32"/>
        <v>9.660908411</v>
      </c>
      <c r="AJ91" s="114">
        <f t="shared" si="32"/>
        <v>10.04734475</v>
      </c>
      <c r="AK91" s="114">
        <f t="shared" si="32"/>
        <v>10.44923854</v>
      </c>
      <c r="AL91" s="114">
        <f t="shared" si="32"/>
        <v>10.86720808</v>
      </c>
      <c r="AM91" s="114">
        <f t="shared" si="32"/>
        <v>11.3018964</v>
      </c>
      <c r="AN91" s="114">
        <f t="shared" si="32"/>
        <v>11.75397226</v>
      </c>
      <c r="AO91" s="114">
        <f t="shared" si="32"/>
        <v>12.22413115</v>
      </c>
      <c r="AP91" s="114">
        <f t="shared" si="32"/>
        <v>12.71309639</v>
      </c>
      <c r="AQ91" s="114">
        <f t="shared" si="32"/>
        <v>13.22162025</v>
      </c>
      <c r="AR91" s="114">
        <f t="shared" si="32"/>
        <v>13.75048506</v>
      </c>
      <c r="AS91" s="114">
        <f t="shared" si="32"/>
        <v>14.30050446</v>
      </c>
      <c r="AT91" s="114">
        <f t="shared" si="32"/>
        <v>14.87252464</v>
      </c>
      <c r="AU91" s="114">
        <f t="shared" si="32"/>
        <v>7.733712814</v>
      </c>
      <c r="AV91" s="114">
        <f t="shared" si="32"/>
        <v>7.88838707</v>
      </c>
      <c r="AW91" s="114">
        <f t="shared" si="32"/>
        <v>8.046154811</v>
      </c>
      <c r="AX91" s="114">
        <f t="shared" si="32"/>
        <v>8.207077907</v>
      </c>
      <c r="AY91" s="114">
        <f t="shared" si="32"/>
        <v>8.371219466</v>
      </c>
      <c r="AZ91" s="114">
        <f t="shared" si="32"/>
        <v>8.538643855</v>
      </c>
      <c r="BA91" s="114">
        <f t="shared" si="32"/>
        <v>8.709416732</v>
      </c>
      <c r="BB91" s="114">
        <f t="shared" si="32"/>
        <v>8.883605067</v>
      </c>
      <c r="BC91" s="114">
        <f t="shared" si="32"/>
        <v>9.061277168</v>
      </c>
      <c r="BD91" s="114">
        <f t="shared" si="32"/>
        <v>9.242502711</v>
      </c>
      <c r="BE91" s="114">
        <f t="shared" si="32"/>
        <v>9.427352766</v>
      </c>
      <c r="BF91" s="114">
        <f t="shared" si="32"/>
        <v>9.615899821</v>
      </c>
      <c r="BG91" s="114">
        <f t="shared" si="32"/>
        <v>14.71232673</v>
      </c>
      <c r="BH91" s="114">
        <f t="shared" si="32"/>
        <v>15.15369653</v>
      </c>
      <c r="BI91" s="114">
        <f t="shared" si="32"/>
        <v>15.60830742</v>
      </c>
      <c r="BJ91" s="114">
        <f t="shared" si="32"/>
        <v>16.07655665</v>
      </c>
      <c r="BK91" s="114">
        <f t="shared" si="32"/>
        <v>16.55885335</v>
      </c>
      <c r="BL91" s="114">
        <f t="shared" si="32"/>
        <v>17.05561895</v>
      </c>
      <c r="BM91" s="114">
        <f t="shared" si="32"/>
        <v>17.56728751</v>
      </c>
      <c r="BN91" s="114">
        <f t="shared" si="32"/>
        <v>18.09430614</v>
      </c>
      <c r="BO91" s="114">
        <f t="shared" si="32"/>
        <v>18.63713532</v>
      </c>
      <c r="BP91" s="114">
        <f t="shared" si="32"/>
        <v>19.19624938</v>
      </c>
      <c r="BQ91" s="114">
        <f t="shared" si="32"/>
        <v>19.77213687</v>
      </c>
      <c r="BR91" s="114">
        <f t="shared" si="32"/>
        <v>20.36530097</v>
      </c>
    </row>
    <row r="92" ht="15.75" customHeight="1" outlineLevel="2">
      <c r="D92" s="98" t="s">
        <v>248</v>
      </c>
      <c r="E92" s="98" t="s">
        <v>158</v>
      </c>
      <c r="F92" s="98"/>
      <c r="G92" s="98"/>
      <c r="H92" s="98"/>
      <c r="I92" s="98"/>
      <c r="J92" s="117">
        <f>J86</f>
        <v>100</v>
      </c>
      <c r="K92" s="118">
        <f t="shared" ref="K92:BR92" si="33">SUM(K90:K91)</f>
        <v>105</v>
      </c>
      <c r="L92" s="118">
        <f t="shared" si="33"/>
        <v>110.25</v>
      </c>
      <c r="M92" s="118">
        <f t="shared" si="33"/>
        <v>115.7625</v>
      </c>
      <c r="N92" s="118">
        <f t="shared" si="33"/>
        <v>121.550625</v>
      </c>
      <c r="O92" s="118">
        <f t="shared" si="33"/>
        <v>127.6281563</v>
      </c>
      <c r="P92" s="118">
        <f t="shared" si="33"/>
        <v>134.0095641</v>
      </c>
      <c r="Q92" s="118">
        <f t="shared" si="33"/>
        <v>140.7100423</v>
      </c>
      <c r="R92" s="118">
        <f t="shared" si="33"/>
        <v>147.7455444</v>
      </c>
      <c r="S92" s="118">
        <f t="shared" si="33"/>
        <v>155.1328216</v>
      </c>
      <c r="T92" s="118">
        <f t="shared" si="33"/>
        <v>162.8894627</v>
      </c>
      <c r="U92" s="118">
        <f t="shared" si="33"/>
        <v>171.0339358</v>
      </c>
      <c r="V92" s="118">
        <f t="shared" si="33"/>
        <v>179.5856326</v>
      </c>
      <c r="W92" s="118">
        <f t="shared" si="33"/>
        <v>184.0752734</v>
      </c>
      <c r="X92" s="118">
        <f t="shared" si="33"/>
        <v>188.6771553</v>
      </c>
      <c r="Y92" s="118">
        <f t="shared" si="33"/>
        <v>193.3940841</v>
      </c>
      <c r="Z92" s="118">
        <f t="shared" si="33"/>
        <v>198.2289362</v>
      </c>
      <c r="AA92" s="118">
        <f t="shared" si="33"/>
        <v>203.1846596</v>
      </c>
      <c r="AB92" s="118">
        <f t="shared" si="33"/>
        <v>208.2642761</v>
      </c>
      <c r="AC92" s="118">
        <f t="shared" si="33"/>
        <v>213.470883</v>
      </c>
      <c r="AD92" s="118">
        <f t="shared" si="33"/>
        <v>218.8076551</v>
      </c>
      <c r="AE92" s="118">
        <f t="shared" si="33"/>
        <v>224.2778465</v>
      </c>
      <c r="AF92" s="118">
        <f t="shared" si="33"/>
        <v>229.8847927</v>
      </c>
      <c r="AG92" s="118">
        <f t="shared" si="33"/>
        <v>235.6319125</v>
      </c>
      <c r="AH92" s="118">
        <f t="shared" si="33"/>
        <v>241.5227103</v>
      </c>
      <c r="AI92" s="118">
        <f t="shared" si="33"/>
        <v>251.1836187</v>
      </c>
      <c r="AJ92" s="118">
        <f t="shared" si="33"/>
        <v>261.2309634</v>
      </c>
      <c r="AK92" s="118">
        <f t="shared" si="33"/>
        <v>271.680202</v>
      </c>
      <c r="AL92" s="118">
        <f t="shared" si="33"/>
        <v>282.5474101</v>
      </c>
      <c r="AM92" s="118">
        <f t="shared" si="33"/>
        <v>293.8493065</v>
      </c>
      <c r="AN92" s="118">
        <f t="shared" si="33"/>
        <v>305.6032787</v>
      </c>
      <c r="AO92" s="118">
        <f t="shared" si="33"/>
        <v>317.8274099</v>
      </c>
      <c r="AP92" s="118">
        <f t="shared" si="33"/>
        <v>330.5405063</v>
      </c>
      <c r="AQ92" s="118">
        <f t="shared" si="33"/>
        <v>343.7621265</v>
      </c>
      <c r="AR92" s="118">
        <f t="shared" si="33"/>
        <v>357.5126116</v>
      </c>
      <c r="AS92" s="118">
        <f t="shared" si="33"/>
        <v>371.813116</v>
      </c>
      <c r="AT92" s="118">
        <f t="shared" si="33"/>
        <v>386.6856407</v>
      </c>
      <c r="AU92" s="118">
        <f t="shared" si="33"/>
        <v>394.4193535</v>
      </c>
      <c r="AV92" s="118">
        <f t="shared" si="33"/>
        <v>402.3077406</v>
      </c>
      <c r="AW92" s="118">
        <f t="shared" si="33"/>
        <v>410.3538954</v>
      </c>
      <c r="AX92" s="118">
        <f t="shared" si="33"/>
        <v>418.5609733</v>
      </c>
      <c r="AY92" s="118">
        <f t="shared" si="33"/>
        <v>426.9321927</v>
      </c>
      <c r="AZ92" s="118">
        <f t="shared" si="33"/>
        <v>435.4708366</v>
      </c>
      <c r="BA92" s="118">
        <f t="shared" si="33"/>
        <v>444.1802533</v>
      </c>
      <c r="BB92" s="118">
        <f t="shared" si="33"/>
        <v>453.0638584</v>
      </c>
      <c r="BC92" s="118">
        <f t="shared" si="33"/>
        <v>462.1251356</v>
      </c>
      <c r="BD92" s="118">
        <f t="shared" si="33"/>
        <v>471.3676383</v>
      </c>
      <c r="BE92" s="118">
        <f t="shared" si="33"/>
        <v>480.794991</v>
      </c>
      <c r="BF92" s="118">
        <f t="shared" si="33"/>
        <v>490.4108909</v>
      </c>
      <c r="BG92" s="118">
        <f t="shared" si="33"/>
        <v>505.1232176</v>
      </c>
      <c r="BH92" s="118">
        <f t="shared" si="33"/>
        <v>520.2769141</v>
      </c>
      <c r="BI92" s="118">
        <f t="shared" si="33"/>
        <v>535.8852215</v>
      </c>
      <c r="BJ92" s="118">
        <f t="shared" si="33"/>
        <v>551.9617782</v>
      </c>
      <c r="BK92" s="118">
        <f t="shared" si="33"/>
        <v>568.5206315</v>
      </c>
      <c r="BL92" s="118">
        <f t="shared" si="33"/>
        <v>585.5762505</v>
      </c>
      <c r="BM92" s="118">
        <f t="shared" si="33"/>
        <v>603.143538</v>
      </c>
      <c r="BN92" s="118">
        <f t="shared" si="33"/>
        <v>621.2378441</v>
      </c>
      <c r="BO92" s="118">
        <f t="shared" si="33"/>
        <v>639.8749795</v>
      </c>
      <c r="BP92" s="118">
        <f t="shared" si="33"/>
        <v>659.0712288</v>
      </c>
      <c r="BQ92" s="118">
        <f t="shared" si="33"/>
        <v>678.8433657</v>
      </c>
      <c r="BR92" s="118">
        <f t="shared" si="33"/>
        <v>699.2086667</v>
      </c>
    </row>
    <row r="93" ht="15.75" customHeight="1" outlineLevel="2"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</row>
    <row r="94" ht="15.75" customHeight="1" outlineLevel="2">
      <c r="D94" s="65" t="s">
        <v>249</v>
      </c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</row>
    <row r="95" ht="15.75" customHeight="1" outlineLevel="2">
      <c r="D95" s="51" t="str">
        <f>Inputs!D76</f>
        <v>Active users [% of base users]</v>
      </c>
      <c r="E95" s="51" t="str">
        <f>Inputs!E76</f>
        <v>[%]</v>
      </c>
      <c r="J95" s="92">
        <f>K95</f>
        <v>0.3</v>
      </c>
      <c r="K95" s="93">
        <f>LOOKUP(K$6,Inputs!$K$6:$O$6,Inputs!$K76:$O76)</f>
        <v>0.3</v>
      </c>
      <c r="L95" s="93">
        <f>LOOKUP(L$6,Inputs!$K$6:$O$6,Inputs!$K76:$O76)</f>
        <v>0.3</v>
      </c>
      <c r="M95" s="93">
        <f>LOOKUP(M$6,Inputs!$K$6:$O$6,Inputs!$K76:$O76)</f>
        <v>0.3</v>
      </c>
      <c r="N95" s="93">
        <f>LOOKUP(N$6,Inputs!$K$6:$O$6,Inputs!$K76:$O76)</f>
        <v>0.3</v>
      </c>
      <c r="O95" s="93">
        <f>LOOKUP(O$6,Inputs!$K$6:$O$6,Inputs!$K76:$O76)</f>
        <v>0.3</v>
      </c>
      <c r="P95" s="93">
        <f>LOOKUP(P$6,Inputs!$K$6:$O$6,Inputs!$K76:$O76)</f>
        <v>0.3</v>
      </c>
      <c r="Q95" s="93">
        <f>LOOKUP(Q$6,Inputs!$K$6:$O$6,Inputs!$K76:$O76)</f>
        <v>0.3</v>
      </c>
      <c r="R95" s="93">
        <f>LOOKUP(R$6,Inputs!$K$6:$O$6,Inputs!$K76:$O76)</f>
        <v>0.3</v>
      </c>
      <c r="S95" s="93">
        <f>LOOKUP(S$6,Inputs!$K$6:$O$6,Inputs!$K76:$O76)</f>
        <v>0.3</v>
      </c>
      <c r="T95" s="93">
        <f>LOOKUP(T$6,Inputs!$K$6:$O$6,Inputs!$K76:$O76)</f>
        <v>0.3</v>
      </c>
      <c r="U95" s="93">
        <f>LOOKUP(U$6,Inputs!$K$6:$O$6,Inputs!$K76:$O76)</f>
        <v>0.3</v>
      </c>
      <c r="V95" s="93">
        <f>LOOKUP(V$6,Inputs!$K$6:$O$6,Inputs!$K76:$O76)</f>
        <v>0.3</v>
      </c>
      <c r="W95" s="93">
        <f>LOOKUP(W$6,Inputs!$K$6:$O$6,Inputs!$K76:$O76)</f>
        <v>0.4</v>
      </c>
      <c r="X95" s="93">
        <f>LOOKUP(X$6,Inputs!$K$6:$O$6,Inputs!$K76:$O76)</f>
        <v>0.4</v>
      </c>
      <c r="Y95" s="93">
        <f>LOOKUP(Y$6,Inputs!$K$6:$O$6,Inputs!$K76:$O76)</f>
        <v>0.4</v>
      </c>
      <c r="Z95" s="93">
        <f>LOOKUP(Z$6,Inputs!$K$6:$O$6,Inputs!$K76:$O76)</f>
        <v>0.4</v>
      </c>
      <c r="AA95" s="93">
        <f>LOOKUP(AA$6,Inputs!$K$6:$O$6,Inputs!$K76:$O76)</f>
        <v>0.4</v>
      </c>
      <c r="AB95" s="93">
        <f>LOOKUP(AB$6,Inputs!$K$6:$O$6,Inputs!$K76:$O76)</f>
        <v>0.4</v>
      </c>
      <c r="AC95" s="93">
        <f>LOOKUP(AC$6,Inputs!$K$6:$O$6,Inputs!$K76:$O76)</f>
        <v>0.4</v>
      </c>
      <c r="AD95" s="93">
        <f>LOOKUP(AD$6,Inputs!$K$6:$O$6,Inputs!$K76:$O76)</f>
        <v>0.4</v>
      </c>
      <c r="AE95" s="93">
        <f>LOOKUP(AE$6,Inputs!$K$6:$O$6,Inputs!$K76:$O76)</f>
        <v>0.4</v>
      </c>
      <c r="AF95" s="93">
        <f>LOOKUP(AF$6,Inputs!$K$6:$O$6,Inputs!$K76:$O76)</f>
        <v>0.4</v>
      </c>
      <c r="AG95" s="93">
        <f>LOOKUP(AG$6,Inputs!$K$6:$O$6,Inputs!$K76:$O76)</f>
        <v>0.4</v>
      </c>
      <c r="AH95" s="93">
        <f>LOOKUP(AH$6,Inputs!$K$6:$O$6,Inputs!$K76:$O76)</f>
        <v>0.4</v>
      </c>
      <c r="AI95" s="93">
        <f>LOOKUP(AI$6,Inputs!$K$6:$O$6,Inputs!$K76:$O76)</f>
        <v>0.5</v>
      </c>
      <c r="AJ95" s="93">
        <f>LOOKUP(AJ$6,Inputs!$K$6:$O$6,Inputs!$K76:$O76)</f>
        <v>0.5</v>
      </c>
      <c r="AK95" s="93">
        <f>LOOKUP(AK$6,Inputs!$K$6:$O$6,Inputs!$K76:$O76)</f>
        <v>0.5</v>
      </c>
      <c r="AL95" s="93">
        <f>LOOKUP(AL$6,Inputs!$K$6:$O$6,Inputs!$K76:$O76)</f>
        <v>0.5</v>
      </c>
      <c r="AM95" s="93">
        <f>LOOKUP(AM$6,Inputs!$K$6:$O$6,Inputs!$K76:$O76)</f>
        <v>0.5</v>
      </c>
      <c r="AN95" s="93">
        <f>LOOKUP(AN$6,Inputs!$K$6:$O$6,Inputs!$K76:$O76)</f>
        <v>0.5</v>
      </c>
      <c r="AO95" s="93">
        <f>LOOKUP(AO$6,Inputs!$K$6:$O$6,Inputs!$K76:$O76)</f>
        <v>0.5</v>
      </c>
      <c r="AP95" s="93">
        <f>LOOKUP(AP$6,Inputs!$K$6:$O$6,Inputs!$K76:$O76)</f>
        <v>0.5</v>
      </c>
      <c r="AQ95" s="93">
        <f>LOOKUP(AQ$6,Inputs!$K$6:$O$6,Inputs!$K76:$O76)</f>
        <v>0.5</v>
      </c>
      <c r="AR95" s="93">
        <f>LOOKUP(AR$6,Inputs!$K$6:$O$6,Inputs!$K76:$O76)</f>
        <v>0.5</v>
      </c>
      <c r="AS95" s="93">
        <f>LOOKUP(AS$6,Inputs!$K$6:$O$6,Inputs!$K76:$O76)</f>
        <v>0.5</v>
      </c>
      <c r="AT95" s="93">
        <f>LOOKUP(AT$6,Inputs!$K$6:$O$6,Inputs!$K76:$O76)</f>
        <v>0.5</v>
      </c>
      <c r="AU95" s="93">
        <f>LOOKUP(AU$6,Inputs!$K$6:$O$6,Inputs!$K76:$O76)</f>
        <v>0.6</v>
      </c>
      <c r="AV95" s="93">
        <f>LOOKUP(AV$6,Inputs!$K$6:$O$6,Inputs!$K76:$O76)</f>
        <v>0.6</v>
      </c>
      <c r="AW95" s="93">
        <f>LOOKUP(AW$6,Inputs!$K$6:$O$6,Inputs!$K76:$O76)</f>
        <v>0.6</v>
      </c>
      <c r="AX95" s="93">
        <f>LOOKUP(AX$6,Inputs!$K$6:$O$6,Inputs!$K76:$O76)</f>
        <v>0.6</v>
      </c>
      <c r="AY95" s="93">
        <f>LOOKUP(AY$6,Inputs!$K$6:$O$6,Inputs!$K76:$O76)</f>
        <v>0.6</v>
      </c>
      <c r="AZ95" s="93">
        <f>LOOKUP(AZ$6,Inputs!$K$6:$O$6,Inputs!$K76:$O76)</f>
        <v>0.6</v>
      </c>
      <c r="BA95" s="93">
        <f>LOOKUP(BA$6,Inputs!$K$6:$O$6,Inputs!$K76:$O76)</f>
        <v>0.6</v>
      </c>
      <c r="BB95" s="93">
        <f>LOOKUP(BB$6,Inputs!$K$6:$O$6,Inputs!$K76:$O76)</f>
        <v>0.6</v>
      </c>
      <c r="BC95" s="93">
        <f>LOOKUP(BC$6,Inputs!$K$6:$O$6,Inputs!$K76:$O76)</f>
        <v>0.6</v>
      </c>
      <c r="BD95" s="93">
        <f>LOOKUP(BD$6,Inputs!$K$6:$O$6,Inputs!$K76:$O76)</f>
        <v>0.6</v>
      </c>
      <c r="BE95" s="93">
        <f>LOOKUP(BE$6,Inputs!$K$6:$O$6,Inputs!$K76:$O76)</f>
        <v>0.6</v>
      </c>
      <c r="BF95" s="93">
        <f>LOOKUP(BF$6,Inputs!$K$6:$O$6,Inputs!$K76:$O76)</f>
        <v>0.6</v>
      </c>
      <c r="BG95" s="93">
        <f>LOOKUP(BG$6,Inputs!$K$6:$O$6,Inputs!$K76:$O76)</f>
        <v>0.6</v>
      </c>
      <c r="BH95" s="93">
        <f>LOOKUP(BH$6,Inputs!$K$6:$O$6,Inputs!$K76:$O76)</f>
        <v>0.6</v>
      </c>
      <c r="BI95" s="93">
        <f>LOOKUP(BI$6,Inputs!$K$6:$O$6,Inputs!$K76:$O76)</f>
        <v>0.6</v>
      </c>
      <c r="BJ95" s="93">
        <f>LOOKUP(BJ$6,Inputs!$K$6:$O$6,Inputs!$K76:$O76)</f>
        <v>0.6</v>
      </c>
      <c r="BK95" s="93">
        <f>LOOKUP(BK$6,Inputs!$K$6:$O$6,Inputs!$K76:$O76)</f>
        <v>0.6</v>
      </c>
      <c r="BL95" s="93">
        <f>LOOKUP(BL$6,Inputs!$K$6:$O$6,Inputs!$K76:$O76)</f>
        <v>0.6</v>
      </c>
      <c r="BM95" s="93">
        <f>LOOKUP(BM$6,Inputs!$K$6:$O$6,Inputs!$K76:$O76)</f>
        <v>0.6</v>
      </c>
      <c r="BN95" s="93">
        <f>LOOKUP(BN$6,Inputs!$K$6:$O$6,Inputs!$K76:$O76)</f>
        <v>0.6</v>
      </c>
      <c r="BO95" s="93">
        <f>LOOKUP(BO$6,Inputs!$K$6:$O$6,Inputs!$K76:$O76)</f>
        <v>0.6</v>
      </c>
      <c r="BP95" s="93">
        <f>LOOKUP(BP$6,Inputs!$K$6:$O$6,Inputs!$K76:$O76)</f>
        <v>0.6</v>
      </c>
      <c r="BQ95" s="93">
        <f>LOOKUP(BQ$6,Inputs!$K$6:$O$6,Inputs!$K76:$O76)</f>
        <v>0.6</v>
      </c>
      <c r="BR95" s="93">
        <f>LOOKUP(BR$6,Inputs!$K$6:$O$6,Inputs!$K76:$O76)</f>
        <v>0.6</v>
      </c>
    </row>
    <row r="96" ht="15.75" customHeight="1" outlineLevel="2">
      <c r="D96" s="51" t="str">
        <f>Inputs!D77</f>
        <v>Churn rate</v>
      </c>
      <c r="E96" s="51" t="str">
        <f>Inputs!E77</f>
        <v>[%]</v>
      </c>
      <c r="K96" s="93">
        <f>LOOKUP(K$6,Inputs!$K$6:$O$6,Inputs!$K77:$O77)/Inputs!$K$11</f>
        <v>0.01666666667</v>
      </c>
      <c r="L96" s="93">
        <f>LOOKUP(L$6,Inputs!$K$6:$O$6,Inputs!$K77:$O77)/Inputs!$K$11</f>
        <v>0.01666666667</v>
      </c>
      <c r="M96" s="93">
        <f>LOOKUP(M$6,Inputs!$K$6:$O$6,Inputs!$K77:$O77)/Inputs!$K$11</f>
        <v>0.01666666667</v>
      </c>
      <c r="N96" s="93">
        <f>LOOKUP(N$6,Inputs!$K$6:$O$6,Inputs!$K77:$O77)/Inputs!$K$11</f>
        <v>0.01666666667</v>
      </c>
      <c r="O96" s="93">
        <f>LOOKUP(O$6,Inputs!$K$6:$O$6,Inputs!$K77:$O77)/Inputs!$K$11</f>
        <v>0.01666666667</v>
      </c>
      <c r="P96" s="93">
        <f>LOOKUP(P$6,Inputs!$K$6:$O$6,Inputs!$K77:$O77)/Inputs!$K$11</f>
        <v>0.01666666667</v>
      </c>
      <c r="Q96" s="93">
        <f>LOOKUP(Q$6,Inputs!$K$6:$O$6,Inputs!$K77:$O77)/Inputs!$K$11</f>
        <v>0.01666666667</v>
      </c>
      <c r="R96" s="93">
        <f>LOOKUP(R$6,Inputs!$K$6:$O$6,Inputs!$K77:$O77)/Inputs!$K$11</f>
        <v>0.01666666667</v>
      </c>
      <c r="S96" s="93">
        <f>LOOKUP(S$6,Inputs!$K$6:$O$6,Inputs!$K77:$O77)/Inputs!$K$11</f>
        <v>0.01666666667</v>
      </c>
      <c r="T96" s="93">
        <f>LOOKUP(T$6,Inputs!$K$6:$O$6,Inputs!$K77:$O77)/Inputs!$K$11</f>
        <v>0.01666666667</v>
      </c>
      <c r="U96" s="93">
        <f>LOOKUP(U$6,Inputs!$K$6:$O$6,Inputs!$K77:$O77)/Inputs!$K$11</f>
        <v>0.01666666667</v>
      </c>
      <c r="V96" s="93">
        <f>LOOKUP(V$6,Inputs!$K$6:$O$6,Inputs!$K77:$O77)/Inputs!$K$11</f>
        <v>0.01666666667</v>
      </c>
      <c r="W96" s="93">
        <f>LOOKUP(W$6,Inputs!$K$6:$O$6,Inputs!$K77:$O77)/Inputs!$K$11</f>
        <v>0.01666666667</v>
      </c>
      <c r="X96" s="93">
        <f>LOOKUP(X$6,Inputs!$K$6:$O$6,Inputs!$K77:$O77)/Inputs!$K$11</f>
        <v>0.01666666667</v>
      </c>
      <c r="Y96" s="93">
        <f>LOOKUP(Y$6,Inputs!$K$6:$O$6,Inputs!$K77:$O77)/Inputs!$K$11</f>
        <v>0.01666666667</v>
      </c>
      <c r="Z96" s="93">
        <f>LOOKUP(Z$6,Inputs!$K$6:$O$6,Inputs!$K77:$O77)/Inputs!$K$11</f>
        <v>0.01666666667</v>
      </c>
      <c r="AA96" s="93">
        <f>LOOKUP(AA$6,Inputs!$K$6:$O$6,Inputs!$K77:$O77)/Inputs!$K$11</f>
        <v>0.01666666667</v>
      </c>
      <c r="AB96" s="93">
        <f>LOOKUP(AB$6,Inputs!$K$6:$O$6,Inputs!$K77:$O77)/Inputs!$K$11</f>
        <v>0.01666666667</v>
      </c>
      <c r="AC96" s="93">
        <f>LOOKUP(AC$6,Inputs!$K$6:$O$6,Inputs!$K77:$O77)/Inputs!$K$11</f>
        <v>0.01666666667</v>
      </c>
      <c r="AD96" s="93">
        <f>LOOKUP(AD$6,Inputs!$K$6:$O$6,Inputs!$K77:$O77)/Inputs!$K$11</f>
        <v>0.01666666667</v>
      </c>
      <c r="AE96" s="93">
        <f>LOOKUP(AE$6,Inputs!$K$6:$O$6,Inputs!$K77:$O77)/Inputs!$K$11</f>
        <v>0.01666666667</v>
      </c>
      <c r="AF96" s="93">
        <f>LOOKUP(AF$6,Inputs!$K$6:$O$6,Inputs!$K77:$O77)/Inputs!$K$11</f>
        <v>0.01666666667</v>
      </c>
      <c r="AG96" s="93">
        <f>LOOKUP(AG$6,Inputs!$K$6:$O$6,Inputs!$K77:$O77)/Inputs!$K$11</f>
        <v>0.01666666667</v>
      </c>
      <c r="AH96" s="93">
        <f>LOOKUP(AH$6,Inputs!$K$6:$O$6,Inputs!$K77:$O77)/Inputs!$K$11</f>
        <v>0.01666666667</v>
      </c>
      <c r="AI96" s="93">
        <f>LOOKUP(AI$6,Inputs!$K$6:$O$6,Inputs!$K77:$O77)/Inputs!$K$11</f>
        <v>0.008333333333</v>
      </c>
      <c r="AJ96" s="93">
        <f>LOOKUP(AJ$6,Inputs!$K$6:$O$6,Inputs!$K77:$O77)/Inputs!$K$11</f>
        <v>0.008333333333</v>
      </c>
      <c r="AK96" s="93">
        <f>LOOKUP(AK$6,Inputs!$K$6:$O$6,Inputs!$K77:$O77)/Inputs!$K$11</f>
        <v>0.008333333333</v>
      </c>
      <c r="AL96" s="93">
        <f>LOOKUP(AL$6,Inputs!$K$6:$O$6,Inputs!$K77:$O77)/Inputs!$K$11</f>
        <v>0.008333333333</v>
      </c>
      <c r="AM96" s="93">
        <f>LOOKUP(AM$6,Inputs!$K$6:$O$6,Inputs!$K77:$O77)/Inputs!$K$11</f>
        <v>0.008333333333</v>
      </c>
      <c r="AN96" s="93">
        <f>LOOKUP(AN$6,Inputs!$K$6:$O$6,Inputs!$K77:$O77)/Inputs!$K$11</f>
        <v>0.008333333333</v>
      </c>
      <c r="AO96" s="93">
        <f>LOOKUP(AO$6,Inputs!$K$6:$O$6,Inputs!$K77:$O77)/Inputs!$K$11</f>
        <v>0.008333333333</v>
      </c>
      <c r="AP96" s="93">
        <f>LOOKUP(AP$6,Inputs!$K$6:$O$6,Inputs!$K77:$O77)/Inputs!$K$11</f>
        <v>0.008333333333</v>
      </c>
      <c r="AQ96" s="93">
        <f>LOOKUP(AQ$6,Inputs!$K$6:$O$6,Inputs!$K77:$O77)/Inputs!$K$11</f>
        <v>0.008333333333</v>
      </c>
      <c r="AR96" s="93">
        <f>LOOKUP(AR$6,Inputs!$K$6:$O$6,Inputs!$K77:$O77)/Inputs!$K$11</f>
        <v>0.008333333333</v>
      </c>
      <c r="AS96" s="93">
        <f>LOOKUP(AS$6,Inputs!$K$6:$O$6,Inputs!$K77:$O77)/Inputs!$K$11</f>
        <v>0.008333333333</v>
      </c>
      <c r="AT96" s="93">
        <f>LOOKUP(AT$6,Inputs!$K$6:$O$6,Inputs!$K77:$O77)/Inputs!$K$11</f>
        <v>0.008333333333</v>
      </c>
      <c r="AU96" s="93">
        <f>LOOKUP(AU$6,Inputs!$K$6:$O$6,Inputs!$K77:$O77)/Inputs!$K$11</f>
        <v>0.008333333333</v>
      </c>
      <c r="AV96" s="93">
        <f>LOOKUP(AV$6,Inputs!$K$6:$O$6,Inputs!$K77:$O77)/Inputs!$K$11</f>
        <v>0.008333333333</v>
      </c>
      <c r="AW96" s="93">
        <f>LOOKUP(AW$6,Inputs!$K$6:$O$6,Inputs!$K77:$O77)/Inputs!$K$11</f>
        <v>0.008333333333</v>
      </c>
      <c r="AX96" s="93">
        <f>LOOKUP(AX$6,Inputs!$K$6:$O$6,Inputs!$K77:$O77)/Inputs!$K$11</f>
        <v>0.008333333333</v>
      </c>
      <c r="AY96" s="93">
        <f>LOOKUP(AY$6,Inputs!$K$6:$O$6,Inputs!$K77:$O77)/Inputs!$K$11</f>
        <v>0.008333333333</v>
      </c>
      <c r="AZ96" s="93">
        <f>LOOKUP(AZ$6,Inputs!$K$6:$O$6,Inputs!$K77:$O77)/Inputs!$K$11</f>
        <v>0.008333333333</v>
      </c>
      <c r="BA96" s="93">
        <f>LOOKUP(BA$6,Inputs!$K$6:$O$6,Inputs!$K77:$O77)/Inputs!$K$11</f>
        <v>0.008333333333</v>
      </c>
      <c r="BB96" s="93">
        <f>LOOKUP(BB$6,Inputs!$K$6:$O$6,Inputs!$K77:$O77)/Inputs!$K$11</f>
        <v>0.008333333333</v>
      </c>
      <c r="BC96" s="93">
        <f>LOOKUP(BC$6,Inputs!$K$6:$O$6,Inputs!$K77:$O77)/Inputs!$K$11</f>
        <v>0.008333333333</v>
      </c>
      <c r="BD96" s="93">
        <f>LOOKUP(BD$6,Inputs!$K$6:$O$6,Inputs!$K77:$O77)/Inputs!$K$11</f>
        <v>0.008333333333</v>
      </c>
      <c r="BE96" s="93">
        <f>LOOKUP(BE$6,Inputs!$K$6:$O$6,Inputs!$K77:$O77)/Inputs!$K$11</f>
        <v>0.008333333333</v>
      </c>
      <c r="BF96" s="93">
        <f>LOOKUP(BF$6,Inputs!$K$6:$O$6,Inputs!$K77:$O77)/Inputs!$K$11</f>
        <v>0.008333333333</v>
      </c>
      <c r="BG96" s="93">
        <f>LOOKUP(BG$6,Inputs!$K$6:$O$6,Inputs!$K77:$O77)/Inputs!$K$11</f>
        <v>0.004166666667</v>
      </c>
      <c r="BH96" s="93">
        <f>LOOKUP(BH$6,Inputs!$K$6:$O$6,Inputs!$K77:$O77)/Inputs!$K$11</f>
        <v>0.004166666667</v>
      </c>
      <c r="BI96" s="93">
        <f>LOOKUP(BI$6,Inputs!$K$6:$O$6,Inputs!$K77:$O77)/Inputs!$K$11</f>
        <v>0.004166666667</v>
      </c>
      <c r="BJ96" s="93">
        <f>LOOKUP(BJ$6,Inputs!$K$6:$O$6,Inputs!$K77:$O77)/Inputs!$K$11</f>
        <v>0.004166666667</v>
      </c>
      <c r="BK96" s="93">
        <f>LOOKUP(BK$6,Inputs!$K$6:$O$6,Inputs!$K77:$O77)/Inputs!$K$11</f>
        <v>0.004166666667</v>
      </c>
      <c r="BL96" s="93">
        <f>LOOKUP(BL$6,Inputs!$K$6:$O$6,Inputs!$K77:$O77)/Inputs!$K$11</f>
        <v>0.004166666667</v>
      </c>
      <c r="BM96" s="93">
        <f>LOOKUP(BM$6,Inputs!$K$6:$O$6,Inputs!$K77:$O77)/Inputs!$K$11</f>
        <v>0.004166666667</v>
      </c>
      <c r="BN96" s="93">
        <f>LOOKUP(BN$6,Inputs!$K$6:$O$6,Inputs!$K77:$O77)/Inputs!$K$11</f>
        <v>0.004166666667</v>
      </c>
      <c r="BO96" s="93">
        <f>LOOKUP(BO$6,Inputs!$K$6:$O$6,Inputs!$K77:$O77)/Inputs!$K$11</f>
        <v>0.004166666667</v>
      </c>
      <c r="BP96" s="93">
        <f>LOOKUP(BP$6,Inputs!$K$6:$O$6,Inputs!$K77:$O77)/Inputs!$K$11</f>
        <v>0.004166666667</v>
      </c>
      <c r="BQ96" s="93">
        <f>LOOKUP(BQ$6,Inputs!$K$6:$O$6,Inputs!$K77:$O77)/Inputs!$K$11</f>
        <v>0.004166666667</v>
      </c>
      <c r="BR96" s="93">
        <f>LOOKUP(BR$6,Inputs!$K$6:$O$6,Inputs!$K77:$O77)/Inputs!$K$11</f>
        <v>0.004166666667</v>
      </c>
    </row>
    <row r="97" ht="15.75" customHeight="1" outlineLevel="2"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</row>
    <row r="98" ht="15.75" customHeight="1" outlineLevel="2">
      <c r="D98" s="65" t="s">
        <v>250</v>
      </c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</row>
    <row r="99" ht="15.75" customHeight="1" outlineLevel="2">
      <c r="D99" s="51" t="s">
        <v>251</v>
      </c>
      <c r="E99" s="51" t="s">
        <v>158</v>
      </c>
      <c r="K99" s="116">
        <f t="shared" ref="K99:BR99" si="34">J102</f>
        <v>30</v>
      </c>
      <c r="L99" s="116">
        <f t="shared" si="34"/>
        <v>31</v>
      </c>
      <c r="M99" s="116">
        <f t="shared" si="34"/>
        <v>32.05833333</v>
      </c>
      <c r="N99" s="116">
        <f t="shared" si="34"/>
        <v>33.17777778</v>
      </c>
      <c r="O99" s="116">
        <f t="shared" si="34"/>
        <v>34.36125231</v>
      </c>
      <c r="P99" s="116">
        <f t="shared" si="34"/>
        <v>35.61182415</v>
      </c>
      <c r="Q99" s="116">
        <f t="shared" si="34"/>
        <v>36.93271609</v>
      </c>
      <c r="R99" s="116">
        <f t="shared" si="34"/>
        <v>38.32731429</v>
      </c>
      <c r="S99" s="116">
        <f t="shared" si="34"/>
        <v>39.79917635</v>
      </c>
      <c r="T99" s="116">
        <f t="shared" si="34"/>
        <v>41.35203991</v>
      </c>
      <c r="U99" s="116">
        <f t="shared" si="34"/>
        <v>42.98983157</v>
      </c>
      <c r="V99" s="116">
        <f t="shared" si="34"/>
        <v>44.71667631</v>
      </c>
      <c r="W99" s="116">
        <f t="shared" si="34"/>
        <v>46.53690741</v>
      </c>
      <c r="X99" s="116">
        <f t="shared" si="34"/>
        <v>47.55714861</v>
      </c>
      <c r="Y99" s="116">
        <f t="shared" si="34"/>
        <v>48.60528221</v>
      </c>
      <c r="Z99" s="116">
        <f t="shared" si="34"/>
        <v>49.68196572</v>
      </c>
      <c r="AA99" s="116">
        <f t="shared" si="34"/>
        <v>50.7878738</v>
      </c>
      <c r="AB99" s="116">
        <f t="shared" si="34"/>
        <v>51.9236986</v>
      </c>
      <c r="AC99" s="116">
        <f t="shared" si="34"/>
        <v>53.09015022</v>
      </c>
      <c r="AD99" s="116">
        <f t="shared" si="34"/>
        <v>54.28795714</v>
      </c>
      <c r="AE99" s="116">
        <f t="shared" si="34"/>
        <v>55.51786669</v>
      </c>
      <c r="AF99" s="116">
        <f t="shared" si="34"/>
        <v>56.78064546</v>
      </c>
      <c r="AG99" s="116">
        <f t="shared" si="34"/>
        <v>58.07707984</v>
      </c>
      <c r="AH99" s="116">
        <f t="shared" si="34"/>
        <v>59.40797643</v>
      </c>
      <c r="AI99" s="116">
        <f t="shared" si="34"/>
        <v>60.77416262</v>
      </c>
      <c r="AJ99" s="116">
        <f t="shared" si="34"/>
        <v>65.09816547</v>
      </c>
      <c r="AK99" s="116">
        <f t="shared" si="34"/>
        <v>69.57935313</v>
      </c>
      <c r="AL99" s="116">
        <f t="shared" si="34"/>
        <v>74.22414445</v>
      </c>
      <c r="AM99" s="116">
        <f t="shared" si="34"/>
        <v>79.03921396</v>
      </c>
      <c r="AN99" s="116">
        <f t="shared" si="34"/>
        <v>84.03150204</v>
      </c>
      <c r="AO99" s="116">
        <f t="shared" si="34"/>
        <v>89.20822565</v>
      </c>
      <c r="AP99" s="116">
        <f t="shared" si="34"/>
        <v>94.57688935</v>
      </c>
      <c r="AQ99" s="116">
        <f t="shared" si="34"/>
        <v>100.1452968</v>
      </c>
      <c r="AR99" s="116">
        <f t="shared" si="34"/>
        <v>105.9215628</v>
      </c>
      <c r="AS99" s="116">
        <f t="shared" si="34"/>
        <v>111.9141256</v>
      </c>
      <c r="AT99" s="116">
        <f t="shared" si="34"/>
        <v>118.1317601</v>
      </c>
      <c r="AU99" s="116">
        <f t="shared" si="34"/>
        <v>124.5835911</v>
      </c>
      <c r="AV99" s="116">
        <f t="shared" si="34"/>
        <v>128.1856222</v>
      </c>
      <c r="AW99" s="116">
        <f t="shared" si="34"/>
        <v>131.8504409</v>
      </c>
      <c r="AX99" s="116">
        <f t="shared" si="34"/>
        <v>135.5793802</v>
      </c>
      <c r="AY99" s="116">
        <f t="shared" si="34"/>
        <v>139.3737987</v>
      </c>
      <c r="AZ99" s="116">
        <f t="shared" si="34"/>
        <v>143.2350821</v>
      </c>
      <c r="BA99" s="116">
        <f t="shared" si="34"/>
        <v>147.1646427</v>
      </c>
      <c r="BB99" s="116">
        <f t="shared" si="34"/>
        <v>151.1639207</v>
      </c>
      <c r="BC99" s="116">
        <f t="shared" si="34"/>
        <v>155.2343844</v>
      </c>
      <c r="BD99" s="116">
        <f t="shared" si="34"/>
        <v>159.3775309</v>
      </c>
      <c r="BE99" s="116">
        <f t="shared" si="34"/>
        <v>163.5948864</v>
      </c>
      <c r="BF99" s="116">
        <f t="shared" si="34"/>
        <v>167.8880073</v>
      </c>
      <c r="BG99" s="116">
        <f t="shared" si="34"/>
        <v>172.2584805</v>
      </c>
      <c r="BH99" s="116">
        <f t="shared" si="34"/>
        <v>180.3681329</v>
      </c>
      <c r="BI99" s="116">
        <f t="shared" si="34"/>
        <v>188.7088169</v>
      </c>
      <c r="BJ99" s="116">
        <f t="shared" si="34"/>
        <v>197.2875146</v>
      </c>
      <c r="BK99" s="116">
        <f t="shared" si="34"/>
        <v>206.1114173</v>
      </c>
      <c r="BL99" s="116">
        <f t="shared" si="34"/>
        <v>215.1879317</v>
      </c>
      <c r="BM99" s="116">
        <f t="shared" si="34"/>
        <v>224.5246867</v>
      </c>
      <c r="BN99" s="116">
        <f t="shared" si="34"/>
        <v>234.1295397</v>
      </c>
      <c r="BO99" s="116">
        <f t="shared" si="34"/>
        <v>244.0105836</v>
      </c>
      <c r="BP99" s="116">
        <f t="shared" si="34"/>
        <v>254.1761541</v>
      </c>
      <c r="BQ99" s="116">
        <f t="shared" si="34"/>
        <v>264.6348364</v>
      </c>
      <c r="BR99" s="116">
        <f t="shared" si="34"/>
        <v>275.3954734</v>
      </c>
    </row>
    <row r="100" ht="15.75" customHeight="1" outlineLevel="2">
      <c r="D100" s="51" t="s">
        <v>252</v>
      </c>
      <c r="E100" s="51" t="s">
        <v>158</v>
      </c>
      <c r="K100" s="116">
        <f t="shared" ref="K100:BR100" si="35">K95*K91</f>
        <v>1.5</v>
      </c>
      <c r="L100" s="116">
        <f t="shared" si="35"/>
        <v>1.575</v>
      </c>
      <c r="M100" s="116">
        <f t="shared" si="35"/>
        <v>1.65375</v>
      </c>
      <c r="N100" s="116">
        <f t="shared" si="35"/>
        <v>1.7364375</v>
      </c>
      <c r="O100" s="116">
        <f t="shared" si="35"/>
        <v>1.823259375</v>
      </c>
      <c r="P100" s="116">
        <f t="shared" si="35"/>
        <v>1.914422344</v>
      </c>
      <c r="Q100" s="116">
        <f t="shared" si="35"/>
        <v>2.010143461</v>
      </c>
      <c r="R100" s="116">
        <f t="shared" si="35"/>
        <v>2.110650634</v>
      </c>
      <c r="S100" s="116">
        <f t="shared" si="35"/>
        <v>2.216183166</v>
      </c>
      <c r="T100" s="116">
        <f t="shared" si="35"/>
        <v>2.326992324</v>
      </c>
      <c r="U100" s="116">
        <f t="shared" si="35"/>
        <v>2.44334194</v>
      </c>
      <c r="V100" s="116">
        <f t="shared" si="35"/>
        <v>2.565509037</v>
      </c>
      <c r="W100" s="116">
        <f t="shared" si="35"/>
        <v>1.795856326</v>
      </c>
      <c r="X100" s="116">
        <f t="shared" si="35"/>
        <v>1.840752734</v>
      </c>
      <c r="Y100" s="116">
        <f t="shared" si="35"/>
        <v>1.886771553</v>
      </c>
      <c r="Z100" s="116">
        <f t="shared" si="35"/>
        <v>1.933940841</v>
      </c>
      <c r="AA100" s="116">
        <f t="shared" si="35"/>
        <v>1.982289362</v>
      </c>
      <c r="AB100" s="116">
        <f t="shared" si="35"/>
        <v>2.031846596</v>
      </c>
      <c r="AC100" s="116">
        <f t="shared" si="35"/>
        <v>2.082642761</v>
      </c>
      <c r="AD100" s="116">
        <f t="shared" si="35"/>
        <v>2.13470883</v>
      </c>
      <c r="AE100" s="116">
        <f t="shared" si="35"/>
        <v>2.188076551</v>
      </c>
      <c r="AF100" s="116">
        <f t="shared" si="35"/>
        <v>2.242778465</v>
      </c>
      <c r="AG100" s="116">
        <f t="shared" si="35"/>
        <v>2.298847927</v>
      </c>
      <c r="AH100" s="116">
        <f t="shared" si="35"/>
        <v>2.356319125</v>
      </c>
      <c r="AI100" s="116">
        <f t="shared" si="35"/>
        <v>4.830454206</v>
      </c>
      <c r="AJ100" s="116">
        <f t="shared" si="35"/>
        <v>5.023672374</v>
      </c>
      <c r="AK100" s="116">
        <f t="shared" si="35"/>
        <v>5.224619269</v>
      </c>
      <c r="AL100" s="116">
        <f t="shared" si="35"/>
        <v>5.43360404</v>
      </c>
      <c r="AM100" s="116">
        <f t="shared" si="35"/>
        <v>5.650948201</v>
      </c>
      <c r="AN100" s="116">
        <f t="shared" si="35"/>
        <v>5.876986129</v>
      </c>
      <c r="AO100" s="116">
        <f t="shared" si="35"/>
        <v>6.112065574</v>
      </c>
      <c r="AP100" s="116">
        <f t="shared" si="35"/>
        <v>6.356548197</v>
      </c>
      <c r="AQ100" s="116">
        <f t="shared" si="35"/>
        <v>6.610810125</v>
      </c>
      <c r="AR100" s="116">
        <f t="shared" si="35"/>
        <v>6.87524253</v>
      </c>
      <c r="AS100" s="116">
        <f t="shared" si="35"/>
        <v>7.150252231</v>
      </c>
      <c r="AT100" s="116">
        <f t="shared" si="35"/>
        <v>7.436262321</v>
      </c>
      <c r="AU100" s="116">
        <f t="shared" si="35"/>
        <v>4.640227688</v>
      </c>
      <c r="AV100" s="116">
        <f t="shared" si="35"/>
        <v>4.733032242</v>
      </c>
      <c r="AW100" s="116">
        <f t="shared" si="35"/>
        <v>4.827692887</v>
      </c>
      <c r="AX100" s="116">
        <f t="shared" si="35"/>
        <v>4.924246744</v>
      </c>
      <c r="AY100" s="116">
        <f t="shared" si="35"/>
        <v>5.022731679</v>
      </c>
      <c r="AZ100" s="116">
        <f t="shared" si="35"/>
        <v>5.123186313</v>
      </c>
      <c r="BA100" s="116">
        <f t="shared" si="35"/>
        <v>5.225650039</v>
      </c>
      <c r="BB100" s="116">
        <f t="shared" si="35"/>
        <v>5.33016304</v>
      </c>
      <c r="BC100" s="116">
        <f t="shared" si="35"/>
        <v>5.436766301</v>
      </c>
      <c r="BD100" s="116">
        <f t="shared" si="35"/>
        <v>5.545501627</v>
      </c>
      <c r="BE100" s="116">
        <f t="shared" si="35"/>
        <v>5.656411659</v>
      </c>
      <c r="BF100" s="116">
        <f t="shared" si="35"/>
        <v>5.769539893</v>
      </c>
      <c r="BG100" s="116">
        <f t="shared" si="35"/>
        <v>8.827396036</v>
      </c>
      <c r="BH100" s="116">
        <f t="shared" si="35"/>
        <v>9.092217917</v>
      </c>
      <c r="BI100" s="116">
        <f t="shared" si="35"/>
        <v>9.364984454</v>
      </c>
      <c r="BJ100" s="116">
        <f t="shared" si="35"/>
        <v>9.645933988</v>
      </c>
      <c r="BK100" s="116">
        <f t="shared" si="35"/>
        <v>9.935312007</v>
      </c>
      <c r="BL100" s="116">
        <f t="shared" si="35"/>
        <v>10.23337137</v>
      </c>
      <c r="BM100" s="116">
        <f t="shared" si="35"/>
        <v>10.54037251</v>
      </c>
      <c r="BN100" s="116">
        <f t="shared" si="35"/>
        <v>10.85658368</v>
      </c>
      <c r="BO100" s="116">
        <f t="shared" si="35"/>
        <v>11.18228119</v>
      </c>
      <c r="BP100" s="116">
        <f t="shared" si="35"/>
        <v>11.51774963</v>
      </c>
      <c r="BQ100" s="116">
        <f t="shared" si="35"/>
        <v>11.86328212</v>
      </c>
      <c r="BR100" s="116">
        <f t="shared" si="35"/>
        <v>12.21918058</v>
      </c>
    </row>
    <row r="101" ht="15.75" customHeight="1" outlineLevel="2">
      <c r="D101" s="51" t="s">
        <v>253</v>
      </c>
      <c r="E101" s="51" t="s">
        <v>158</v>
      </c>
      <c r="K101" s="116">
        <f t="shared" ref="K101:BR101" si="36">J102*K96</f>
        <v>0.5</v>
      </c>
      <c r="L101" s="116">
        <f t="shared" si="36"/>
        <v>0.5166666667</v>
      </c>
      <c r="M101" s="116">
        <f t="shared" si="36"/>
        <v>0.5343055556</v>
      </c>
      <c r="N101" s="116">
        <f t="shared" si="36"/>
        <v>0.552962963</v>
      </c>
      <c r="O101" s="116">
        <f t="shared" si="36"/>
        <v>0.5726875386</v>
      </c>
      <c r="P101" s="116">
        <f t="shared" si="36"/>
        <v>0.5935304025</v>
      </c>
      <c r="Q101" s="116">
        <f t="shared" si="36"/>
        <v>0.6155452682</v>
      </c>
      <c r="R101" s="116">
        <f t="shared" si="36"/>
        <v>0.6387885714</v>
      </c>
      <c r="S101" s="116">
        <f t="shared" si="36"/>
        <v>0.6633196058</v>
      </c>
      <c r="T101" s="116">
        <f t="shared" si="36"/>
        <v>0.6892006651</v>
      </c>
      <c r="U101" s="116">
        <f t="shared" si="36"/>
        <v>0.7164971928</v>
      </c>
      <c r="V101" s="116">
        <f t="shared" si="36"/>
        <v>0.7452779386</v>
      </c>
      <c r="W101" s="116">
        <f t="shared" si="36"/>
        <v>0.7756151235</v>
      </c>
      <c r="X101" s="116">
        <f t="shared" si="36"/>
        <v>0.7926191436</v>
      </c>
      <c r="Y101" s="116">
        <f t="shared" si="36"/>
        <v>0.8100880368</v>
      </c>
      <c r="Z101" s="116">
        <f t="shared" si="36"/>
        <v>0.828032762</v>
      </c>
      <c r="AA101" s="116">
        <f t="shared" si="36"/>
        <v>0.8464645633</v>
      </c>
      <c r="AB101" s="116">
        <f t="shared" si="36"/>
        <v>0.8653949767</v>
      </c>
      <c r="AC101" s="116">
        <f t="shared" si="36"/>
        <v>0.884835837</v>
      </c>
      <c r="AD101" s="116">
        <f t="shared" si="36"/>
        <v>0.9047992857</v>
      </c>
      <c r="AE101" s="116">
        <f t="shared" si="36"/>
        <v>0.9252977781</v>
      </c>
      <c r="AF101" s="116">
        <f t="shared" si="36"/>
        <v>0.946344091</v>
      </c>
      <c r="AG101" s="116">
        <f t="shared" si="36"/>
        <v>0.9679513306</v>
      </c>
      <c r="AH101" s="116">
        <f t="shared" si="36"/>
        <v>0.9901329405</v>
      </c>
      <c r="AI101" s="116">
        <f t="shared" si="36"/>
        <v>0.5064513551</v>
      </c>
      <c r="AJ101" s="116">
        <f t="shared" si="36"/>
        <v>0.5424847122</v>
      </c>
      <c r="AK101" s="116">
        <f t="shared" si="36"/>
        <v>0.5798279427</v>
      </c>
      <c r="AL101" s="116">
        <f t="shared" si="36"/>
        <v>0.6185345371</v>
      </c>
      <c r="AM101" s="116">
        <f t="shared" si="36"/>
        <v>0.6586601163</v>
      </c>
      <c r="AN101" s="116">
        <f t="shared" si="36"/>
        <v>0.700262517</v>
      </c>
      <c r="AO101" s="116">
        <f t="shared" si="36"/>
        <v>0.7434018804</v>
      </c>
      <c r="AP101" s="116">
        <f t="shared" si="36"/>
        <v>0.7881407446</v>
      </c>
      <c r="AQ101" s="116">
        <f t="shared" si="36"/>
        <v>0.83454414</v>
      </c>
      <c r="AR101" s="116">
        <f t="shared" si="36"/>
        <v>0.8826796899</v>
      </c>
      <c r="AS101" s="116">
        <f t="shared" si="36"/>
        <v>0.9326177135</v>
      </c>
      <c r="AT101" s="116">
        <f t="shared" si="36"/>
        <v>0.9844313345</v>
      </c>
      <c r="AU101" s="116">
        <f t="shared" si="36"/>
        <v>1.038196593</v>
      </c>
      <c r="AV101" s="116">
        <f t="shared" si="36"/>
        <v>1.068213519</v>
      </c>
      <c r="AW101" s="116">
        <f t="shared" si="36"/>
        <v>1.098753675</v>
      </c>
      <c r="AX101" s="116">
        <f t="shared" si="36"/>
        <v>1.129828168</v>
      </c>
      <c r="AY101" s="116">
        <f t="shared" si="36"/>
        <v>1.161448323</v>
      </c>
      <c r="AZ101" s="116">
        <f t="shared" si="36"/>
        <v>1.193625684</v>
      </c>
      <c r="BA101" s="116">
        <f t="shared" si="36"/>
        <v>1.226372023</v>
      </c>
      <c r="BB101" s="116">
        <f t="shared" si="36"/>
        <v>1.259699339</v>
      </c>
      <c r="BC101" s="116">
        <f t="shared" si="36"/>
        <v>1.29361987</v>
      </c>
      <c r="BD101" s="116">
        <f t="shared" si="36"/>
        <v>1.328146091</v>
      </c>
      <c r="BE101" s="116">
        <f t="shared" si="36"/>
        <v>1.36329072</v>
      </c>
      <c r="BF101" s="116">
        <f t="shared" si="36"/>
        <v>1.399066728</v>
      </c>
      <c r="BG101" s="116">
        <f t="shared" si="36"/>
        <v>0.7177436688</v>
      </c>
      <c r="BH101" s="116">
        <f t="shared" si="36"/>
        <v>0.751533887</v>
      </c>
      <c r="BI101" s="116">
        <f t="shared" si="36"/>
        <v>0.7862867371</v>
      </c>
      <c r="BJ101" s="116">
        <f t="shared" si="36"/>
        <v>0.8220313109</v>
      </c>
      <c r="BK101" s="116">
        <f t="shared" si="36"/>
        <v>0.8587975721</v>
      </c>
      <c r="BL101" s="116">
        <f t="shared" si="36"/>
        <v>0.8966163822</v>
      </c>
      <c r="BM101" s="116">
        <f t="shared" si="36"/>
        <v>0.935519528</v>
      </c>
      <c r="BN101" s="116">
        <f t="shared" si="36"/>
        <v>0.9755397488</v>
      </c>
      <c r="BO101" s="116">
        <f t="shared" si="36"/>
        <v>1.016710765</v>
      </c>
      <c r="BP101" s="116">
        <f t="shared" si="36"/>
        <v>1.059067309</v>
      </c>
      <c r="BQ101" s="116">
        <f t="shared" si="36"/>
        <v>1.102645152</v>
      </c>
      <c r="BR101" s="116">
        <f t="shared" si="36"/>
        <v>1.147481139</v>
      </c>
    </row>
    <row r="102" ht="15.75" customHeight="1" outlineLevel="2">
      <c r="D102" s="98" t="s">
        <v>254</v>
      </c>
      <c r="E102" s="98" t="s">
        <v>158</v>
      </c>
      <c r="F102" s="98"/>
      <c r="G102" s="98"/>
      <c r="H102" s="98"/>
      <c r="I102" s="98"/>
      <c r="J102" s="117">
        <f>J92*J95</f>
        <v>30</v>
      </c>
      <c r="K102" s="119">
        <f t="shared" ref="K102:BR102" si="37">K99+K100-K101</f>
        <v>31</v>
      </c>
      <c r="L102" s="119">
        <f t="shared" si="37"/>
        <v>32.05833333</v>
      </c>
      <c r="M102" s="119">
        <f t="shared" si="37"/>
        <v>33.17777778</v>
      </c>
      <c r="N102" s="119">
        <f t="shared" si="37"/>
        <v>34.36125231</v>
      </c>
      <c r="O102" s="119">
        <f t="shared" si="37"/>
        <v>35.61182415</v>
      </c>
      <c r="P102" s="119">
        <f t="shared" si="37"/>
        <v>36.93271609</v>
      </c>
      <c r="Q102" s="119">
        <f t="shared" si="37"/>
        <v>38.32731429</v>
      </c>
      <c r="R102" s="119">
        <f t="shared" si="37"/>
        <v>39.79917635</v>
      </c>
      <c r="S102" s="119">
        <f t="shared" si="37"/>
        <v>41.35203991</v>
      </c>
      <c r="T102" s="119">
        <f t="shared" si="37"/>
        <v>42.98983157</v>
      </c>
      <c r="U102" s="119">
        <f t="shared" si="37"/>
        <v>44.71667631</v>
      </c>
      <c r="V102" s="119">
        <f t="shared" si="37"/>
        <v>46.53690741</v>
      </c>
      <c r="W102" s="119">
        <f t="shared" si="37"/>
        <v>47.55714861</v>
      </c>
      <c r="X102" s="119">
        <f t="shared" si="37"/>
        <v>48.60528221</v>
      </c>
      <c r="Y102" s="119">
        <f t="shared" si="37"/>
        <v>49.68196572</v>
      </c>
      <c r="Z102" s="119">
        <f t="shared" si="37"/>
        <v>50.7878738</v>
      </c>
      <c r="AA102" s="119">
        <f t="shared" si="37"/>
        <v>51.9236986</v>
      </c>
      <c r="AB102" s="119">
        <f t="shared" si="37"/>
        <v>53.09015022</v>
      </c>
      <c r="AC102" s="119">
        <f t="shared" si="37"/>
        <v>54.28795714</v>
      </c>
      <c r="AD102" s="119">
        <f t="shared" si="37"/>
        <v>55.51786669</v>
      </c>
      <c r="AE102" s="119">
        <f t="shared" si="37"/>
        <v>56.78064546</v>
      </c>
      <c r="AF102" s="119">
        <f t="shared" si="37"/>
        <v>58.07707984</v>
      </c>
      <c r="AG102" s="119">
        <f t="shared" si="37"/>
        <v>59.40797643</v>
      </c>
      <c r="AH102" s="119">
        <f t="shared" si="37"/>
        <v>60.77416262</v>
      </c>
      <c r="AI102" s="119">
        <f t="shared" si="37"/>
        <v>65.09816547</v>
      </c>
      <c r="AJ102" s="119">
        <f t="shared" si="37"/>
        <v>69.57935313</v>
      </c>
      <c r="AK102" s="119">
        <f t="shared" si="37"/>
        <v>74.22414445</v>
      </c>
      <c r="AL102" s="119">
        <f t="shared" si="37"/>
        <v>79.03921396</v>
      </c>
      <c r="AM102" s="119">
        <f t="shared" si="37"/>
        <v>84.03150204</v>
      </c>
      <c r="AN102" s="119">
        <f t="shared" si="37"/>
        <v>89.20822565</v>
      </c>
      <c r="AO102" s="119">
        <f t="shared" si="37"/>
        <v>94.57688935</v>
      </c>
      <c r="AP102" s="119">
        <f t="shared" si="37"/>
        <v>100.1452968</v>
      </c>
      <c r="AQ102" s="119">
        <f t="shared" si="37"/>
        <v>105.9215628</v>
      </c>
      <c r="AR102" s="119">
        <f t="shared" si="37"/>
        <v>111.9141256</v>
      </c>
      <c r="AS102" s="119">
        <f t="shared" si="37"/>
        <v>118.1317601</v>
      </c>
      <c r="AT102" s="119">
        <f t="shared" si="37"/>
        <v>124.5835911</v>
      </c>
      <c r="AU102" s="119">
        <f t="shared" si="37"/>
        <v>128.1856222</v>
      </c>
      <c r="AV102" s="119">
        <f t="shared" si="37"/>
        <v>131.8504409</v>
      </c>
      <c r="AW102" s="119">
        <f t="shared" si="37"/>
        <v>135.5793802</v>
      </c>
      <c r="AX102" s="119">
        <f t="shared" si="37"/>
        <v>139.3737987</v>
      </c>
      <c r="AY102" s="119">
        <f t="shared" si="37"/>
        <v>143.2350821</v>
      </c>
      <c r="AZ102" s="119">
        <f t="shared" si="37"/>
        <v>147.1646427</v>
      </c>
      <c r="BA102" s="119">
        <f t="shared" si="37"/>
        <v>151.1639207</v>
      </c>
      <c r="BB102" s="119">
        <f t="shared" si="37"/>
        <v>155.2343844</v>
      </c>
      <c r="BC102" s="119">
        <f t="shared" si="37"/>
        <v>159.3775309</v>
      </c>
      <c r="BD102" s="119">
        <f t="shared" si="37"/>
        <v>163.5948864</v>
      </c>
      <c r="BE102" s="119">
        <f t="shared" si="37"/>
        <v>167.8880073</v>
      </c>
      <c r="BF102" s="119">
        <f t="shared" si="37"/>
        <v>172.2584805</v>
      </c>
      <c r="BG102" s="119">
        <f t="shared" si="37"/>
        <v>180.3681329</v>
      </c>
      <c r="BH102" s="119">
        <f t="shared" si="37"/>
        <v>188.7088169</v>
      </c>
      <c r="BI102" s="119">
        <f t="shared" si="37"/>
        <v>197.2875146</v>
      </c>
      <c r="BJ102" s="119">
        <f t="shared" si="37"/>
        <v>206.1114173</v>
      </c>
      <c r="BK102" s="119">
        <f t="shared" si="37"/>
        <v>215.1879317</v>
      </c>
      <c r="BL102" s="119">
        <f t="shared" si="37"/>
        <v>224.5246867</v>
      </c>
      <c r="BM102" s="119">
        <f t="shared" si="37"/>
        <v>234.1295397</v>
      </c>
      <c r="BN102" s="119">
        <f t="shared" si="37"/>
        <v>244.0105836</v>
      </c>
      <c r="BO102" s="119">
        <f t="shared" si="37"/>
        <v>254.1761541</v>
      </c>
      <c r="BP102" s="119">
        <f t="shared" si="37"/>
        <v>264.6348364</v>
      </c>
      <c r="BQ102" s="119">
        <f t="shared" si="37"/>
        <v>275.3954734</v>
      </c>
      <c r="BR102" s="119">
        <f t="shared" si="37"/>
        <v>286.4671728</v>
      </c>
    </row>
    <row r="103" ht="15.75" customHeight="1" outlineLevel="2">
      <c r="D103" s="51" t="s">
        <v>255</v>
      </c>
      <c r="E103" s="51" t="s">
        <v>109</v>
      </c>
      <c r="K103" s="80">
        <f t="shared" ref="K103:BR103" si="38">K102/K92</f>
        <v>0.2952380952</v>
      </c>
      <c r="L103" s="80">
        <f t="shared" si="38"/>
        <v>0.2907785336</v>
      </c>
      <c r="M103" s="80">
        <f t="shared" si="38"/>
        <v>0.2866021188</v>
      </c>
      <c r="N103" s="80">
        <f t="shared" si="38"/>
        <v>0.2826908732</v>
      </c>
      <c r="O103" s="80">
        <f t="shared" si="38"/>
        <v>0.2790279606</v>
      </c>
      <c r="P103" s="80">
        <f t="shared" si="38"/>
        <v>0.2755976139</v>
      </c>
      <c r="Q103" s="80">
        <f t="shared" si="38"/>
        <v>0.272385067</v>
      </c>
      <c r="R103" s="80">
        <f t="shared" si="38"/>
        <v>0.2693764913</v>
      </c>
      <c r="S103" s="80">
        <f t="shared" si="38"/>
        <v>0.2665589363</v>
      </c>
      <c r="T103" s="80">
        <f t="shared" si="38"/>
        <v>0.2639202737</v>
      </c>
      <c r="U103" s="80">
        <f t="shared" si="38"/>
        <v>0.2614491452</v>
      </c>
      <c r="V103" s="80">
        <f t="shared" si="38"/>
        <v>0.2591349137</v>
      </c>
      <c r="W103" s="80">
        <f t="shared" si="38"/>
        <v>0.2583570717</v>
      </c>
      <c r="X103" s="80">
        <f t="shared" si="38"/>
        <v>0.2576108493</v>
      </c>
      <c r="Y103" s="80">
        <f t="shared" si="38"/>
        <v>0.2568949611</v>
      </c>
      <c r="Z103" s="80">
        <f t="shared" si="38"/>
        <v>0.2562081741</v>
      </c>
      <c r="AA103" s="80">
        <f t="shared" si="38"/>
        <v>0.2555493052</v>
      </c>
      <c r="AB103" s="80">
        <f t="shared" si="38"/>
        <v>0.2549172196</v>
      </c>
      <c r="AC103" s="80">
        <f t="shared" si="38"/>
        <v>0.2543108286</v>
      </c>
      <c r="AD103" s="80">
        <f t="shared" si="38"/>
        <v>0.2537290876</v>
      </c>
      <c r="AE103" s="80">
        <f t="shared" si="38"/>
        <v>0.2531709946</v>
      </c>
      <c r="AF103" s="80">
        <f t="shared" si="38"/>
        <v>0.2526355883</v>
      </c>
      <c r="AG103" s="80">
        <f t="shared" si="38"/>
        <v>0.2521219465</v>
      </c>
      <c r="AH103" s="80">
        <f t="shared" si="38"/>
        <v>0.2516291845</v>
      </c>
      <c r="AI103" s="80">
        <f t="shared" si="38"/>
        <v>0.2591656486</v>
      </c>
      <c r="AJ103" s="80">
        <f t="shared" si="38"/>
        <v>0.2663518605</v>
      </c>
      <c r="AK103" s="80">
        <f t="shared" si="38"/>
        <v>0.2732040977</v>
      </c>
      <c r="AL103" s="80">
        <f t="shared" si="38"/>
        <v>0.2797378817</v>
      </c>
      <c r="AM103" s="80">
        <f t="shared" si="38"/>
        <v>0.2859680122</v>
      </c>
      <c r="AN103" s="80">
        <f t="shared" si="38"/>
        <v>0.2919086013</v>
      </c>
      <c r="AO103" s="80">
        <f t="shared" si="38"/>
        <v>0.2975731054</v>
      </c>
      <c r="AP103" s="80">
        <f t="shared" si="38"/>
        <v>0.3029743553</v>
      </c>
      <c r="AQ103" s="80">
        <f t="shared" si="38"/>
        <v>0.3081245856</v>
      </c>
      <c r="AR103" s="80">
        <f t="shared" si="38"/>
        <v>0.3130354623</v>
      </c>
      <c r="AS103" s="80">
        <f t="shared" si="38"/>
        <v>0.317718109</v>
      </c>
      <c r="AT103" s="80">
        <f t="shared" si="38"/>
        <v>0.3221831328</v>
      </c>
      <c r="AU103" s="80">
        <f t="shared" si="38"/>
        <v>0.3249983072</v>
      </c>
      <c r="AV103" s="80">
        <f t="shared" si="38"/>
        <v>0.3277352824</v>
      </c>
      <c r="AW103" s="80">
        <f t="shared" si="38"/>
        <v>0.3303962304</v>
      </c>
      <c r="AX103" s="80">
        <f t="shared" si="38"/>
        <v>0.3329832632</v>
      </c>
      <c r="AY103" s="80">
        <f t="shared" si="38"/>
        <v>0.335498434</v>
      </c>
      <c r="AZ103" s="80">
        <f t="shared" si="38"/>
        <v>0.3379437389</v>
      </c>
      <c r="BA103" s="80">
        <f t="shared" si="38"/>
        <v>0.3403211187</v>
      </c>
      <c r="BB103" s="80">
        <f t="shared" si="38"/>
        <v>0.3426324602</v>
      </c>
      <c r="BC103" s="80">
        <f t="shared" si="38"/>
        <v>0.3448795978</v>
      </c>
      <c r="BD103" s="80">
        <f t="shared" si="38"/>
        <v>0.3470643148</v>
      </c>
      <c r="BE103" s="80">
        <f t="shared" si="38"/>
        <v>0.3491883453</v>
      </c>
      <c r="BF103" s="80">
        <f t="shared" si="38"/>
        <v>0.3512533749</v>
      </c>
      <c r="BG103" s="80">
        <f t="shared" si="38"/>
        <v>0.3570774944</v>
      </c>
      <c r="BH103" s="80">
        <f t="shared" si="38"/>
        <v>0.3627084189</v>
      </c>
      <c r="BI103" s="80">
        <f t="shared" si="38"/>
        <v>0.3681525571</v>
      </c>
      <c r="BJ103" s="80">
        <f t="shared" si="38"/>
        <v>0.373416105</v>
      </c>
      <c r="BK103" s="80">
        <f t="shared" si="38"/>
        <v>0.3785050529</v>
      </c>
      <c r="BL103" s="80">
        <f t="shared" si="38"/>
        <v>0.3834251928</v>
      </c>
      <c r="BM103" s="80">
        <f t="shared" si="38"/>
        <v>0.3881821241</v>
      </c>
      <c r="BN103" s="80">
        <f t="shared" si="38"/>
        <v>0.3927812607</v>
      </c>
      <c r="BO103" s="80">
        <f t="shared" si="38"/>
        <v>0.397227837</v>
      </c>
      <c r="BP103" s="80">
        <f t="shared" si="38"/>
        <v>0.4015269136</v>
      </c>
      <c r="BQ103" s="80">
        <f t="shared" si="38"/>
        <v>0.4056833833</v>
      </c>
      <c r="BR103" s="80">
        <f t="shared" si="38"/>
        <v>0.4097019766</v>
      </c>
    </row>
    <row r="104" ht="15.75" customHeight="1" outlineLevel="2"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</row>
    <row r="105" ht="15.75" customHeight="1" outlineLevel="2">
      <c r="D105" s="51" t="str">
        <f>Inputs!D79</f>
        <v>% of users ordering granite</v>
      </c>
      <c r="E105" s="51" t="str">
        <f>Inputs!E79</f>
        <v>[%]</v>
      </c>
      <c r="K105" s="93">
        <f>LOOKUP(K$6,Inputs!$K$6:$O$6,Inputs!$K79:$O79)</f>
        <v>1</v>
      </c>
      <c r="L105" s="93">
        <f>LOOKUP(L$6,Inputs!$K$6:$O$6,Inputs!$K79:$O79)</f>
        <v>1</v>
      </c>
      <c r="M105" s="93">
        <f>LOOKUP(M$6,Inputs!$K$6:$O$6,Inputs!$K79:$O79)</f>
        <v>1</v>
      </c>
      <c r="N105" s="93">
        <f>LOOKUP(N$6,Inputs!$K$6:$O$6,Inputs!$K79:$O79)</f>
        <v>1</v>
      </c>
      <c r="O105" s="93">
        <f>LOOKUP(O$6,Inputs!$K$6:$O$6,Inputs!$K79:$O79)</f>
        <v>1</v>
      </c>
      <c r="P105" s="93">
        <f>LOOKUP(P$6,Inputs!$K$6:$O$6,Inputs!$K79:$O79)</f>
        <v>1</v>
      </c>
      <c r="Q105" s="93">
        <f>LOOKUP(Q$6,Inputs!$K$6:$O$6,Inputs!$K79:$O79)</f>
        <v>1</v>
      </c>
      <c r="R105" s="93">
        <f>LOOKUP(R$6,Inputs!$K$6:$O$6,Inputs!$K79:$O79)</f>
        <v>1</v>
      </c>
      <c r="S105" s="93">
        <f>LOOKUP(S$6,Inputs!$K$6:$O$6,Inputs!$K79:$O79)</f>
        <v>1</v>
      </c>
      <c r="T105" s="93">
        <f>LOOKUP(T$6,Inputs!$K$6:$O$6,Inputs!$K79:$O79)</f>
        <v>1</v>
      </c>
      <c r="U105" s="93">
        <f>LOOKUP(U$6,Inputs!$K$6:$O$6,Inputs!$K79:$O79)</f>
        <v>1</v>
      </c>
      <c r="V105" s="93">
        <f>LOOKUP(V$6,Inputs!$K$6:$O$6,Inputs!$K79:$O79)</f>
        <v>1</v>
      </c>
      <c r="W105" s="93">
        <f>LOOKUP(W$6,Inputs!$K$6:$O$6,Inputs!$K79:$O79)</f>
        <v>1</v>
      </c>
      <c r="X105" s="93">
        <f>LOOKUP(X$6,Inputs!$K$6:$O$6,Inputs!$K79:$O79)</f>
        <v>1</v>
      </c>
      <c r="Y105" s="93">
        <f>LOOKUP(Y$6,Inputs!$K$6:$O$6,Inputs!$K79:$O79)</f>
        <v>1</v>
      </c>
      <c r="Z105" s="93">
        <f>LOOKUP(Z$6,Inputs!$K$6:$O$6,Inputs!$K79:$O79)</f>
        <v>1</v>
      </c>
      <c r="AA105" s="93">
        <f>LOOKUP(AA$6,Inputs!$K$6:$O$6,Inputs!$K79:$O79)</f>
        <v>1</v>
      </c>
      <c r="AB105" s="93">
        <f>LOOKUP(AB$6,Inputs!$K$6:$O$6,Inputs!$K79:$O79)</f>
        <v>1</v>
      </c>
      <c r="AC105" s="93">
        <f>LOOKUP(AC$6,Inputs!$K$6:$O$6,Inputs!$K79:$O79)</f>
        <v>1</v>
      </c>
      <c r="AD105" s="93">
        <f>LOOKUP(AD$6,Inputs!$K$6:$O$6,Inputs!$K79:$O79)</f>
        <v>1</v>
      </c>
      <c r="AE105" s="93">
        <f>LOOKUP(AE$6,Inputs!$K$6:$O$6,Inputs!$K79:$O79)</f>
        <v>1</v>
      </c>
      <c r="AF105" s="93">
        <f>LOOKUP(AF$6,Inputs!$K$6:$O$6,Inputs!$K79:$O79)</f>
        <v>1</v>
      </c>
      <c r="AG105" s="93">
        <f>LOOKUP(AG$6,Inputs!$K$6:$O$6,Inputs!$K79:$O79)</f>
        <v>1</v>
      </c>
      <c r="AH105" s="93">
        <f>LOOKUP(AH$6,Inputs!$K$6:$O$6,Inputs!$K79:$O79)</f>
        <v>1</v>
      </c>
      <c r="AI105" s="93">
        <f>LOOKUP(AI$6,Inputs!$K$6:$O$6,Inputs!$K79:$O79)</f>
        <v>1</v>
      </c>
      <c r="AJ105" s="93">
        <f>LOOKUP(AJ$6,Inputs!$K$6:$O$6,Inputs!$K79:$O79)</f>
        <v>1</v>
      </c>
      <c r="AK105" s="93">
        <f>LOOKUP(AK$6,Inputs!$K$6:$O$6,Inputs!$K79:$O79)</f>
        <v>1</v>
      </c>
      <c r="AL105" s="93">
        <f>LOOKUP(AL$6,Inputs!$K$6:$O$6,Inputs!$K79:$O79)</f>
        <v>1</v>
      </c>
      <c r="AM105" s="93">
        <f>LOOKUP(AM$6,Inputs!$K$6:$O$6,Inputs!$K79:$O79)</f>
        <v>1</v>
      </c>
      <c r="AN105" s="93">
        <f>LOOKUP(AN$6,Inputs!$K$6:$O$6,Inputs!$K79:$O79)</f>
        <v>1</v>
      </c>
      <c r="AO105" s="93">
        <f>LOOKUP(AO$6,Inputs!$K$6:$O$6,Inputs!$K79:$O79)</f>
        <v>1</v>
      </c>
      <c r="AP105" s="93">
        <f>LOOKUP(AP$6,Inputs!$K$6:$O$6,Inputs!$K79:$O79)</f>
        <v>1</v>
      </c>
      <c r="AQ105" s="93">
        <f>LOOKUP(AQ$6,Inputs!$K$6:$O$6,Inputs!$K79:$O79)</f>
        <v>1</v>
      </c>
      <c r="AR105" s="93">
        <f>LOOKUP(AR$6,Inputs!$K$6:$O$6,Inputs!$K79:$O79)</f>
        <v>1</v>
      </c>
      <c r="AS105" s="93">
        <f>LOOKUP(AS$6,Inputs!$K$6:$O$6,Inputs!$K79:$O79)</f>
        <v>1</v>
      </c>
      <c r="AT105" s="93">
        <f>LOOKUP(AT$6,Inputs!$K$6:$O$6,Inputs!$K79:$O79)</f>
        <v>1</v>
      </c>
      <c r="AU105" s="93">
        <f>LOOKUP(AU$6,Inputs!$K$6:$O$6,Inputs!$K79:$O79)</f>
        <v>1</v>
      </c>
      <c r="AV105" s="93">
        <f>LOOKUP(AV$6,Inputs!$K$6:$O$6,Inputs!$K79:$O79)</f>
        <v>1</v>
      </c>
      <c r="AW105" s="93">
        <f>LOOKUP(AW$6,Inputs!$K$6:$O$6,Inputs!$K79:$O79)</f>
        <v>1</v>
      </c>
      <c r="AX105" s="93">
        <f>LOOKUP(AX$6,Inputs!$K$6:$O$6,Inputs!$K79:$O79)</f>
        <v>1</v>
      </c>
      <c r="AY105" s="93">
        <f>LOOKUP(AY$6,Inputs!$K$6:$O$6,Inputs!$K79:$O79)</f>
        <v>1</v>
      </c>
      <c r="AZ105" s="93">
        <f>LOOKUP(AZ$6,Inputs!$K$6:$O$6,Inputs!$K79:$O79)</f>
        <v>1</v>
      </c>
      <c r="BA105" s="93">
        <f>LOOKUP(BA$6,Inputs!$K$6:$O$6,Inputs!$K79:$O79)</f>
        <v>1</v>
      </c>
      <c r="BB105" s="93">
        <f>LOOKUP(BB$6,Inputs!$K$6:$O$6,Inputs!$K79:$O79)</f>
        <v>1</v>
      </c>
      <c r="BC105" s="93">
        <f>LOOKUP(BC$6,Inputs!$K$6:$O$6,Inputs!$K79:$O79)</f>
        <v>1</v>
      </c>
      <c r="BD105" s="93">
        <f>LOOKUP(BD$6,Inputs!$K$6:$O$6,Inputs!$K79:$O79)</f>
        <v>1</v>
      </c>
      <c r="BE105" s="93">
        <f>LOOKUP(BE$6,Inputs!$K$6:$O$6,Inputs!$K79:$O79)</f>
        <v>1</v>
      </c>
      <c r="BF105" s="93">
        <f>LOOKUP(BF$6,Inputs!$K$6:$O$6,Inputs!$K79:$O79)</f>
        <v>1</v>
      </c>
      <c r="BG105" s="93">
        <f>LOOKUP(BG$6,Inputs!$K$6:$O$6,Inputs!$K79:$O79)</f>
        <v>1</v>
      </c>
      <c r="BH105" s="93">
        <f>LOOKUP(BH$6,Inputs!$K$6:$O$6,Inputs!$K79:$O79)</f>
        <v>1</v>
      </c>
      <c r="BI105" s="93">
        <f>LOOKUP(BI$6,Inputs!$K$6:$O$6,Inputs!$K79:$O79)</f>
        <v>1</v>
      </c>
      <c r="BJ105" s="93">
        <f>LOOKUP(BJ$6,Inputs!$K$6:$O$6,Inputs!$K79:$O79)</f>
        <v>1</v>
      </c>
      <c r="BK105" s="93">
        <f>LOOKUP(BK$6,Inputs!$K$6:$O$6,Inputs!$K79:$O79)</f>
        <v>1</v>
      </c>
      <c r="BL105" s="93">
        <f>LOOKUP(BL$6,Inputs!$K$6:$O$6,Inputs!$K79:$O79)</f>
        <v>1</v>
      </c>
      <c r="BM105" s="93">
        <f>LOOKUP(BM$6,Inputs!$K$6:$O$6,Inputs!$K79:$O79)</f>
        <v>1</v>
      </c>
      <c r="BN105" s="93">
        <f>LOOKUP(BN$6,Inputs!$K$6:$O$6,Inputs!$K79:$O79)</f>
        <v>1</v>
      </c>
      <c r="BO105" s="93">
        <f>LOOKUP(BO$6,Inputs!$K$6:$O$6,Inputs!$K79:$O79)</f>
        <v>1</v>
      </c>
      <c r="BP105" s="93">
        <f>LOOKUP(BP$6,Inputs!$K$6:$O$6,Inputs!$K79:$O79)</f>
        <v>1</v>
      </c>
      <c r="BQ105" s="93">
        <f>LOOKUP(BQ$6,Inputs!$K$6:$O$6,Inputs!$K79:$O79)</f>
        <v>1</v>
      </c>
      <c r="BR105" s="93">
        <f>LOOKUP(BR$6,Inputs!$K$6:$O$6,Inputs!$K79:$O79)</f>
        <v>1</v>
      </c>
    </row>
    <row r="106" ht="15.75" customHeight="1" outlineLevel="2">
      <c r="D106" s="51" t="str">
        <f>Inputs!D80</f>
        <v>% of users ordering sharp sand</v>
      </c>
      <c r="E106" s="51" t="str">
        <f>Inputs!E80</f>
        <v>[%]</v>
      </c>
      <c r="K106" s="93">
        <f t="shared" ref="K106:BR106" si="39">1-K105-K107</f>
        <v>0</v>
      </c>
      <c r="L106" s="93">
        <f t="shared" si="39"/>
        <v>0</v>
      </c>
      <c r="M106" s="93">
        <f t="shared" si="39"/>
        <v>0</v>
      </c>
      <c r="N106" s="93">
        <f t="shared" si="39"/>
        <v>0</v>
      </c>
      <c r="O106" s="93">
        <f t="shared" si="39"/>
        <v>0</v>
      </c>
      <c r="P106" s="93">
        <f t="shared" si="39"/>
        <v>0</v>
      </c>
      <c r="Q106" s="93">
        <f t="shared" si="39"/>
        <v>0</v>
      </c>
      <c r="R106" s="93">
        <f t="shared" si="39"/>
        <v>0</v>
      </c>
      <c r="S106" s="93">
        <f t="shared" si="39"/>
        <v>0</v>
      </c>
      <c r="T106" s="93">
        <f t="shared" si="39"/>
        <v>0</v>
      </c>
      <c r="U106" s="93">
        <f t="shared" si="39"/>
        <v>0</v>
      </c>
      <c r="V106" s="93">
        <f t="shared" si="39"/>
        <v>0</v>
      </c>
      <c r="W106" s="93">
        <f t="shared" si="39"/>
        <v>0</v>
      </c>
      <c r="X106" s="93">
        <f t="shared" si="39"/>
        <v>0</v>
      </c>
      <c r="Y106" s="93">
        <f t="shared" si="39"/>
        <v>0</v>
      </c>
      <c r="Z106" s="93">
        <f t="shared" si="39"/>
        <v>0</v>
      </c>
      <c r="AA106" s="93">
        <f t="shared" si="39"/>
        <v>0</v>
      </c>
      <c r="AB106" s="93">
        <f t="shared" si="39"/>
        <v>0</v>
      </c>
      <c r="AC106" s="93">
        <f t="shared" si="39"/>
        <v>0</v>
      </c>
      <c r="AD106" s="93">
        <f t="shared" si="39"/>
        <v>0</v>
      </c>
      <c r="AE106" s="93">
        <f t="shared" si="39"/>
        <v>0</v>
      </c>
      <c r="AF106" s="93">
        <f t="shared" si="39"/>
        <v>0</v>
      </c>
      <c r="AG106" s="93">
        <f t="shared" si="39"/>
        <v>0</v>
      </c>
      <c r="AH106" s="93">
        <f t="shared" si="39"/>
        <v>0</v>
      </c>
      <c r="AI106" s="93">
        <f t="shared" si="39"/>
        <v>0</v>
      </c>
      <c r="AJ106" s="93">
        <f t="shared" si="39"/>
        <v>0</v>
      </c>
      <c r="AK106" s="93">
        <f t="shared" si="39"/>
        <v>0</v>
      </c>
      <c r="AL106" s="93">
        <f t="shared" si="39"/>
        <v>0</v>
      </c>
      <c r="AM106" s="93">
        <f t="shared" si="39"/>
        <v>0</v>
      </c>
      <c r="AN106" s="93">
        <f t="shared" si="39"/>
        <v>0</v>
      </c>
      <c r="AO106" s="93">
        <f t="shared" si="39"/>
        <v>0</v>
      </c>
      <c r="AP106" s="93">
        <f t="shared" si="39"/>
        <v>0</v>
      </c>
      <c r="AQ106" s="93">
        <f t="shared" si="39"/>
        <v>0</v>
      </c>
      <c r="AR106" s="93">
        <f t="shared" si="39"/>
        <v>0</v>
      </c>
      <c r="AS106" s="93">
        <f t="shared" si="39"/>
        <v>0</v>
      </c>
      <c r="AT106" s="93">
        <f t="shared" si="39"/>
        <v>0</v>
      </c>
      <c r="AU106" s="93">
        <f t="shared" si="39"/>
        <v>0</v>
      </c>
      <c r="AV106" s="93">
        <f t="shared" si="39"/>
        <v>0</v>
      </c>
      <c r="AW106" s="93">
        <f t="shared" si="39"/>
        <v>0</v>
      </c>
      <c r="AX106" s="93">
        <f t="shared" si="39"/>
        <v>0</v>
      </c>
      <c r="AY106" s="93">
        <f t="shared" si="39"/>
        <v>0</v>
      </c>
      <c r="AZ106" s="93">
        <f t="shared" si="39"/>
        <v>0</v>
      </c>
      <c r="BA106" s="93">
        <f t="shared" si="39"/>
        <v>0</v>
      </c>
      <c r="BB106" s="93">
        <f t="shared" si="39"/>
        <v>0</v>
      </c>
      <c r="BC106" s="93">
        <f t="shared" si="39"/>
        <v>0</v>
      </c>
      <c r="BD106" s="93">
        <f t="shared" si="39"/>
        <v>0</v>
      </c>
      <c r="BE106" s="93">
        <f t="shared" si="39"/>
        <v>0</v>
      </c>
      <c r="BF106" s="93">
        <f t="shared" si="39"/>
        <v>0</v>
      </c>
      <c r="BG106" s="93">
        <f t="shared" si="39"/>
        <v>0</v>
      </c>
      <c r="BH106" s="93">
        <f t="shared" si="39"/>
        <v>0</v>
      </c>
      <c r="BI106" s="93">
        <f t="shared" si="39"/>
        <v>0</v>
      </c>
      <c r="BJ106" s="93">
        <f t="shared" si="39"/>
        <v>0</v>
      </c>
      <c r="BK106" s="93">
        <f t="shared" si="39"/>
        <v>0</v>
      </c>
      <c r="BL106" s="93">
        <f t="shared" si="39"/>
        <v>0</v>
      </c>
      <c r="BM106" s="93">
        <f t="shared" si="39"/>
        <v>0</v>
      </c>
      <c r="BN106" s="93">
        <f t="shared" si="39"/>
        <v>0</v>
      </c>
      <c r="BO106" s="93">
        <f t="shared" si="39"/>
        <v>0</v>
      </c>
      <c r="BP106" s="93">
        <f t="shared" si="39"/>
        <v>0</v>
      </c>
      <c r="BQ106" s="93">
        <f t="shared" si="39"/>
        <v>0</v>
      </c>
      <c r="BR106" s="93">
        <f t="shared" si="39"/>
        <v>0</v>
      </c>
    </row>
    <row r="107" ht="15.75" customHeight="1" outlineLevel="2">
      <c r="D107" s="51" t="s">
        <v>181</v>
      </c>
      <c r="E107" s="51" t="str">
        <f>Inputs!E81</f>
        <v>[%]</v>
      </c>
      <c r="K107" s="93">
        <f>LOOKUP(K$6,Inputs!$K$6:$O$6,Inputs!$K81:$O81)</f>
        <v>0</v>
      </c>
      <c r="L107" s="93">
        <f>LOOKUP(L$6,Inputs!$K$6:$O$6,Inputs!$K81:$O81)</f>
        <v>0</v>
      </c>
      <c r="M107" s="93">
        <f>LOOKUP(M$6,Inputs!$K$6:$O$6,Inputs!$K81:$O81)</f>
        <v>0</v>
      </c>
      <c r="N107" s="93">
        <f>LOOKUP(N$6,Inputs!$K$6:$O$6,Inputs!$K81:$O81)</f>
        <v>0</v>
      </c>
      <c r="O107" s="93">
        <f>LOOKUP(O$6,Inputs!$K$6:$O$6,Inputs!$K81:$O81)</f>
        <v>0</v>
      </c>
      <c r="P107" s="93">
        <f>LOOKUP(P$6,Inputs!$K$6:$O$6,Inputs!$K81:$O81)</f>
        <v>0</v>
      </c>
      <c r="Q107" s="93">
        <f>LOOKUP(Q$6,Inputs!$K$6:$O$6,Inputs!$K81:$O81)</f>
        <v>0</v>
      </c>
      <c r="R107" s="93">
        <f>LOOKUP(R$6,Inputs!$K$6:$O$6,Inputs!$K81:$O81)</f>
        <v>0</v>
      </c>
      <c r="S107" s="93">
        <f>LOOKUP(S$6,Inputs!$K$6:$O$6,Inputs!$K81:$O81)</f>
        <v>0</v>
      </c>
      <c r="T107" s="93">
        <f>LOOKUP(T$6,Inputs!$K$6:$O$6,Inputs!$K81:$O81)</f>
        <v>0</v>
      </c>
      <c r="U107" s="93">
        <f>LOOKUP(U$6,Inputs!$K$6:$O$6,Inputs!$K81:$O81)</f>
        <v>0</v>
      </c>
      <c r="V107" s="93">
        <f>LOOKUP(V$6,Inputs!$K$6:$O$6,Inputs!$K81:$O81)</f>
        <v>0</v>
      </c>
      <c r="W107" s="93">
        <f>LOOKUP(W$6,Inputs!$K$6:$O$6,Inputs!$K81:$O81)</f>
        <v>0</v>
      </c>
      <c r="X107" s="93">
        <f>LOOKUP(X$6,Inputs!$K$6:$O$6,Inputs!$K81:$O81)</f>
        <v>0</v>
      </c>
      <c r="Y107" s="93">
        <f>LOOKUP(Y$6,Inputs!$K$6:$O$6,Inputs!$K81:$O81)</f>
        <v>0</v>
      </c>
      <c r="Z107" s="93">
        <f>LOOKUP(Z$6,Inputs!$K$6:$O$6,Inputs!$K81:$O81)</f>
        <v>0</v>
      </c>
      <c r="AA107" s="93">
        <f>LOOKUP(AA$6,Inputs!$K$6:$O$6,Inputs!$K81:$O81)</f>
        <v>0</v>
      </c>
      <c r="AB107" s="93">
        <f>LOOKUP(AB$6,Inputs!$K$6:$O$6,Inputs!$K81:$O81)</f>
        <v>0</v>
      </c>
      <c r="AC107" s="93">
        <f>LOOKUP(AC$6,Inputs!$K$6:$O$6,Inputs!$K81:$O81)</f>
        <v>0</v>
      </c>
      <c r="AD107" s="93">
        <f>LOOKUP(AD$6,Inputs!$K$6:$O$6,Inputs!$K81:$O81)</f>
        <v>0</v>
      </c>
      <c r="AE107" s="93">
        <f>LOOKUP(AE$6,Inputs!$K$6:$O$6,Inputs!$K81:$O81)</f>
        <v>0</v>
      </c>
      <c r="AF107" s="93">
        <f>LOOKUP(AF$6,Inputs!$K$6:$O$6,Inputs!$K81:$O81)</f>
        <v>0</v>
      </c>
      <c r="AG107" s="93">
        <f>LOOKUP(AG$6,Inputs!$K$6:$O$6,Inputs!$K81:$O81)</f>
        <v>0</v>
      </c>
      <c r="AH107" s="93">
        <f>LOOKUP(AH$6,Inputs!$K$6:$O$6,Inputs!$K81:$O81)</f>
        <v>0</v>
      </c>
      <c r="AI107" s="93">
        <f>LOOKUP(AI$6,Inputs!$K$6:$O$6,Inputs!$K81:$O81)</f>
        <v>0</v>
      </c>
      <c r="AJ107" s="93">
        <f>LOOKUP(AJ$6,Inputs!$K$6:$O$6,Inputs!$K81:$O81)</f>
        <v>0</v>
      </c>
      <c r="AK107" s="93">
        <f>LOOKUP(AK$6,Inputs!$K$6:$O$6,Inputs!$K81:$O81)</f>
        <v>0</v>
      </c>
      <c r="AL107" s="93">
        <f>LOOKUP(AL$6,Inputs!$K$6:$O$6,Inputs!$K81:$O81)</f>
        <v>0</v>
      </c>
      <c r="AM107" s="93">
        <f>LOOKUP(AM$6,Inputs!$K$6:$O$6,Inputs!$K81:$O81)</f>
        <v>0</v>
      </c>
      <c r="AN107" s="93">
        <f>LOOKUP(AN$6,Inputs!$K$6:$O$6,Inputs!$K81:$O81)</f>
        <v>0</v>
      </c>
      <c r="AO107" s="93">
        <f>LOOKUP(AO$6,Inputs!$K$6:$O$6,Inputs!$K81:$O81)</f>
        <v>0</v>
      </c>
      <c r="AP107" s="93">
        <f>LOOKUP(AP$6,Inputs!$K$6:$O$6,Inputs!$K81:$O81)</f>
        <v>0</v>
      </c>
      <c r="AQ107" s="93">
        <f>LOOKUP(AQ$6,Inputs!$K$6:$O$6,Inputs!$K81:$O81)</f>
        <v>0</v>
      </c>
      <c r="AR107" s="93">
        <f>LOOKUP(AR$6,Inputs!$K$6:$O$6,Inputs!$K81:$O81)</f>
        <v>0</v>
      </c>
      <c r="AS107" s="93">
        <f>LOOKUP(AS$6,Inputs!$K$6:$O$6,Inputs!$K81:$O81)</f>
        <v>0</v>
      </c>
      <c r="AT107" s="93">
        <f>LOOKUP(AT$6,Inputs!$K$6:$O$6,Inputs!$K81:$O81)</f>
        <v>0</v>
      </c>
      <c r="AU107" s="93">
        <f>LOOKUP(AU$6,Inputs!$K$6:$O$6,Inputs!$K81:$O81)</f>
        <v>0</v>
      </c>
      <c r="AV107" s="93">
        <f>LOOKUP(AV$6,Inputs!$K$6:$O$6,Inputs!$K81:$O81)</f>
        <v>0</v>
      </c>
      <c r="AW107" s="93">
        <f>LOOKUP(AW$6,Inputs!$K$6:$O$6,Inputs!$K81:$O81)</f>
        <v>0</v>
      </c>
      <c r="AX107" s="93">
        <f>LOOKUP(AX$6,Inputs!$K$6:$O$6,Inputs!$K81:$O81)</f>
        <v>0</v>
      </c>
      <c r="AY107" s="93">
        <f>LOOKUP(AY$6,Inputs!$K$6:$O$6,Inputs!$K81:$O81)</f>
        <v>0</v>
      </c>
      <c r="AZ107" s="93">
        <f>LOOKUP(AZ$6,Inputs!$K$6:$O$6,Inputs!$K81:$O81)</f>
        <v>0</v>
      </c>
      <c r="BA107" s="93">
        <f>LOOKUP(BA$6,Inputs!$K$6:$O$6,Inputs!$K81:$O81)</f>
        <v>0</v>
      </c>
      <c r="BB107" s="93">
        <f>LOOKUP(BB$6,Inputs!$K$6:$O$6,Inputs!$K81:$O81)</f>
        <v>0</v>
      </c>
      <c r="BC107" s="93">
        <f>LOOKUP(BC$6,Inputs!$K$6:$O$6,Inputs!$K81:$O81)</f>
        <v>0</v>
      </c>
      <c r="BD107" s="93">
        <f>LOOKUP(BD$6,Inputs!$K$6:$O$6,Inputs!$K81:$O81)</f>
        <v>0</v>
      </c>
      <c r="BE107" s="93">
        <f>LOOKUP(BE$6,Inputs!$K$6:$O$6,Inputs!$K81:$O81)</f>
        <v>0</v>
      </c>
      <c r="BF107" s="93">
        <f>LOOKUP(BF$6,Inputs!$K$6:$O$6,Inputs!$K81:$O81)</f>
        <v>0</v>
      </c>
      <c r="BG107" s="93">
        <f>LOOKUP(BG$6,Inputs!$K$6:$O$6,Inputs!$K81:$O81)</f>
        <v>0</v>
      </c>
      <c r="BH107" s="93">
        <f>LOOKUP(BH$6,Inputs!$K$6:$O$6,Inputs!$K81:$O81)</f>
        <v>0</v>
      </c>
      <c r="BI107" s="93">
        <f>LOOKUP(BI$6,Inputs!$K$6:$O$6,Inputs!$K81:$O81)</f>
        <v>0</v>
      </c>
      <c r="BJ107" s="93">
        <f>LOOKUP(BJ$6,Inputs!$K$6:$O$6,Inputs!$K81:$O81)</f>
        <v>0</v>
      </c>
      <c r="BK107" s="93">
        <f>LOOKUP(BK$6,Inputs!$K$6:$O$6,Inputs!$K81:$O81)</f>
        <v>0</v>
      </c>
      <c r="BL107" s="93">
        <f>LOOKUP(BL$6,Inputs!$K$6:$O$6,Inputs!$K81:$O81)</f>
        <v>0</v>
      </c>
      <c r="BM107" s="93">
        <f>LOOKUP(BM$6,Inputs!$K$6:$O$6,Inputs!$K81:$O81)</f>
        <v>0</v>
      </c>
      <c r="BN107" s="93">
        <f>LOOKUP(BN$6,Inputs!$K$6:$O$6,Inputs!$K81:$O81)</f>
        <v>0</v>
      </c>
      <c r="BO107" s="93">
        <f>LOOKUP(BO$6,Inputs!$K$6:$O$6,Inputs!$K81:$O81)</f>
        <v>0</v>
      </c>
      <c r="BP107" s="93">
        <f>LOOKUP(BP$6,Inputs!$K$6:$O$6,Inputs!$K81:$O81)</f>
        <v>0</v>
      </c>
      <c r="BQ107" s="93">
        <f>LOOKUP(BQ$6,Inputs!$K$6:$O$6,Inputs!$K81:$O81)</f>
        <v>0</v>
      </c>
      <c r="BR107" s="93">
        <f>LOOKUP(BR$6,Inputs!$K$6:$O$6,Inputs!$K81:$O81)</f>
        <v>0</v>
      </c>
    </row>
    <row r="108" ht="15.75" customHeight="1" outlineLevel="2"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</row>
    <row r="109" ht="15.75" customHeight="1" outlineLevel="2">
      <c r="D109" s="51" t="s">
        <v>256</v>
      </c>
      <c r="E109" s="51" t="s">
        <v>158</v>
      </c>
      <c r="K109" s="116">
        <f t="shared" ref="K109:BR109" si="40">K105*K$102</f>
        <v>31</v>
      </c>
      <c r="L109" s="116">
        <f t="shared" si="40"/>
        <v>32.05833333</v>
      </c>
      <c r="M109" s="116">
        <f t="shared" si="40"/>
        <v>33.17777778</v>
      </c>
      <c r="N109" s="116">
        <f t="shared" si="40"/>
        <v>34.36125231</v>
      </c>
      <c r="O109" s="116">
        <f t="shared" si="40"/>
        <v>35.61182415</v>
      </c>
      <c r="P109" s="116">
        <f t="shared" si="40"/>
        <v>36.93271609</v>
      </c>
      <c r="Q109" s="116">
        <f t="shared" si="40"/>
        <v>38.32731429</v>
      </c>
      <c r="R109" s="116">
        <f t="shared" si="40"/>
        <v>39.79917635</v>
      </c>
      <c r="S109" s="116">
        <f t="shared" si="40"/>
        <v>41.35203991</v>
      </c>
      <c r="T109" s="116">
        <f t="shared" si="40"/>
        <v>42.98983157</v>
      </c>
      <c r="U109" s="116">
        <f t="shared" si="40"/>
        <v>44.71667631</v>
      </c>
      <c r="V109" s="116">
        <f t="shared" si="40"/>
        <v>46.53690741</v>
      </c>
      <c r="W109" s="116">
        <f t="shared" si="40"/>
        <v>47.55714861</v>
      </c>
      <c r="X109" s="116">
        <f t="shared" si="40"/>
        <v>48.60528221</v>
      </c>
      <c r="Y109" s="116">
        <f t="shared" si="40"/>
        <v>49.68196572</v>
      </c>
      <c r="Z109" s="116">
        <f t="shared" si="40"/>
        <v>50.7878738</v>
      </c>
      <c r="AA109" s="116">
        <f t="shared" si="40"/>
        <v>51.9236986</v>
      </c>
      <c r="AB109" s="116">
        <f t="shared" si="40"/>
        <v>53.09015022</v>
      </c>
      <c r="AC109" s="116">
        <f t="shared" si="40"/>
        <v>54.28795714</v>
      </c>
      <c r="AD109" s="116">
        <f t="shared" si="40"/>
        <v>55.51786669</v>
      </c>
      <c r="AE109" s="116">
        <f t="shared" si="40"/>
        <v>56.78064546</v>
      </c>
      <c r="AF109" s="116">
        <f t="shared" si="40"/>
        <v>58.07707984</v>
      </c>
      <c r="AG109" s="116">
        <f t="shared" si="40"/>
        <v>59.40797643</v>
      </c>
      <c r="AH109" s="116">
        <f t="shared" si="40"/>
        <v>60.77416262</v>
      </c>
      <c r="AI109" s="116">
        <f t="shared" si="40"/>
        <v>65.09816547</v>
      </c>
      <c r="AJ109" s="116">
        <f t="shared" si="40"/>
        <v>69.57935313</v>
      </c>
      <c r="AK109" s="116">
        <f t="shared" si="40"/>
        <v>74.22414445</v>
      </c>
      <c r="AL109" s="116">
        <f t="shared" si="40"/>
        <v>79.03921396</v>
      </c>
      <c r="AM109" s="116">
        <f t="shared" si="40"/>
        <v>84.03150204</v>
      </c>
      <c r="AN109" s="116">
        <f t="shared" si="40"/>
        <v>89.20822565</v>
      </c>
      <c r="AO109" s="116">
        <f t="shared" si="40"/>
        <v>94.57688935</v>
      </c>
      <c r="AP109" s="116">
        <f t="shared" si="40"/>
        <v>100.1452968</v>
      </c>
      <c r="AQ109" s="116">
        <f t="shared" si="40"/>
        <v>105.9215628</v>
      </c>
      <c r="AR109" s="116">
        <f t="shared" si="40"/>
        <v>111.9141256</v>
      </c>
      <c r="AS109" s="116">
        <f t="shared" si="40"/>
        <v>118.1317601</v>
      </c>
      <c r="AT109" s="116">
        <f t="shared" si="40"/>
        <v>124.5835911</v>
      </c>
      <c r="AU109" s="116">
        <f t="shared" si="40"/>
        <v>128.1856222</v>
      </c>
      <c r="AV109" s="116">
        <f t="shared" si="40"/>
        <v>131.8504409</v>
      </c>
      <c r="AW109" s="116">
        <f t="shared" si="40"/>
        <v>135.5793802</v>
      </c>
      <c r="AX109" s="116">
        <f t="shared" si="40"/>
        <v>139.3737987</v>
      </c>
      <c r="AY109" s="116">
        <f t="shared" si="40"/>
        <v>143.2350821</v>
      </c>
      <c r="AZ109" s="116">
        <f t="shared" si="40"/>
        <v>147.1646427</v>
      </c>
      <c r="BA109" s="116">
        <f t="shared" si="40"/>
        <v>151.1639207</v>
      </c>
      <c r="BB109" s="116">
        <f t="shared" si="40"/>
        <v>155.2343844</v>
      </c>
      <c r="BC109" s="116">
        <f t="shared" si="40"/>
        <v>159.3775309</v>
      </c>
      <c r="BD109" s="116">
        <f t="shared" si="40"/>
        <v>163.5948864</v>
      </c>
      <c r="BE109" s="116">
        <f t="shared" si="40"/>
        <v>167.8880073</v>
      </c>
      <c r="BF109" s="116">
        <f t="shared" si="40"/>
        <v>172.2584805</v>
      </c>
      <c r="BG109" s="116">
        <f t="shared" si="40"/>
        <v>180.3681329</v>
      </c>
      <c r="BH109" s="116">
        <f t="shared" si="40"/>
        <v>188.7088169</v>
      </c>
      <c r="BI109" s="116">
        <f t="shared" si="40"/>
        <v>197.2875146</v>
      </c>
      <c r="BJ109" s="116">
        <f t="shared" si="40"/>
        <v>206.1114173</v>
      </c>
      <c r="BK109" s="116">
        <f t="shared" si="40"/>
        <v>215.1879317</v>
      </c>
      <c r="BL109" s="116">
        <f t="shared" si="40"/>
        <v>224.5246867</v>
      </c>
      <c r="BM109" s="116">
        <f t="shared" si="40"/>
        <v>234.1295397</v>
      </c>
      <c r="BN109" s="116">
        <f t="shared" si="40"/>
        <v>244.0105836</v>
      </c>
      <c r="BO109" s="116">
        <f t="shared" si="40"/>
        <v>254.1761541</v>
      </c>
      <c r="BP109" s="116">
        <f t="shared" si="40"/>
        <v>264.6348364</v>
      </c>
      <c r="BQ109" s="116">
        <f t="shared" si="40"/>
        <v>275.3954734</v>
      </c>
      <c r="BR109" s="116">
        <f t="shared" si="40"/>
        <v>286.4671728</v>
      </c>
    </row>
    <row r="110" ht="15.75" customHeight="1" outlineLevel="2">
      <c r="D110" s="51" t="s">
        <v>257</v>
      </c>
      <c r="E110" s="51" t="s">
        <v>158</v>
      </c>
      <c r="K110" s="116">
        <f t="shared" ref="K110:BR110" si="41">K106*K$102</f>
        <v>0</v>
      </c>
      <c r="L110" s="116">
        <f t="shared" si="41"/>
        <v>0</v>
      </c>
      <c r="M110" s="116">
        <f t="shared" si="41"/>
        <v>0</v>
      </c>
      <c r="N110" s="116">
        <f t="shared" si="41"/>
        <v>0</v>
      </c>
      <c r="O110" s="116">
        <f t="shared" si="41"/>
        <v>0</v>
      </c>
      <c r="P110" s="116">
        <f t="shared" si="41"/>
        <v>0</v>
      </c>
      <c r="Q110" s="116">
        <f t="shared" si="41"/>
        <v>0</v>
      </c>
      <c r="R110" s="116">
        <f t="shared" si="41"/>
        <v>0</v>
      </c>
      <c r="S110" s="116">
        <f t="shared" si="41"/>
        <v>0</v>
      </c>
      <c r="T110" s="116">
        <f t="shared" si="41"/>
        <v>0</v>
      </c>
      <c r="U110" s="116">
        <f t="shared" si="41"/>
        <v>0</v>
      </c>
      <c r="V110" s="116">
        <f t="shared" si="41"/>
        <v>0</v>
      </c>
      <c r="W110" s="116">
        <f t="shared" si="41"/>
        <v>0</v>
      </c>
      <c r="X110" s="116">
        <f t="shared" si="41"/>
        <v>0</v>
      </c>
      <c r="Y110" s="116">
        <f t="shared" si="41"/>
        <v>0</v>
      </c>
      <c r="Z110" s="116">
        <f t="shared" si="41"/>
        <v>0</v>
      </c>
      <c r="AA110" s="116">
        <f t="shared" si="41"/>
        <v>0</v>
      </c>
      <c r="AB110" s="116">
        <f t="shared" si="41"/>
        <v>0</v>
      </c>
      <c r="AC110" s="116">
        <f t="shared" si="41"/>
        <v>0</v>
      </c>
      <c r="AD110" s="116">
        <f t="shared" si="41"/>
        <v>0</v>
      </c>
      <c r="AE110" s="116">
        <f t="shared" si="41"/>
        <v>0</v>
      </c>
      <c r="AF110" s="116">
        <f t="shared" si="41"/>
        <v>0</v>
      </c>
      <c r="AG110" s="116">
        <f t="shared" si="41"/>
        <v>0</v>
      </c>
      <c r="AH110" s="116">
        <f t="shared" si="41"/>
        <v>0</v>
      </c>
      <c r="AI110" s="116">
        <f t="shared" si="41"/>
        <v>0</v>
      </c>
      <c r="AJ110" s="116">
        <f t="shared" si="41"/>
        <v>0</v>
      </c>
      <c r="AK110" s="116">
        <f t="shared" si="41"/>
        <v>0</v>
      </c>
      <c r="AL110" s="116">
        <f t="shared" si="41"/>
        <v>0</v>
      </c>
      <c r="AM110" s="116">
        <f t="shared" si="41"/>
        <v>0</v>
      </c>
      <c r="AN110" s="116">
        <f t="shared" si="41"/>
        <v>0</v>
      </c>
      <c r="AO110" s="116">
        <f t="shared" si="41"/>
        <v>0</v>
      </c>
      <c r="AP110" s="116">
        <f t="shared" si="41"/>
        <v>0</v>
      </c>
      <c r="AQ110" s="116">
        <f t="shared" si="41"/>
        <v>0</v>
      </c>
      <c r="AR110" s="116">
        <f t="shared" si="41"/>
        <v>0</v>
      </c>
      <c r="AS110" s="116">
        <f t="shared" si="41"/>
        <v>0</v>
      </c>
      <c r="AT110" s="116">
        <f t="shared" si="41"/>
        <v>0</v>
      </c>
      <c r="AU110" s="116">
        <f t="shared" si="41"/>
        <v>0</v>
      </c>
      <c r="AV110" s="116">
        <f t="shared" si="41"/>
        <v>0</v>
      </c>
      <c r="AW110" s="116">
        <f t="shared" si="41"/>
        <v>0</v>
      </c>
      <c r="AX110" s="116">
        <f t="shared" si="41"/>
        <v>0</v>
      </c>
      <c r="AY110" s="116">
        <f t="shared" si="41"/>
        <v>0</v>
      </c>
      <c r="AZ110" s="116">
        <f t="shared" si="41"/>
        <v>0</v>
      </c>
      <c r="BA110" s="116">
        <f t="shared" si="41"/>
        <v>0</v>
      </c>
      <c r="BB110" s="116">
        <f t="shared" si="41"/>
        <v>0</v>
      </c>
      <c r="BC110" s="116">
        <f t="shared" si="41"/>
        <v>0</v>
      </c>
      <c r="BD110" s="116">
        <f t="shared" si="41"/>
        <v>0</v>
      </c>
      <c r="BE110" s="116">
        <f t="shared" si="41"/>
        <v>0</v>
      </c>
      <c r="BF110" s="116">
        <f t="shared" si="41"/>
        <v>0</v>
      </c>
      <c r="BG110" s="116">
        <f t="shared" si="41"/>
        <v>0</v>
      </c>
      <c r="BH110" s="116">
        <f t="shared" si="41"/>
        <v>0</v>
      </c>
      <c r="BI110" s="116">
        <f t="shared" si="41"/>
        <v>0</v>
      </c>
      <c r="BJ110" s="116">
        <f t="shared" si="41"/>
        <v>0</v>
      </c>
      <c r="BK110" s="116">
        <f t="shared" si="41"/>
        <v>0</v>
      </c>
      <c r="BL110" s="116">
        <f t="shared" si="41"/>
        <v>0</v>
      </c>
      <c r="BM110" s="116">
        <f t="shared" si="41"/>
        <v>0</v>
      </c>
      <c r="BN110" s="116">
        <f t="shared" si="41"/>
        <v>0</v>
      </c>
      <c r="BO110" s="116">
        <f t="shared" si="41"/>
        <v>0</v>
      </c>
      <c r="BP110" s="116">
        <f t="shared" si="41"/>
        <v>0</v>
      </c>
      <c r="BQ110" s="116">
        <f t="shared" si="41"/>
        <v>0</v>
      </c>
      <c r="BR110" s="116">
        <f t="shared" si="41"/>
        <v>0</v>
      </c>
    </row>
    <row r="111" ht="15.75" customHeight="1" outlineLevel="2">
      <c r="D111" s="51" t="s">
        <v>181</v>
      </c>
      <c r="E111" s="51" t="s">
        <v>158</v>
      </c>
      <c r="K111" s="116">
        <f t="shared" ref="K111:BR111" si="42">K107*K$102</f>
        <v>0</v>
      </c>
      <c r="L111" s="116">
        <f t="shared" si="42"/>
        <v>0</v>
      </c>
      <c r="M111" s="116">
        <f t="shared" si="42"/>
        <v>0</v>
      </c>
      <c r="N111" s="116">
        <f t="shared" si="42"/>
        <v>0</v>
      </c>
      <c r="O111" s="116">
        <f t="shared" si="42"/>
        <v>0</v>
      </c>
      <c r="P111" s="116">
        <f t="shared" si="42"/>
        <v>0</v>
      </c>
      <c r="Q111" s="116">
        <f t="shared" si="42"/>
        <v>0</v>
      </c>
      <c r="R111" s="116">
        <f t="shared" si="42"/>
        <v>0</v>
      </c>
      <c r="S111" s="116">
        <f t="shared" si="42"/>
        <v>0</v>
      </c>
      <c r="T111" s="116">
        <f t="shared" si="42"/>
        <v>0</v>
      </c>
      <c r="U111" s="116">
        <f t="shared" si="42"/>
        <v>0</v>
      </c>
      <c r="V111" s="116">
        <f t="shared" si="42"/>
        <v>0</v>
      </c>
      <c r="W111" s="116">
        <f t="shared" si="42"/>
        <v>0</v>
      </c>
      <c r="X111" s="116">
        <f t="shared" si="42"/>
        <v>0</v>
      </c>
      <c r="Y111" s="116">
        <f t="shared" si="42"/>
        <v>0</v>
      </c>
      <c r="Z111" s="116">
        <f t="shared" si="42"/>
        <v>0</v>
      </c>
      <c r="AA111" s="116">
        <f t="shared" si="42"/>
        <v>0</v>
      </c>
      <c r="AB111" s="116">
        <f t="shared" si="42"/>
        <v>0</v>
      </c>
      <c r="AC111" s="116">
        <f t="shared" si="42"/>
        <v>0</v>
      </c>
      <c r="AD111" s="116">
        <f t="shared" si="42"/>
        <v>0</v>
      </c>
      <c r="AE111" s="116">
        <f t="shared" si="42"/>
        <v>0</v>
      </c>
      <c r="AF111" s="116">
        <f t="shared" si="42"/>
        <v>0</v>
      </c>
      <c r="AG111" s="116">
        <f t="shared" si="42"/>
        <v>0</v>
      </c>
      <c r="AH111" s="116">
        <f t="shared" si="42"/>
        <v>0</v>
      </c>
      <c r="AI111" s="116">
        <f t="shared" si="42"/>
        <v>0</v>
      </c>
      <c r="AJ111" s="116">
        <f t="shared" si="42"/>
        <v>0</v>
      </c>
      <c r="AK111" s="116">
        <f t="shared" si="42"/>
        <v>0</v>
      </c>
      <c r="AL111" s="116">
        <f t="shared" si="42"/>
        <v>0</v>
      </c>
      <c r="AM111" s="116">
        <f t="shared" si="42"/>
        <v>0</v>
      </c>
      <c r="AN111" s="116">
        <f t="shared" si="42"/>
        <v>0</v>
      </c>
      <c r="AO111" s="116">
        <f t="shared" si="42"/>
        <v>0</v>
      </c>
      <c r="AP111" s="116">
        <f t="shared" si="42"/>
        <v>0</v>
      </c>
      <c r="AQ111" s="116">
        <f t="shared" si="42"/>
        <v>0</v>
      </c>
      <c r="AR111" s="116">
        <f t="shared" si="42"/>
        <v>0</v>
      </c>
      <c r="AS111" s="116">
        <f t="shared" si="42"/>
        <v>0</v>
      </c>
      <c r="AT111" s="116">
        <f t="shared" si="42"/>
        <v>0</v>
      </c>
      <c r="AU111" s="116">
        <f t="shared" si="42"/>
        <v>0</v>
      </c>
      <c r="AV111" s="116">
        <f t="shared" si="42"/>
        <v>0</v>
      </c>
      <c r="AW111" s="116">
        <f t="shared" si="42"/>
        <v>0</v>
      </c>
      <c r="AX111" s="116">
        <f t="shared" si="42"/>
        <v>0</v>
      </c>
      <c r="AY111" s="116">
        <f t="shared" si="42"/>
        <v>0</v>
      </c>
      <c r="AZ111" s="116">
        <f t="shared" si="42"/>
        <v>0</v>
      </c>
      <c r="BA111" s="116">
        <f t="shared" si="42"/>
        <v>0</v>
      </c>
      <c r="BB111" s="116">
        <f t="shared" si="42"/>
        <v>0</v>
      </c>
      <c r="BC111" s="116">
        <f t="shared" si="42"/>
        <v>0</v>
      </c>
      <c r="BD111" s="116">
        <f t="shared" si="42"/>
        <v>0</v>
      </c>
      <c r="BE111" s="116">
        <f t="shared" si="42"/>
        <v>0</v>
      </c>
      <c r="BF111" s="116">
        <f t="shared" si="42"/>
        <v>0</v>
      </c>
      <c r="BG111" s="116">
        <f t="shared" si="42"/>
        <v>0</v>
      </c>
      <c r="BH111" s="116">
        <f t="shared" si="42"/>
        <v>0</v>
      </c>
      <c r="BI111" s="116">
        <f t="shared" si="42"/>
        <v>0</v>
      </c>
      <c r="BJ111" s="116">
        <f t="shared" si="42"/>
        <v>0</v>
      </c>
      <c r="BK111" s="116">
        <f t="shared" si="42"/>
        <v>0</v>
      </c>
      <c r="BL111" s="116">
        <f t="shared" si="42"/>
        <v>0</v>
      </c>
      <c r="BM111" s="116">
        <f t="shared" si="42"/>
        <v>0</v>
      </c>
      <c r="BN111" s="116">
        <f t="shared" si="42"/>
        <v>0</v>
      </c>
      <c r="BO111" s="116">
        <f t="shared" si="42"/>
        <v>0</v>
      </c>
      <c r="BP111" s="116">
        <f t="shared" si="42"/>
        <v>0</v>
      </c>
      <c r="BQ111" s="116">
        <f t="shared" si="42"/>
        <v>0</v>
      </c>
      <c r="BR111" s="116">
        <f t="shared" si="42"/>
        <v>0</v>
      </c>
    </row>
    <row r="112" ht="15.75" customHeight="1" outlineLevel="2">
      <c r="D112" s="98" t="s">
        <v>258</v>
      </c>
      <c r="E112" s="98" t="s">
        <v>158</v>
      </c>
      <c r="F112" s="98"/>
      <c r="G112" s="98"/>
      <c r="H112" s="98"/>
      <c r="I112" s="98"/>
      <c r="J112" s="98"/>
      <c r="K112" s="119">
        <f t="shared" ref="K112:BR112" si="43">SUM(K109:K110)</f>
        <v>31</v>
      </c>
      <c r="L112" s="119">
        <f t="shared" si="43"/>
        <v>32.05833333</v>
      </c>
      <c r="M112" s="119">
        <f t="shared" si="43"/>
        <v>33.17777778</v>
      </c>
      <c r="N112" s="119">
        <f t="shared" si="43"/>
        <v>34.36125231</v>
      </c>
      <c r="O112" s="119">
        <f t="shared" si="43"/>
        <v>35.61182415</v>
      </c>
      <c r="P112" s="119">
        <f t="shared" si="43"/>
        <v>36.93271609</v>
      </c>
      <c r="Q112" s="119">
        <f t="shared" si="43"/>
        <v>38.32731429</v>
      </c>
      <c r="R112" s="119">
        <f t="shared" si="43"/>
        <v>39.79917635</v>
      </c>
      <c r="S112" s="119">
        <f t="shared" si="43"/>
        <v>41.35203991</v>
      </c>
      <c r="T112" s="119">
        <f t="shared" si="43"/>
        <v>42.98983157</v>
      </c>
      <c r="U112" s="119">
        <f t="shared" si="43"/>
        <v>44.71667631</v>
      </c>
      <c r="V112" s="119">
        <f t="shared" si="43"/>
        <v>46.53690741</v>
      </c>
      <c r="W112" s="119">
        <f t="shared" si="43"/>
        <v>47.55714861</v>
      </c>
      <c r="X112" s="119">
        <f t="shared" si="43"/>
        <v>48.60528221</v>
      </c>
      <c r="Y112" s="119">
        <f t="shared" si="43"/>
        <v>49.68196572</v>
      </c>
      <c r="Z112" s="119">
        <f t="shared" si="43"/>
        <v>50.7878738</v>
      </c>
      <c r="AA112" s="119">
        <f t="shared" si="43"/>
        <v>51.9236986</v>
      </c>
      <c r="AB112" s="119">
        <f t="shared" si="43"/>
        <v>53.09015022</v>
      </c>
      <c r="AC112" s="119">
        <f t="shared" si="43"/>
        <v>54.28795714</v>
      </c>
      <c r="AD112" s="119">
        <f t="shared" si="43"/>
        <v>55.51786669</v>
      </c>
      <c r="AE112" s="119">
        <f t="shared" si="43"/>
        <v>56.78064546</v>
      </c>
      <c r="AF112" s="119">
        <f t="shared" si="43"/>
        <v>58.07707984</v>
      </c>
      <c r="AG112" s="119">
        <f t="shared" si="43"/>
        <v>59.40797643</v>
      </c>
      <c r="AH112" s="119">
        <f t="shared" si="43"/>
        <v>60.77416262</v>
      </c>
      <c r="AI112" s="119">
        <f t="shared" si="43"/>
        <v>65.09816547</v>
      </c>
      <c r="AJ112" s="119">
        <f t="shared" si="43"/>
        <v>69.57935313</v>
      </c>
      <c r="AK112" s="119">
        <f t="shared" si="43"/>
        <v>74.22414445</v>
      </c>
      <c r="AL112" s="119">
        <f t="shared" si="43"/>
        <v>79.03921396</v>
      </c>
      <c r="AM112" s="119">
        <f t="shared" si="43"/>
        <v>84.03150204</v>
      </c>
      <c r="AN112" s="119">
        <f t="shared" si="43"/>
        <v>89.20822565</v>
      </c>
      <c r="AO112" s="119">
        <f t="shared" si="43"/>
        <v>94.57688935</v>
      </c>
      <c r="AP112" s="119">
        <f t="shared" si="43"/>
        <v>100.1452968</v>
      </c>
      <c r="AQ112" s="119">
        <f t="shared" si="43"/>
        <v>105.9215628</v>
      </c>
      <c r="AR112" s="119">
        <f t="shared" si="43"/>
        <v>111.9141256</v>
      </c>
      <c r="AS112" s="119">
        <f t="shared" si="43"/>
        <v>118.1317601</v>
      </c>
      <c r="AT112" s="119">
        <f t="shared" si="43"/>
        <v>124.5835911</v>
      </c>
      <c r="AU112" s="119">
        <f t="shared" si="43"/>
        <v>128.1856222</v>
      </c>
      <c r="AV112" s="119">
        <f t="shared" si="43"/>
        <v>131.8504409</v>
      </c>
      <c r="AW112" s="119">
        <f t="shared" si="43"/>
        <v>135.5793802</v>
      </c>
      <c r="AX112" s="119">
        <f t="shared" si="43"/>
        <v>139.3737987</v>
      </c>
      <c r="AY112" s="119">
        <f t="shared" si="43"/>
        <v>143.2350821</v>
      </c>
      <c r="AZ112" s="119">
        <f t="shared" si="43"/>
        <v>147.1646427</v>
      </c>
      <c r="BA112" s="119">
        <f t="shared" si="43"/>
        <v>151.1639207</v>
      </c>
      <c r="BB112" s="119">
        <f t="shared" si="43"/>
        <v>155.2343844</v>
      </c>
      <c r="BC112" s="119">
        <f t="shared" si="43"/>
        <v>159.3775309</v>
      </c>
      <c r="BD112" s="119">
        <f t="shared" si="43"/>
        <v>163.5948864</v>
      </c>
      <c r="BE112" s="119">
        <f t="shared" si="43"/>
        <v>167.8880073</v>
      </c>
      <c r="BF112" s="119">
        <f t="shared" si="43"/>
        <v>172.2584805</v>
      </c>
      <c r="BG112" s="119">
        <f t="shared" si="43"/>
        <v>180.3681329</v>
      </c>
      <c r="BH112" s="119">
        <f t="shared" si="43"/>
        <v>188.7088169</v>
      </c>
      <c r="BI112" s="119">
        <f t="shared" si="43"/>
        <v>197.2875146</v>
      </c>
      <c r="BJ112" s="119">
        <f t="shared" si="43"/>
        <v>206.1114173</v>
      </c>
      <c r="BK112" s="119">
        <f t="shared" si="43"/>
        <v>215.1879317</v>
      </c>
      <c r="BL112" s="119">
        <f t="shared" si="43"/>
        <v>224.5246867</v>
      </c>
      <c r="BM112" s="119">
        <f t="shared" si="43"/>
        <v>234.1295397</v>
      </c>
      <c r="BN112" s="119">
        <f t="shared" si="43"/>
        <v>244.0105836</v>
      </c>
      <c r="BO112" s="119">
        <f t="shared" si="43"/>
        <v>254.1761541</v>
      </c>
      <c r="BP112" s="119">
        <f t="shared" si="43"/>
        <v>264.6348364</v>
      </c>
      <c r="BQ112" s="119">
        <f t="shared" si="43"/>
        <v>275.3954734</v>
      </c>
      <c r="BR112" s="119">
        <f t="shared" si="43"/>
        <v>286.4671728</v>
      </c>
    </row>
    <row r="113" ht="15.75" customHeight="1" outlineLevel="2"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</row>
    <row r="114" ht="15.75" customHeight="1" outlineLevel="1">
      <c r="C114" s="79" t="s">
        <v>259</v>
      </c>
      <c r="D114" s="79"/>
      <c r="E114" s="79"/>
      <c r="F114" s="79"/>
      <c r="G114" s="79"/>
      <c r="H114" s="79"/>
      <c r="I114" s="79"/>
      <c r="J114" s="7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09"/>
      <c r="AY114" s="109"/>
      <c r="AZ114" s="109"/>
      <c r="BA114" s="109"/>
      <c r="BB114" s="109"/>
      <c r="BC114" s="109"/>
      <c r="BD114" s="109"/>
      <c r="BE114" s="109"/>
      <c r="BF114" s="109"/>
      <c r="BG114" s="109"/>
      <c r="BH114" s="109"/>
      <c r="BI114" s="109"/>
      <c r="BJ114" s="109"/>
      <c r="BK114" s="109"/>
      <c r="BL114" s="109"/>
      <c r="BM114" s="109"/>
      <c r="BN114" s="109"/>
      <c r="BO114" s="109"/>
      <c r="BP114" s="109"/>
      <c r="BQ114" s="109"/>
      <c r="BR114" s="109"/>
    </row>
    <row r="115" ht="15.75" customHeight="1" outlineLevel="2">
      <c r="D115" s="65" t="s">
        <v>233</v>
      </c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</row>
    <row r="116" ht="15.75" customHeight="1" outlineLevel="2">
      <c r="D116" s="51" t="str">
        <f>Inputs!D90</f>
        <v>Sharp sand</v>
      </c>
      <c r="E116" s="51" t="str">
        <f>Inputs!E90</f>
        <v>[%]/Monthly</v>
      </c>
      <c r="F116" s="120">
        <f>Inputs!K11</f>
        <v>12</v>
      </c>
      <c r="K116" s="93">
        <f>LOOKUP(K$6,Inputs!$K$6:$O$6,Inputs!$K90:$O90)/$F$116</f>
        <v>0.008333333333</v>
      </c>
      <c r="L116" s="93">
        <f>LOOKUP(L$6,Inputs!$K$6:$O$6,Inputs!$K90:$O90)/$F$116</f>
        <v>0.008333333333</v>
      </c>
      <c r="M116" s="93">
        <f>LOOKUP(M$6,Inputs!$K$6:$O$6,Inputs!$K90:$O90)/$F$116</f>
        <v>0.008333333333</v>
      </c>
      <c r="N116" s="93">
        <f>LOOKUP(N$6,Inputs!$K$6:$O$6,Inputs!$K90:$O90)/$F$116</f>
        <v>0.008333333333</v>
      </c>
      <c r="O116" s="93">
        <f>LOOKUP(O$6,Inputs!$K$6:$O$6,Inputs!$K90:$O90)/$F$116</f>
        <v>0.008333333333</v>
      </c>
      <c r="P116" s="93">
        <f>LOOKUP(P$6,Inputs!$K$6:$O$6,Inputs!$K90:$O90)/$F$116</f>
        <v>0.008333333333</v>
      </c>
      <c r="Q116" s="93">
        <f>LOOKUP(Q$6,Inputs!$K$6:$O$6,Inputs!$K90:$O90)/$F$116</f>
        <v>0.008333333333</v>
      </c>
      <c r="R116" s="93">
        <f>LOOKUP(R$6,Inputs!$K$6:$O$6,Inputs!$K90:$O90)/$F$116</f>
        <v>0.008333333333</v>
      </c>
      <c r="S116" s="93">
        <f>LOOKUP(S$6,Inputs!$K$6:$O$6,Inputs!$K90:$O90)/$F$116</f>
        <v>0.008333333333</v>
      </c>
      <c r="T116" s="93">
        <f>LOOKUP(T$6,Inputs!$K$6:$O$6,Inputs!$K90:$O90)/$F$116</f>
        <v>0.008333333333</v>
      </c>
      <c r="U116" s="93">
        <f>LOOKUP(U$6,Inputs!$K$6:$O$6,Inputs!$K90:$O90)/$F$116</f>
        <v>0.008333333333</v>
      </c>
      <c r="V116" s="93">
        <f>LOOKUP(V$6,Inputs!$K$6:$O$6,Inputs!$K90:$O90)/$F$116</f>
        <v>0.008333333333</v>
      </c>
      <c r="W116" s="93">
        <f>LOOKUP(W$6,Inputs!$K$6:$O$6,Inputs!$K90:$O90)/$F$116</f>
        <v>0.008333333333</v>
      </c>
      <c r="X116" s="93">
        <f>LOOKUP(X$6,Inputs!$K$6:$O$6,Inputs!$K90:$O90)/$F$116</f>
        <v>0.008333333333</v>
      </c>
      <c r="Y116" s="93">
        <f>LOOKUP(Y$6,Inputs!$K$6:$O$6,Inputs!$K90:$O90)/$F$116</f>
        <v>0.008333333333</v>
      </c>
      <c r="Z116" s="93">
        <f>LOOKUP(Z$6,Inputs!$K$6:$O$6,Inputs!$K90:$O90)/$F$116</f>
        <v>0.008333333333</v>
      </c>
      <c r="AA116" s="93">
        <f>LOOKUP(AA$6,Inputs!$K$6:$O$6,Inputs!$K90:$O90)/$F$116</f>
        <v>0.008333333333</v>
      </c>
      <c r="AB116" s="93">
        <f>LOOKUP(AB$6,Inputs!$K$6:$O$6,Inputs!$K90:$O90)/$F$116</f>
        <v>0.008333333333</v>
      </c>
      <c r="AC116" s="93">
        <f>LOOKUP(AC$6,Inputs!$K$6:$O$6,Inputs!$K90:$O90)/$F$116</f>
        <v>0.008333333333</v>
      </c>
      <c r="AD116" s="93">
        <f>LOOKUP(AD$6,Inputs!$K$6:$O$6,Inputs!$K90:$O90)/$F$116</f>
        <v>0.008333333333</v>
      </c>
      <c r="AE116" s="93">
        <f>LOOKUP(AE$6,Inputs!$K$6:$O$6,Inputs!$K90:$O90)/$F$116</f>
        <v>0.008333333333</v>
      </c>
      <c r="AF116" s="93">
        <f>LOOKUP(AF$6,Inputs!$K$6:$O$6,Inputs!$K90:$O90)/$F$116</f>
        <v>0.008333333333</v>
      </c>
      <c r="AG116" s="93">
        <f>LOOKUP(AG$6,Inputs!$K$6:$O$6,Inputs!$K90:$O90)/$F$116</f>
        <v>0.008333333333</v>
      </c>
      <c r="AH116" s="93">
        <f>LOOKUP(AH$6,Inputs!$K$6:$O$6,Inputs!$K90:$O90)/$F$116</f>
        <v>0.008333333333</v>
      </c>
      <c r="AI116" s="93">
        <f>LOOKUP(AI$6,Inputs!$K$6:$O$6,Inputs!$K90:$O90)/$F$116</f>
        <v>0.008333333333</v>
      </c>
      <c r="AJ116" s="93">
        <f>LOOKUP(AJ$6,Inputs!$K$6:$O$6,Inputs!$K90:$O90)/$F$116</f>
        <v>0.008333333333</v>
      </c>
      <c r="AK116" s="93">
        <f>LOOKUP(AK$6,Inputs!$K$6:$O$6,Inputs!$K90:$O90)/$F$116</f>
        <v>0.008333333333</v>
      </c>
      <c r="AL116" s="93">
        <f>LOOKUP(AL$6,Inputs!$K$6:$O$6,Inputs!$K90:$O90)/$F$116</f>
        <v>0.008333333333</v>
      </c>
      <c r="AM116" s="93">
        <f>LOOKUP(AM$6,Inputs!$K$6:$O$6,Inputs!$K90:$O90)/$F$116</f>
        <v>0.008333333333</v>
      </c>
      <c r="AN116" s="93">
        <f>LOOKUP(AN$6,Inputs!$K$6:$O$6,Inputs!$K90:$O90)/$F$116</f>
        <v>0.008333333333</v>
      </c>
      <c r="AO116" s="93">
        <f>LOOKUP(AO$6,Inputs!$K$6:$O$6,Inputs!$K90:$O90)/$F$116</f>
        <v>0.008333333333</v>
      </c>
      <c r="AP116" s="93">
        <f>LOOKUP(AP$6,Inputs!$K$6:$O$6,Inputs!$K90:$O90)/$F$116</f>
        <v>0.008333333333</v>
      </c>
      <c r="AQ116" s="93">
        <f>LOOKUP(AQ$6,Inputs!$K$6:$O$6,Inputs!$K90:$O90)/$F$116</f>
        <v>0.008333333333</v>
      </c>
      <c r="AR116" s="93">
        <f>LOOKUP(AR$6,Inputs!$K$6:$O$6,Inputs!$K90:$O90)/$F$116</f>
        <v>0.008333333333</v>
      </c>
      <c r="AS116" s="93">
        <f>LOOKUP(AS$6,Inputs!$K$6:$O$6,Inputs!$K90:$O90)/$F$116</f>
        <v>0.008333333333</v>
      </c>
      <c r="AT116" s="93">
        <f>LOOKUP(AT$6,Inputs!$K$6:$O$6,Inputs!$K90:$O90)/$F$116</f>
        <v>0.008333333333</v>
      </c>
      <c r="AU116" s="93">
        <f>LOOKUP(AU$6,Inputs!$K$6:$O$6,Inputs!$K90:$O90)/$F$116</f>
        <v>0.008333333333</v>
      </c>
      <c r="AV116" s="93">
        <f>LOOKUP(AV$6,Inputs!$K$6:$O$6,Inputs!$K90:$O90)/$F$116</f>
        <v>0.008333333333</v>
      </c>
      <c r="AW116" s="93">
        <f>LOOKUP(AW$6,Inputs!$K$6:$O$6,Inputs!$K90:$O90)/$F$116</f>
        <v>0.008333333333</v>
      </c>
      <c r="AX116" s="93">
        <f>LOOKUP(AX$6,Inputs!$K$6:$O$6,Inputs!$K90:$O90)/$F$116</f>
        <v>0.008333333333</v>
      </c>
      <c r="AY116" s="93">
        <f>LOOKUP(AY$6,Inputs!$K$6:$O$6,Inputs!$K90:$O90)/$F$116</f>
        <v>0.008333333333</v>
      </c>
      <c r="AZ116" s="93">
        <f>LOOKUP(AZ$6,Inputs!$K$6:$O$6,Inputs!$K90:$O90)/$F$116</f>
        <v>0.008333333333</v>
      </c>
      <c r="BA116" s="93">
        <f>LOOKUP(BA$6,Inputs!$K$6:$O$6,Inputs!$K90:$O90)/$F$116</f>
        <v>0.008333333333</v>
      </c>
      <c r="BB116" s="93">
        <f>LOOKUP(BB$6,Inputs!$K$6:$O$6,Inputs!$K90:$O90)/$F$116</f>
        <v>0.008333333333</v>
      </c>
      <c r="BC116" s="93">
        <f>LOOKUP(BC$6,Inputs!$K$6:$O$6,Inputs!$K90:$O90)/$F$116</f>
        <v>0.008333333333</v>
      </c>
      <c r="BD116" s="93">
        <f>LOOKUP(BD$6,Inputs!$K$6:$O$6,Inputs!$K90:$O90)/$F$116</f>
        <v>0.008333333333</v>
      </c>
      <c r="BE116" s="93">
        <f>LOOKUP(BE$6,Inputs!$K$6:$O$6,Inputs!$K90:$O90)/$F$116</f>
        <v>0.008333333333</v>
      </c>
      <c r="BF116" s="93">
        <f>LOOKUP(BF$6,Inputs!$K$6:$O$6,Inputs!$K90:$O90)/$F$116</f>
        <v>0.008333333333</v>
      </c>
      <c r="BG116" s="93">
        <f>LOOKUP(BG$6,Inputs!$K$6:$O$6,Inputs!$K90:$O90)/$F$116</f>
        <v>0.008333333333</v>
      </c>
      <c r="BH116" s="93">
        <f>LOOKUP(BH$6,Inputs!$K$6:$O$6,Inputs!$K90:$O90)/$F$116</f>
        <v>0.008333333333</v>
      </c>
      <c r="BI116" s="93">
        <f>LOOKUP(BI$6,Inputs!$K$6:$O$6,Inputs!$K90:$O90)/$F$116</f>
        <v>0.008333333333</v>
      </c>
      <c r="BJ116" s="93">
        <f>LOOKUP(BJ$6,Inputs!$K$6:$O$6,Inputs!$K90:$O90)/$F$116</f>
        <v>0.008333333333</v>
      </c>
      <c r="BK116" s="93">
        <f>LOOKUP(BK$6,Inputs!$K$6:$O$6,Inputs!$K90:$O90)/$F$116</f>
        <v>0.008333333333</v>
      </c>
      <c r="BL116" s="93">
        <f>LOOKUP(BL$6,Inputs!$K$6:$O$6,Inputs!$K90:$O90)/$F$116</f>
        <v>0.008333333333</v>
      </c>
      <c r="BM116" s="93">
        <f>LOOKUP(BM$6,Inputs!$K$6:$O$6,Inputs!$K90:$O90)/$F$116</f>
        <v>0.008333333333</v>
      </c>
      <c r="BN116" s="93">
        <f>LOOKUP(BN$6,Inputs!$K$6:$O$6,Inputs!$K90:$O90)/$F$116</f>
        <v>0.008333333333</v>
      </c>
      <c r="BO116" s="93">
        <f>LOOKUP(BO$6,Inputs!$K$6:$O$6,Inputs!$K90:$O90)/$F$116</f>
        <v>0.008333333333</v>
      </c>
      <c r="BP116" s="93">
        <f>LOOKUP(BP$6,Inputs!$K$6:$O$6,Inputs!$K90:$O90)/$F$116</f>
        <v>0.008333333333</v>
      </c>
      <c r="BQ116" s="93">
        <f>LOOKUP(BQ$6,Inputs!$K$6:$O$6,Inputs!$K90:$O90)/$F$116</f>
        <v>0.008333333333</v>
      </c>
      <c r="BR116" s="93">
        <f>LOOKUP(BR$6,Inputs!$K$6:$O$6,Inputs!$K90:$O90)/$F$116</f>
        <v>0.008333333333</v>
      </c>
    </row>
    <row r="117" ht="15.75" customHeight="1" outlineLevel="2">
      <c r="D117" s="51" t="str">
        <f>Inputs!D91</f>
        <v>Granite</v>
      </c>
      <c r="E117" s="51" t="str">
        <f>Inputs!E91</f>
        <v>[%/month]</v>
      </c>
      <c r="K117" s="93">
        <f>LOOKUP(K$6,Inputs!$K$6:$O$6,Inputs!$K91:$O91)</f>
        <v>0.05</v>
      </c>
      <c r="L117" s="93">
        <f>LOOKUP(L$6,Inputs!$K$6:$O$6,Inputs!$K91:$O91)</f>
        <v>0.05</v>
      </c>
      <c r="M117" s="93">
        <f>LOOKUP(M$6,Inputs!$K$6:$O$6,Inputs!$K91:$O91)</f>
        <v>0.05</v>
      </c>
      <c r="N117" s="93">
        <f>LOOKUP(N$6,Inputs!$K$6:$O$6,Inputs!$K91:$O91)</f>
        <v>0.05</v>
      </c>
      <c r="O117" s="93">
        <f>LOOKUP(O$6,Inputs!$K$6:$O$6,Inputs!$K91:$O91)</f>
        <v>0.05</v>
      </c>
      <c r="P117" s="93">
        <f>LOOKUP(P$6,Inputs!$K$6:$O$6,Inputs!$K91:$O91)</f>
        <v>0.05</v>
      </c>
      <c r="Q117" s="93">
        <f>LOOKUP(Q$6,Inputs!$K$6:$O$6,Inputs!$K91:$O91)</f>
        <v>0.05</v>
      </c>
      <c r="R117" s="93">
        <f>LOOKUP(R$6,Inputs!$K$6:$O$6,Inputs!$K91:$O91)</f>
        <v>0.05</v>
      </c>
      <c r="S117" s="93">
        <f>LOOKUP(S$6,Inputs!$K$6:$O$6,Inputs!$K91:$O91)</f>
        <v>0.05</v>
      </c>
      <c r="T117" s="93">
        <f>LOOKUP(T$6,Inputs!$K$6:$O$6,Inputs!$K91:$O91)</f>
        <v>0.05</v>
      </c>
      <c r="U117" s="93">
        <f>LOOKUP(U$6,Inputs!$K$6:$O$6,Inputs!$K91:$O91)</f>
        <v>0.05</v>
      </c>
      <c r="V117" s="93">
        <f>LOOKUP(V$6,Inputs!$K$6:$O$6,Inputs!$K91:$O91)</f>
        <v>0.05</v>
      </c>
      <c r="W117" s="93">
        <f>LOOKUP(W$6,Inputs!$K$6:$O$6,Inputs!$K91:$O91)</f>
        <v>0.05</v>
      </c>
      <c r="X117" s="93">
        <f>LOOKUP(X$6,Inputs!$K$6:$O$6,Inputs!$K91:$O91)</f>
        <v>0.05</v>
      </c>
      <c r="Y117" s="93">
        <f>LOOKUP(Y$6,Inputs!$K$6:$O$6,Inputs!$K91:$O91)</f>
        <v>0.05</v>
      </c>
      <c r="Z117" s="93">
        <f>LOOKUP(Z$6,Inputs!$K$6:$O$6,Inputs!$K91:$O91)</f>
        <v>0.05</v>
      </c>
      <c r="AA117" s="93">
        <f>LOOKUP(AA$6,Inputs!$K$6:$O$6,Inputs!$K91:$O91)</f>
        <v>0.05</v>
      </c>
      <c r="AB117" s="93">
        <f>LOOKUP(AB$6,Inputs!$K$6:$O$6,Inputs!$K91:$O91)</f>
        <v>0.05</v>
      </c>
      <c r="AC117" s="93">
        <f>LOOKUP(AC$6,Inputs!$K$6:$O$6,Inputs!$K91:$O91)</f>
        <v>0.05</v>
      </c>
      <c r="AD117" s="93">
        <f>LOOKUP(AD$6,Inputs!$K$6:$O$6,Inputs!$K91:$O91)</f>
        <v>0.05</v>
      </c>
      <c r="AE117" s="93">
        <f>LOOKUP(AE$6,Inputs!$K$6:$O$6,Inputs!$K91:$O91)</f>
        <v>0.05</v>
      </c>
      <c r="AF117" s="93">
        <f>LOOKUP(AF$6,Inputs!$K$6:$O$6,Inputs!$K91:$O91)</f>
        <v>0.05</v>
      </c>
      <c r="AG117" s="93">
        <f>LOOKUP(AG$6,Inputs!$K$6:$O$6,Inputs!$K91:$O91)</f>
        <v>0.05</v>
      </c>
      <c r="AH117" s="93">
        <f>LOOKUP(AH$6,Inputs!$K$6:$O$6,Inputs!$K91:$O91)</f>
        <v>0.05</v>
      </c>
      <c r="AI117" s="93">
        <f>LOOKUP(AI$6,Inputs!$K$6:$O$6,Inputs!$K91:$O91)</f>
        <v>0.05</v>
      </c>
      <c r="AJ117" s="93">
        <f>LOOKUP(AJ$6,Inputs!$K$6:$O$6,Inputs!$K91:$O91)</f>
        <v>0.05</v>
      </c>
      <c r="AK117" s="93">
        <f>LOOKUP(AK$6,Inputs!$K$6:$O$6,Inputs!$K91:$O91)</f>
        <v>0.05</v>
      </c>
      <c r="AL117" s="93">
        <f>LOOKUP(AL$6,Inputs!$K$6:$O$6,Inputs!$K91:$O91)</f>
        <v>0.05</v>
      </c>
      <c r="AM117" s="93">
        <f>LOOKUP(AM$6,Inputs!$K$6:$O$6,Inputs!$K91:$O91)</f>
        <v>0.05</v>
      </c>
      <c r="AN117" s="93">
        <f>LOOKUP(AN$6,Inputs!$K$6:$O$6,Inputs!$K91:$O91)</f>
        <v>0.05</v>
      </c>
      <c r="AO117" s="93">
        <f>LOOKUP(AO$6,Inputs!$K$6:$O$6,Inputs!$K91:$O91)</f>
        <v>0.05</v>
      </c>
      <c r="AP117" s="93">
        <f>LOOKUP(AP$6,Inputs!$K$6:$O$6,Inputs!$K91:$O91)</f>
        <v>0.05</v>
      </c>
      <c r="AQ117" s="93">
        <f>LOOKUP(AQ$6,Inputs!$K$6:$O$6,Inputs!$K91:$O91)</f>
        <v>0.05</v>
      </c>
      <c r="AR117" s="93">
        <f>LOOKUP(AR$6,Inputs!$K$6:$O$6,Inputs!$K91:$O91)</f>
        <v>0.05</v>
      </c>
      <c r="AS117" s="93">
        <f>LOOKUP(AS$6,Inputs!$K$6:$O$6,Inputs!$K91:$O91)</f>
        <v>0.05</v>
      </c>
      <c r="AT117" s="93">
        <f>LOOKUP(AT$6,Inputs!$K$6:$O$6,Inputs!$K91:$O91)</f>
        <v>0.05</v>
      </c>
      <c r="AU117" s="93">
        <f>LOOKUP(AU$6,Inputs!$K$6:$O$6,Inputs!$K91:$O91)</f>
        <v>0.05</v>
      </c>
      <c r="AV117" s="93">
        <f>LOOKUP(AV$6,Inputs!$K$6:$O$6,Inputs!$K91:$O91)</f>
        <v>0.05</v>
      </c>
      <c r="AW117" s="93">
        <f>LOOKUP(AW$6,Inputs!$K$6:$O$6,Inputs!$K91:$O91)</f>
        <v>0.05</v>
      </c>
      <c r="AX117" s="93">
        <f>LOOKUP(AX$6,Inputs!$K$6:$O$6,Inputs!$K91:$O91)</f>
        <v>0.05</v>
      </c>
      <c r="AY117" s="93">
        <f>LOOKUP(AY$6,Inputs!$K$6:$O$6,Inputs!$K91:$O91)</f>
        <v>0.05</v>
      </c>
      <c r="AZ117" s="93">
        <f>LOOKUP(AZ$6,Inputs!$K$6:$O$6,Inputs!$K91:$O91)</f>
        <v>0.05</v>
      </c>
      <c r="BA117" s="93">
        <f>LOOKUP(BA$6,Inputs!$K$6:$O$6,Inputs!$K91:$O91)</f>
        <v>0.05</v>
      </c>
      <c r="BB117" s="93">
        <f>LOOKUP(BB$6,Inputs!$K$6:$O$6,Inputs!$K91:$O91)</f>
        <v>0.05</v>
      </c>
      <c r="BC117" s="93">
        <f>LOOKUP(BC$6,Inputs!$K$6:$O$6,Inputs!$K91:$O91)</f>
        <v>0.05</v>
      </c>
      <c r="BD117" s="93">
        <f>LOOKUP(BD$6,Inputs!$K$6:$O$6,Inputs!$K91:$O91)</f>
        <v>0.05</v>
      </c>
      <c r="BE117" s="93">
        <f>LOOKUP(BE$6,Inputs!$K$6:$O$6,Inputs!$K91:$O91)</f>
        <v>0.05</v>
      </c>
      <c r="BF117" s="93">
        <f>LOOKUP(BF$6,Inputs!$K$6:$O$6,Inputs!$K91:$O91)</f>
        <v>0.05</v>
      </c>
      <c r="BG117" s="93">
        <f>LOOKUP(BG$6,Inputs!$K$6:$O$6,Inputs!$K91:$O91)</f>
        <v>0.05</v>
      </c>
      <c r="BH117" s="93">
        <f>LOOKUP(BH$6,Inputs!$K$6:$O$6,Inputs!$K91:$O91)</f>
        <v>0.05</v>
      </c>
      <c r="BI117" s="93">
        <f>LOOKUP(BI$6,Inputs!$K$6:$O$6,Inputs!$K91:$O91)</f>
        <v>0.05</v>
      </c>
      <c r="BJ117" s="93">
        <f>LOOKUP(BJ$6,Inputs!$K$6:$O$6,Inputs!$K91:$O91)</f>
        <v>0.05</v>
      </c>
      <c r="BK117" s="93">
        <f>LOOKUP(BK$6,Inputs!$K$6:$O$6,Inputs!$K91:$O91)</f>
        <v>0.05</v>
      </c>
      <c r="BL117" s="93">
        <f>LOOKUP(BL$6,Inputs!$K$6:$O$6,Inputs!$K91:$O91)</f>
        <v>0.05</v>
      </c>
      <c r="BM117" s="93">
        <f>LOOKUP(BM$6,Inputs!$K$6:$O$6,Inputs!$K91:$O91)</f>
        <v>0.05</v>
      </c>
      <c r="BN117" s="93">
        <f>LOOKUP(BN$6,Inputs!$K$6:$O$6,Inputs!$K91:$O91)</f>
        <v>0.05</v>
      </c>
      <c r="BO117" s="93">
        <f>LOOKUP(BO$6,Inputs!$K$6:$O$6,Inputs!$K91:$O91)</f>
        <v>0.05</v>
      </c>
      <c r="BP117" s="93">
        <f>LOOKUP(BP$6,Inputs!$K$6:$O$6,Inputs!$K91:$O91)</f>
        <v>0.05</v>
      </c>
      <c r="BQ117" s="93">
        <f>LOOKUP(BQ$6,Inputs!$K$6:$O$6,Inputs!$K91:$O91)</f>
        <v>0.05</v>
      </c>
      <c r="BR117" s="93">
        <f>LOOKUP(BR$6,Inputs!$K$6:$O$6,Inputs!$K91:$O91)</f>
        <v>0.05</v>
      </c>
    </row>
    <row r="118" ht="15.75" customHeight="1" outlineLevel="2">
      <c r="D118" s="51" t="str">
        <f>Inputs!D92</f>
        <v>Truck hire</v>
      </c>
      <c r="E118" s="51" t="str">
        <f>Inputs!E92</f>
        <v>[%]</v>
      </c>
      <c r="K118" s="93">
        <f>LOOKUP(K$6,Inputs!$K$6:$O$6,Inputs!$K92:$O92)/$F$116</f>
        <v>0.01666666667</v>
      </c>
      <c r="L118" s="93">
        <f>LOOKUP(L$6,Inputs!$K$6:$O$6,Inputs!$K92:$O92)/$F$116</f>
        <v>0.01666666667</v>
      </c>
      <c r="M118" s="93">
        <f>LOOKUP(M$6,Inputs!$K$6:$O$6,Inputs!$K92:$O92)/$F$116</f>
        <v>0.01666666667</v>
      </c>
      <c r="N118" s="93">
        <f>LOOKUP(N$6,Inputs!$K$6:$O$6,Inputs!$K92:$O92)/$F$116</f>
        <v>0.01666666667</v>
      </c>
      <c r="O118" s="93">
        <f>LOOKUP(O$6,Inputs!$K$6:$O$6,Inputs!$K92:$O92)/$F$116</f>
        <v>0.01666666667</v>
      </c>
      <c r="P118" s="93">
        <f>LOOKUP(P$6,Inputs!$K$6:$O$6,Inputs!$K92:$O92)/$F$116</f>
        <v>0.01666666667</v>
      </c>
      <c r="Q118" s="93">
        <f>LOOKUP(Q$6,Inputs!$K$6:$O$6,Inputs!$K92:$O92)/$F$116</f>
        <v>0.01666666667</v>
      </c>
      <c r="R118" s="93">
        <f>LOOKUP(R$6,Inputs!$K$6:$O$6,Inputs!$K92:$O92)/$F$116</f>
        <v>0.01666666667</v>
      </c>
      <c r="S118" s="93">
        <f>LOOKUP(S$6,Inputs!$K$6:$O$6,Inputs!$K92:$O92)/$F$116</f>
        <v>0.01666666667</v>
      </c>
      <c r="T118" s="93">
        <f>LOOKUP(T$6,Inputs!$K$6:$O$6,Inputs!$K92:$O92)/$F$116</f>
        <v>0.01666666667</v>
      </c>
      <c r="U118" s="93">
        <f>LOOKUP(U$6,Inputs!$K$6:$O$6,Inputs!$K92:$O92)/$F$116</f>
        <v>0.01666666667</v>
      </c>
      <c r="V118" s="93">
        <f>LOOKUP(V$6,Inputs!$K$6:$O$6,Inputs!$K92:$O92)/$F$116</f>
        <v>0.01666666667</v>
      </c>
      <c r="W118" s="93">
        <f>LOOKUP(W$6,Inputs!$K$6:$O$6,Inputs!$K92:$O92)/$F$116</f>
        <v>0.01666666667</v>
      </c>
      <c r="X118" s="93">
        <f>LOOKUP(X$6,Inputs!$K$6:$O$6,Inputs!$K92:$O92)/$F$116</f>
        <v>0.01666666667</v>
      </c>
      <c r="Y118" s="93">
        <f>LOOKUP(Y$6,Inputs!$K$6:$O$6,Inputs!$K92:$O92)/$F$116</f>
        <v>0.01666666667</v>
      </c>
      <c r="Z118" s="93">
        <f>LOOKUP(Z$6,Inputs!$K$6:$O$6,Inputs!$K92:$O92)/$F$116</f>
        <v>0.01666666667</v>
      </c>
      <c r="AA118" s="93">
        <f>LOOKUP(AA$6,Inputs!$K$6:$O$6,Inputs!$K92:$O92)/$F$116</f>
        <v>0.01666666667</v>
      </c>
      <c r="AB118" s="93">
        <f>LOOKUP(AB$6,Inputs!$K$6:$O$6,Inputs!$K92:$O92)/$F$116</f>
        <v>0.01666666667</v>
      </c>
      <c r="AC118" s="93">
        <f>LOOKUP(AC$6,Inputs!$K$6:$O$6,Inputs!$K92:$O92)/$F$116</f>
        <v>0.01666666667</v>
      </c>
      <c r="AD118" s="93">
        <f>LOOKUP(AD$6,Inputs!$K$6:$O$6,Inputs!$K92:$O92)/$F$116</f>
        <v>0.01666666667</v>
      </c>
      <c r="AE118" s="93">
        <f>LOOKUP(AE$6,Inputs!$K$6:$O$6,Inputs!$K92:$O92)/$F$116</f>
        <v>0.01666666667</v>
      </c>
      <c r="AF118" s="93">
        <f>LOOKUP(AF$6,Inputs!$K$6:$O$6,Inputs!$K92:$O92)/$F$116</f>
        <v>0.01666666667</v>
      </c>
      <c r="AG118" s="93">
        <f>LOOKUP(AG$6,Inputs!$K$6:$O$6,Inputs!$K92:$O92)/$F$116</f>
        <v>0.01666666667</v>
      </c>
      <c r="AH118" s="93">
        <f>LOOKUP(AH$6,Inputs!$K$6:$O$6,Inputs!$K92:$O92)/$F$116</f>
        <v>0.01666666667</v>
      </c>
      <c r="AI118" s="93">
        <f>LOOKUP(AI$6,Inputs!$K$6:$O$6,Inputs!$K92:$O92)/$F$116</f>
        <v>0.01666666667</v>
      </c>
      <c r="AJ118" s="93">
        <f>LOOKUP(AJ$6,Inputs!$K$6:$O$6,Inputs!$K92:$O92)/$F$116</f>
        <v>0.01666666667</v>
      </c>
      <c r="AK118" s="93">
        <f>LOOKUP(AK$6,Inputs!$K$6:$O$6,Inputs!$K92:$O92)/$F$116</f>
        <v>0.01666666667</v>
      </c>
      <c r="AL118" s="93">
        <f>LOOKUP(AL$6,Inputs!$K$6:$O$6,Inputs!$K92:$O92)/$F$116</f>
        <v>0.01666666667</v>
      </c>
      <c r="AM118" s="93">
        <f>LOOKUP(AM$6,Inputs!$K$6:$O$6,Inputs!$K92:$O92)/$F$116</f>
        <v>0.01666666667</v>
      </c>
      <c r="AN118" s="93">
        <f>LOOKUP(AN$6,Inputs!$K$6:$O$6,Inputs!$K92:$O92)/$F$116</f>
        <v>0.01666666667</v>
      </c>
      <c r="AO118" s="93">
        <f>LOOKUP(AO$6,Inputs!$K$6:$O$6,Inputs!$K92:$O92)/$F$116</f>
        <v>0.01666666667</v>
      </c>
      <c r="AP118" s="93">
        <f>LOOKUP(AP$6,Inputs!$K$6:$O$6,Inputs!$K92:$O92)/$F$116</f>
        <v>0.01666666667</v>
      </c>
      <c r="AQ118" s="93">
        <f>LOOKUP(AQ$6,Inputs!$K$6:$O$6,Inputs!$K92:$O92)/$F$116</f>
        <v>0.01666666667</v>
      </c>
      <c r="AR118" s="93">
        <f>LOOKUP(AR$6,Inputs!$K$6:$O$6,Inputs!$K92:$O92)/$F$116</f>
        <v>0.01666666667</v>
      </c>
      <c r="AS118" s="93">
        <f>LOOKUP(AS$6,Inputs!$K$6:$O$6,Inputs!$K92:$O92)/$F$116</f>
        <v>0.01666666667</v>
      </c>
      <c r="AT118" s="93">
        <f>LOOKUP(AT$6,Inputs!$K$6:$O$6,Inputs!$K92:$O92)/$F$116</f>
        <v>0.01666666667</v>
      </c>
      <c r="AU118" s="93">
        <f>LOOKUP(AU$6,Inputs!$K$6:$O$6,Inputs!$K92:$O92)/$F$116</f>
        <v>0.01666666667</v>
      </c>
      <c r="AV118" s="93">
        <f>LOOKUP(AV$6,Inputs!$K$6:$O$6,Inputs!$K92:$O92)/$F$116</f>
        <v>0.01666666667</v>
      </c>
      <c r="AW118" s="93">
        <f>LOOKUP(AW$6,Inputs!$K$6:$O$6,Inputs!$K92:$O92)/$F$116</f>
        <v>0.01666666667</v>
      </c>
      <c r="AX118" s="93">
        <f>LOOKUP(AX$6,Inputs!$K$6:$O$6,Inputs!$K92:$O92)/$F$116</f>
        <v>0.01666666667</v>
      </c>
      <c r="AY118" s="93">
        <f>LOOKUP(AY$6,Inputs!$K$6:$O$6,Inputs!$K92:$O92)/$F$116</f>
        <v>0.01666666667</v>
      </c>
      <c r="AZ118" s="93">
        <f>LOOKUP(AZ$6,Inputs!$K$6:$O$6,Inputs!$K92:$O92)/$F$116</f>
        <v>0.01666666667</v>
      </c>
      <c r="BA118" s="93">
        <f>LOOKUP(BA$6,Inputs!$K$6:$O$6,Inputs!$K92:$O92)/$F$116</f>
        <v>0.01666666667</v>
      </c>
      <c r="BB118" s="93">
        <f>LOOKUP(BB$6,Inputs!$K$6:$O$6,Inputs!$K92:$O92)/$F$116</f>
        <v>0.01666666667</v>
      </c>
      <c r="BC118" s="93">
        <f>LOOKUP(BC$6,Inputs!$K$6:$O$6,Inputs!$K92:$O92)/$F$116</f>
        <v>0.01666666667</v>
      </c>
      <c r="BD118" s="93">
        <f>LOOKUP(BD$6,Inputs!$K$6:$O$6,Inputs!$K92:$O92)/$F$116</f>
        <v>0.01666666667</v>
      </c>
      <c r="BE118" s="93">
        <f>LOOKUP(BE$6,Inputs!$K$6:$O$6,Inputs!$K92:$O92)/$F$116</f>
        <v>0.01666666667</v>
      </c>
      <c r="BF118" s="93">
        <f>LOOKUP(BF$6,Inputs!$K$6:$O$6,Inputs!$K92:$O92)/$F$116</f>
        <v>0.01666666667</v>
      </c>
      <c r="BG118" s="93">
        <f>LOOKUP(BG$6,Inputs!$K$6:$O$6,Inputs!$K92:$O92)/$F$116</f>
        <v>0.01666666667</v>
      </c>
      <c r="BH118" s="93">
        <f>LOOKUP(BH$6,Inputs!$K$6:$O$6,Inputs!$K92:$O92)/$F$116</f>
        <v>0.01666666667</v>
      </c>
      <c r="BI118" s="93">
        <f>LOOKUP(BI$6,Inputs!$K$6:$O$6,Inputs!$K92:$O92)/$F$116</f>
        <v>0.01666666667</v>
      </c>
      <c r="BJ118" s="93">
        <f>LOOKUP(BJ$6,Inputs!$K$6:$O$6,Inputs!$K92:$O92)/$F$116</f>
        <v>0.01666666667</v>
      </c>
      <c r="BK118" s="93">
        <f>LOOKUP(BK$6,Inputs!$K$6:$O$6,Inputs!$K92:$O92)/$F$116</f>
        <v>0.01666666667</v>
      </c>
      <c r="BL118" s="93">
        <f>LOOKUP(BL$6,Inputs!$K$6:$O$6,Inputs!$K92:$O92)/$F$116</f>
        <v>0.01666666667</v>
      </c>
      <c r="BM118" s="93">
        <f>LOOKUP(BM$6,Inputs!$K$6:$O$6,Inputs!$K92:$O92)/$F$116</f>
        <v>0.01666666667</v>
      </c>
      <c r="BN118" s="93">
        <f>LOOKUP(BN$6,Inputs!$K$6:$O$6,Inputs!$K92:$O92)/$F$116</f>
        <v>0.01666666667</v>
      </c>
      <c r="BO118" s="93">
        <f>LOOKUP(BO$6,Inputs!$K$6:$O$6,Inputs!$K92:$O92)/$F$116</f>
        <v>0.01666666667</v>
      </c>
      <c r="BP118" s="93">
        <f>LOOKUP(BP$6,Inputs!$K$6:$O$6,Inputs!$K92:$O92)/$F$116</f>
        <v>0.01666666667</v>
      </c>
      <c r="BQ118" s="93">
        <f>LOOKUP(BQ$6,Inputs!$K$6:$O$6,Inputs!$K92:$O92)/$F$116</f>
        <v>0.01666666667</v>
      </c>
      <c r="BR118" s="93">
        <f>LOOKUP(BR$6,Inputs!$K$6:$O$6,Inputs!$K92:$O92)/$F$116</f>
        <v>0.01666666667</v>
      </c>
    </row>
    <row r="119" ht="15.75" customHeight="1" outlineLevel="2">
      <c r="D119" s="51" t="str">
        <f>Inputs!D98</f>
        <v>Average sharp sand order times</v>
      </c>
      <c r="E119" s="51" t="str">
        <f>Inputs!E98</f>
        <v>[times]</v>
      </c>
      <c r="K119" s="121">
        <f>LOOKUP(K$6,Inputs!$K$6:$O$6,Inputs!$K98:$O98)</f>
        <v>5</v>
      </c>
      <c r="L119" s="121">
        <f>LOOKUP(L$6,Inputs!$K$6:$O$6,Inputs!$K98:$O98)</f>
        <v>5</v>
      </c>
      <c r="M119" s="121">
        <f>LOOKUP(M$6,Inputs!$K$6:$O$6,Inputs!$K98:$O98)</f>
        <v>5</v>
      </c>
      <c r="N119" s="121">
        <f>LOOKUP(N$6,Inputs!$K$6:$O$6,Inputs!$K98:$O98)</f>
        <v>5</v>
      </c>
      <c r="O119" s="121">
        <f>LOOKUP(O$6,Inputs!$K$6:$O$6,Inputs!$K98:$O98)</f>
        <v>5</v>
      </c>
      <c r="P119" s="121">
        <f>LOOKUP(P$6,Inputs!$K$6:$O$6,Inputs!$K98:$O98)</f>
        <v>5</v>
      </c>
      <c r="Q119" s="121">
        <f>LOOKUP(Q$6,Inputs!$K$6:$O$6,Inputs!$K98:$O98)</f>
        <v>5</v>
      </c>
      <c r="R119" s="121">
        <f>LOOKUP(R$6,Inputs!$K$6:$O$6,Inputs!$K98:$O98)</f>
        <v>5</v>
      </c>
      <c r="S119" s="121">
        <f>LOOKUP(S$6,Inputs!$K$6:$O$6,Inputs!$K98:$O98)</f>
        <v>5</v>
      </c>
      <c r="T119" s="121">
        <f>LOOKUP(T$6,Inputs!$K$6:$O$6,Inputs!$K98:$O98)</f>
        <v>5</v>
      </c>
      <c r="U119" s="121">
        <f>LOOKUP(U$6,Inputs!$K$6:$O$6,Inputs!$K98:$O98)</f>
        <v>5</v>
      </c>
      <c r="V119" s="121">
        <f>LOOKUP(V$6,Inputs!$K$6:$O$6,Inputs!$K98:$O98)</f>
        <v>5</v>
      </c>
      <c r="W119" s="121">
        <f>LOOKUP(W$6,Inputs!$K$6:$O$6,Inputs!$K98:$O98)</f>
        <v>5</v>
      </c>
      <c r="X119" s="121">
        <f>LOOKUP(X$6,Inputs!$K$6:$O$6,Inputs!$K98:$O98)</f>
        <v>5</v>
      </c>
      <c r="Y119" s="121">
        <f>LOOKUP(Y$6,Inputs!$K$6:$O$6,Inputs!$K98:$O98)</f>
        <v>5</v>
      </c>
      <c r="Z119" s="121">
        <f>LOOKUP(Z$6,Inputs!$K$6:$O$6,Inputs!$K98:$O98)</f>
        <v>5</v>
      </c>
      <c r="AA119" s="121">
        <f>LOOKUP(AA$6,Inputs!$K$6:$O$6,Inputs!$K98:$O98)</f>
        <v>5</v>
      </c>
      <c r="AB119" s="121">
        <f>LOOKUP(AB$6,Inputs!$K$6:$O$6,Inputs!$K98:$O98)</f>
        <v>5</v>
      </c>
      <c r="AC119" s="121">
        <f>LOOKUP(AC$6,Inputs!$K$6:$O$6,Inputs!$K98:$O98)</f>
        <v>5</v>
      </c>
      <c r="AD119" s="121">
        <f>LOOKUP(AD$6,Inputs!$K$6:$O$6,Inputs!$K98:$O98)</f>
        <v>5</v>
      </c>
      <c r="AE119" s="121">
        <f>LOOKUP(AE$6,Inputs!$K$6:$O$6,Inputs!$K98:$O98)</f>
        <v>5</v>
      </c>
      <c r="AF119" s="121">
        <f>LOOKUP(AF$6,Inputs!$K$6:$O$6,Inputs!$K98:$O98)</f>
        <v>5</v>
      </c>
      <c r="AG119" s="121">
        <f>LOOKUP(AG$6,Inputs!$K$6:$O$6,Inputs!$K98:$O98)</f>
        <v>5</v>
      </c>
      <c r="AH119" s="121">
        <f>LOOKUP(AH$6,Inputs!$K$6:$O$6,Inputs!$K98:$O98)</f>
        <v>5</v>
      </c>
      <c r="AI119" s="121">
        <f>LOOKUP(AI$6,Inputs!$K$6:$O$6,Inputs!$K98:$O98)</f>
        <v>5</v>
      </c>
      <c r="AJ119" s="121">
        <f>LOOKUP(AJ$6,Inputs!$K$6:$O$6,Inputs!$K98:$O98)</f>
        <v>5</v>
      </c>
      <c r="AK119" s="121">
        <f>LOOKUP(AK$6,Inputs!$K$6:$O$6,Inputs!$K98:$O98)</f>
        <v>5</v>
      </c>
      <c r="AL119" s="121">
        <f>LOOKUP(AL$6,Inputs!$K$6:$O$6,Inputs!$K98:$O98)</f>
        <v>5</v>
      </c>
      <c r="AM119" s="121">
        <f>LOOKUP(AM$6,Inputs!$K$6:$O$6,Inputs!$K98:$O98)</f>
        <v>5</v>
      </c>
      <c r="AN119" s="121">
        <f>LOOKUP(AN$6,Inputs!$K$6:$O$6,Inputs!$K98:$O98)</f>
        <v>5</v>
      </c>
      <c r="AO119" s="121">
        <f>LOOKUP(AO$6,Inputs!$K$6:$O$6,Inputs!$K98:$O98)</f>
        <v>5</v>
      </c>
      <c r="AP119" s="121">
        <f>LOOKUP(AP$6,Inputs!$K$6:$O$6,Inputs!$K98:$O98)</f>
        <v>5</v>
      </c>
      <c r="AQ119" s="121">
        <f>LOOKUP(AQ$6,Inputs!$K$6:$O$6,Inputs!$K98:$O98)</f>
        <v>5</v>
      </c>
      <c r="AR119" s="121">
        <f>LOOKUP(AR$6,Inputs!$K$6:$O$6,Inputs!$K98:$O98)</f>
        <v>5</v>
      </c>
      <c r="AS119" s="121">
        <f>LOOKUP(AS$6,Inputs!$K$6:$O$6,Inputs!$K98:$O98)</f>
        <v>5</v>
      </c>
      <c r="AT119" s="121">
        <f>LOOKUP(AT$6,Inputs!$K$6:$O$6,Inputs!$K98:$O98)</f>
        <v>5</v>
      </c>
      <c r="AU119" s="121">
        <f>LOOKUP(AU$6,Inputs!$K$6:$O$6,Inputs!$K98:$O98)</f>
        <v>5</v>
      </c>
      <c r="AV119" s="121">
        <f>LOOKUP(AV$6,Inputs!$K$6:$O$6,Inputs!$K98:$O98)</f>
        <v>5</v>
      </c>
      <c r="AW119" s="121">
        <f>LOOKUP(AW$6,Inputs!$K$6:$O$6,Inputs!$K98:$O98)</f>
        <v>5</v>
      </c>
      <c r="AX119" s="121">
        <f>LOOKUP(AX$6,Inputs!$K$6:$O$6,Inputs!$K98:$O98)</f>
        <v>5</v>
      </c>
      <c r="AY119" s="121">
        <f>LOOKUP(AY$6,Inputs!$K$6:$O$6,Inputs!$K98:$O98)</f>
        <v>5</v>
      </c>
      <c r="AZ119" s="121">
        <f>LOOKUP(AZ$6,Inputs!$K$6:$O$6,Inputs!$K98:$O98)</f>
        <v>5</v>
      </c>
      <c r="BA119" s="121">
        <f>LOOKUP(BA$6,Inputs!$K$6:$O$6,Inputs!$K98:$O98)</f>
        <v>5</v>
      </c>
      <c r="BB119" s="121">
        <f>LOOKUP(BB$6,Inputs!$K$6:$O$6,Inputs!$K98:$O98)</f>
        <v>5</v>
      </c>
      <c r="BC119" s="121">
        <f>LOOKUP(BC$6,Inputs!$K$6:$O$6,Inputs!$K98:$O98)</f>
        <v>5</v>
      </c>
      <c r="BD119" s="121">
        <f>LOOKUP(BD$6,Inputs!$K$6:$O$6,Inputs!$K98:$O98)</f>
        <v>5</v>
      </c>
      <c r="BE119" s="121">
        <f>LOOKUP(BE$6,Inputs!$K$6:$O$6,Inputs!$K98:$O98)</f>
        <v>5</v>
      </c>
      <c r="BF119" s="121">
        <f>LOOKUP(BF$6,Inputs!$K$6:$O$6,Inputs!$K98:$O98)</f>
        <v>5</v>
      </c>
      <c r="BG119" s="121">
        <f>LOOKUP(BG$6,Inputs!$K$6:$O$6,Inputs!$K98:$O98)</f>
        <v>5</v>
      </c>
      <c r="BH119" s="121">
        <f>LOOKUP(BH$6,Inputs!$K$6:$O$6,Inputs!$K98:$O98)</f>
        <v>5</v>
      </c>
      <c r="BI119" s="121">
        <f>LOOKUP(BI$6,Inputs!$K$6:$O$6,Inputs!$K98:$O98)</f>
        <v>5</v>
      </c>
      <c r="BJ119" s="121">
        <f>LOOKUP(BJ$6,Inputs!$K$6:$O$6,Inputs!$K98:$O98)</f>
        <v>5</v>
      </c>
      <c r="BK119" s="121">
        <f>LOOKUP(BK$6,Inputs!$K$6:$O$6,Inputs!$K98:$O98)</f>
        <v>5</v>
      </c>
      <c r="BL119" s="121">
        <f>LOOKUP(BL$6,Inputs!$K$6:$O$6,Inputs!$K98:$O98)</f>
        <v>5</v>
      </c>
      <c r="BM119" s="121">
        <f>LOOKUP(BM$6,Inputs!$K$6:$O$6,Inputs!$K98:$O98)</f>
        <v>5</v>
      </c>
      <c r="BN119" s="121">
        <f>LOOKUP(BN$6,Inputs!$K$6:$O$6,Inputs!$K98:$O98)</f>
        <v>5</v>
      </c>
      <c r="BO119" s="121">
        <f>LOOKUP(BO$6,Inputs!$K$6:$O$6,Inputs!$K98:$O98)</f>
        <v>5</v>
      </c>
      <c r="BP119" s="121">
        <f>LOOKUP(BP$6,Inputs!$K$6:$O$6,Inputs!$K98:$O98)</f>
        <v>5</v>
      </c>
      <c r="BQ119" s="121">
        <f>LOOKUP(BQ$6,Inputs!$K$6:$O$6,Inputs!$K98:$O98)</f>
        <v>5</v>
      </c>
      <c r="BR119" s="121">
        <f>LOOKUP(BR$6,Inputs!$K$6:$O$6,Inputs!$K98:$O98)</f>
        <v>5</v>
      </c>
    </row>
    <row r="120" ht="15.75" customHeight="1" outlineLevel="2">
      <c r="D120" s="51" t="str">
        <f>Inputs!D104</f>
        <v>Average sharp sand order times</v>
      </c>
      <c r="E120" s="51" t="str">
        <f>Inputs!E104</f>
        <v>[times]</v>
      </c>
      <c r="K120" s="121">
        <f>LOOKUP(K$6,Inputs!$K$6:$O$6,Inputs!$K104:$O104)</f>
        <v>1</v>
      </c>
      <c r="L120" s="121">
        <f>LOOKUP(L$6,Inputs!$K$6:$O$6,Inputs!$K104:$O104)</f>
        <v>1</v>
      </c>
      <c r="M120" s="121">
        <f>LOOKUP(M$6,Inputs!$K$6:$O$6,Inputs!$K104:$O104)</f>
        <v>1</v>
      </c>
      <c r="N120" s="121">
        <f>LOOKUP(N$6,Inputs!$K$6:$O$6,Inputs!$K104:$O104)</f>
        <v>1</v>
      </c>
      <c r="O120" s="121">
        <f>LOOKUP(O$6,Inputs!$K$6:$O$6,Inputs!$K104:$O104)</f>
        <v>1</v>
      </c>
      <c r="P120" s="121">
        <f>LOOKUP(P$6,Inputs!$K$6:$O$6,Inputs!$K104:$O104)</f>
        <v>1</v>
      </c>
      <c r="Q120" s="121">
        <f>LOOKUP(Q$6,Inputs!$K$6:$O$6,Inputs!$K104:$O104)</f>
        <v>1</v>
      </c>
      <c r="R120" s="121">
        <f>LOOKUP(R$6,Inputs!$K$6:$O$6,Inputs!$K104:$O104)</f>
        <v>1</v>
      </c>
      <c r="S120" s="121">
        <f>LOOKUP(S$6,Inputs!$K$6:$O$6,Inputs!$K104:$O104)</f>
        <v>1</v>
      </c>
      <c r="T120" s="121">
        <f>LOOKUP(T$6,Inputs!$K$6:$O$6,Inputs!$K104:$O104)</f>
        <v>1</v>
      </c>
      <c r="U120" s="121">
        <f>LOOKUP(U$6,Inputs!$K$6:$O$6,Inputs!$K104:$O104)</f>
        <v>1</v>
      </c>
      <c r="V120" s="121">
        <f>LOOKUP(V$6,Inputs!$K$6:$O$6,Inputs!$K104:$O104)</f>
        <v>1</v>
      </c>
      <c r="W120" s="121">
        <f>LOOKUP(W$6,Inputs!$K$6:$O$6,Inputs!$K104:$O104)</f>
        <v>1</v>
      </c>
      <c r="X120" s="121">
        <f>LOOKUP(X$6,Inputs!$K$6:$O$6,Inputs!$K104:$O104)</f>
        <v>1</v>
      </c>
      <c r="Y120" s="121">
        <f>LOOKUP(Y$6,Inputs!$K$6:$O$6,Inputs!$K104:$O104)</f>
        <v>1</v>
      </c>
      <c r="Z120" s="121">
        <f>LOOKUP(Z$6,Inputs!$K$6:$O$6,Inputs!$K104:$O104)</f>
        <v>1</v>
      </c>
      <c r="AA120" s="121">
        <f>LOOKUP(AA$6,Inputs!$K$6:$O$6,Inputs!$K104:$O104)</f>
        <v>1</v>
      </c>
      <c r="AB120" s="121">
        <f>LOOKUP(AB$6,Inputs!$K$6:$O$6,Inputs!$K104:$O104)</f>
        <v>1</v>
      </c>
      <c r="AC120" s="121">
        <f>LOOKUP(AC$6,Inputs!$K$6:$O$6,Inputs!$K104:$O104)</f>
        <v>1</v>
      </c>
      <c r="AD120" s="121">
        <f>LOOKUP(AD$6,Inputs!$K$6:$O$6,Inputs!$K104:$O104)</f>
        <v>1</v>
      </c>
      <c r="AE120" s="121">
        <f>LOOKUP(AE$6,Inputs!$K$6:$O$6,Inputs!$K104:$O104)</f>
        <v>1</v>
      </c>
      <c r="AF120" s="121">
        <f>LOOKUP(AF$6,Inputs!$K$6:$O$6,Inputs!$K104:$O104)</f>
        <v>1</v>
      </c>
      <c r="AG120" s="121">
        <f>LOOKUP(AG$6,Inputs!$K$6:$O$6,Inputs!$K104:$O104)</f>
        <v>1</v>
      </c>
      <c r="AH120" s="121">
        <f>LOOKUP(AH$6,Inputs!$K$6:$O$6,Inputs!$K104:$O104)</f>
        <v>1</v>
      </c>
      <c r="AI120" s="121">
        <f>LOOKUP(AI$6,Inputs!$K$6:$O$6,Inputs!$K104:$O104)</f>
        <v>1</v>
      </c>
      <c r="AJ120" s="121">
        <f>LOOKUP(AJ$6,Inputs!$K$6:$O$6,Inputs!$K104:$O104)</f>
        <v>1</v>
      </c>
      <c r="AK120" s="121">
        <f>LOOKUP(AK$6,Inputs!$K$6:$O$6,Inputs!$K104:$O104)</f>
        <v>1</v>
      </c>
      <c r="AL120" s="121">
        <f>LOOKUP(AL$6,Inputs!$K$6:$O$6,Inputs!$K104:$O104)</f>
        <v>1</v>
      </c>
      <c r="AM120" s="121">
        <f>LOOKUP(AM$6,Inputs!$K$6:$O$6,Inputs!$K104:$O104)</f>
        <v>1</v>
      </c>
      <c r="AN120" s="121">
        <f>LOOKUP(AN$6,Inputs!$K$6:$O$6,Inputs!$K104:$O104)</f>
        <v>1</v>
      </c>
      <c r="AO120" s="121">
        <f>LOOKUP(AO$6,Inputs!$K$6:$O$6,Inputs!$K104:$O104)</f>
        <v>1</v>
      </c>
      <c r="AP120" s="121">
        <f>LOOKUP(AP$6,Inputs!$K$6:$O$6,Inputs!$K104:$O104)</f>
        <v>1</v>
      </c>
      <c r="AQ120" s="121">
        <f>LOOKUP(AQ$6,Inputs!$K$6:$O$6,Inputs!$K104:$O104)</f>
        <v>1</v>
      </c>
      <c r="AR120" s="121">
        <f>LOOKUP(AR$6,Inputs!$K$6:$O$6,Inputs!$K104:$O104)</f>
        <v>1</v>
      </c>
      <c r="AS120" s="121">
        <f>LOOKUP(AS$6,Inputs!$K$6:$O$6,Inputs!$K104:$O104)</f>
        <v>1</v>
      </c>
      <c r="AT120" s="121">
        <f>LOOKUP(AT$6,Inputs!$K$6:$O$6,Inputs!$K104:$O104)</f>
        <v>1</v>
      </c>
      <c r="AU120" s="121">
        <f>LOOKUP(AU$6,Inputs!$K$6:$O$6,Inputs!$K104:$O104)</f>
        <v>1</v>
      </c>
      <c r="AV120" s="121">
        <f>LOOKUP(AV$6,Inputs!$K$6:$O$6,Inputs!$K104:$O104)</f>
        <v>1</v>
      </c>
      <c r="AW120" s="121">
        <f>LOOKUP(AW$6,Inputs!$K$6:$O$6,Inputs!$K104:$O104)</f>
        <v>1</v>
      </c>
      <c r="AX120" s="121">
        <f>LOOKUP(AX$6,Inputs!$K$6:$O$6,Inputs!$K104:$O104)</f>
        <v>1</v>
      </c>
      <c r="AY120" s="121">
        <f>LOOKUP(AY$6,Inputs!$K$6:$O$6,Inputs!$K104:$O104)</f>
        <v>1</v>
      </c>
      <c r="AZ120" s="121">
        <f>LOOKUP(AZ$6,Inputs!$K$6:$O$6,Inputs!$K104:$O104)</f>
        <v>1</v>
      </c>
      <c r="BA120" s="121">
        <f>LOOKUP(BA$6,Inputs!$K$6:$O$6,Inputs!$K104:$O104)</f>
        <v>1</v>
      </c>
      <c r="BB120" s="121">
        <f>LOOKUP(BB$6,Inputs!$K$6:$O$6,Inputs!$K104:$O104)</f>
        <v>1</v>
      </c>
      <c r="BC120" s="121">
        <f>LOOKUP(BC$6,Inputs!$K$6:$O$6,Inputs!$K104:$O104)</f>
        <v>1</v>
      </c>
      <c r="BD120" s="121">
        <f>LOOKUP(BD$6,Inputs!$K$6:$O$6,Inputs!$K104:$O104)</f>
        <v>1</v>
      </c>
      <c r="BE120" s="121">
        <f>LOOKUP(BE$6,Inputs!$K$6:$O$6,Inputs!$K104:$O104)</f>
        <v>1</v>
      </c>
      <c r="BF120" s="121">
        <f>LOOKUP(BF$6,Inputs!$K$6:$O$6,Inputs!$K104:$O104)</f>
        <v>1</v>
      </c>
      <c r="BG120" s="121">
        <f>LOOKUP(BG$6,Inputs!$K$6:$O$6,Inputs!$K104:$O104)</f>
        <v>1</v>
      </c>
      <c r="BH120" s="121">
        <f>LOOKUP(BH$6,Inputs!$K$6:$O$6,Inputs!$K104:$O104)</f>
        <v>1</v>
      </c>
      <c r="BI120" s="121">
        <f>LOOKUP(BI$6,Inputs!$K$6:$O$6,Inputs!$K104:$O104)</f>
        <v>1</v>
      </c>
      <c r="BJ120" s="121">
        <f>LOOKUP(BJ$6,Inputs!$K$6:$O$6,Inputs!$K104:$O104)</f>
        <v>1</v>
      </c>
      <c r="BK120" s="121">
        <f>LOOKUP(BK$6,Inputs!$K$6:$O$6,Inputs!$K104:$O104)</f>
        <v>1</v>
      </c>
      <c r="BL120" s="121">
        <f>LOOKUP(BL$6,Inputs!$K$6:$O$6,Inputs!$K104:$O104)</f>
        <v>1</v>
      </c>
      <c r="BM120" s="121">
        <f>LOOKUP(BM$6,Inputs!$K$6:$O$6,Inputs!$K104:$O104)</f>
        <v>1</v>
      </c>
      <c r="BN120" s="121">
        <f>LOOKUP(BN$6,Inputs!$K$6:$O$6,Inputs!$K104:$O104)</f>
        <v>1</v>
      </c>
      <c r="BO120" s="121">
        <f>LOOKUP(BO$6,Inputs!$K$6:$O$6,Inputs!$K104:$O104)</f>
        <v>1</v>
      </c>
      <c r="BP120" s="121">
        <f>LOOKUP(BP$6,Inputs!$K$6:$O$6,Inputs!$K104:$O104)</f>
        <v>1</v>
      </c>
      <c r="BQ120" s="121">
        <f>LOOKUP(BQ$6,Inputs!$K$6:$O$6,Inputs!$K104:$O104)</f>
        <v>1</v>
      </c>
      <c r="BR120" s="121">
        <f>LOOKUP(BR$6,Inputs!$K$6:$O$6,Inputs!$K104:$O104)</f>
        <v>1</v>
      </c>
    </row>
    <row r="121" ht="15.75" customHeight="1" outlineLevel="2"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</row>
    <row r="122" ht="15.75" customHeight="1" outlineLevel="2">
      <c r="D122" s="65" t="s">
        <v>174</v>
      </c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</row>
    <row r="123" ht="15.75" customHeight="1" outlineLevel="2">
      <c r="D123" s="66" t="str">
        <f>Inputs!D96</f>
        <v>Average sharp sand order per users</v>
      </c>
      <c r="E123" s="66" t="str">
        <f>Inputs!E96</f>
        <v>[₦]/Month</v>
      </c>
      <c r="K123" s="122">
        <f>LOOKUP(K$6,Inputs!$K$6:$O$6,Inputs!$K96:$O96)*K119</f>
        <v>0</v>
      </c>
      <c r="L123" s="122">
        <f>LOOKUP(L$6,Inputs!$K$6:$O$6,Inputs!$K96:$O96)*L119</f>
        <v>0</v>
      </c>
      <c r="M123" s="122">
        <f>LOOKUP(M$6,Inputs!$K$6:$O$6,Inputs!$K96:$O96)*M119</f>
        <v>0</v>
      </c>
      <c r="N123" s="122">
        <f>LOOKUP(N$6,Inputs!$K$6:$O$6,Inputs!$K96:$O96)*N119</f>
        <v>0</v>
      </c>
      <c r="O123" s="122">
        <f>LOOKUP(O$6,Inputs!$K$6:$O$6,Inputs!$K96:$O96)*O119</f>
        <v>0</v>
      </c>
      <c r="P123" s="122">
        <f>LOOKUP(P$6,Inputs!$K$6:$O$6,Inputs!$K96:$O96)*P119</f>
        <v>0</v>
      </c>
      <c r="Q123" s="122">
        <f>LOOKUP(Q$6,Inputs!$K$6:$O$6,Inputs!$K96:$O96)*Q119</f>
        <v>0</v>
      </c>
      <c r="R123" s="122">
        <f>LOOKUP(R$6,Inputs!$K$6:$O$6,Inputs!$K96:$O96)*R119</f>
        <v>0</v>
      </c>
      <c r="S123" s="122">
        <f>LOOKUP(S$6,Inputs!$K$6:$O$6,Inputs!$K96:$O96)*S119</f>
        <v>0</v>
      </c>
      <c r="T123" s="122">
        <f>LOOKUP(T$6,Inputs!$K$6:$O$6,Inputs!$K96:$O96)*T119</f>
        <v>0</v>
      </c>
      <c r="U123" s="122">
        <f>LOOKUP(U$6,Inputs!$K$6:$O$6,Inputs!$K96:$O96)*U119</f>
        <v>0</v>
      </c>
      <c r="V123" s="122">
        <f>LOOKUP(V$6,Inputs!$K$6:$O$6,Inputs!$K96:$O96)*V119</f>
        <v>0</v>
      </c>
      <c r="W123" s="122">
        <f>LOOKUP(W$6,Inputs!$K$6:$O$6,Inputs!$K96:$O96)*W119</f>
        <v>0</v>
      </c>
      <c r="X123" s="122">
        <f>LOOKUP(X$6,Inputs!$K$6:$O$6,Inputs!$K96:$O96)*X119</f>
        <v>0</v>
      </c>
      <c r="Y123" s="122">
        <f>LOOKUP(Y$6,Inputs!$K$6:$O$6,Inputs!$K96:$O96)*Y119</f>
        <v>0</v>
      </c>
      <c r="Z123" s="122">
        <f>LOOKUP(Z$6,Inputs!$K$6:$O$6,Inputs!$K96:$O96)*Z119</f>
        <v>0</v>
      </c>
      <c r="AA123" s="122">
        <f>LOOKUP(AA$6,Inputs!$K$6:$O$6,Inputs!$K96:$O96)*AA119</f>
        <v>0</v>
      </c>
      <c r="AB123" s="122">
        <f>LOOKUP(AB$6,Inputs!$K$6:$O$6,Inputs!$K96:$O96)*AB119</f>
        <v>0</v>
      </c>
      <c r="AC123" s="122">
        <f>LOOKUP(AC$6,Inputs!$K$6:$O$6,Inputs!$K96:$O96)*AC119</f>
        <v>0</v>
      </c>
      <c r="AD123" s="122">
        <f>LOOKUP(AD$6,Inputs!$K$6:$O$6,Inputs!$K96:$O96)*AD119</f>
        <v>0</v>
      </c>
      <c r="AE123" s="122">
        <f>LOOKUP(AE$6,Inputs!$K$6:$O$6,Inputs!$K96:$O96)*AE119</f>
        <v>0</v>
      </c>
      <c r="AF123" s="122">
        <f>LOOKUP(AF$6,Inputs!$K$6:$O$6,Inputs!$K96:$O96)*AF119</f>
        <v>0</v>
      </c>
      <c r="AG123" s="122">
        <f>LOOKUP(AG$6,Inputs!$K$6:$O$6,Inputs!$K96:$O96)*AG119</f>
        <v>0</v>
      </c>
      <c r="AH123" s="122">
        <f>LOOKUP(AH$6,Inputs!$K$6:$O$6,Inputs!$K96:$O96)*AH119</f>
        <v>0</v>
      </c>
      <c r="AI123" s="122">
        <f>LOOKUP(AI$6,Inputs!$K$6:$O$6,Inputs!$K96:$O96)*AI119</f>
        <v>0</v>
      </c>
      <c r="AJ123" s="122">
        <f>LOOKUP(AJ$6,Inputs!$K$6:$O$6,Inputs!$K96:$O96)*AJ119</f>
        <v>0</v>
      </c>
      <c r="AK123" s="122">
        <f>LOOKUP(AK$6,Inputs!$K$6:$O$6,Inputs!$K96:$O96)*AK119</f>
        <v>0</v>
      </c>
      <c r="AL123" s="122">
        <f>LOOKUP(AL$6,Inputs!$K$6:$O$6,Inputs!$K96:$O96)*AL119</f>
        <v>0</v>
      </c>
      <c r="AM123" s="122">
        <f>LOOKUP(AM$6,Inputs!$K$6:$O$6,Inputs!$K96:$O96)*AM119</f>
        <v>0</v>
      </c>
      <c r="AN123" s="122">
        <f>LOOKUP(AN$6,Inputs!$K$6:$O$6,Inputs!$K96:$O96)*AN119</f>
        <v>0</v>
      </c>
      <c r="AO123" s="122">
        <f>LOOKUP(AO$6,Inputs!$K$6:$O$6,Inputs!$K96:$O96)*AO119</f>
        <v>0</v>
      </c>
      <c r="AP123" s="122">
        <f>LOOKUP(AP$6,Inputs!$K$6:$O$6,Inputs!$K96:$O96)*AP119</f>
        <v>0</v>
      </c>
      <c r="AQ123" s="122">
        <f>LOOKUP(AQ$6,Inputs!$K$6:$O$6,Inputs!$K96:$O96)*AQ119</f>
        <v>0</v>
      </c>
      <c r="AR123" s="122">
        <f>LOOKUP(AR$6,Inputs!$K$6:$O$6,Inputs!$K96:$O96)*AR119</f>
        <v>0</v>
      </c>
      <c r="AS123" s="122">
        <f>LOOKUP(AS$6,Inputs!$K$6:$O$6,Inputs!$K96:$O96)*AS119</f>
        <v>0</v>
      </c>
      <c r="AT123" s="122">
        <f>LOOKUP(AT$6,Inputs!$K$6:$O$6,Inputs!$K96:$O96)*AT119</f>
        <v>0</v>
      </c>
      <c r="AU123" s="122">
        <f>LOOKUP(AU$6,Inputs!$K$6:$O$6,Inputs!$K96:$O96)*AU119</f>
        <v>0</v>
      </c>
      <c r="AV123" s="122">
        <f>LOOKUP(AV$6,Inputs!$K$6:$O$6,Inputs!$K96:$O96)*AV119</f>
        <v>0</v>
      </c>
      <c r="AW123" s="122">
        <f>LOOKUP(AW$6,Inputs!$K$6:$O$6,Inputs!$K96:$O96)*AW119</f>
        <v>0</v>
      </c>
      <c r="AX123" s="122">
        <f>LOOKUP(AX$6,Inputs!$K$6:$O$6,Inputs!$K96:$O96)*AX119</f>
        <v>0</v>
      </c>
      <c r="AY123" s="122">
        <f>LOOKUP(AY$6,Inputs!$K$6:$O$6,Inputs!$K96:$O96)*AY119</f>
        <v>0</v>
      </c>
      <c r="AZ123" s="122">
        <f>LOOKUP(AZ$6,Inputs!$K$6:$O$6,Inputs!$K96:$O96)*AZ119</f>
        <v>0</v>
      </c>
      <c r="BA123" s="122">
        <f>LOOKUP(BA$6,Inputs!$K$6:$O$6,Inputs!$K96:$O96)*BA119</f>
        <v>0</v>
      </c>
      <c r="BB123" s="122">
        <f>LOOKUP(BB$6,Inputs!$K$6:$O$6,Inputs!$K96:$O96)*BB119</f>
        <v>0</v>
      </c>
      <c r="BC123" s="122">
        <f>LOOKUP(BC$6,Inputs!$K$6:$O$6,Inputs!$K96:$O96)*BC119</f>
        <v>0</v>
      </c>
      <c r="BD123" s="122">
        <f>LOOKUP(BD$6,Inputs!$K$6:$O$6,Inputs!$K96:$O96)*BD119</f>
        <v>0</v>
      </c>
      <c r="BE123" s="122">
        <f>LOOKUP(BE$6,Inputs!$K$6:$O$6,Inputs!$K96:$O96)*BE119</f>
        <v>0</v>
      </c>
      <c r="BF123" s="122">
        <f>LOOKUP(BF$6,Inputs!$K$6:$O$6,Inputs!$K96:$O96)*BF119</f>
        <v>0</v>
      </c>
      <c r="BG123" s="122">
        <f>LOOKUP(BG$6,Inputs!$K$6:$O$6,Inputs!$K96:$O96)*BG119</f>
        <v>0</v>
      </c>
      <c r="BH123" s="122">
        <f>LOOKUP(BH$6,Inputs!$K$6:$O$6,Inputs!$K96:$O96)*BH119</f>
        <v>0</v>
      </c>
      <c r="BI123" s="122">
        <f>LOOKUP(BI$6,Inputs!$K$6:$O$6,Inputs!$K96:$O96)*BI119</f>
        <v>0</v>
      </c>
      <c r="BJ123" s="122">
        <f>LOOKUP(BJ$6,Inputs!$K$6:$O$6,Inputs!$K96:$O96)*BJ119</f>
        <v>0</v>
      </c>
      <c r="BK123" s="122">
        <f>LOOKUP(BK$6,Inputs!$K$6:$O$6,Inputs!$K96:$O96)*BK119</f>
        <v>0</v>
      </c>
      <c r="BL123" s="122">
        <f>LOOKUP(BL$6,Inputs!$K$6:$O$6,Inputs!$K96:$O96)*BL119</f>
        <v>0</v>
      </c>
      <c r="BM123" s="122">
        <f>LOOKUP(BM$6,Inputs!$K$6:$O$6,Inputs!$K96:$O96)*BM119</f>
        <v>0</v>
      </c>
      <c r="BN123" s="122">
        <f>LOOKUP(BN$6,Inputs!$K$6:$O$6,Inputs!$K96:$O96)*BN119</f>
        <v>0</v>
      </c>
      <c r="BO123" s="122">
        <f>LOOKUP(BO$6,Inputs!$K$6:$O$6,Inputs!$K96:$O96)*BO119</f>
        <v>0</v>
      </c>
      <c r="BP123" s="122">
        <f>LOOKUP(BP$6,Inputs!$K$6:$O$6,Inputs!$K96:$O96)*BP119</f>
        <v>0</v>
      </c>
      <c r="BQ123" s="122">
        <f>LOOKUP(BQ$6,Inputs!$K$6:$O$6,Inputs!$K96:$O96)*BQ119</f>
        <v>0</v>
      </c>
      <c r="BR123" s="122">
        <f>LOOKUP(BR$6,Inputs!$K$6:$O$6,Inputs!$K96:$O96)*BR119</f>
        <v>0</v>
      </c>
    </row>
    <row r="124" ht="15.75" customHeight="1" outlineLevel="2">
      <c r="D124" s="51" t="s">
        <v>260</v>
      </c>
      <c r="E124" s="51" t="str">
        <f>E109</f>
        <v>[no]</v>
      </c>
      <c r="K124" s="123">
        <f t="shared" ref="K124:BR124" si="44">K110</f>
        <v>0</v>
      </c>
      <c r="L124" s="123">
        <f t="shared" si="44"/>
        <v>0</v>
      </c>
      <c r="M124" s="123">
        <f t="shared" si="44"/>
        <v>0</v>
      </c>
      <c r="N124" s="123">
        <f t="shared" si="44"/>
        <v>0</v>
      </c>
      <c r="O124" s="123">
        <f t="shared" si="44"/>
        <v>0</v>
      </c>
      <c r="P124" s="123">
        <f t="shared" si="44"/>
        <v>0</v>
      </c>
      <c r="Q124" s="123">
        <f t="shared" si="44"/>
        <v>0</v>
      </c>
      <c r="R124" s="123">
        <f t="shared" si="44"/>
        <v>0</v>
      </c>
      <c r="S124" s="123">
        <f t="shared" si="44"/>
        <v>0</v>
      </c>
      <c r="T124" s="123">
        <f t="shared" si="44"/>
        <v>0</v>
      </c>
      <c r="U124" s="123">
        <f t="shared" si="44"/>
        <v>0</v>
      </c>
      <c r="V124" s="123">
        <f t="shared" si="44"/>
        <v>0</v>
      </c>
      <c r="W124" s="123">
        <f t="shared" si="44"/>
        <v>0</v>
      </c>
      <c r="X124" s="123">
        <f t="shared" si="44"/>
        <v>0</v>
      </c>
      <c r="Y124" s="123">
        <f t="shared" si="44"/>
        <v>0</v>
      </c>
      <c r="Z124" s="123">
        <f t="shared" si="44"/>
        <v>0</v>
      </c>
      <c r="AA124" s="123">
        <f t="shared" si="44"/>
        <v>0</v>
      </c>
      <c r="AB124" s="123">
        <f t="shared" si="44"/>
        <v>0</v>
      </c>
      <c r="AC124" s="123">
        <f t="shared" si="44"/>
        <v>0</v>
      </c>
      <c r="AD124" s="123">
        <f t="shared" si="44"/>
        <v>0</v>
      </c>
      <c r="AE124" s="123">
        <f t="shared" si="44"/>
        <v>0</v>
      </c>
      <c r="AF124" s="123">
        <f t="shared" si="44"/>
        <v>0</v>
      </c>
      <c r="AG124" s="123">
        <f t="shared" si="44"/>
        <v>0</v>
      </c>
      <c r="AH124" s="123">
        <f t="shared" si="44"/>
        <v>0</v>
      </c>
      <c r="AI124" s="123">
        <f t="shared" si="44"/>
        <v>0</v>
      </c>
      <c r="AJ124" s="123">
        <f t="shared" si="44"/>
        <v>0</v>
      </c>
      <c r="AK124" s="123">
        <f t="shared" si="44"/>
        <v>0</v>
      </c>
      <c r="AL124" s="123">
        <f t="shared" si="44"/>
        <v>0</v>
      </c>
      <c r="AM124" s="123">
        <f t="shared" si="44"/>
        <v>0</v>
      </c>
      <c r="AN124" s="123">
        <f t="shared" si="44"/>
        <v>0</v>
      </c>
      <c r="AO124" s="123">
        <f t="shared" si="44"/>
        <v>0</v>
      </c>
      <c r="AP124" s="123">
        <f t="shared" si="44"/>
        <v>0</v>
      </c>
      <c r="AQ124" s="123">
        <f t="shared" si="44"/>
        <v>0</v>
      </c>
      <c r="AR124" s="123">
        <f t="shared" si="44"/>
        <v>0</v>
      </c>
      <c r="AS124" s="123">
        <f t="shared" si="44"/>
        <v>0</v>
      </c>
      <c r="AT124" s="123">
        <f t="shared" si="44"/>
        <v>0</v>
      </c>
      <c r="AU124" s="123">
        <f t="shared" si="44"/>
        <v>0</v>
      </c>
      <c r="AV124" s="123">
        <f t="shared" si="44"/>
        <v>0</v>
      </c>
      <c r="AW124" s="123">
        <f t="shared" si="44"/>
        <v>0</v>
      </c>
      <c r="AX124" s="123">
        <f t="shared" si="44"/>
        <v>0</v>
      </c>
      <c r="AY124" s="123">
        <f t="shared" si="44"/>
        <v>0</v>
      </c>
      <c r="AZ124" s="123">
        <f t="shared" si="44"/>
        <v>0</v>
      </c>
      <c r="BA124" s="123">
        <f t="shared" si="44"/>
        <v>0</v>
      </c>
      <c r="BB124" s="123">
        <f t="shared" si="44"/>
        <v>0</v>
      </c>
      <c r="BC124" s="123">
        <f t="shared" si="44"/>
        <v>0</v>
      </c>
      <c r="BD124" s="123">
        <f t="shared" si="44"/>
        <v>0</v>
      </c>
      <c r="BE124" s="123">
        <f t="shared" si="44"/>
        <v>0</v>
      </c>
      <c r="BF124" s="123">
        <f t="shared" si="44"/>
        <v>0</v>
      </c>
      <c r="BG124" s="123">
        <f t="shared" si="44"/>
        <v>0</v>
      </c>
      <c r="BH124" s="123">
        <f t="shared" si="44"/>
        <v>0</v>
      </c>
      <c r="BI124" s="123">
        <f t="shared" si="44"/>
        <v>0</v>
      </c>
      <c r="BJ124" s="123">
        <f t="shared" si="44"/>
        <v>0</v>
      </c>
      <c r="BK124" s="123">
        <f t="shared" si="44"/>
        <v>0</v>
      </c>
      <c r="BL124" s="123">
        <f t="shared" si="44"/>
        <v>0</v>
      </c>
      <c r="BM124" s="123">
        <f t="shared" si="44"/>
        <v>0</v>
      </c>
      <c r="BN124" s="123">
        <f t="shared" si="44"/>
        <v>0</v>
      </c>
      <c r="BO124" s="123">
        <f t="shared" si="44"/>
        <v>0</v>
      </c>
      <c r="BP124" s="123">
        <f t="shared" si="44"/>
        <v>0</v>
      </c>
      <c r="BQ124" s="123">
        <f t="shared" si="44"/>
        <v>0</v>
      </c>
      <c r="BR124" s="123">
        <f t="shared" si="44"/>
        <v>0</v>
      </c>
    </row>
    <row r="125" ht="15.75" customHeight="1" outlineLevel="2">
      <c r="D125" s="98" t="s">
        <v>261</v>
      </c>
      <c r="E125" s="98" t="str">
        <f>Currency</f>
        <v>[₦]</v>
      </c>
      <c r="F125" s="98"/>
      <c r="G125" s="98"/>
      <c r="H125" s="98"/>
      <c r="I125" s="98"/>
      <c r="J125" s="98"/>
      <c r="K125" s="108">
        <f t="shared" ref="K125:BR125" si="45">K123*K124</f>
        <v>0</v>
      </c>
      <c r="L125" s="108">
        <f t="shared" si="45"/>
        <v>0</v>
      </c>
      <c r="M125" s="108">
        <f t="shared" si="45"/>
        <v>0</v>
      </c>
      <c r="N125" s="108">
        <f t="shared" si="45"/>
        <v>0</v>
      </c>
      <c r="O125" s="108">
        <f t="shared" si="45"/>
        <v>0</v>
      </c>
      <c r="P125" s="108">
        <f t="shared" si="45"/>
        <v>0</v>
      </c>
      <c r="Q125" s="108">
        <f t="shared" si="45"/>
        <v>0</v>
      </c>
      <c r="R125" s="108">
        <f t="shared" si="45"/>
        <v>0</v>
      </c>
      <c r="S125" s="108">
        <f t="shared" si="45"/>
        <v>0</v>
      </c>
      <c r="T125" s="108">
        <f t="shared" si="45"/>
        <v>0</v>
      </c>
      <c r="U125" s="108">
        <f t="shared" si="45"/>
        <v>0</v>
      </c>
      <c r="V125" s="108">
        <f t="shared" si="45"/>
        <v>0</v>
      </c>
      <c r="W125" s="108">
        <f t="shared" si="45"/>
        <v>0</v>
      </c>
      <c r="X125" s="108">
        <f t="shared" si="45"/>
        <v>0</v>
      </c>
      <c r="Y125" s="108">
        <f t="shared" si="45"/>
        <v>0</v>
      </c>
      <c r="Z125" s="108">
        <f t="shared" si="45"/>
        <v>0</v>
      </c>
      <c r="AA125" s="108">
        <f t="shared" si="45"/>
        <v>0</v>
      </c>
      <c r="AB125" s="108">
        <f t="shared" si="45"/>
        <v>0</v>
      </c>
      <c r="AC125" s="108">
        <f t="shared" si="45"/>
        <v>0</v>
      </c>
      <c r="AD125" s="108">
        <f t="shared" si="45"/>
        <v>0</v>
      </c>
      <c r="AE125" s="108">
        <f t="shared" si="45"/>
        <v>0</v>
      </c>
      <c r="AF125" s="108">
        <f t="shared" si="45"/>
        <v>0</v>
      </c>
      <c r="AG125" s="108">
        <f t="shared" si="45"/>
        <v>0</v>
      </c>
      <c r="AH125" s="108">
        <f t="shared" si="45"/>
        <v>0</v>
      </c>
      <c r="AI125" s="108">
        <f t="shared" si="45"/>
        <v>0</v>
      </c>
      <c r="AJ125" s="108">
        <f t="shared" si="45"/>
        <v>0</v>
      </c>
      <c r="AK125" s="108">
        <f t="shared" si="45"/>
        <v>0</v>
      </c>
      <c r="AL125" s="108">
        <f t="shared" si="45"/>
        <v>0</v>
      </c>
      <c r="AM125" s="108">
        <f t="shared" si="45"/>
        <v>0</v>
      </c>
      <c r="AN125" s="108">
        <f t="shared" si="45"/>
        <v>0</v>
      </c>
      <c r="AO125" s="108">
        <f t="shared" si="45"/>
        <v>0</v>
      </c>
      <c r="AP125" s="108">
        <f t="shared" si="45"/>
        <v>0</v>
      </c>
      <c r="AQ125" s="108">
        <f t="shared" si="45"/>
        <v>0</v>
      </c>
      <c r="AR125" s="108">
        <f t="shared" si="45"/>
        <v>0</v>
      </c>
      <c r="AS125" s="108">
        <f t="shared" si="45"/>
        <v>0</v>
      </c>
      <c r="AT125" s="108">
        <f t="shared" si="45"/>
        <v>0</v>
      </c>
      <c r="AU125" s="108">
        <f t="shared" si="45"/>
        <v>0</v>
      </c>
      <c r="AV125" s="108">
        <f t="shared" si="45"/>
        <v>0</v>
      </c>
      <c r="AW125" s="108">
        <f t="shared" si="45"/>
        <v>0</v>
      </c>
      <c r="AX125" s="108">
        <f t="shared" si="45"/>
        <v>0</v>
      </c>
      <c r="AY125" s="108">
        <f t="shared" si="45"/>
        <v>0</v>
      </c>
      <c r="AZ125" s="108">
        <f t="shared" si="45"/>
        <v>0</v>
      </c>
      <c r="BA125" s="108">
        <f t="shared" si="45"/>
        <v>0</v>
      </c>
      <c r="BB125" s="108">
        <f t="shared" si="45"/>
        <v>0</v>
      </c>
      <c r="BC125" s="108">
        <f t="shared" si="45"/>
        <v>0</v>
      </c>
      <c r="BD125" s="108">
        <f t="shared" si="45"/>
        <v>0</v>
      </c>
      <c r="BE125" s="108">
        <f t="shared" si="45"/>
        <v>0</v>
      </c>
      <c r="BF125" s="108">
        <f t="shared" si="45"/>
        <v>0</v>
      </c>
      <c r="BG125" s="108">
        <f t="shared" si="45"/>
        <v>0</v>
      </c>
      <c r="BH125" s="108">
        <f t="shared" si="45"/>
        <v>0</v>
      </c>
      <c r="BI125" s="108">
        <f t="shared" si="45"/>
        <v>0</v>
      </c>
      <c r="BJ125" s="108">
        <f t="shared" si="45"/>
        <v>0</v>
      </c>
      <c r="BK125" s="108">
        <f t="shared" si="45"/>
        <v>0</v>
      </c>
      <c r="BL125" s="108">
        <f t="shared" si="45"/>
        <v>0</v>
      </c>
      <c r="BM125" s="108">
        <f t="shared" si="45"/>
        <v>0</v>
      </c>
      <c r="BN125" s="108">
        <f t="shared" si="45"/>
        <v>0</v>
      </c>
      <c r="BO125" s="108">
        <f t="shared" si="45"/>
        <v>0</v>
      </c>
      <c r="BP125" s="108">
        <f t="shared" si="45"/>
        <v>0</v>
      </c>
      <c r="BQ125" s="108">
        <f t="shared" si="45"/>
        <v>0</v>
      </c>
      <c r="BR125" s="108">
        <f t="shared" si="45"/>
        <v>0</v>
      </c>
    </row>
    <row r="126" ht="15.75" customHeight="1" outlineLevel="2"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</row>
    <row r="127" ht="15.75" customHeight="1" outlineLevel="2">
      <c r="D127" s="65" t="s">
        <v>262</v>
      </c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</row>
    <row r="128" ht="15.75" customHeight="1" outlineLevel="2">
      <c r="D128" s="66" t="str">
        <f>Inputs!D102</f>
        <v>Average Granite sand order per users</v>
      </c>
      <c r="E128" s="66" t="str">
        <f>Inputs!E102</f>
        <v>[₦]/Month</v>
      </c>
      <c r="K128" s="122">
        <f>LOOKUP(K$6,Inputs!$K$6:$O$6,Inputs!$K102:$O102)*K120</f>
        <v>335000</v>
      </c>
      <c r="L128" s="122">
        <f>LOOKUP(L$6,Inputs!$K$6:$O$6,Inputs!$K102:$O102)*L120</f>
        <v>335000</v>
      </c>
      <c r="M128" s="122">
        <f>LOOKUP(M$6,Inputs!$K$6:$O$6,Inputs!$K102:$O102)*M120</f>
        <v>335000</v>
      </c>
      <c r="N128" s="122">
        <f>LOOKUP(N$6,Inputs!$K$6:$O$6,Inputs!$K102:$O102)*N120</f>
        <v>335000</v>
      </c>
      <c r="O128" s="122">
        <f>LOOKUP(O$6,Inputs!$K$6:$O$6,Inputs!$K102:$O102)*O120</f>
        <v>335000</v>
      </c>
      <c r="P128" s="122">
        <f>LOOKUP(P$6,Inputs!$K$6:$O$6,Inputs!$K102:$O102)*P120</f>
        <v>335000</v>
      </c>
      <c r="Q128" s="122">
        <f>LOOKUP(Q$6,Inputs!$K$6:$O$6,Inputs!$K102:$O102)*Q120</f>
        <v>335000</v>
      </c>
      <c r="R128" s="122">
        <f>LOOKUP(R$6,Inputs!$K$6:$O$6,Inputs!$K102:$O102)*R120</f>
        <v>335000</v>
      </c>
      <c r="S128" s="122">
        <f>LOOKUP(S$6,Inputs!$K$6:$O$6,Inputs!$K102:$O102)*S120</f>
        <v>335000</v>
      </c>
      <c r="T128" s="122">
        <f>LOOKUP(T$6,Inputs!$K$6:$O$6,Inputs!$K102:$O102)*T120</f>
        <v>335000</v>
      </c>
      <c r="U128" s="122">
        <f>LOOKUP(U$6,Inputs!$K$6:$O$6,Inputs!$K102:$O102)*U120</f>
        <v>335000</v>
      </c>
      <c r="V128" s="122">
        <f>LOOKUP(V$6,Inputs!$K$6:$O$6,Inputs!$K102:$O102)*V120</f>
        <v>335000</v>
      </c>
      <c r="W128" s="122">
        <f>LOOKUP(W$6,Inputs!$K$6:$O$6,Inputs!$K102:$O102)*W120</f>
        <v>368500</v>
      </c>
      <c r="X128" s="122">
        <f>LOOKUP(X$6,Inputs!$K$6:$O$6,Inputs!$K102:$O102)*X120</f>
        <v>368500</v>
      </c>
      <c r="Y128" s="122">
        <f>LOOKUP(Y$6,Inputs!$K$6:$O$6,Inputs!$K102:$O102)*Y120</f>
        <v>368500</v>
      </c>
      <c r="Z128" s="122">
        <f>LOOKUP(Z$6,Inputs!$K$6:$O$6,Inputs!$K102:$O102)*Z120</f>
        <v>368500</v>
      </c>
      <c r="AA128" s="122">
        <f>LOOKUP(AA$6,Inputs!$K$6:$O$6,Inputs!$K102:$O102)*AA120</f>
        <v>368500</v>
      </c>
      <c r="AB128" s="122">
        <f>LOOKUP(AB$6,Inputs!$K$6:$O$6,Inputs!$K102:$O102)*AB120</f>
        <v>368500</v>
      </c>
      <c r="AC128" s="122">
        <f>LOOKUP(AC$6,Inputs!$K$6:$O$6,Inputs!$K102:$O102)*AC120</f>
        <v>368500</v>
      </c>
      <c r="AD128" s="122">
        <f>LOOKUP(AD$6,Inputs!$K$6:$O$6,Inputs!$K102:$O102)*AD120</f>
        <v>368500</v>
      </c>
      <c r="AE128" s="122">
        <f>LOOKUP(AE$6,Inputs!$K$6:$O$6,Inputs!$K102:$O102)*AE120</f>
        <v>368500</v>
      </c>
      <c r="AF128" s="122">
        <f>LOOKUP(AF$6,Inputs!$K$6:$O$6,Inputs!$K102:$O102)*AF120</f>
        <v>368500</v>
      </c>
      <c r="AG128" s="122">
        <f>LOOKUP(AG$6,Inputs!$K$6:$O$6,Inputs!$K102:$O102)*AG120</f>
        <v>368500</v>
      </c>
      <c r="AH128" s="122">
        <f>LOOKUP(AH$6,Inputs!$K$6:$O$6,Inputs!$K102:$O102)*AH120</f>
        <v>368500</v>
      </c>
      <c r="AI128" s="122">
        <f>LOOKUP(AI$6,Inputs!$K$6:$O$6,Inputs!$K102:$O102)*AI120</f>
        <v>423775</v>
      </c>
      <c r="AJ128" s="122">
        <f>LOOKUP(AJ$6,Inputs!$K$6:$O$6,Inputs!$K102:$O102)*AJ120</f>
        <v>423775</v>
      </c>
      <c r="AK128" s="122">
        <f>LOOKUP(AK$6,Inputs!$K$6:$O$6,Inputs!$K102:$O102)*AK120</f>
        <v>423775</v>
      </c>
      <c r="AL128" s="122">
        <f>LOOKUP(AL$6,Inputs!$K$6:$O$6,Inputs!$K102:$O102)*AL120</f>
        <v>423775</v>
      </c>
      <c r="AM128" s="122">
        <f>LOOKUP(AM$6,Inputs!$K$6:$O$6,Inputs!$K102:$O102)*AM120</f>
        <v>423775</v>
      </c>
      <c r="AN128" s="122">
        <f>LOOKUP(AN$6,Inputs!$K$6:$O$6,Inputs!$K102:$O102)*AN120</f>
        <v>423775</v>
      </c>
      <c r="AO128" s="122">
        <f>LOOKUP(AO$6,Inputs!$K$6:$O$6,Inputs!$K102:$O102)*AO120</f>
        <v>423775</v>
      </c>
      <c r="AP128" s="122">
        <f>LOOKUP(AP$6,Inputs!$K$6:$O$6,Inputs!$K102:$O102)*AP120</f>
        <v>423775</v>
      </c>
      <c r="AQ128" s="122">
        <f>LOOKUP(AQ$6,Inputs!$K$6:$O$6,Inputs!$K102:$O102)*AQ120</f>
        <v>423775</v>
      </c>
      <c r="AR128" s="122">
        <f>LOOKUP(AR$6,Inputs!$K$6:$O$6,Inputs!$K102:$O102)*AR120</f>
        <v>423775</v>
      </c>
      <c r="AS128" s="122">
        <f>LOOKUP(AS$6,Inputs!$K$6:$O$6,Inputs!$K102:$O102)*AS120</f>
        <v>423775</v>
      </c>
      <c r="AT128" s="122">
        <f>LOOKUP(AT$6,Inputs!$K$6:$O$6,Inputs!$K102:$O102)*AT120</f>
        <v>423775</v>
      </c>
      <c r="AU128" s="122">
        <f>LOOKUP(AU$6,Inputs!$K$6:$O$6,Inputs!$K102:$O102)*AU120</f>
        <v>487341.25</v>
      </c>
      <c r="AV128" s="122">
        <f>LOOKUP(AV$6,Inputs!$K$6:$O$6,Inputs!$K102:$O102)*AV120</f>
        <v>487341.25</v>
      </c>
      <c r="AW128" s="122">
        <f>LOOKUP(AW$6,Inputs!$K$6:$O$6,Inputs!$K102:$O102)*AW120</f>
        <v>487341.25</v>
      </c>
      <c r="AX128" s="122">
        <f>LOOKUP(AX$6,Inputs!$K$6:$O$6,Inputs!$K102:$O102)*AX120</f>
        <v>487341.25</v>
      </c>
      <c r="AY128" s="122">
        <f>LOOKUP(AY$6,Inputs!$K$6:$O$6,Inputs!$K102:$O102)*AY120</f>
        <v>487341.25</v>
      </c>
      <c r="AZ128" s="122">
        <f>LOOKUP(AZ$6,Inputs!$K$6:$O$6,Inputs!$K102:$O102)*AZ120</f>
        <v>487341.25</v>
      </c>
      <c r="BA128" s="122">
        <f>LOOKUP(BA$6,Inputs!$K$6:$O$6,Inputs!$K102:$O102)*BA120</f>
        <v>487341.25</v>
      </c>
      <c r="BB128" s="122">
        <f>LOOKUP(BB$6,Inputs!$K$6:$O$6,Inputs!$K102:$O102)*BB120</f>
        <v>487341.25</v>
      </c>
      <c r="BC128" s="122">
        <f>LOOKUP(BC$6,Inputs!$K$6:$O$6,Inputs!$K102:$O102)*BC120</f>
        <v>487341.25</v>
      </c>
      <c r="BD128" s="122">
        <f>LOOKUP(BD$6,Inputs!$K$6:$O$6,Inputs!$K102:$O102)*BD120</f>
        <v>487341.25</v>
      </c>
      <c r="BE128" s="122">
        <f>LOOKUP(BE$6,Inputs!$K$6:$O$6,Inputs!$K102:$O102)*BE120</f>
        <v>487341.25</v>
      </c>
      <c r="BF128" s="122">
        <f>LOOKUP(BF$6,Inputs!$K$6:$O$6,Inputs!$K102:$O102)*BF120</f>
        <v>487341.25</v>
      </c>
      <c r="BG128" s="122">
        <f>LOOKUP(BG$6,Inputs!$K$6:$O$6,Inputs!$K102:$O102)*BG120</f>
        <v>536075.375</v>
      </c>
      <c r="BH128" s="122">
        <f>LOOKUP(BH$6,Inputs!$K$6:$O$6,Inputs!$K102:$O102)*BH120</f>
        <v>536075.375</v>
      </c>
      <c r="BI128" s="122">
        <f>LOOKUP(BI$6,Inputs!$K$6:$O$6,Inputs!$K102:$O102)*BI120</f>
        <v>536075.375</v>
      </c>
      <c r="BJ128" s="122">
        <f>LOOKUP(BJ$6,Inputs!$K$6:$O$6,Inputs!$K102:$O102)*BJ120</f>
        <v>536075.375</v>
      </c>
      <c r="BK128" s="122">
        <f>LOOKUP(BK$6,Inputs!$K$6:$O$6,Inputs!$K102:$O102)*BK120</f>
        <v>536075.375</v>
      </c>
      <c r="BL128" s="122">
        <f>LOOKUP(BL$6,Inputs!$K$6:$O$6,Inputs!$K102:$O102)*BL120</f>
        <v>536075.375</v>
      </c>
      <c r="BM128" s="122">
        <f>LOOKUP(BM$6,Inputs!$K$6:$O$6,Inputs!$K102:$O102)*BM120</f>
        <v>536075.375</v>
      </c>
      <c r="BN128" s="122">
        <f>LOOKUP(BN$6,Inputs!$K$6:$O$6,Inputs!$K102:$O102)*BN120</f>
        <v>536075.375</v>
      </c>
      <c r="BO128" s="122">
        <f>LOOKUP(BO$6,Inputs!$K$6:$O$6,Inputs!$K102:$O102)*BO120</f>
        <v>536075.375</v>
      </c>
      <c r="BP128" s="122">
        <f>LOOKUP(BP$6,Inputs!$K$6:$O$6,Inputs!$K102:$O102)*BP120</f>
        <v>536075.375</v>
      </c>
      <c r="BQ128" s="122">
        <f>LOOKUP(BQ$6,Inputs!$K$6:$O$6,Inputs!$K102:$O102)*BQ120</f>
        <v>536075.375</v>
      </c>
      <c r="BR128" s="122">
        <f>LOOKUP(BR$6,Inputs!$K$6:$O$6,Inputs!$K102:$O102)*BR120</f>
        <v>536075.375</v>
      </c>
    </row>
    <row r="129" ht="15.75" customHeight="1" outlineLevel="2">
      <c r="D129" s="51" t="s">
        <v>263</v>
      </c>
      <c r="E129" s="51" t="str">
        <f>E110</f>
        <v>[no]</v>
      </c>
      <c r="K129" s="114">
        <f t="shared" ref="K129:BR129" si="46">K109</f>
        <v>31</v>
      </c>
      <c r="L129" s="114">
        <f t="shared" si="46"/>
        <v>32.05833333</v>
      </c>
      <c r="M129" s="114">
        <f t="shared" si="46"/>
        <v>33.17777778</v>
      </c>
      <c r="N129" s="114">
        <f t="shared" si="46"/>
        <v>34.36125231</v>
      </c>
      <c r="O129" s="114">
        <f t="shared" si="46"/>
        <v>35.61182415</v>
      </c>
      <c r="P129" s="114">
        <f t="shared" si="46"/>
        <v>36.93271609</v>
      </c>
      <c r="Q129" s="114">
        <f t="shared" si="46"/>
        <v>38.32731429</v>
      </c>
      <c r="R129" s="114">
        <f t="shared" si="46"/>
        <v>39.79917635</v>
      </c>
      <c r="S129" s="114">
        <f t="shared" si="46"/>
        <v>41.35203991</v>
      </c>
      <c r="T129" s="114">
        <f t="shared" si="46"/>
        <v>42.98983157</v>
      </c>
      <c r="U129" s="114">
        <f t="shared" si="46"/>
        <v>44.71667631</v>
      </c>
      <c r="V129" s="114">
        <f t="shared" si="46"/>
        <v>46.53690741</v>
      </c>
      <c r="W129" s="114">
        <f t="shared" si="46"/>
        <v>47.55714861</v>
      </c>
      <c r="X129" s="114">
        <f t="shared" si="46"/>
        <v>48.60528221</v>
      </c>
      <c r="Y129" s="114">
        <f t="shared" si="46"/>
        <v>49.68196572</v>
      </c>
      <c r="Z129" s="114">
        <f t="shared" si="46"/>
        <v>50.7878738</v>
      </c>
      <c r="AA129" s="114">
        <f t="shared" si="46"/>
        <v>51.9236986</v>
      </c>
      <c r="AB129" s="114">
        <f t="shared" si="46"/>
        <v>53.09015022</v>
      </c>
      <c r="AC129" s="114">
        <f t="shared" si="46"/>
        <v>54.28795714</v>
      </c>
      <c r="AD129" s="114">
        <f t="shared" si="46"/>
        <v>55.51786669</v>
      </c>
      <c r="AE129" s="114">
        <f t="shared" si="46"/>
        <v>56.78064546</v>
      </c>
      <c r="AF129" s="114">
        <f t="shared" si="46"/>
        <v>58.07707984</v>
      </c>
      <c r="AG129" s="114">
        <f t="shared" si="46"/>
        <v>59.40797643</v>
      </c>
      <c r="AH129" s="114">
        <f t="shared" si="46"/>
        <v>60.77416262</v>
      </c>
      <c r="AI129" s="114">
        <f t="shared" si="46"/>
        <v>65.09816547</v>
      </c>
      <c r="AJ129" s="114">
        <f t="shared" si="46"/>
        <v>69.57935313</v>
      </c>
      <c r="AK129" s="114">
        <f t="shared" si="46"/>
        <v>74.22414445</v>
      </c>
      <c r="AL129" s="114">
        <f t="shared" si="46"/>
        <v>79.03921396</v>
      </c>
      <c r="AM129" s="114">
        <f t="shared" si="46"/>
        <v>84.03150204</v>
      </c>
      <c r="AN129" s="114">
        <f t="shared" si="46"/>
        <v>89.20822565</v>
      </c>
      <c r="AO129" s="114">
        <f t="shared" si="46"/>
        <v>94.57688935</v>
      </c>
      <c r="AP129" s="114">
        <f t="shared" si="46"/>
        <v>100.1452968</v>
      </c>
      <c r="AQ129" s="114">
        <f t="shared" si="46"/>
        <v>105.9215628</v>
      </c>
      <c r="AR129" s="114">
        <f t="shared" si="46"/>
        <v>111.9141256</v>
      </c>
      <c r="AS129" s="114">
        <f t="shared" si="46"/>
        <v>118.1317601</v>
      </c>
      <c r="AT129" s="114">
        <f t="shared" si="46"/>
        <v>124.5835911</v>
      </c>
      <c r="AU129" s="114">
        <f t="shared" si="46"/>
        <v>128.1856222</v>
      </c>
      <c r="AV129" s="114">
        <f t="shared" si="46"/>
        <v>131.8504409</v>
      </c>
      <c r="AW129" s="114">
        <f t="shared" si="46"/>
        <v>135.5793802</v>
      </c>
      <c r="AX129" s="114">
        <f t="shared" si="46"/>
        <v>139.3737987</v>
      </c>
      <c r="AY129" s="114">
        <f t="shared" si="46"/>
        <v>143.2350821</v>
      </c>
      <c r="AZ129" s="114">
        <f t="shared" si="46"/>
        <v>147.1646427</v>
      </c>
      <c r="BA129" s="114">
        <f t="shared" si="46"/>
        <v>151.1639207</v>
      </c>
      <c r="BB129" s="114">
        <f t="shared" si="46"/>
        <v>155.2343844</v>
      </c>
      <c r="BC129" s="114">
        <f t="shared" si="46"/>
        <v>159.3775309</v>
      </c>
      <c r="BD129" s="114">
        <f t="shared" si="46"/>
        <v>163.5948864</v>
      </c>
      <c r="BE129" s="114">
        <f t="shared" si="46"/>
        <v>167.8880073</v>
      </c>
      <c r="BF129" s="114">
        <f t="shared" si="46"/>
        <v>172.2584805</v>
      </c>
      <c r="BG129" s="114">
        <f t="shared" si="46"/>
        <v>180.3681329</v>
      </c>
      <c r="BH129" s="114">
        <f t="shared" si="46"/>
        <v>188.7088169</v>
      </c>
      <c r="BI129" s="114">
        <f t="shared" si="46"/>
        <v>197.2875146</v>
      </c>
      <c r="BJ129" s="114">
        <f t="shared" si="46"/>
        <v>206.1114173</v>
      </c>
      <c r="BK129" s="114">
        <f t="shared" si="46"/>
        <v>215.1879317</v>
      </c>
      <c r="BL129" s="114">
        <f t="shared" si="46"/>
        <v>224.5246867</v>
      </c>
      <c r="BM129" s="114">
        <f t="shared" si="46"/>
        <v>234.1295397</v>
      </c>
      <c r="BN129" s="114">
        <f t="shared" si="46"/>
        <v>244.0105836</v>
      </c>
      <c r="BO129" s="114">
        <f t="shared" si="46"/>
        <v>254.1761541</v>
      </c>
      <c r="BP129" s="114">
        <f t="shared" si="46"/>
        <v>264.6348364</v>
      </c>
      <c r="BQ129" s="114">
        <f t="shared" si="46"/>
        <v>275.3954734</v>
      </c>
      <c r="BR129" s="114">
        <f t="shared" si="46"/>
        <v>286.4671728</v>
      </c>
    </row>
    <row r="130" ht="15.75" customHeight="1" outlineLevel="2">
      <c r="D130" s="98" t="s">
        <v>264</v>
      </c>
      <c r="E130" s="98" t="str">
        <f>Currency</f>
        <v>[₦]</v>
      </c>
      <c r="F130" s="98"/>
      <c r="G130" s="98"/>
      <c r="H130" s="98"/>
      <c r="I130" s="98"/>
      <c r="J130" s="98"/>
      <c r="K130" s="108">
        <f t="shared" ref="K130:BR130" si="47">K128*K129</f>
        <v>10385000</v>
      </c>
      <c r="L130" s="108">
        <f t="shared" si="47"/>
        <v>10739541.67</v>
      </c>
      <c r="M130" s="108">
        <f t="shared" si="47"/>
        <v>11114555.56</v>
      </c>
      <c r="N130" s="108">
        <f t="shared" si="47"/>
        <v>11511019.53</v>
      </c>
      <c r="O130" s="108">
        <f t="shared" si="47"/>
        <v>11929961.09</v>
      </c>
      <c r="P130" s="108">
        <f t="shared" si="47"/>
        <v>12372459.89</v>
      </c>
      <c r="Q130" s="108">
        <f t="shared" si="47"/>
        <v>12839650.29</v>
      </c>
      <c r="R130" s="108">
        <f t="shared" si="47"/>
        <v>13332724.08</v>
      </c>
      <c r="S130" s="108">
        <f t="shared" si="47"/>
        <v>13852933.37</v>
      </c>
      <c r="T130" s="108">
        <f t="shared" si="47"/>
        <v>14401593.57</v>
      </c>
      <c r="U130" s="108">
        <f t="shared" si="47"/>
        <v>14980086.57</v>
      </c>
      <c r="V130" s="108">
        <f t="shared" si="47"/>
        <v>15589863.98</v>
      </c>
      <c r="W130" s="108">
        <f t="shared" si="47"/>
        <v>17524809.26</v>
      </c>
      <c r="X130" s="108">
        <f t="shared" si="47"/>
        <v>17911046.49</v>
      </c>
      <c r="Y130" s="108">
        <f t="shared" si="47"/>
        <v>18307804.37</v>
      </c>
      <c r="Z130" s="108">
        <f t="shared" si="47"/>
        <v>18715331.5</v>
      </c>
      <c r="AA130" s="108">
        <f t="shared" si="47"/>
        <v>19133882.93</v>
      </c>
      <c r="AB130" s="108">
        <f t="shared" si="47"/>
        <v>19563720.36</v>
      </c>
      <c r="AC130" s="108">
        <f t="shared" si="47"/>
        <v>20005112.21</v>
      </c>
      <c r="AD130" s="108">
        <f t="shared" si="47"/>
        <v>20458333.87</v>
      </c>
      <c r="AE130" s="108">
        <f t="shared" si="47"/>
        <v>20923667.85</v>
      </c>
      <c r="AF130" s="108">
        <f t="shared" si="47"/>
        <v>21401403.92</v>
      </c>
      <c r="AG130" s="108">
        <f t="shared" si="47"/>
        <v>21891839.31</v>
      </c>
      <c r="AH130" s="108">
        <f t="shared" si="47"/>
        <v>22395278.92</v>
      </c>
      <c r="AI130" s="108">
        <f t="shared" si="47"/>
        <v>27586975.07</v>
      </c>
      <c r="AJ130" s="108">
        <f t="shared" si="47"/>
        <v>29485990.37</v>
      </c>
      <c r="AK130" s="108">
        <f t="shared" si="47"/>
        <v>31454336.82</v>
      </c>
      <c r="AL130" s="108">
        <f t="shared" si="47"/>
        <v>33494842.89</v>
      </c>
      <c r="AM130" s="108">
        <f t="shared" si="47"/>
        <v>35610449.78</v>
      </c>
      <c r="AN130" s="108">
        <f t="shared" si="47"/>
        <v>37804215.83</v>
      </c>
      <c r="AO130" s="108">
        <f t="shared" si="47"/>
        <v>40079321.28</v>
      </c>
      <c r="AP130" s="108">
        <f t="shared" si="47"/>
        <v>42439073.15</v>
      </c>
      <c r="AQ130" s="108">
        <f t="shared" si="47"/>
        <v>44886910.27</v>
      </c>
      <c r="AR130" s="108">
        <f t="shared" si="47"/>
        <v>47426408.59</v>
      </c>
      <c r="AS130" s="108">
        <f t="shared" si="47"/>
        <v>50061286.65</v>
      </c>
      <c r="AT130" s="108">
        <f t="shared" si="47"/>
        <v>52795411.33</v>
      </c>
      <c r="AU130" s="108">
        <f t="shared" si="47"/>
        <v>62470141.37</v>
      </c>
      <c r="AV130" s="108">
        <f t="shared" si="47"/>
        <v>64256158.7</v>
      </c>
      <c r="AW130" s="108">
        <f t="shared" si="47"/>
        <v>66073424.6</v>
      </c>
      <c r="AX130" s="108">
        <f t="shared" si="47"/>
        <v>67922601.29</v>
      </c>
      <c r="AY130" s="108">
        <f t="shared" si="47"/>
        <v>69804363.95</v>
      </c>
      <c r="AZ130" s="108">
        <f t="shared" si="47"/>
        <v>71719400.94</v>
      </c>
      <c r="BA130" s="108">
        <f t="shared" si="47"/>
        <v>73668414.09</v>
      </c>
      <c r="BB130" s="108">
        <f t="shared" si="47"/>
        <v>75652118.96</v>
      </c>
      <c r="BC130" s="108">
        <f t="shared" si="47"/>
        <v>77671245.12</v>
      </c>
      <c r="BD130" s="108">
        <f t="shared" si="47"/>
        <v>79726536.43</v>
      </c>
      <c r="BE130" s="108">
        <f t="shared" si="47"/>
        <v>81818751.36</v>
      </c>
      <c r="BF130" s="108">
        <f t="shared" si="47"/>
        <v>83948663.21</v>
      </c>
      <c r="BG130" s="108">
        <f t="shared" si="47"/>
        <v>96690914.47</v>
      </c>
      <c r="BH130" s="108">
        <f t="shared" si="47"/>
        <v>101162149.8</v>
      </c>
      <c r="BI130" s="108">
        <f t="shared" si="47"/>
        <v>105760978.4</v>
      </c>
      <c r="BJ130" s="108">
        <f t="shared" si="47"/>
        <v>110491255.3</v>
      </c>
      <c r="BK130" s="108">
        <f t="shared" si="47"/>
        <v>115356951.2</v>
      </c>
      <c r="BL130" s="108">
        <f t="shared" si="47"/>
        <v>120362155.6</v>
      </c>
      <c r="BM130" s="108">
        <f t="shared" si="47"/>
        <v>125511080.8</v>
      </c>
      <c r="BN130" s="108">
        <f t="shared" si="47"/>
        <v>130808065.1</v>
      </c>
      <c r="BO130" s="108">
        <f t="shared" si="47"/>
        <v>136257577.1</v>
      </c>
      <c r="BP130" s="108">
        <f t="shared" si="47"/>
        <v>141864219.2</v>
      </c>
      <c r="BQ130" s="108">
        <f t="shared" si="47"/>
        <v>147632731.7</v>
      </c>
      <c r="BR130" s="108">
        <f t="shared" si="47"/>
        <v>153567997.1</v>
      </c>
    </row>
    <row r="131" ht="15.75" customHeight="1" outlineLevel="2"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</row>
    <row r="132" ht="15.75" customHeight="1" outlineLevel="2">
      <c r="D132" s="65" t="str">
        <f>Inputs!D107</f>
        <v>Truck Hire</v>
      </c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</row>
    <row r="133" ht="15.75" customHeight="1" outlineLevel="2">
      <c r="D133" s="51" t="str">
        <f>Inputs!D108</f>
        <v>Average investment </v>
      </c>
      <c r="E133" s="66" t="str">
        <f>Currency</f>
        <v>[₦]</v>
      </c>
      <c r="K133" s="122">
        <f>LOOKUP(K$6,Inputs!$K$6:$O$6,Inputs!$K108:$O108)</f>
        <v>0</v>
      </c>
      <c r="L133" s="122">
        <f>LOOKUP(L$6,Inputs!$K$6:$O$6,Inputs!$K108:$O108)</f>
        <v>0</v>
      </c>
      <c r="M133" s="122">
        <f>LOOKUP(M$6,Inputs!$K$6:$O$6,Inputs!$K108:$O108)</f>
        <v>0</v>
      </c>
      <c r="N133" s="122">
        <f>LOOKUP(N$6,Inputs!$K$6:$O$6,Inputs!$K108:$O108)</f>
        <v>0</v>
      </c>
      <c r="O133" s="122">
        <f>LOOKUP(O$6,Inputs!$K$6:$O$6,Inputs!$K108:$O108)</f>
        <v>0</v>
      </c>
      <c r="P133" s="122">
        <f>LOOKUP(P$6,Inputs!$K$6:$O$6,Inputs!$K108:$O108)</f>
        <v>0</v>
      </c>
      <c r="Q133" s="122">
        <f>LOOKUP(Q$6,Inputs!$K$6:$O$6,Inputs!$K108:$O108)</f>
        <v>0</v>
      </c>
      <c r="R133" s="122">
        <f>LOOKUP(R$6,Inputs!$K$6:$O$6,Inputs!$K108:$O108)</f>
        <v>0</v>
      </c>
      <c r="S133" s="122">
        <f>LOOKUP(S$6,Inputs!$K$6:$O$6,Inputs!$K108:$O108)</f>
        <v>0</v>
      </c>
      <c r="T133" s="122">
        <f>LOOKUP(T$6,Inputs!$K$6:$O$6,Inputs!$K108:$O108)</f>
        <v>0</v>
      </c>
      <c r="U133" s="122">
        <f>LOOKUP(U$6,Inputs!$K$6:$O$6,Inputs!$K108:$O108)</f>
        <v>0</v>
      </c>
      <c r="V133" s="122">
        <f>LOOKUP(V$6,Inputs!$K$6:$O$6,Inputs!$K108:$O108)</f>
        <v>0</v>
      </c>
      <c r="W133" s="122">
        <f>LOOKUP(W$6,Inputs!$K$6:$O$6,Inputs!$K108:$O108)</f>
        <v>0</v>
      </c>
      <c r="X133" s="122">
        <f>LOOKUP(X$6,Inputs!$K$6:$O$6,Inputs!$K108:$O108)</f>
        <v>0</v>
      </c>
      <c r="Y133" s="122">
        <f>LOOKUP(Y$6,Inputs!$K$6:$O$6,Inputs!$K108:$O108)</f>
        <v>0</v>
      </c>
      <c r="Z133" s="122">
        <f>LOOKUP(Z$6,Inputs!$K$6:$O$6,Inputs!$K108:$O108)</f>
        <v>0</v>
      </c>
      <c r="AA133" s="122">
        <f>LOOKUP(AA$6,Inputs!$K$6:$O$6,Inputs!$K108:$O108)</f>
        <v>0</v>
      </c>
      <c r="AB133" s="122">
        <f>LOOKUP(AB$6,Inputs!$K$6:$O$6,Inputs!$K108:$O108)</f>
        <v>0</v>
      </c>
      <c r="AC133" s="122">
        <f>LOOKUP(AC$6,Inputs!$K$6:$O$6,Inputs!$K108:$O108)</f>
        <v>0</v>
      </c>
      <c r="AD133" s="122">
        <f>LOOKUP(AD$6,Inputs!$K$6:$O$6,Inputs!$K108:$O108)</f>
        <v>0</v>
      </c>
      <c r="AE133" s="122">
        <f>LOOKUP(AE$6,Inputs!$K$6:$O$6,Inputs!$K108:$O108)</f>
        <v>0</v>
      </c>
      <c r="AF133" s="122">
        <f>LOOKUP(AF$6,Inputs!$K$6:$O$6,Inputs!$K108:$O108)</f>
        <v>0</v>
      </c>
      <c r="AG133" s="122">
        <f>LOOKUP(AG$6,Inputs!$K$6:$O$6,Inputs!$K108:$O108)</f>
        <v>0</v>
      </c>
      <c r="AH133" s="122">
        <f>LOOKUP(AH$6,Inputs!$K$6:$O$6,Inputs!$K108:$O108)</f>
        <v>0</v>
      </c>
      <c r="AI133" s="122">
        <f>LOOKUP(AI$6,Inputs!$K$6:$O$6,Inputs!$K108:$O108)</f>
        <v>0</v>
      </c>
      <c r="AJ133" s="122">
        <f>LOOKUP(AJ$6,Inputs!$K$6:$O$6,Inputs!$K108:$O108)</f>
        <v>0</v>
      </c>
      <c r="AK133" s="122">
        <f>LOOKUP(AK$6,Inputs!$K$6:$O$6,Inputs!$K108:$O108)</f>
        <v>0</v>
      </c>
      <c r="AL133" s="122">
        <f>LOOKUP(AL$6,Inputs!$K$6:$O$6,Inputs!$K108:$O108)</f>
        <v>0</v>
      </c>
      <c r="AM133" s="122">
        <f>LOOKUP(AM$6,Inputs!$K$6:$O$6,Inputs!$K108:$O108)</f>
        <v>0</v>
      </c>
      <c r="AN133" s="122">
        <f>LOOKUP(AN$6,Inputs!$K$6:$O$6,Inputs!$K108:$O108)</f>
        <v>0</v>
      </c>
      <c r="AO133" s="122">
        <f>LOOKUP(AO$6,Inputs!$K$6:$O$6,Inputs!$K108:$O108)</f>
        <v>0</v>
      </c>
      <c r="AP133" s="122">
        <f>LOOKUP(AP$6,Inputs!$K$6:$O$6,Inputs!$K108:$O108)</f>
        <v>0</v>
      </c>
      <c r="AQ133" s="122">
        <f>LOOKUP(AQ$6,Inputs!$K$6:$O$6,Inputs!$K108:$O108)</f>
        <v>0</v>
      </c>
      <c r="AR133" s="122">
        <f>LOOKUP(AR$6,Inputs!$K$6:$O$6,Inputs!$K108:$O108)</f>
        <v>0</v>
      </c>
      <c r="AS133" s="122">
        <f>LOOKUP(AS$6,Inputs!$K$6:$O$6,Inputs!$K108:$O108)</f>
        <v>0</v>
      </c>
      <c r="AT133" s="122">
        <f>LOOKUP(AT$6,Inputs!$K$6:$O$6,Inputs!$K108:$O108)</f>
        <v>0</v>
      </c>
      <c r="AU133" s="122">
        <f>LOOKUP(AU$6,Inputs!$K$6:$O$6,Inputs!$K108:$O108)</f>
        <v>0</v>
      </c>
      <c r="AV133" s="122">
        <f>LOOKUP(AV$6,Inputs!$K$6:$O$6,Inputs!$K108:$O108)</f>
        <v>0</v>
      </c>
      <c r="AW133" s="122">
        <f>LOOKUP(AW$6,Inputs!$K$6:$O$6,Inputs!$K108:$O108)</f>
        <v>0</v>
      </c>
      <c r="AX133" s="122">
        <f>LOOKUP(AX$6,Inputs!$K$6:$O$6,Inputs!$K108:$O108)</f>
        <v>0</v>
      </c>
      <c r="AY133" s="122">
        <f>LOOKUP(AY$6,Inputs!$K$6:$O$6,Inputs!$K108:$O108)</f>
        <v>0</v>
      </c>
      <c r="AZ133" s="122">
        <f>LOOKUP(AZ$6,Inputs!$K$6:$O$6,Inputs!$K108:$O108)</f>
        <v>0</v>
      </c>
      <c r="BA133" s="122">
        <f>LOOKUP(BA$6,Inputs!$K$6:$O$6,Inputs!$K108:$O108)</f>
        <v>0</v>
      </c>
      <c r="BB133" s="122">
        <f>LOOKUP(BB$6,Inputs!$K$6:$O$6,Inputs!$K108:$O108)</f>
        <v>0</v>
      </c>
      <c r="BC133" s="122">
        <f>LOOKUP(BC$6,Inputs!$K$6:$O$6,Inputs!$K108:$O108)</f>
        <v>0</v>
      </c>
      <c r="BD133" s="122">
        <f>LOOKUP(BD$6,Inputs!$K$6:$O$6,Inputs!$K108:$O108)</f>
        <v>0</v>
      </c>
      <c r="BE133" s="122">
        <f>LOOKUP(BE$6,Inputs!$K$6:$O$6,Inputs!$K108:$O108)</f>
        <v>0</v>
      </c>
      <c r="BF133" s="122">
        <f>LOOKUP(BF$6,Inputs!$K$6:$O$6,Inputs!$K108:$O108)</f>
        <v>0</v>
      </c>
      <c r="BG133" s="122">
        <f>LOOKUP(BG$6,Inputs!$K$6:$O$6,Inputs!$K108:$O108)</f>
        <v>0</v>
      </c>
      <c r="BH133" s="122">
        <f>LOOKUP(BH$6,Inputs!$K$6:$O$6,Inputs!$K108:$O108)</f>
        <v>0</v>
      </c>
      <c r="BI133" s="122">
        <f>LOOKUP(BI$6,Inputs!$K$6:$O$6,Inputs!$K108:$O108)</f>
        <v>0</v>
      </c>
      <c r="BJ133" s="122">
        <f>LOOKUP(BJ$6,Inputs!$K$6:$O$6,Inputs!$K108:$O108)</f>
        <v>0</v>
      </c>
      <c r="BK133" s="122">
        <f>LOOKUP(BK$6,Inputs!$K$6:$O$6,Inputs!$K108:$O108)</f>
        <v>0</v>
      </c>
      <c r="BL133" s="122">
        <f>LOOKUP(BL$6,Inputs!$K$6:$O$6,Inputs!$K108:$O108)</f>
        <v>0</v>
      </c>
      <c r="BM133" s="122">
        <f>LOOKUP(BM$6,Inputs!$K$6:$O$6,Inputs!$K108:$O108)</f>
        <v>0</v>
      </c>
      <c r="BN133" s="122">
        <f>LOOKUP(BN$6,Inputs!$K$6:$O$6,Inputs!$K108:$O108)</f>
        <v>0</v>
      </c>
      <c r="BO133" s="122">
        <f>LOOKUP(BO$6,Inputs!$K$6:$O$6,Inputs!$K108:$O108)</f>
        <v>0</v>
      </c>
      <c r="BP133" s="122">
        <f>LOOKUP(BP$6,Inputs!$K$6:$O$6,Inputs!$K108:$O108)</f>
        <v>0</v>
      </c>
      <c r="BQ133" s="122">
        <f>LOOKUP(BQ$6,Inputs!$K$6:$O$6,Inputs!$K108:$O108)</f>
        <v>0</v>
      </c>
      <c r="BR133" s="122">
        <f>LOOKUP(BR$6,Inputs!$K$6:$O$6,Inputs!$K108:$O108)</f>
        <v>0</v>
      </c>
    </row>
    <row r="134" ht="15.75" customHeight="1" outlineLevel="2">
      <c r="D134" s="51" t="str">
        <f t="shared" ref="D134:E134" si="48">D118</f>
        <v>Truck hire</v>
      </c>
      <c r="E134" s="51" t="str">
        <f t="shared" si="48"/>
        <v>[%]</v>
      </c>
      <c r="K134" s="123">
        <f t="shared" ref="K134:BR134" si="49">K118</f>
        <v>0.01666666667</v>
      </c>
      <c r="L134" s="123">
        <f t="shared" si="49"/>
        <v>0.01666666667</v>
      </c>
      <c r="M134" s="123">
        <f t="shared" si="49"/>
        <v>0.01666666667</v>
      </c>
      <c r="N134" s="123">
        <f t="shared" si="49"/>
        <v>0.01666666667</v>
      </c>
      <c r="O134" s="123">
        <f t="shared" si="49"/>
        <v>0.01666666667</v>
      </c>
      <c r="P134" s="123">
        <f t="shared" si="49"/>
        <v>0.01666666667</v>
      </c>
      <c r="Q134" s="123">
        <f t="shared" si="49"/>
        <v>0.01666666667</v>
      </c>
      <c r="R134" s="123">
        <f t="shared" si="49"/>
        <v>0.01666666667</v>
      </c>
      <c r="S134" s="123">
        <f t="shared" si="49"/>
        <v>0.01666666667</v>
      </c>
      <c r="T134" s="123">
        <f t="shared" si="49"/>
        <v>0.01666666667</v>
      </c>
      <c r="U134" s="123">
        <f t="shared" si="49"/>
        <v>0.01666666667</v>
      </c>
      <c r="V134" s="123">
        <f t="shared" si="49"/>
        <v>0.01666666667</v>
      </c>
      <c r="W134" s="123">
        <f t="shared" si="49"/>
        <v>0.01666666667</v>
      </c>
      <c r="X134" s="123">
        <f t="shared" si="49"/>
        <v>0.01666666667</v>
      </c>
      <c r="Y134" s="123">
        <f t="shared" si="49"/>
        <v>0.01666666667</v>
      </c>
      <c r="Z134" s="123">
        <f t="shared" si="49"/>
        <v>0.01666666667</v>
      </c>
      <c r="AA134" s="123">
        <f t="shared" si="49"/>
        <v>0.01666666667</v>
      </c>
      <c r="AB134" s="123">
        <f t="shared" si="49"/>
        <v>0.01666666667</v>
      </c>
      <c r="AC134" s="123">
        <f t="shared" si="49"/>
        <v>0.01666666667</v>
      </c>
      <c r="AD134" s="123">
        <f t="shared" si="49"/>
        <v>0.01666666667</v>
      </c>
      <c r="AE134" s="123">
        <f t="shared" si="49"/>
        <v>0.01666666667</v>
      </c>
      <c r="AF134" s="123">
        <f t="shared" si="49"/>
        <v>0.01666666667</v>
      </c>
      <c r="AG134" s="123">
        <f t="shared" si="49"/>
        <v>0.01666666667</v>
      </c>
      <c r="AH134" s="123">
        <f t="shared" si="49"/>
        <v>0.01666666667</v>
      </c>
      <c r="AI134" s="123">
        <f t="shared" si="49"/>
        <v>0.01666666667</v>
      </c>
      <c r="AJ134" s="123">
        <f t="shared" si="49"/>
        <v>0.01666666667</v>
      </c>
      <c r="AK134" s="123">
        <f t="shared" si="49"/>
        <v>0.01666666667</v>
      </c>
      <c r="AL134" s="123">
        <f t="shared" si="49"/>
        <v>0.01666666667</v>
      </c>
      <c r="AM134" s="123">
        <f t="shared" si="49"/>
        <v>0.01666666667</v>
      </c>
      <c r="AN134" s="123">
        <f t="shared" si="49"/>
        <v>0.01666666667</v>
      </c>
      <c r="AO134" s="123">
        <f t="shared" si="49"/>
        <v>0.01666666667</v>
      </c>
      <c r="AP134" s="123">
        <f t="shared" si="49"/>
        <v>0.01666666667</v>
      </c>
      <c r="AQ134" s="123">
        <f t="shared" si="49"/>
        <v>0.01666666667</v>
      </c>
      <c r="AR134" s="123">
        <f t="shared" si="49"/>
        <v>0.01666666667</v>
      </c>
      <c r="AS134" s="123">
        <f t="shared" si="49"/>
        <v>0.01666666667</v>
      </c>
      <c r="AT134" s="123">
        <f t="shared" si="49"/>
        <v>0.01666666667</v>
      </c>
      <c r="AU134" s="123">
        <f t="shared" si="49"/>
        <v>0.01666666667</v>
      </c>
      <c r="AV134" s="123">
        <f t="shared" si="49"/>
        <v>0.01666666667</v>
      </c>
      <c r="AW134" s="123">
        <f t="shared" si="49"/>
        <v>0.01666666667</v>
      </c>
      <c r="AX134" s="123">
        <f t="shared" si="49"/>
        <v>0.01666666667</v>
      </c>
      <c r="AY134" s="123">
        <f t="shared" si="49"/>
        <v>0.01666666667</v>
      </c>
      <c r="AZ134" s="123">
        <f t="shared" si="49"/>
        <v>0.01666666667</v>
      </c>
      <c r="BA134" s="123">
        <f t="shared" si="49"/>
        <v>0.01666666667</v>
      </c>
      <c r="BB134" s="123">
        <f t="shared" si="49"/>
        <v>0.01666666667</v>
      </c>
      <c r="BC134" s="123">
        <f t="shared" si="49"/>
        <v>0.01666666667</v>
      </c>
      <c r="BD134" s="123">
        <f t="shared" si="49"/>
        <v>0.01666666667</v>
      </c>
      <c r="BE134" s="123">
        <f t="shared" si="49"/>
        <v>0.01666666667</v>
      </c>
      <c r="BF134" s="123">
        <f t="shared" si="49"/>
        <v>0.01666666667</v>
      </c>
      <c r="BG134" s="123">
        <f t="shared" si="49"/>
        <v>0.01666666667</v>
      </c>
      <c r="BH134" s="123">
        <f t="shared" si="49"/>
        <v>0.01666666667</v>
      </c>
      <c r="BI134" s="123">
        <f t="shared" si="49"/>
        <v>0.01666666667</v>
      </c>
      <c r="BJ134" s="123">
        <f t="shared" si="49"/>
        <v>0.01666666667</v>
      </c>
      <c r="BK134" s="123">
        <f t="shared" si="49"/>
        <v>0.01666666667</v>
      </c>
      <c r="BL134" s="123">
        <f t="shared" si="49"/>
        <v>0.01666666667</v>
      </c>
      <c r="BM134" s="123">
        <f t="shared" si="49"/>
        <v>0.01666666667</v>
      </c>
      <c r="BN134" s="123">
        <f t="shared" si="49"/>
        <v>0.01666666667</v>
      </c>
      <c r="BO134" s="123">
        <f t="shared" si="49"/>
        <v>0.01666666667</v>
      </c>
      <c r="BP134" s="123">
        <f t="shared" si="49"/>
        <v>0.01666666667</v>
      </c>
      <c r="BQ134" s="123">
        <f t="shared" si="49"/>
        <v>0.01666666667</v>
      </c>
      <c r="BR134" s="123">
        <f t="shared" si="49"/>
        <v>0.01666666667</v>
      </c>
    </row>
    <row r="135" ht="15.75" customHeight="1" outlineLevel="2">
      <c r="D135" s="98" t="s">
        <v>265</v>
      </c>
      <c r="E135" s="98" t="str">
        <f>Currency</f>
        <v>[₦]</v>
      </c>
      <c r="F135" s="98"/>
      <c r="G135" s="98"/>
      <c r="H135" s="98"/>
      <c r="I135" s="98"/>
      <c r="J135" s="98"/>
      <c r="K135" s="108">
        <f t="shared" ref="K135:BR135" si="50">AVERAGE(J133:K133)*K134</f>
        <v>0</v>
      </c>
      <c r="L135" s="108">
        <f t="shared" si="50"/>
        <v>0</v>
      </c>
      <c r="M135" s="108">
        <f t="shared" si="50"/>
        <v>0</v>
      </c>
      <c r="N135" s="108">
        <f t="shared" si="50"/>
        <v>0</v>
      </c>
      <c r="O135" s="108">
        <f t="shared" si="50"/>
        <v>0</v>
      </c>
      <c r="P135" s="108">
        <f t="shared" si="50"/>
        <v>0</v>
      </c>
      <c r="Q135" s="108">
        <f t="shared" si="50"/>
        <v>0</v>
      </c>
      <c r="R135" s="108">
        <f t="shared" si="50"/>
        <v>0</v>
      </c>
      <c r="S135" s="108">
        <f t="shared" si="50"/>
        <v>0</v>
      </c>
      <c r="T135" s="108">
        <f t="shared" si="50"/>
        <v>0</v>
      </c>
      <c r="U135" s="108">
        <f t="shared" si="50"/>
        <v>0</v>
      </c>
      <c r="V135" s="108">
        <f t="shared" si="50"/>
        <v>0</v>
      </c>
      <c r="W135" s="108">
        <f t="shared" si="50"/>
        <v>0</v>
      </c>
      <c r="X135" s="108">
        <f t="shared" si="50"/>
        <v>0</v>
      </c>
      <c r="Y135" s="108">
        <f t="shared" si="50"/>
        <v>0</v>
      </c>
      <c r="Z135" s="108">
        <f t="shared" si="50"/>
        <v>0</v>
      </c>
      <c r="AA135" s="108">
        <f t="shared" si="50"/>
        <v>0</v>
      </c>
      <c r="AB135" s="108">
        <f t="shared" si="50"/>
        <v>0</v>
      </c>
      <c r="AC135" s="108">
        <f t="shared" si="50"/>
        <v>0</v>
      </c>
      <c r="AD135" s="108">
        <f t="shared" si="50"/>
        <v>0</v>
      </c>
      <c r="AE135" s="108">
        <f t="shared" si="50"/>
        <v>0</v>
      </c>
      <c r="AF135" s="108">
        <f t="shared" si="50"/>
        <v>0</v>
      </c>
      <c r="AG135" s="108">
        <f t="shared" si="50"/>
        <v>0</v>
      </c>
      <c r="AH135" s="108">
        <f t="shared" si="50"/>
        <v>0</v>
      </c>
      <c r="AI135" s="108">
        <f t="shared" si="50"/>
        <v>0</v>
      </c>
      <c r="AJ135" s="108">
        <f t="shared" si="50"/>
        <v>0</v>
      </c>
      <c r="AK135" s="108">
        <f t="shared" si="50"/>
        <v>0</v>
      </c>
      <c r="AL135" s="108">
        <f t="shared" si="50"/>
        <v>0</v>
      </c>
      <c r="AM135" s="108">
        <f t="shared" si="50"/>
        <v>0</v>
      </c>
      <c r="AN135" s="108">
        <f t="shared" si="50"/>
        <v>0</v>
      </c>
      <c r="AO135" s="108">
        <f t="shared" si="50"/>
        <v>0</v>
      </c>
      <c r="AP135" s="108">
        <f t="shared" si="50"/>
        <v>0</v>
      </c>
      <c r="AQ135" s="108">
        <f t="shared" si="50"/>
        <v>0</v>
      </c>
      <c r="AR135" s="108">
        <f t="shared" si="50"/>
        <v>0</v>
      </c>
      <c r="AS135" s="108">
        <f t="shared" si="50"/>
        <v>0</v>
      </c>
      <c r="AT135" s="108">
        <f t="shared" si="50"/>
        <v>0</v>
      </c>
      <c r="AU135" s="108">
        <f t="shared" si="50"/>
        <v>0</v>
      </c>
      <c r="AV135" s="108">
        <f t="shared" si="50"/>
        <v>0</v>
      </c>
      <c r="AW135" s="108">
        <f t="shared" si="50"/>
        <v>0</v>
      </c>
      <c r="AX135" s="108">
        <f t="shared" si="50"/>
        <v>0</v>
      </c>
      <c r="AY135" s="108">
        <f t="shared" si="50"/>
        <v>0</v>
      </c>
      <c r="AZ135" s="108">
        <f t="shared" si="50"/>
        <v>0</v>
      </c>
      <c r="BA135" s="108">
        <f t="shared" si="50"/>
        <v>0</v>
      </c>
      <c r="BB135" s="108">
        <f t="shared" si="50"/>
        <v>0</v>
      </c>
      <c r="BC135" s="108">
        <f t="shared" si="50"/>
        <v>0</v>
      </c>
      <c r="BD135" s="108">
        <f t="shared" si="50"/>
        <v>0</v>
      </c>
      <c r="BE135" s="108">
        <f t="shared" si="50"/>
        <v>0</v>
      </c>
      <c r="BF135" s="108">
        <f t="shared" si="50"/>
        <v>0</v>
      </c>
      <c r="BG135" s="108">
        <f t="shared" si="50"/>
        <v>0</v>
      </c>
      <c r="BH135" s="108">
        <f t="shared" si="50"/>
        <v>0</v>
      </c>
      <c r="BI135" s="108">
        <f t="shared" si="50"/>
        <v>0</v>
      </c>
      <c r="BJ135" s="108">
        <f t="shared" si="50"/>
        <v>0</v>
      </c>
      <c r="BK135" s="108">
        <f t="shared" si="50"/>
        <v>0</v>
      </c>
      <c r="BL135" s="108">
        <f t="shared" si="50"/>
        <v>0</v>
      </c>
      <c r="BM135" s="108">
        <f t="shared" si="50"/>
        <v>0</v>
      </c>
      <c r="BN135" s="108">
        <f t="shared" si="50"/>
        <v>0</v>
      </c>
      <c r="BO135" s="108">
        <f t="shared" si="50"/>
        <v>0</v>
      </c>
      <c r="BP135" s="108">
        <f t="shared" si="50"/>
        <v>0</v>
      </c>
      <c r="BQ135" s="108">
        <f t="shared" si="50"/>
        <v>0</v>
      </c>
      <c r="BR135" s="108">
        <f t="shared" si="50"/>
        <v>0</v>
      </c>
    </row>
    <row r="136" ht="15.75" customHeight="1" outlineLevel="2"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</row>
    <row r="137" ht="15.75" customHeight="1" outlineLevel="2">
      <c r="D137" s="65" t="s">
        <v>21</v>
      </c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</row>
    <row r="138" ht="15.75" customHeight="1" outlineLevel="2">
      <c r="D138" s="66" t="str">
        <f>D125</f>
        <v>Total Sharp sand order</v>
      </c>
      <c r="E138" s="66" t="str">
        <f t="shared" ref="E138:E139" si="52">E133</f>
        <v>[₦]</v>
      </c>
      <c r="K138" s="67">
        <f t="shared" ref="K138:BR138" si="51">K125</f>
        <v>0</v>
      </c>
      <c r="L138" s="67">
        <f t="shared" si="51"/>
        <v>0</v>
      </c>
      <c r="M138" s="67">
        <f t="shared" si="51"/>
        <v>0</v>
      </c>
      <c r="N138" s="67">
        <f t="shared" si="51"/>
        <v>0</v>
      </c>
      <c r="O138" s="67">
        <f t="shared" si="51"/>
        <v>0</v>
      </c>
      <c r="P138" s="67">
        <f t="shared" si="51"/>
        <v>0</v>
      </c>
      <c r="Q138" s="67">
        <f t="shared" si="51"/>
        <v>0</v>
      </c>
      <c r="R138" s="67">
        <f t="shared" si="51"/>
        <v>0</v>
      </c>
      <c r="S138" s="67">
        <f t="shared" si="51"/>
        <v>0</v>
      </c>
      <c r="T138" s="67">
        <f t="shared" si="51"/>
        <v>0</v>
      </c>
      <c r="U138" s="67">
        <f t="shared" si="51"/>
        <v>0</v>
      </c>
      <c r="V138" s="67">
        <f t="shared" si="51"/>
        <v>0</v>
      </c>
      <c r="W138" s="67">
        <f t="shared" si="51"/>
        <v>0</v>
      </c>
      <c r="X138" s="67">
        <f t="shared" si="51"/>
        <v>0</v>
      </c>
      <c r="Y138" s="67">
        <f t="shared" si="51"/>
        <v>0</v>
      </c>
      <c r="Z138" s="67">
        <f t="shared" si="51"/>
        <v>0</v>
      </c>
      <c r="AA138" s="67">
        <f t="shared" si="51"/>
        <v>0</v>
      </c>
      <c r="AB138" s="67">
        <f t="shared" si="51"/>
        <v>0</v>
      </c>
      <c r="AC138" s="67">
        <f t="shared" si="51"/>
        <v>0</v>
      </c>
      <c r="AD138" s="67">
        <f t="shared" si="51"/>
        <v>0</v>
      </c>
      <c r="AE138" s="67">
        <f t="shared" si="51"/>
        <v>0</v>
      </c>
      <c r="AF138" s="67">
        <f t="shared" si="51"/>
        <v>0</v>
      </c>
      <c r="AG138" s="67">
        <f t="shared" si="51"/>
        <v>0</v>
      </c>
      <c r="AH138" s="67">
        <f t="shared" si="51"/>
        <v>0</v>
      </c>
      <c r="AI138" s="67">
        <f t="shared" si="51"/>
        <v>0</v>
      </c>
      <c r="AJ138" s="67">
        <f t="shared" si="51"/>
        <v>0</v>
      </c>
      <c r="AK138" s="67">
        <f t="shared" si="51"/>
        <v>0</v>
      </c>
      <c r="AL138" s="67">
        <f t="shared" si="51"/>
        <v>0</v>
      </c>
      <c r="AM138" s="67">
        <f t="shared" si="51"/>
        <v>0</v>
      </c>
      <c r="AN138" s="67">
        <f t="shared" si="51"/>
        <v>0</v>
      </c>
      <c r="AO138" s="67">
        <f t="shared" si="51"/>
        <v>0</v>
      </c>
      <c r="AP138" s="67">
        <f t="shared" si="51"/>
        <v>0</v>
      </c>
      <c r="AQ138" s="67">
        <f t="shared" si="51"/>
        <v>0</v>
      </c>
      <c r="AR138" s="67">
        <f t="shared" si="51"/>
        <v>0</v>
      </c>
      <c r="AS138" s="67">
        <f t="shared" si="51"/>
        <v>0</v>
      </c>
      <c r="AT138" s="67">
        <f t="shared" si="51"/>
        <v>0</v>
      </c>
      <c r="AU138" s="67">
        <f t="shared" si="51"/>
        <v>0</v>
      </c>
      <c r="AV138" s="67">
        <f t="shared" si="51"/>
        <v>0</v>
      </c>
      <c r="AW138" s="67">
        <f t="shared" si="51"/>
        <v>0</v>
      </c>
      <c r="AX138" s="67">
        <f t="shared" si="51"/>
        <v>0</v>
      </c>
      <c r="AY138" s="67">
        <f t="shared" si="51"/>
        <v>0</v>
      </c>
      <c r="AZ138" s="67">
        <f t="shared" si="51"/>
        <v>0</v>
      </c>
      <c r="BA138" s="67">
        <f t="shared" si="51"/>
        <v>0</v>
      </c>
      <c r="BB138" s="67">
        <f t="shared" si="51"/>
        <v>0</v>
      </c>
      <c r="BC138" s="67">
        <f t="shared" si="51"/>
        <v>0</v>
      </c>
      <c r="BD138" s="67">
        <f t="shared" si="51"/>
        <v>0</v>
      </c>
      <c r="BE138" s="67">
        <f t="shared" si="51"/>
        <v>0</v>
      </c>
      <c r="BF138" s="67">
        <f t="shared" si="51"/>
        <v>0</v>
      </c>
      <c r="BG138" s="67">
        <f t="shared" si="51"/>
        <v>0</v>
      </c>
      <c r="BH138" s="67">
        <f t="shared" si="51"/>
        <v>0</v>
      </c>
      <c r="BI138" s="67">
        <f t="shared" si="51"/>
        <v>0</v>
      </c>
      <c r="BJ138" s="67">
        <f t="shared" si="51"/>
        <v>0</v>
      </c>
      <c r="BK138" s="67">
        <f t="shared" si="51"/>
        <v>0</v>
      </c>
      <c r="BL138" s="67">
        <f t="shared" si="51"/>
        <v>0</v>
      </c>
      <c r="BM138" s="67">
        <f t="shared" si="51"/>
        <v>0</v>
      </c>
      <c r="BN138" s="67">
        <f t="shared" si="51"/>
        <v>0</v>
      </c>
      <c r="BO138" s="67">
        <f t="shared" si="51"/>
        <v>0</v>
      </c>
      <c r="BP138" s="67">
        <f t="shared" si="51"/>
        <v>0</v>
      </c>
      <c r="BQ138" s="67">
        <f t="shared" si="51"/>
        <v>0</v>
      </c>
      <c r="BR138" s="67">
        <f t="shared" si="51"/>
        <v>0</v>
      </c>
    </row>
    <row r="139" ht="15.75" customHeight="1" outlineLevel="2">
      <c r="D139" s="66" t="str">
        <f>D130</f>
        <v>Total Granite Order</v>
      </c>
      <c r="E139" s="51" t="str">
        <f t="shared" si="52"/>
        <v>[%]</v>
      </c>
      <c r="K139" s="67">
        <f t="shared" ref="K139:BR139" si="53">K130</f>
        <v>10385000</v>
      </c>
      <c r="L139" s="67">
        <f t="shared" si="53"/>
        <v>10739541.67</v>
      </c>
      <c r="M139" s="67">
        <f t="shared" si="53"/>
        <v>11114555.56</v>
      </c>
      <c r="N139" s="67">
        <f t="shared" si="53"/>
        <v>11511019.53</v>
      </c>
      <c r="O139" s="67">
        <f t="shared" si="53"/>
        <v>11929961.09</v>
      </c>
      <c r="P139" s="67">
        <f t="shared" si="53"/>
        <v>12372459.89</v>
      </c>
      <c r="Q139" s="67">
        <f t="shared" si="53"/>
        <v>12839650.29</v>
      </c>
      <c r="R139" s="67">
        <f t="shared" si="53"/>
        <v>13332724.08</v>
      </c>
      <c r="S139" s="67">
        <f t="shared" si="53"/>
        <v>13852933.37</v>
      </c>
      <c r="T139" s="67">
        <f t="shared" si="53"/>
        <v>14401593.57</v>
      </c>
      <c r="U139" s="67">
        <f t="shared" si="53"/>
        <v>14980086.57</v>
      </c>
      <c r="V139" s="67">
        <f t="shared" si="53"/>
        <v>15589863.98</v>
      </c>
      <c r="W139" s="67">
        <f t="shared" si="53"/>
        <v>17524809.26</v>
      </c>
      <c r="X139" s="67">
        <f t="shared" si="53"/>
        <v>17911046.49</v>
      </c>
      <c r="Y139" s="67">
        <f t="shared" si="53"/>
        <v>18307804.37</v>
      </c>
      <c r="Z139" s="67">
        <f t="shared" si="53"/>
        <v>18715331.5</v>
      </c>
      <c r="AA139" s="67">
        <f t="shared" si="53"/>
        <v>19133882.93</v>
      </c>
      <c r="AB139" s="67">
        <f t="shared" si="53"/>
        <v>19563720.36</v>
      </c>
      <c r="AC139" s="67">
        <f t="shared" si="53"/>
        <v>20005112.21</v>
      </c>
      <c r="AD139" s="67">
        <f t="shared" si="53"/>
        <v>20458333.87</v>
      </c>
      <c r="AE139" s="67">
        <f t="shared" si="53"/>
        <v>20923667.85</v>
      </c>
      <c r="AF139" s="67">
        <f t="shared" si="53"/>
        <v>21401403.92</v>
      </c>
      <c r="AG139" s="67">
        <f t="shared" si="53"/>
        <v>21891839.31</v>
      </c>
      <c r="AH139" s="67">
        <f t="shared" si="53"/>
        <v>22395278.92</v>
      </c>
      <c r="AI139" s="67">
        <f t="shared" si="53"/>
        <v>27586975.07</v>
      </c>
      <c r="AJ139" s="67">
        <f t="shared" si="53"/>
        <v>29485990.37</v>
      </c>
      <c r="AK139" s="67">
        <f t="shared" si="53"/>
        <v>31454336.82</v>
      </c>
      <c r="AL139" s="67">
        <f t="shared" si="53"/>
        <v>33494842.89</v>
      </c>
      <c r="AM139" s="67">
        <f t="shared" si="53"/>
        <v>35610449.78</v>
      </c>
      <c r="AN139" s="67">
        <f t="shared" si="53"/>
        <v>37804215.83</v>
      </c>
      <c r="AO139" s="67">
        <f t="shared" si="53"/>
        <v>40079321.28</v>
      </c>
      <c r="AP139" s="67">
        <f t="shared" si="53"/>
        <v>42439073.15</v>
      </c>
      <c r="AQ139" s="67">
        <f t="shared" si="53"/>
        <v>44886910.27</v>
      </c>
      <c r="AR139" s="67">
        <f t="shared" si="53"/>
        <v>47426408.59</v>
      </c>
      <c r="AS139" s="67">
        <f t="shared" si="53"/>
        <v>50061286.65</v>
      </c>
      <c r="AT139" s="67">
        <f t="shared" si="53"/>
        <v>52795411.33</v>
      </c>
      <c r="AU139" s="67">
        <f t="shared" si="53"/>
        <v>62470141.37</v>
      </c>
      <c r="AV139" s="67">
        <f t="shared" si="53"/>
        <v>64256158.7</v>
      </c>
      <c r="AW139" s="67">
        <f t="shared" si="53"/>
        <v>66073424.6</v>
      </c>
      <c r="AX139" s="67">
        <f t="shared" si="53"/>
        <v>67922601.29</v>
      </c>
      <c r="AY139" s="67">
        <f t="shared" si="53"/>
        <v>69804363.95</v>
      </c>
      <c r="AZ139" s="67">
        <f t="shared" si="53"/>
        <v>71719400.94</v>
      </c>
      <c r="BA139" s="67">
        <f t="shared" si="53"/>
        <v>73668414.09</v>
      </c>
      <c r="BB139" s="67">
        <f t="shared" si="53"/>
        <v>75652118.96</v>
      </c>
      <c r="BC139" s="67">
        <f t="shared" si="53"/>
        <v>77671245.12</v>
      </c>
      <c r="BD139" s="67">
        <f t="shared" si="53"/>
        <v>79726536.43</v>
      </c>
      <c r="BE139" s="67">
        <f t="shared" si="53"/>
        <v>81818751.36</v>
      </c>
      <c r="BF139" s="67">
        <f t="shared" si="53"/>
        <v>83948663.21</v>
      </c>
      <c r="BG139" s="67">
        <f t="shared" si="53"/>
        <v>96690914.47</v>
      </c>
      <c r="BH139" s="67">
        <f t="shared" si="53"/>
        <v>101162149.8</v>
      </c>
      <c r="BI139" s="67">
        <f t="shared" si="53"/>
        <v>105760978.4</v>
      </c>
      <c r="BJ139" s="67">
        <f t="shared" si="53"/>
        <v>110491255.3</v>
      </c>
      <c r="BK139" s="67">
        <f t="shared" si="53"/>
        <v>115356951.2</v>
      </c>
      <c r="BL139" s="67">
        <f t="shared" si="53"/>
        <v>120362155.6</v>
      </c>
      <c r="BM139" s="67">
        <f t="shared" si="53"/>
        <v>125511080.8</v>
      </c>
      <c r="BN139" s="67">
        <f t="shared" si="53"/>
        <v>130808065.1</v>
      </c>
      <c r="BO139" s="67">
        <f t="shared" si="53"/>
        <v>136257577.1</v>
      </c>
      <c r="BP139" s="67">
        <f t="shared" si="53"/>
        <v>141864219.2</v>
      </c>
      <c r="BQ139" s="67">
        <f t="shared" si="53"/>
        <v>147632731.7</v>
      </c>
      <c r="BR139" s="67">
        <f t="shared" si="53"/>
        <v>153567997.1</v>
      </c>
    </row>
    <row r="140" ht="15.75" customHeight="1" outlineLevel="2">
      <c r="D140" s="66" t="str">
        <f t="shared" ref="D140:E140" si="54">D135</f>
        <v>Income from Truck hire</v>
      </c>
      <c r="E140" s="66" t="str">
        <f t="shared" si="54"/>
        <v>[₦]</v>
      </c>
      <c r="K140" s="67">
        <f t="shared" ref="K140:BR140" si="55">K135</f>
        <v>0</v>
      </c>
      <c r="L140" s="67">
        <f t="shared" si="55"/>
        <v>0</v>
      </c>
      <c r="M140" s="67">
        <f t="shared" si="55"/>
        <v>0</v>
      </c>
      <c r="N140" s="67">
        <f t="shared" si="55"/>
        <v>0</v>
      </c>
      <c r="O140" s="67">
        <f t="shared" si="55"/>
        <v>0</v>
      </c>
      <c r="P140" s="67">
        <f t="shared" si="55"/>
        <v>0</v>
      </c>
      <c r="Q140" s="67">
        <f t="shared" si="55"/>
        <v>0</v>
      </c>
      <c r="R140" s="67">
        <f t="shared" si="55"/>
        <v>0</v>
      </c>
      <c r="S140" s="67">
        <f t="shared" si="55"/>
        <v>0</v>
      </c>
      <c r="T140" s="67">
        <f t="shared" si="55"/>
        <v>0</v>
      </c>
      <c r="U140" s="67">
        <f t="shared" si="55"/>
        <v>0</v>
      </c>
      <c r="V140" s="67">
        <f t="shared" si="55"/>
        <v>0</v>
      </c>
      <c r="W140" s="67">
        <f t="shared" si="55"/>
        <v>0</v>
      </c>
      <c r="X140" s="67">
        <f t="shared" si="55"/>
        <v>0</v>
      </c>
      <c r="Y140" s="67">
        <f t="shared" si="55"/>
        <v>0</v>
      </c>
      <c r="Z140" s="67">
        <f t="shared" si="55"/>
        <v>0</v>
      </c>
      <c r="AA140" s="67">
        <f t="shared" si="55"/>
        <v>0</v>
      </c>
      <c r="AB140" s="67">
        <f t="shared" si="55"/>
        <v>0</v>
      </c>
      <c r="AC140" s="67">
        <f t="shared" si="55"/>
        <v>0</v>
      </c>
      <c r="AD140" s="67">
        <f t="shared" si="55"/>
        <v>0</v>
      </c>
      <c r="AE140" s="67">
        <f t="shared" si="55"/>
        <v>0</v>
      </c>
      <c r="AF140" s="67">
        <f t="shared" si="55"/>
        <v>0</v>
      </c>
      <c r="AG140" s="67">
        <f t="shared" si="55"/>
        <v>0</v>
      </c>
      <c r="AH140" s="67">
        <f t="shared" si="55"/>
        <v>0</v>
      </c>
      <c r="AI140" s="67">
        <f t="shared" si="55"/>
        <v>0</v>
      </c>
      <c r="AJ140" s="67">
        <f t="shared" si="55"/>
        <v>0</v>
      </c>
      <c r="AK140" s="67">
        <f t="shared" si="55"/>
        <v>0</v>
      </c>
      <c r="AL140" s="67">
        <f t="shared" si="55"/>
        <v>0</v>
      </c>
      <c r="AM140" s="67">
        <f t="shared" si="55"/>
        <v>0</v>
      </c>
      <c r="AN140" s="67">
        <f t="shared" si="55"/>
        <v>0</v>
      </c>
      <c r="AO140" s="67">
        <f t="shared" si="55"/>
        <v>0</v>
      </c>
      <c r="AP140" s="67">
        <f t="shared" si="55"/>
        <v>0</v>
      </c>
      <c r="AQ140" s="67">
        <f t="shared" si="55"/>
        <v>0</v>
      </c>
      <c r="AR140" s="67">
        <f t="shared" si="55"/>
        <v>0</v>
      </c>
      <c r="AS140" s="67">
        <f t="shared" si="55"/>
        <v>0</v>
      </c>
      <c r="AT140" s="67">
        <f t="shared" si="55"/>
        <v>0</v>
      </c>
      <c r="AU140" s="67">
        <f t="shared" si="55"/>
        <v>0</v>
      </c>
      <c r="AV140" s="67">
        <f t="shared" si="55"/>
        <v>0</v>
      </c>
      <c r="AW140" s="67">
        <f t="shared" si="55"/>
        <v>0</v>
      </c>
      <c r="AX140" s="67">
        <f t="shared" si="55"/>
        <v>0</v>
      </c>
      <c r="AY140" s="67">
        <f t="shared" si="55"/>
        <v>0</v>
      </c>
      <c r="AZ140" s="67">
        <f t="shared" si="55"/>
        <v>0</v>
      </c>
      <c r="BA140" s="67">
        <f t="shared" si="55"/>
        <v>0</v>
      </c>
      <c r="BB140" s="67">
        <f t="shared" si="55"/>
        <v>0</v>
      </c>
      <c r="BC140" s="67">
        <f t="shared" si="55"/>
        <v>0</v>
      </c>
      <c r="BD140" s="67">
        <f t="shared" si="55"/>
        <v>0</v>
      </c>
      <c r="BE140" s="67">
        <f t="shared" si="55"/>
        <v>0</v>
      </c>
      <c r="BF140" s="67">
        <f t="shared" si="55"/>
        <v>0</v>
      </c>
      <c r="BG140" s="67">
        <f t="shared" si="55"/>
        <v>0</v>
      </c>
      <c r="BH140" s="67">
        <f t="shared" si="55"/>
        <v>0</v>
      </c>
      <c r="BI140" s="67">
        <f t="shared" si="55"/>
        <v>0</v>
      </c>
      <c r="BJ140" s="67">
        <f t="shared" si="55"/>
        <v>0</v>
      </c>
      <c r="BK140" s="67">
        <f t="shared" si="55"/>
        <v>0</v>
      </c>
      <c r="BL140" s="67">
        <f t="shared" si="55"/>
        <v>0</v>
      </c>
      <c r="BM140" s="67">
        <f t="shared" si="55"/>
        <v>0</v>
      </c>
      <c r="BN140" s="67">
        <f t="shared" si="55"/>
        <v>0</v>
      </c>
      <c r="BO140" s="67">
        <f t="shared" si="55"/>
        <v>0</v>
      </c>
      <c r="BP140" s="67">
        <f t="shared" si="55"/>
        <v>0</v>
      </c>
      <c r="BQ140" s="67">
        <f t="shared" si="55"/>
        <v>0</v>
      </c>
      <c r="BR140" s="67">
        <f t="shared" si="55"/>
        <v>0</v>
      </c>
    </row>
    <row r="141" ht="15.75" customHeight="1" outlineLevel="2">
      <c r="D141" s="98" t="s">
        <v>266</v>
      </c>
      <c r="E141" s="98" t="str">
        <f>E136</f>
        <v/>
      </c>
      <c r="F141" s="98"/>
      <c r="G141" s="98"/>
      <c r="H141" s="98"/>
      <c r="I141" s="98"/>
      <c r="J141" s="98"/>
      <c r="K141" s="108">
        <f t="shared" ref="K141:BR141" si="56">SUM(K139:K140)</f>
        <v>10385000</v>
      </c>
      <c r="L141" s="108">
        <f t="shared" si="56"/>
        <v>10739541.67</v>
      </c>
      <c r="M141" s="108">
        <f t="shared" si="56"/>
        <v>11114555.56</v>
      </c>
      <c r="N141" s="108">
        <f t="shared" si="56"/>
        <v>11511019.53</v>
      </c>
      <c r="O141" s="108">
        <f t="shared" si="56"/>
        <v>11929961.09</v>
      </c>
      <c r="P141" s="108">
        <f t="shared" si="56"/>
        <v>12372459.89</v>
      </c>
      <c r="Q141" s="108">
        <f t="shared" si="56"/>
        <v>12839650.29</v>
      </c>
      <c r="R141" s="108">
        <f t="shared" si="56"/>
        <v>13332724.08</v>
      </c>
      <c r="S141" s="108">
        <f t="shared" si="56"/>
        <v>13852933.37</v>
      </c>
      <c r="T141" s="108">
        <f t="shared" si="56"/>
        <v>14401593.57</v>
      </c>
      <c r="U141" s="108">
        <f t="shared" si="56"/>
        <v>14980086.57</v>
      </c>
      <c r="V141" s="108">
        <f t="shared" si="56"/>
        <v>15589863.98</v>
      </c>
      <c r="W141" s="108">
        <f t="shared" si="56"/>
        <v>17524809.26</v>
      </c>
      <c r="X141" s="108">
        <f t="shared" si="56"/>
        <v>17911046.49</v>
      </c>
      <c r="Y141" s="108">
        <f t="shared" si="56"/>
        <v>18307804.37</v>
      </c>
      <c r="Z141" s="108">
        <f t="shared" si="56"/>
        <v>18715331.5</v>
      </c>
      <c r="AA141" s="108">
        <f t="shared" si="56"/>
        <v>19133882.93</v>
      </c>
      <c r="AB141" s="108">
        <f t="shared" si="56"/>
        <v>19563720.36</v>
      </c>
      <c r="AC141" s="108">
        <f t="shared" si="56"/>
        <v>20005112.21</v>
      </c>
      <c r="AD141" s="108">
        <f t="shared" si="56"/>
        <v>20458333.87</v>
      </c>
      <c r="AE141" s="108">
        <f t="shared" si="56"/>
        <v>20923667.85</v>
      </c>
      <c r="AF141" s="108">
        <f t="shared" si="56"/>
        <v>21401403.92</v>
      </c>
      <c r="AG141" s="108">
        <f t="shared" si="56"/>
        <v>21891839.31</v>
      </c>
      <c r="AH141" s="108">
        <f t="shared" si="56"/>
        <v>22395278.92</v>
      </c>
      <c r="AI141" s="108">
        <f t="shared" si="56"/>
        <v>27586975.07</v>
      </c>
      <c r="AJ141" s="108">
        <f t="shared" si="56"/>
        <v>29485990.37</v>
      </c>
      <c r="AK141" s="108">
        <f t="shared" si="56"/>
        <v>31454336.82</v>
      </c>
      <c r="AL141" s="108">
        <f t="shared" si="56"/>
        <v>33494842.89</v>
      </c>
      <c r="AM141" s="108">
        <f t="shared" si="56"/>
        <v>35610449.78</v>
      </c>
      <c r="AN141" s="108">
        <f t="shared" si="56"/>
        <v>37804215.83</v>
      </c>
      <c r="AO141" s="108">
        <f t="shared" si="56"/>
        <v>40079321.28</v>
      </c>
      <c r="AP141" s="108">
        <f t="shared" si="56"/>
        <v>42439073.15</v>
      </c>
      <c r="AQ141" s="108">
        <f t="shared" si="56"/>
        <v>44886910.27</v>
      </c>
      <c r="AR141" s="108">
        <f t="shared" si="56"/>
        <v>47426408.59</v>
      </c>
      <c r="AS141" s="108">
        <f t="shared" si="56"/>
        <v>50061286.65</v>
      </c>
      <c r="AT141" s="108">
        <f t="shared" si="56"/>
        <v>52795411.33</v>
      </c>
      <c r="AU141" s="108">
        <f t="shared" si="56"/>
        <v>62470141.37</v>
      </c>
      <c r="AV141" s="108">
        <f t="shared" si="56"/>
        <v>64256158.7</v>
      </c>
      <c r="AW141" s="108">
        <f t="shared" si="56"/>
        <v>66073424.6</v>
      </c>
      <c r="AX141" s="108">
        <f t="shared" si="56"/>
        <v>67922601.29</v>
      </c>
      <c r="AY141" s="108">
        <f t="shared" si="56"/>
        <v>69804363.95</v>
      </c>
      <c r="AZ141" s="108">
        <f t="shared" si="56"/>
        <v>71719400.94</v>
      </c>
      <c r="BA141" s="108">
        <f t="shared" si="56"/>
        <v>73668414.09</v>
      </c>
      <c r="BB141" s="108">
        <f t="shared" si="56"/>
        <v>75652118.96</v>
      </c>
      <c r="BC141" s="108">
        <f t="shared" si="56"/>
        <v>77671245.12</v>
      </c>
      <c r="BD141" s="108">
        <f t="shared" si="56"/>
        <v>79726536.43</v>
      </c>
      <c r="BE141" s="108">
        <f t="shared" si="56"/>
        <v>81818751.36</v>
      </c>
      <c r="BF141" s="108">
        <f t="shared" si="56"/>
        <v>83948663.21</v>
      </c>
      <c r="BG141" s="108">
        <f t="shared" si="56"/>
        <v>96690914.47</v>
      </c>
      <c r="BH141" s="108">
        <f t="shared" si="56"/>
        <v>101162149.8</v>
      </c>
      <c r="BI141" s="108">
        <f t="shared" si="56"/>
        <v>105760978.4</v>
      </c>
      <c r="BJ141" s="108">
        <f t="shared" si="56"/>
        <v>110491255.3</v>
      </c>
      <c r="BK141" s="108">
        <f t="shared" si="56"/>
        <v>115356951.2</v>
      </c>
      <c r="BL141" s="108">
        <f t="shared" si="56"/>
        <v>120362155.6</v>
      </c>
      <c r="BM141" s="108">
        <f t="shared" si="56"/>
        <v>125511080.8</v>
      </c>
      <c r="BN141" s="108">
        <f t="shared" si="56"/>
        <v>130808065.1</v>
      </c>
      <c r="BO141" s="108">
        <f t="shared" si="56"/>
        <v>136257577.1</v>
      </c>
      <c r="BP141" s="108">
        <f t="shared" si="56"/>
        <v>141864219.2</v>
      </c>
      <c r="BQ141" s="108">
        <f t="shared" si="56"/>
        <v>147632731.7</v>
      </c>
      <c r="BR141" s="108">
        <f t="shared" si="56"/>
        <v>153567997.1</v>
      </c>
    </row>
    <row r="142" ht="15.75" customHeight="1" outlineLevel="2"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</row>
    <row r="143" ht="15.75" customHeight="1" outlineLevel="1">
      <c r="C143" s="79" t="s">
        <v>184</v>
      </c>
      <c r="D143" s="79"/>
      <c r="E143" s="79"/>
      <c r="F143" s="79"/>
      <c r="G143" s="79"/>
      <c r="H143" s="79"/>
      <c r="I143" s="79"/>
      <c r="J143" s="7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09"/>
      <c r="AX143" s="109"/>
      <c r="AY143" s="109"/>
      <c r="AZ143" s="109"/>
      <c r="BA143" s="109"/>
      <c r="BB143" s="109"/>
      <c r="BC143" s="109"/>
      <c r="BD143" s="109"/>
      <c r="BE143" s="109"/>
      <c r="BF143" s="109"/>
      <c r="BG143" s="109"/>
      <c r="BH143" s="109"/>
      <c r="BI143" s="109"/>
      <c r="BJ143" s="109"/>
      <c r="BK143" s="109"/>
      <c r="BL143" s="109"/>
      <c r="BM143" s="109"/>
      <c r="BN143" s="109"/>
      <c r="BO143" s="109"/>
      <c r="BP143" s="109"/>
      <c r="BQ143" s="109"/>
      <c r="BR143" s="109"/>
    </row>
    <row r="144" ht="15.75" customHeight="1" outlineLevel="2">
      <c r="D144" s="51" t="str">
        <f>Inputs!D112</f>
        <v>Direct Material</v>
      </c>
      <c r="E144" s="51" t="str">
        <f>Inputs!E112</f>
        <v>[%]</v>
      </c>
      <c r="K144" s="122">
        <f>LOOKUP(K$6,Inputs!$K$6:$O$6,Inputs!$K112:$O112)</f>
        <v>0.95</v>
      </c>
      <c r="L144" s="122">
        <f>LOOKUP(L$6,Inputs!$K$6:$O$6,Inputs!$K112:$O112)</f>
        <v>0.95</v>
      </c>
      <c r="M144" s="122">
        <f>LOOKUP(M$6,Inputs!$K$6:$O$6,Inputs!$K112:$O112)</f>
        <v>0.95</v>
      </c>
      <c r="N144" s="122">
        <f>LOOKUP(N$6,Inputs!$K$6:$O$6,Inputs!$K112:$O112)</f>
        <v>0.95</v>
      </c>
      <c r="O144" s="122">
        <f>LOOKUP(O$6,Inputs!$K$6:$O$6,Inputs!$K112:$O112)</f>
        <v>0.95</v>
      </c>
      <c r="P144" s="122">
        <f>LOOKUP(P$6,Inputs!$K$6:$O$6,Inputs!$K112:$O112)</f>
        <v>0.95</v>
      </c>
      <c r="Q144" s="122">
        <f>LOOKUP(Q$6,Inputs!$K$6:$O$6,Inputs!$K112:$O112)</f>
        <v>0.95</v>
      </c>
      <c r="R144" s="122">
        <f>LOOKUP(R$6,Inputs!$K$6:$O$6,Inputs!$K112:$O112)</f>
        <v>0.95</v>
      </c>
      <c r="S144" s="122">
        <f>LOOKUP(S$6,Inputs!$K$6:$O$6,Inputs!$K112:$O112)</f>
        <v>0.95</v>
      </c>
      <c r="T144" s="122">
        <f>LOOKUP(T$6,Inputs!$K$6:$O$6,Inputs!$K112:$O112)</f>
        <v>0.95</v>
      </c>
      <c r="U144" s="122">
        <f>LOOKUP(U$6,Inputs!$K$6:$O$6,Inputs!$K112:$O112)</f>
        <v>0.95</v>
      </c>
      <c r="V144" s="122">
        <f>LOOKUP(V$6,Inputs!$K$6:$O$6,Inputs!$K112:$O112)</f>
        <v>0.95</v>
      </c>
      <c r="W144" s="122">
        <f>LOOKUP(W$6,Inputs!$K$6:$O$6,Inputs!$K112:$O112)</f>
        <v>0.95</v>
      </c>
      <c r="X144" s="122">
        <f>LOOKUP(X$6,Inputs!$K$6:$O$6,Inputs!$K112:$O112)</f>
        <v>0.95</v>
      </c>
      <c r="Y144" s="122">
        <f>LOOKUP(Y$6,Inputs!$K$6:$O$6,Inputs!$K112:$O112)</f>
        <v>0.95</v>
      </c>
      <c r="Z144" s="122">
        <f>LOOKUP(Z$6,Inputs!$K$6:$O$6,Inputs!$K112:$O112)</f>
        <v>0.95</v>
      </c>
      <c r="AA144" s="122">
        <f>LOOKUP(AA$6,Inputs!$K$6:$O$6,Inputs!$K112:$O112)</f>
        <v>0.95</v>
      </c>
      <c r="AB144" s="122">
        <f>LOOKUP(AB$6,Inputs!$K$6:$O$6,Inputs!$K112:$O112)</f>
        <v>0.95</v>
      </c>
      <c r="AC144" s="122">
        <f>LOOKUP(AC$6,Inputs!$K$6:$O$6,Inputs!$K112:$O112)</f>
        <v>0.95</v>
      </c>
      <c r="AD144" s="122">
        <f>LOOKUP(AD$6,Inputs!$K$6:$O$6,Inputs!$K112:$O112)</f>
        <v>0.95</v>
      </c>
      <c r="AE144" s="122">
        <f>LOOKUP(AE$6,Inputs!$K$6:$O$6,Inputs!$K112:$O112)</f>
        <v>0.95</v>
      </c>
      <c r="AF144" s="122">
        <f>LOOKUP(AF$6,Inputs!$K$6:$O$6,Inputs!$K112:$O112)</f>
        <v>0.95</v>
      </c>
      <c r="AG144" s="122">
        <f>LOOKUP(AG$6,Inputs!$K$6:$O$6,Inputs!$K112:$O112)</f>
        <v>0.95</v>
      </c>
      <c r="AH144" s="122">
        <f>LOOKUP(AH$6,Inputs!$K$6:$O$6,Inputs!$K112:$O112)</f>
        <v>0.95</v>
      </c>
      <c r="AI144" s="122">
        <f>LOOKUP(AI$6,Inputs!$K$6:$O$6,Inputs!$K112:$O112)</f>
        <v>0.95</v>
      </c>
      <c r="AJ144" s="122">
        <f>LOOKUP(AJ$6,Inputs!$K$6:$O$6,Inputs!$K112:$O112)</f>
        <v>0.95</v>
      </c>
      <c r="AK144" s="122">
        <f>LOOKUP(AK$6,Inputs!$K$6:$O$6,Inputs!$K112:$O112)</f>
        <v>0.95</v>
      </c>
      <c r="AL144" s="122">
        <f>LOOKUP(AL$6,Inputs!$K$6:$O$6,Inputs!$K112:$O112)</f>
        <v>0.95</v>
      </c>
      <c r="AM144" s="122">
        <f>LOOKUP(AM$6,Inputs!$K$6:$O$6,Inputs!$K112:$O112)</f>
        <v>0.95</v>
      </c>
      <c r="AN144" s="122">
        <f>LOOKUP(AN$6,Inputs!$K$6:$O$6,Inputs!$K112:$O112)</f>
        <v>0.95</v>
      </c>
      <c r="AO144" s="122">
        <f>LOOKUP(AO$6,Inputs!$K$6:$O$6,Inputs!$K112:$O112)</f>
        <v>0.95</v>
      </c>
      <c r="AP144" s="122">
        <f>LOOKUP(AP$6,Inputs!$K$6:$O$6,Inputs!$K112:$O112)</f>
        <v>0.95</v>
      </c>
      <c r="AQ144" s="122">
        <f>LOOKUP(AQ$6,Inputs!$K$6:$O$6,Inputs!$K112:$O112)</f>
        <v>0.95</v>
      </c>
      <c r="AR144" s="122">
        <f>LOOKUP(AR$6,Inputs!$K$6:$O$6,Inputs!$K112:$O112)</f>
        <v>0.95</v>
      </c>
      <c r="AS144" s="122">
        <f>LOOKUP(AS$6,Inputs!$K$6:$O$6,Inputs!$K112:$O112)</f>
        <v>0.95</v>
      </c>
      <c r="AT144" s="122">
        <f>LOOKUP(AT$6,Inputs!$K$6:$O$6,Inputs!$K112:$O112)</f>
        <v>0.95</v>
      </c>
      <c r="AU144" s="122">
        <f>LOOKUP(AU$6,Inputs!$K$6:$O$6,Inputs!$K112:$O112)</f>
        <v>0.95</v>
      </c>
      <c r="AV144" s="122">
        <f>LOOKUP(AV$6,Inputs!$K$6:$O$6,Inputs!$K112:$O112)</f>
        <v>0.95</v>
      </c>
      <c r="AW144" s="122">
        <f>LOOKUP(AW$6,Inputs!$K$6:$O$6,Inputs!$K112:$O112)</f>
        <v>0.95</v>
      </c>
      <c r="AX144" s="122">
        <f>LOOKUP(AX$6,Inputs!$K$6:$O$6,Inputs!$K112:$O112)</f>
        <v>0.95</v>
      </c>
      <c r="AY144" s="122">
        <f>LOOKUP(AY$6,Inputs!$K$6:$O$6,Inputs!$K112:$O112)</f>
        <v>0.95</v>
      </c>
      <c r="AZ144" s="122">
        <f>LOOKUP(AZ$6,Inputs!$K$6:$O$6,Inputs!$K112:$O112)</f>
        <v>0.95</v>
      </c>
      <c r="BA144" s="122">
        <f>LOOKUP(BA$6,Inputs!$K$6:$O$6,Inputs!$K112:$O112)</f>
        <v>0.95</v>
      </c>
      <c r="BB144" s="122">
        <f>LOOKUP(BB$6,Inputs!$K$6:$O$6,Inputs!$K112:$O112)</f>
        <v>0.95</v>
      </c>
      <c r="BC144" s="122">
        <f>LOOKUP(BC$6,Inputs!$K$6:$O$6,Inputs!$K112:$O112)</f>
        <v>0.95</v>
      </c>
      <c r="BD144" s="122">
        <f>LOOKUP(BD$6,Inputs!$K$6:$O$6,Inputs!$K112:$O112)</f>
        <v>0.95</v>
      </c>
      <c r="BE144" s="122">
        <f>LOOKUP(BE$6,Inputs!$K$6:$O$6,Inputs!$K112:$O112)</f>
        <v>0.95</v>
      </c>
      <c r="BF144" s="122">
        <f>LOOKUP(BF$6,Inputs!$K$6:$O$6,Inputs!$K112:$O112)</f>
        <v>0.95</v>
      </c>
      <c r="BG144" s="122">
        <f>LOOKUP(BG$6,Inputs!$K$6:$O$6,Inputs!$K112:$O112)</f>
        <v>0.95</v>
      </c>
      <c r="BH144" s="122">
        <f>LOOKUP(BH$6,Inputs!$K$6:$O$6,Inputs!$K112:$O112)</f>
        <v>0.95</v>
      </c>
      <c r="BI144" s="122">
        <f>LOOKUP(BI$6,Inputs!$K$6:$O$6,Inputs!$K112:$O112)</f>
        <v>0.95</v>
      </c>
      <c r="BJ144" s="122">
        <f>LOOKUP(BJ$6,Inputs!$K$6:$O$6,Inputs!$K112:$O112)</f>
        <v>0.95</v>
      </c>
      <c r="BK144" s="122">
        <f>LOOKUP(BK$6,Inputs!$K$6:$O$6,Inputs!$K112:$O112)</f>
        <v>0.95</v>
      </c>
      <c r="BL144" s="122">
        <f>LOOKUP(BL$6,Inputs!$K$6:$O$6,Inputs!$K112:$O112)</f>
        <v>0.95</v>
      </c>
      <c r="BM144" s="122">
        <f>LOOKUP(BM$6,Inputs!$K$6:$O$6,Inputs!$K112:$O112)</f>
        <v>0.95</v>
      </c>
      <c r="BN144" s="122">
        <f>LOOKUP(BN$6,Inputs!$K$6:$O$6,Inputs!$K112:$O112)</f>
        <v>0.95</v>
      </c>
      <c r="BO144" s="122">
        <f>LOOKUP(BO$6,Inputs!$K$6:$O$6,Inputs!$K112:$O112)</f>
        <v>0.95</v>
      </c>
      <c r="BP144" s="122">
        <f>LOOKUP(BP$6,Inputs!$K$6:$O$6,Inputs!$K112:$O112)</f>
        <v>0.95</v>
      </c>
      <c r="BQ144" s="122">
        <f>LOOKUP(BQ$6,Inputs!$K$6:$O$6,Inputs!$K112:$O112)</f>
        <v>0.95</v>
      </c>
      <c r="BR144" s="122">
        <f>LOOKUP(BR$6,Inputs!$K$6:$O$6,Inputs!$K112:$O112)</f>
        <v>0.95</v>
      </c>
    </row>
    <row r="145" ht="15.75" customHeight="1" outlineLevel="2">
      <c r="D145" s="51" t="str">
        <f>Inputs!D113</f>
        <v>Hosting, webserver &amp; domain</v>
      </c>
      <c r="E145" s="51" t="str">
        <f>Inputs!E113</f>
        <v>[₦]/Month</v>
      </c>
      <c r="K145" s="122">
        <f>LOOKUP(K$6,Inputs!$K$6:$O$6,Inputs!$K113:$O113)</f>
        <v>10000</v>
      </c>
      <c r="L145" s="122">
        <f>LOOKUP(L$6,Inputs!$K$6:$O$6,Inputs!$K113:$O113)</f>
        <v>10000</v>
      </c>
      <c r="M145" s="122">
        <f>LOOKUP(M$6,Inputs!$K$6:$O$6,Inputs!$K113:$O113)</f>
        <v>10000</v>
      </c>
      <c r="N145" s="122">
        <f>LOOKUP(N$6,Inputs!$K$6:$O$6,Inputs!$K113:$O113)</f>
        <v>10000</v>
      </c>
      <c r="O145" s="122">
        <f>LOOKUP(O$6,Inputs!$K$6:$O$6,Inputs!$K113:$O113)</f>
        <v>10000</v>
      </c>
      <c r="P145" s="122">
        <f>LOOKUP(P$6,Inputs!$K$6:$O$6,Inputs!$K113:$O113)</f>
        <v>10000</v>
      </c>
      <c r="Q145" s="122">
        <f>LOOKUP(Q$6,Inputs!$K$6:$O$6,Inputs!$K113:$O113)</f>
        <v>10000</v>
      </c>
      <c r="R145" s="122">
        <f>LOOKUP(R$6,Inputs!$K$6:$O$6,Inputs!$K113:$O113)</f>
        <v>10000</v>
      </c>
      <c r="S145" s="122">
        <f>LOOKUP(S$6,Inputs!$K$6:$O$6,Inputs!$K113:$O113)</f>
        <v>10000</v>
      </c>
      <c r="T145" s="122">
        <f>LOOKUP(T$6,Inputs!$K$6:$O$6,Inputs!$K113:$O113)</f>
        <v>10000</v>
      </c>
      <c r="U145" s="122">
        <f>LOOKUP(U$6,Inputs!$K$6:$O$6,Inputs!$K113:$O113)</f>
        <v>10000</v>
      </c>
      <c r="V145" s="122">
        <f>LOOKUP(V$6,Inputs!$K$6:$O$6,Inputs!$K113:$O113)</f>
        <v>10000</v>
      </c>
      <c r="W145" s="122">
        <f>LOOKUP(W$6,Inputs!$K$6:$O$6,Inputs!$K113:$O113)</f>
        <v>10000</v>
      </c>
      <c r="X145" s="122">
        <f>LOOKUP(X$6,Inputs!$K$6:$O$6,Inputs!$K113:$O113)</f>
        <v>10000</v>
      </c>
      <c r="Y145" s="122">
        <f>LOOKUP(Y$6,Inputs!$K$6:$O$6,Inputs!$K113:$O113)</f>
        <v>10000</v>
      </c>
      <c r="Z145" s="122">
        <f>LOOKUP(Z$6,Inputs!$K$6:$O$6,Inputs!$K113:$O113)</f>
        <v>10000</v>
      </c>
      <c r="AA145" s="122">
        <f>LOOKUP(AA$6,Inputs!$K$6:$O$6,Inputs!$K113:$O113)</f>
        <v>10000</v>
      </c>
      <c r="AB145" s="122">
        <f>LOOKUP(AB$6,Inputs!$K$6:$O$6,Inputs!$K113:$O113)</f>
        <v>10000</v>
      </c>
      <c r="AC145" s="122">
        <f>LOOKUP(AC$6,Inputs!$K$6:$O$6,Inputs!$K113:$O113)</f>
        <v>10000</v>
      </c>
      <c r="AD145" s="122">
        <f>LOOKUP(AD$6,Inputs!$K$6:$O$6,Inputs!$K113:$O113)</f>
        <v>10000</v>
      </c>
      <c r="AE145" s="122">
        <f>LOOKUP(AE$6,Inputs!$K$6:$O$6,Inputs!$K113:$O113)</f>
        <v>10000</v>
      </c>
      <c r="AF145" s="122">
        <f>LOOKUP(AF$6,Inputs!$K$6:$O$6,Inputs!$K113:$O113)</f>
        <v>10000</v>
      </c>
      <c r="AG145" s="122">
        <f>LOOKUP(AG$6,Inputs!$K$6:$O$6,Inputs!$K113:$O113)</f>
        <v>10000</v>
      </c>
      <c r="AH145" s="122">
        <f>LOOKUP(AH$6,Inputs!$K$6:$O$6,Inputs!$K113:$O113)</f>
        <v>10000</v>
      </c>
      <c r="AI145" s="122">
        <f>LOOKUP(AI$6,Inputs!$K$6:$O$6,Inputs!$K113:$O113)</f>
        <v>10000</v>
      </c>
      <c r="AJ145" s="122">
        <f>LOOKUP(AJ$6,Inputs!$K$6:$O$6,Inputs!$K113:$O113)</f>
        <v>10000</v>
      </c>
      <c r="AK145" s="122">
        <f>LOOKUP(AK$6,Inputs!$K$6:$O$6,Inputs!$K113:$O113)</f>
        <v>10000</v>
      </c>
      <c r="AL145" s="122">
        <f>LOOKUP(AL$6,Inputs!$K$6:$O$6,Inputs!$K113:$O113)</f>
        <v>10000</v>
      </c>
      <c r="AM145" s="122">
        <f>LOOKUP(AM$6,Inputs!$K$6:$O$6,Inputs!$K113:$O113)</f>
        <v>10000</v>
      </c>
      <c r="AN145" s="122">
        <f>LOOKUP(AN$6,Inputs!$K$6:$O$6,Inputs!$K113:$O113)</f>
        <v>10000</v>
      </c>
      <c r="AO145" s="122">
        <f>LOOKUP(AO$6,Inputs!$K$6:$O$6,Inputs!$K113:$O113)</f>
        <v>10000</v>
      </c>
      <c r="AP145" s="122">
        <f>LOOKUP(AP$6,Inputs!$K$6:$O$6,Inputs!$K113:$O113)</f>
        <v>10000</v>
      </c>
      <c r="AQ145" s="122">
        <f>LOOKUP(AQ$6,Inputs!$K$6:$O$6,Inputs!$K113:$O113)</f>
        <v>10000</v>
      </c>
      <c r="AR145" s="122">
        <f>LOOKUP(AR$6,Inputs!$K$6:$O$6,Inputs!$K113:$O113)</f>
        <v>10000</v>
      </c>
      <c r="AS145" s="122">
        <f>LOOKUP(AS$6,Inputs!$K$6:$O$6,Inputs!$K113:$O113)</f>
        <v>10000</v>
      </c>
      <c r="AT145" s="122">
        <f>LOOKUP(AT$6,Inputs!$K$6:$O$6,Inputs!$K113:$O113)</f>
        <v>10000</v>
      </c>
      <c r="AU145" s="122">
        <f>LOOKUP(AU$6,Inputs!$K$6:$O$6,Inputs!$K113:$O113)</f>
        <v>10000</v>
      </c>
      <c r="AV145" s="122">
        <f>LOOKUP(AV$6,Inputs!$K$6:$O$6,Inputs!$K113:$O113)</f>
        <v>10000</v>
      </c>
      <c r="AW145" s="122">
        <f>LOOKUP(AW$6,Inputs!$K$6:$O$6,Inputs!$K113:$O113)</f>
        <v>10000</v>
      </c>
      <c r="AX145" s="122">
        <f>LOOKUP(AX$6,Inputs!$K$6:$O$6,Inputs!$K113:$O113)</f>
        <v>10000</v>
      </c>
      <c r="AY145" s="122">
        <f>LOOKUP(AY$6,Inputs!$K$6:$O$6,Inputs!$K113:$O113)</f>
        <v>10000</v>
      </c>
      <c r="AZ145" s="122">
        <f>LOOKUP(AZ$6,Inputs!$K$6:$O$6,Inputs!$K113:$O113)</f>
        <v>10000</v>
      </c>
      <c r="BA145" s="122">
        <f>LOOKUP(BA$6,Inputs!$K$6:$O$6,Inputs!$K113:$O113)</f>
        <v>10000</v>
      </c>
      <c r="BB145" s="122">
        <f>LOOKUP(BB$6,Inputs!$K$6:$O$6,Inputs!$K113:$O113)</f>
        <v>10000</v>
      </c>
      <c r="BC145" s="122">
        <f>LOOKUP(BC$6,Inputs!$K$6:$O$6,Inputs!$K113:$O113)</f>
        <v>10000</v>
      </c>
      <c r="BD145" s="122">
        <f>LOOKUP(BD$6,Inputs!$K$6:$O$6,Inputs!$K113:$O113)</f>
        <v>10000</v>
      </c>
      <c r="BE145" s="122">
        <f>LOOKUP(BE$6,Inputs!$K$6:$O$6,Inputs!$K113:$O113)</f>
        <v>10000</v>
      </c>
      <c r="BF145" s="122">
        <f>LOOKUP(BF$6,Inputs!$K$6:$O$6,Inputs!$K113:$O113)</f>
        <v>10000</v>
      </c>
      <c r="BG145" s="122">
        <f>LOOKUP(BG$6,Inputs!$K$6:$O$6,Inputs!$K113:$O113)</f>
        <v>10000</v>
      </c>
      <c r="BH145" s="122">
        <f>LOOKUP(BH$6,Inputs!$K$6:$O$6,Inputs!$K113:$O113)</f>
        <v>10000</v>
      </c>
      <c r="BI145" s="122">
        <f>LOOKUP(BI$6,Inputs!$K$6:$O$6,Inputs!$K113:$O113)</f>
        <v>10000</v>
      </c>
      <c r="BJ145" s="122">
        <f>LOOKUP(BJ$6,Inputs!$K$6:$O$6,Inputs!$K113:$O113)</f>
        <v>10000</v>
      </c>
      <c r="BK145" s="122">
        <f>LOOKUP(BK$6,Inputs!$K$6:$O$6,Inputs!$K113:$O113)</f>
        <v>10000</v>
      </c>
      <c r="BL145" s="122">
        <f>LOOKUP(BL$6,Inputs!$K$6:$O$6,Inputs!$K113:$O113)</f>
        <v>10000</v>
      </c>
      <c r="BM145" s="122">
        <f>LOOKUP(BM$6,Inputs!$K$6:$O$6,Inputs!$K113:$O113)</f>
        <v>10000</v>
      </c>
      <c r="BN145" s="122">
        <f>LOOKUP(BN$6,Inputs!$K$6:$O$6,Inputs!$K113:$O113)</f>
        <v>10000</v>
      </c>
      <c r="BO145" s="122">
        <f>LOOKUP(BO$6,Inputs!$K$6:$O$6,Inputs!$K113:$O113)</f>
        <v>10000</v>
      </c>
      <c r="BP145" s="122">
        <f>LOOKUP(BP$6,Inputs!$K$6:$O$6,Inputs!$K113:$O113)</f>
        <v>10000</v>
      </c>
      <c r="BQ145" s="122">
        <f>LOOKUP(BQ$6,Inputs!$K$6:$O$6,Inputs!$K113:$O113)</f>
        <v>10000</v>
      </c>
      <c r="BR145" s="122">
        <f>LOOKUP(BR$6,Inputs!$K$6:$O$6,Inputs!$K113:$O113)</f>
        <v>10000</v>
      </c>
    </row>
    <row r="146" ht="15.75" customHeight="1" outlineLevel="2">
      <c r="D146" s="51" t="str">
        <f>Inputs!D114</f>
        <v>Other cost</v>
      </c>
      <c r="E146" s="51" t="str">
        <f>Inputs!E114</f>
        <v>[%]</v>
      </c>
      <c r="K146" s="122">
        <f>LOOKUP(K$6,Inputs!$K$6:$O$6,Inputs!$K114:$O114)</f>
        <v>0.01</v>
      </c>
      <c r="L146" s="122">
        <f>LOOKUP(L$6,Inputs!$K$6:$O$6,Inputs!$K114:$O114)</f>
        <v>0.01</v>
      </c>
      <c r="M146" s="122">
        <f>LOOKUP(M$6,Inputs!$K$6:$O$6,Inputs!$K114:$O114)</f>
        <v>0.01</v>
      </c>
      <c r="N146" s="122">
        <f>LOOKUP(N$6,Inputs!$K$6:$O$6,Inputs!$K114:$O114)</f>
        <v>0.01</v>
      </c>
      <c r="O146" s="122">
        <f>LOOKUP(O$6,Inputs!$K$6:$O$6,Inputs!$K114:$O114)</f>
        <v>0.01</v>
      </c>
      <c r="P146" s="122">
        <f>LOOKUP(P$6,Inputs!$K$6:$O$6,Inputs!$K114:$O114)</f>
        <v>0.01</v>
      </c>
      <c r="Q146" s="122">
        <f>LOOKUP(Q$6,Inputs!$K$6:$O$6,Inputs!$K114:$O114)</f>
        <v>0.01</v>
      </c>
      <c r="R146" s="122">
        <f>LOOKUP(R$6,Inputs!$K$6:$O$6,Inputs!$K114:$O114)</f>
        <v>0.01</v>
      </c>
      <c r="S146" s="122">
        <f>LOOKUP(S$6,Inputs!$K$6:$O$6,Inputs!$K114:$O114)</f>
        <v>0.01</v>
      </c>
      <c r="T146" s="122">
        <f>LOOKUP(T$6,Inputs!$K$6:$O$6,Inputs!$K114:$O114)</f>
        <v>0.01</v>
      </c>
      <c r="U146" s="122">
        <f>LOOKUP(U$6,Inputs!$K$6:$O$6,Inputs!$K114:$O114)</f>
        <v>0.01</v>
      </c>
      <c r="V146" s="122">
        <f>LOOKUP(V$6,Inputs!$K$6:$O$6,Inputs!$K114:$O114)</f>
        <v>0.01</v>
      </c>
      <c r="W146" s="122">
        <f>LOOKUP(W$6,Inputs!$K$6:$O$6,Inputs!$K114:$O114)</f>
        <v>0.01</v>
      </c>
      <c r="X146" s="122">
        <f>LOOKUP(X$6,Inputs!$K$6:$O$6,Inputs!$K114:$O114)</f>
        <v>0.01</v>
      </c>
      <c r="Y146" s="122">
        <f>LOOKUP(Y$6,Inputs!$K$6:$O$6,Inputs!$K114:$O114)</f>
        <v>0.01</v>
      </c>
      <c r="Z146" s="122">
        <f>LOOKUP(Z$6,Inputs!$K$6:$O$6,Inputs!$K114:$O114)</f>
        <v>0.01</v>
      </c>
      <c r="AA146" s="122">
        <f>LOOKUP(AA$6,Inputs!$K$6:$O$6,Inputs!$K114:$O114)</f>
        <v>0.01</v>
      </c>
      <c r="AB146" s="122">
        <f>LOOKUP(AB$6,Inputs!$K$6:$O$6,Inputs!$K114:$O114)</f>
        <v>0.01</v>
      </c>
      <c r="AC146" s="122">
        <f>LOOKUP(AC$6,Inputs!$K$6:$O$6,Inputs!$K114:$O114)</f>
        <v>0.01</v>
      </c>
      <c r="AD146" s="122">
        <f>LOOKUP(AD$6,Inputs!$K$6:$O$6,Inputs!$K114:$O114)</f>
        <v>0.01</v>
      </c>
      <c r="AE146" s="122">
        <f>LOOKUP(AE$6,Inputs!$K$6:$O$6,Inputs!$K114:$O114)</f>
        <v>0.01</v>
      </c>
      <c r="AF146" s="122">
        <f>LOOKUP(AF$6,Inputs!$K$6:$O$6,Inputs!$K114:$O114)</f>
        <v>0.01</v>
      </c>
      <c r="AG146" s="122">
        <f>LOOKUP(AG$6,Inputs!$K$6:$O$6,Inputs!$K114:$O114)</f>
        <v>0.01</v>
      </c>
      <c r="AH146" s="122">
        <f>LOOKUP(AH$6,Inputs!$K$6:$O$6,Inputs!$K114:$O114)</f>
        <v>0.01</v>
      </c>
      <c r="AI146" s="122">
        <f>LOOKUP(AI$6,Inputs!$K$6:$O$6,Inputs!$K114:$O114)</f>
        <v>0.01</v>
      </c>
      <c r="AJ146" s="122">
        <f>LOOKUP(AJ$6,Inputs!$K$6:$O$6,Inputs!$K114:$O114)</f>
        <v>0.01</v>
      </c>
      <c r="AK146" s="122">
        <f>LOOKUP(AK$6,Inputs!$K$6:$O$6,Inputs!$K114:$O114)</f>
        <v>0.01</v>
      </c>
      <c r="AL146" s="122">
        <f>LOOKUP(AL$6,Inputs!$K$6:$O$6,Inputs!$K114:$O114)</f>
        <v>0.01</v>
      </c>
      <c r="AM146" s="122">
        <f>LOOKUP(AM$6,Inputs!$K$6:$O$6,Inputs!$K114:$O114)</f>
        <v>0.01</v>
      </c>
      <c r="AN146" s="122">
        <f>LOOKUP(AN$6,Inputs!$K$6:$O$6,Inputs!$K114:$O114)</f>
        <v>0.01</v>
      </c>
      <c r="AO146" s="122">
        <f>LOOKUP(AO$6,Inputs!$K$6:$O$6,Inputs!$K114:$O114)</f>
        <v>0.01</v>
      </c>
      <c r="AP146" s="122">
        <f>LOOKUP(AP$6,Inputs!$K$6:$O$6,Inputs!$K114:$O114)</f>
        <v>0.01</v>
      </c>
      <c r="AQ146" s="122">
        <f>LOOKUP(AQ$6,Inputs!$K$6:$O$6,Inputs!$K114:$O114)</f>
        <v>0.01</v>
      </c>
      <c r="AR146" s="122">
        <f>LOOKUP(AR$6,Inputs!$K$6:$O$6,Inputs!$K114:$O114)</f>
        <v>0.01</v>
      </c>
      <c r="AS146" s="122">
        <f>LOOKUP(AS$6,Inputs!$K$6:$O$6,Inputs!$K114:$O114)</f>
        <v>0.01</v>
      </c>
      <c r="AT146" s="122">
        <f>LOOKUP(AT$6,Inputs!$K$6:$O$6,Inputs!$K114:$O114)</f>
        <v>0.01</v>
      </c>
      <c r="AU146" s="122">
        <f>LOOKUP(AU$6,Inputs!$K$6:$O$6,Inputs!$K114:$O114)</f>
        <v>0.01</v>
      </c>
      <c r="AV146" s="122">
        <f>LOOKUP(AV$6,Inputs!$K$6:$O$6,Inputs!$K114:$O114)</f>
        <v>0.01</v>
      </c>
      <c r="AW146" s="122">
        <f>LOOKUP(AW$6,Inputs!$K$6:$O$6,Inputs!$K114:$O114)</f>
        <v>0.01</v>
      </c>
      <c r="AX146" s="122">
        <f>LOOKUP(AX$6,Inputs!$K$6:$O$6,Inputs!$K114:$O114)</f>
        <v>0.01</v>
      </c>
      <c r="AY146" s="122">
        <f>LOOKUP(AY$6,Inputs!$K$6:$O$6,Inputs!$K114:$O114)</f>
        <v>0.01</v>
      </c>
      <c r="AZ146" s="122">
        <f>LOOKUP(AZ$6,Inputs!$K$6:$O$6,Inputs!$K114:$O114)</f>
        <v>0.01</v>
      </c>
      <c r="BA146" s="122">
        <f>LOOKUP(BA$6,Inputs!$K$6:$O$6,Inputs!$K114:$O114)</f>
        <v>0.01</v>
      </c>
      <c r="BB146" s="122">
        <f>LOOKUP(BB$6,Inputs!$K$6:$O$6,Inputs!$K114:$O114)</f>
        <v>0.01</v>
      </c>
      <c r="BC146" s="122">
        <f>LOOKUP(BC$6,Inputs!$K$6:$O$6,Inputs!$K114:$O114)</f>
        <v>0.01</v>
      </c>
      <c r="BD146" s="122">
        <f>LOOKUP(BD$6,Inputs!$K$6:$O$6,Inputs!$K114:$O114)</f>
        <v>0.01</v>
      </c>
      <c r="BE146" s="122">
        <f>LOOKUP(BE$6,Inputs!$K$6:$O$6,Inputs!$K114:$O114)</f>
        <v>0.01</v>
      </c>
      <c r="BF146" s="122">
        <f>LOOKUP(BF$6,Inputs!$K$6:$O$6,Inputs!$K114:$O114)</f>
        <v>0.01</v>
      </c>
      <c r="BG146" s="122">
        <f>LOOKUP(BG$6,Inputs!$K$6:$O$6,Inputs!$K114:$O114)</f>
        <v>0.01</v>
      </c>
      <c r="BH146" s="122">
        <f>LOOKUP(BH$6,Inputs!$K$6:$O$6,Inputs!$K114:$O114)</f>
        <v>0.01</v>
      </c>
      <c r="BI146" s="122">
        <f>LOOKUP(BI$6,Inputs!$K$6:$O$6,Inputs!$K114:$O114)</f>
        <v>0.01</v>
      </c>
      <c r="BJ146" s="122">
        <f>LOOKUP(BJ$6,Inputs!$K$6:$O$6,Inputs!$K114:$O114)</f>
        <v>0.01</v>
      </c>
      <c r="BK146" s="122">
        <f>LOOKUP(BK$6,Inputs!$K$6:$O$6,Inputs!$K114:$O114)</f>
        <v>0.01</v>
      </c>
      <c r="BL146" s="122">
        <f>LOOKUP(BL$6,Inputs!$K$6:$O$6,Inputs!$K114:$O114)</f>
        <v>0.01</v>
      </c>
      <c r="BM146" s="122">
        <f>LOOKUP(BM$6,Inputs!$K$6:$O$6,Inputs!$K114:$O114)</f>
        <v>0.01</v>
      </c>
      <c r="BN146" s="122">
        <f>LOOKUP(BN$6,Inputs!$K$6:$O$6,Inputs!$K114:$O114)</f>
        <v>0.01</v>
      </c>
      <c r="BO146" s="122">
        <f>LOOKUP(BO$6,Inputs!$K$6:$O$6,Inputs!$K114:$O114)</f>
        <v>0.01</v>
      </c>
      <c r="BP146" s="122">
        <f>LOOKUP(BP$6,Inputs!$K$6:$O$6,Inputs!$K114:$O114)</f>
        <v>0.01</v>
      </c>
      <c r="BQ146" s="122">
        <f>LOOKUP(BQ$6,Inputs!$K$6:$O$6,Inputs!$K114:$O114)</f>
        <v>0.01</v>
      </c>
      <c r="BR146" s="122">
        <f>LOOKUP(BR$6,Inputs!$K$6:$O$6,Inputs!$K114:$O114)</f>
        <v>0.01</v>
      </c>
    </row>
    <row r="147" ht="15.75" customHeight="1" outlineLevel="2"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</row>
    <row r="148" ht="15.75" customHeight="1" outlineLevel="2">
      <c r="D148" s="51" t="str">
        <f t="shared" ref="D148:D150" si="58">D144</f>
        <v>Direct Material</v>
      </c>
      <c r="E148" s="66" t="str">
        <f>Currency</f>
        <v>[₦]</v>
      </c>
      <c r="K148" s="67">
        <f t="shared" ref="K148:BR148" si="57">K144*K141</f>
        <v>9865750</v>
      </c>
      <c r="L148" s="67">
        <f t="shared" si="57"/>
        <v>10202564.58</v>
      </c>
      <c r="M148" s="67">
        <f t="shared" si="57"/>
        <v>10558827.78</v>
      </c>
      <c r="N148" s="67">
        <f t="shared" si="57"/>
        <v>10935468.55</v>
      </c>
      <c r="O148" s="67">
        <f t="shared" si="57"/>
        <v>11333463.04</v>
      </c>
      <c r="P148" s="67">
        <f t="shared" si="57"/>
        <v>11753836.9</v>
      </c>
      <c r="Q148" s="67">
        <f t="shared" si="57"/>
        <v>12197667.77</v>
      </c>
      <c r="R148" s="67">
        <f t="shared" si="57"/>
        <v>12666087.87</v>
      </c>
      <c r="S148" s="67">
        <f t="shared" si="57"/>
        <v>13160286.7</v>
      </c>
      <c r="T148" s="67">
        <f t="shared" si="57"/>
        <v>13681513.9</v>
      </c>
      <c r="U148" s="67">
        <f t="shared" si="57"/>
        <v>14231082.24</v>
      </c>
      <c r="V148" s="67">
        <f t="shared" si="57"/>
        <v>14810370.78</v>
      </c>
      <c r="W148" s="67">
        <f t="shared" si="57"/>
        <v>16648568.8</v>
      </c>
      <c r="X148" s="67">
        <f t="shared" si="57"/>
        <v>17015494.17</v>
      </c>
      <c r="Y148" s="67">
        <f t="shared" si="57"/>
        <v>17392414.15</v>
      </c>
      <c r="Z148" s="67">
        <f t="shared" si="57"/>
        <v>17779564.92</v>
      </c>
      <c r="AA148" s="67">
        <f t="shared" si="57"/>
        <v>18177188.79</v>
      </c>
      <c r="AB148" s="67">
        <f t="shared" si="57"/>
        <v>18585534.34</v>
      </c>
      <c r="AC148" s="67">
        <f t="shared" si="57"/>
        <v>19004856.6</v>
      </c>
      <c r="AD148" s="67">
        <f t="shared" si="57"/>
        <v>19435417.18</v>
      </c>
      <c r="AE148" s="67">
        <f t="shared" si="57"/>
        <v>19877484.46</v>
      </c>
      <c r="AF148" s="67">
        <f t="shared" si="57"/>
        <v>20331333.72</v>
      </c>
      <c r="AG148" s="67">
        <f t="shared" si="57"/>
        <v>20797247.35</v>
      </c>
      <c r="AH148" s="67">
        <f t="shared" si="57"/>
        <v>21275514.98</v>
      </c>
      <c r="AI148" s="67">
        <f t="shared" si="57"/>
        <v>26207626.32</v>
      </c>
      <c r="AJ148" s="67">
        <f t="shared" si="57"/>
        <v>28011690.85</v>
      </c>
      <c r="AK148" s="67">
        <f t="shared" si="57"/>
        <v>29881619.98</v>
      </c>
      <c r="AL148" s="67">
        <f t="shared" si="57"/>
        <v>31820100.75</v>
      </c>
      <c r="AM148" s="67">
        <f t="shared" si="57"/>
        <v>33829927.29</v>
      </c>
      <c r="AN148" s="67">
        <f t="shared" si="57"/>
        <v>35914005.03</v>
      </c>
      <c r="AO148" s="67">
        <f t="shared" si="57"/>
        <v>38075355.22</v>
      </c>
      <c r="AP148" s="67">
        <f t="shared" si="57"/>
        <v>40317119.49</v>
      </c>
      <c r="AQ148" s="67">
        <f t="shared" si="57"/>
        <v>42642564.76</v>
      </c>
      <c r="AR148" s="67">
        <f t="shared" si="57"/>
        <v>45055088.16</v>
      </c>
      <c r="AS148" s="67">
        <f t="shared" si="57"/>
        <v>47558222.32</v>
      </c>
      <c r="AT148" s="67">
        <f t="shared" si="57"/>
        <v>50155640.76</v>
      </c>
      <c r="AU148" s="67">
        <f t="shared" si="57"/>
        <v>59346634.3</v>
      </c>
      <c r="AV148" s="67">
        <f t="shared" si="57"/>
        <v>61043350.77</v>
      </c>
      <c r="AW148" s="67">
        <f t="shared" si="57"/>
        <v>62769753.37</v>
      </c>
      <c r="AX148" s="67">
        <f t="shared" si="57"/>
        <v>64526471.23</v>
      </c>
      <c r="AY148" s="67">
        <f t="shared" si="57"/>
        <v>66314145.75</v>
      </c>
      <c r="AZ148" s="67">
        <f t="shared" si="57"/>
        <v>68133430.89</v>
      </c>
      <c r="BA148" s="67">
        <f t="shared" si="57"/>
        <v>69984993.38</v>
      </c>
      <c r="BB148" s="67">
        <f t="shared" si="57"/>
        <v>71869513.01</v>
      </c>
      <c r="BC148" s="67">
        <f t="shared" si="57"/>
        <v>73787682.86</v>
      </c>
      <c r="BD148" s="67">
        <f t="shared" si="57"/>
        <v>75740209.61</v>
      </c>
      <c r="BE148" s="67">
        <f t="shared" si="57"/>
        <v>77727813.79</v>
      </c>
      <c r="BF148" s="67">
        <f t="shared" si="57"/>
        <v>79751230.05</v>
      </c>
      <c r="BG148" s="67">
        <f t="shared" si="57"/>
        <v>91856368.75</v>
      </c>
      <c r="BH148" s="67">
        <f t="shared" si="57"/>
        <v>96104042.3</v>
      </c>
      <c r="BI148" s="67">
        <f t="shared" si="57"/>
        <v>100472929.5</v>
      </c>
      <c r="BJ148" s="67">
        <f t="shared" si="57"/>
        <v>104966692.6</v>
      </c>
      <c r="BK148" s="67">
        <f t="shared" si="57"/>
        <v>109589103.6</v>
      </c>
      <c r="BL148" s="67">
        <f t="shared" si="57"/>
        <v>114344047.8</v>
      </c>
      <c r="BM148" s="67">
        <f t="shared" si="57"/>
        <v>119235526.8</v>
      </c>
      <c r="BN148" s="67">
        <f t="shared" si="57"/>
        <v>124267661.9</v>
      </c>
      <c r="BO148" s="67">
        <f t="shared" si="57"/>
        <v>129444698.3</v>
      </c>
      <c r="BP148" s="67">
        <f t="shared" si="57"/>
        <v>134771008.2</v>
      </c>
      <c r="BQ148" s="67">
        <f t="shared" si="57"/>
        <v>140251095.1</v>
      </c>
      <c r="BR148" s="67">
        <f t="shared" si="57"/>
        <v>145889597.2</v>
      </c>
    </row>
    <row r="149" ht="15.75" customHeight="1" outlineLevel="2">
      <c r="D149" s="51" t="str">
        <f t="shared" si="58"/>
        <v>Hosting, webserver &amp; domain</v>
      </c>
      <c r="E149" s="66" t="str">
        <f>Currency</f>
        <v>[₦]</v>
      </c>
      <c r="K149" s="67">
        <f t="shared" ref="K149:BR149" si="59">K145</f>
        <v>10000</v>
      </c>
      <c r="L149" s="67">
        <f t="shared" si="59"/>
        <v>10000</v>
      </c>
      <c r="M149" s="67">
        <f t="shared" si="59"/>
        <v>10000</v>
      </c>
      <c r="N149" s="67">
        <f t="shared" si="59"/>
        <v>10000</v>
      </c>
      <c r="O149" s="67">
        <f t="shared" si="59"/>
        <v>10000</v>
      </c>
      <c r="P149" s="67">
        <f t="shared" si="59"/>
        <v>10000</v>
      </c>
      <c r="Q149" s="67">
        <f t="shared" si="59"/>
        <v>10000</v>
      </c>
      <c r="R149" s="67">
        <f t="shared" si="59"/>
        <v>10000</v>
      </c>
      <c r="S149" s="67">
        <f t="shared" si="59"/>
        <v>10000</v>
      </c>
      <c r="T149" s="67">
        <f t="shared" si="59"/>
        <v>10000</v>
      </c>
      <c r="U149" s="67">
        <f t="shared" si="59"/>
        <v>10000</v>
      </c>
      <c r="V149" s="67">
        <f t="shared" si="59"/>
        <v>10000</v>
      </c>
      <c r="W149" s="67">
        <f t="shared" si="59"/>
        <v>10000</v>
      </c>
      <c r="X149" s="67">
        <f t="shared" si="59"/>
        <v>10000</v>
      </c>
      <c r="Y149" s="67">
        <f t="shared" si="59"/>
        <v>10000</v>
      </c>
      <c r="Z149" s="67">
        <f t="shared" si="59"/>
        <v>10000</v>
      </c>
      <c r="AA149" s="67">
        <f t="shared" si="59"/>
        <v>10000</v>
      </c>
      <c r="AB149" s="67">
        <f t="shared" si="59"/>
        <v>10000</v>
      </c>
      <c r="AC149" s="67">
        <f t="shared" si="59"/>
        <v>10000</v>
      </c>
      <c r="AD149" s="67">
        <f t="shared" si="59"/>
        <v>10000</v>
      </c>
      <c r="AE149" s="67">
        <f t="shared" si="59"/>
        <v>10000</v>
      </c>
      <c r="AF149" s="67">
        <f t="shared" si="59"/>
        <v>10000</v>
      </c>
      <c r="AG149" s="67">
        <f t="shared" si="59"/>
        <v>10000</v>
      </c>
      <c r="AH149" s="67">
        <f t="shared" si="59"/>
        <v>10000</v>
      </c>
      <c r="AI149" s="67">
        <f t="shared" si="59"/>
        <v>10000</v>
      </c>
      <c r="AJ149" s="67">
        <f t="shared" si="59"/>
        <v>10000</v>
      </c>
      <c r="AK149" s="67">
        <f t="shared" si="59"/>
        <v>10000</v>
      </c>
      <c r="AL149" s="67">
        <f t="shared" si="59"/>
        <v>10000</v>
      </c>
      <c r="AM149" s="67">
        <f t="shared" si="59"/>
        <v>10000</v>
      </c>
      <c r="AN149" s="67">
        <f t="shared" si="59"/>
        <v>10000</v>
      </c>
      <c r="AO149" s="67">
        <f t="shared" si="59"/>
        <v>10000</v>
      </c>
      <c r="AP149" s="67">
        <f t="shared" si="59"/>
        <v>10000</v>
      </c>
      <c r="AQ149" s="67">
        <f t="shared" si="59"/>
        <v>10000</v>
      </c>
      <c r="AR149" s="67">
        <f t="shared" si="59"/>
        <v>10000</v>
      </c>
      <c r="AS149" s="67">
        <f t="shared" si="59"/>
        <v>10000</v>
      </c>
      <c r="AT149" s="67">
        <f t="shared" si="59"/>
        <v>10000</v>
      </c>
      <c r="AU149" s="67">
        <f t="shared" si="59"/>
        <v>10000</v>
      </c>
      <c r="AV149" s="67">
        <f t="shared" si="59"/>
        <v>10000</v>
      </c>
      <c r="AW149" s="67">
        <f t="shared" si="59"/>
        <v>10000</v>
      </c>
      <c r="AX149" s="67">
        <f t="shared" si="59"/>
        <v>10000</v>
      </c>
      <c r="AY149" s="67">
        <f t="shared" si="59"/>
        <v>10000</v>
      </c>
      <c r="AZ149" s="67">
        <f t="shared" si="59"/>
        <v>10000</v>
      </c>
      <c r="BA149" s="67">
        <f t="shared" si="59"/>
        <v>10000</v>
      </c>
      <c r="BB149" s="67">
        <f t="shared" si="59"/>
        <v>10000</v>
      </c>
      <c r="BC149" s="67">
        <f t="shared" si="59"/>
        <v>10000</v>
      </c>
      <c r="BD149" s="67">
        <f t="shared" si="59"/>
        <v>10000</v>
      </c>
      <c r="BE149" s="67">
        <f t="shared" si="59"/>
        <v>10000</v>
      </c>
      <c r="BF149" s="67">
        <f t="shared" si="59"/>
        <v>10000</v>
      </c>
      <c r="BG149" s="67">
        <f t="shared" si="59"/>
        <v>10000</v>
      </c>
      <c r="BH149" s="67">
        <f t="shared" si="59"/>
        <v>10000</v>
      </c>
      <c r="BI149" s="67">
        <f t="shared" si="59"/>
        <v>10000</v>
      </c>
      <c r="BJ149" s="67">
        <f t="shared" si="59"/>
        <v>10000</v>
      </c>
      <c r="BK149" s="67">
        <f t="shared" si="59"/>
        <v>10000</v>
      </c>
      <c r="BL149" s="67">
        <f t="shared" si="59"/>
        <v>10000</v>
      </c>
      <c r="BM149" s="67">
        <f t="shared" si="59"/>
        <v>10000</v>
      </c>
      <c r="BN149" s="67">
        <f t="shared" si="59"/>
        <v>10000</v>
      </c>
      <c r="BO149" s="67">
        <f t="shared" si="59"/>
        <v>10000</v>
      </c>
      <c r="BP149" s="67">
        <f t="shared" si="59"/>
        <v>10000</v>
      </c>
      <c r="BQ149" s="67">
        <f t="shared" si="59"/>
        <v>10000</v>
      </c>
      <c r="BR149" s="67">
        <f t="shared" si="59"/>
        <v>10000</v>
      </c>
    </row>
    <row r="150" ht="15.75" customHeight="1" outlineLevel="2">
      <c r="D150" s="51" t="str">
        <f t="shared" si="58"/>
        <v>Other cost</v>
      </c>
      <c r="E150" s="66" t="str">
        <f>Currency</f>
        <v>[₦]</v>
      </c>
      <c r="K150" s="67">
        <f t="shared" ref="K150:BR150" si="60">K146*K141</f>
        <v>103850</v>
      </c>
      <c r="L150" s="67">
        <f t="shared" si="60"/>
        <v>107395.4167</v>
      </c>
      <c r="M150" s="67">
        <f t="shared" si="60"/>
        <v>111145.5556</v>
      </c>
      <c r="N150" s="67">
        <f t="shared" si="60"/>
        <v>115110.1953</v>
      </c>
      <c r="O150" s="67">
        <f t="shared" si="60"/>
        <v>119299.6109</v>
      </c>
      <c r="P150" s="67">
        <f t="shared" si="60"/>
        <v>123724.5989</v>
      </c>
      <c r="Q150" s="67">
        <f t="shared" si="60"/>
        <v>128396.5029</v>
      </c>
      <c r="R150" s="67">
        <f t="shared" si="60"/>
        <v>133327.2408</v>
      </c>
      <c r="S150" s="67">
        <f t="shared" si="60"/>
        <v>138529.3337</v>
      </c>
      <c r="T150" s="67">
        <f t="shared" si="60"/>
        <v>144015.9357</v>
      </c>
      <c r="U150" s="67">
        <f t="shared" si="60"/>
        <v>149800.8657</v>
      </c>
      <c r="V150" s="67">
        <f t="shared" si="60"/>
        <v>155898.6398</v>
      </c>
      <c r="W150" s="67">
        <f t="shared" si="60"/>
        <v>175248.0926</v>
      </c>
      <c r="X150" s="67">
        <f t="shared" si="60"/>
        <v>179110.4649</v>
      </c>
      <c r="Y150" s="67">
        <f t="shared" si="60"/>
        <v>183078.0437</v>
      </c>
      <c r="Z150" s="67">
        <f t="shared" si="60"/>
        <v>187153.315</v>
      </c>
      <c r="AA150" s="67">
        <f t="shared" si="60"/>
        <v>191338.8293</v>
      </c>
      <c r="AB150" s="67">
        <f t="shared" si="60"/>
        <v>195637.2036</v>
      </c>
      <c r="AC150" s="67">
        <f t="shared" si="60"/>
        <v>200051.1221</v>
      </c>
      <c r="AD150" s="67">
        <f t="shared" si="60"/>
        <v>204583.3387</v>
      </c>
      <c r="AE150" s="67">
        <f t="shared" si="60"/>
        <v>209236.6785</v>
      </c>
      <c r="AF150" s="67">
        <f t="shared" si="60"/>
        <v>214014.0392</v>
      </c>
      <c r="AG150" s="67">
        <f t="shared" si="60"/>
        <v>218918.3931</v>
      </c>
      <c r="AH150" s="67">
        <f t="shared" si="60"/>
        <v>223952.7892</v>
      </c>
      <c r="AI150" s="67">
        <f t="shared" si="60"/>
        <v>275869.7507</v>
      </c>
      <c r="AJ150" s="67">
        <f t="shared" si="60"/>
        <v>294859.9037</v>
      </c>
      <c r="AK150" s="67">
        <f t="shared" si="60"/>
        <v>314543.3682</v>
      </c>
      <c r="AL150" s="67">
        <f t="shared" si="60"/>
        <v>334948.4289</v>
      </c>
      <c r="AM150" s="67">
        <f t="shared" si="60"/>
        <v>356104.4978</v>
      </c>
      <c r="AN150" s="67">
        <f t="shared" si="60"/>
        <v>378042.1583</v>
      </c>
      <c r="AO150" s="67">
        <f t="shared" si="60"/>
        <v>400793.2128</v>
      </c>
      <c r="AP150" s="67">
        <f t="shared" si="60"/>
        <v>424390.7315</v>
      </c>
      <c r="AQ150" s="67">
        <f t="shared" si="60"/>
        <v>448869.1027</v>
      </c>
      <c r="AR150" s="67">
        <f t="shared" si="60"/>
        <v>474264.0859</v>
      </c>
      <c r="AS150" s="67">
        <f t="shared" si="60"/>
        <v>500612.8665</v>
      </c>
      <c r="AT150" s="67">
        <f t="shared" si="60"/>
        <v>527954.1133</v>
      </c>
      <c r="AU150" s="67">
        <f t="shared" si="60"/>
        <v>624701.4137</v>
      </c>
      <c r="AV150" s="67">
        <f t="shared" si="60"/>
        <v>642561.587</v>
      </c>
      <c r="AW150" s="67">
        <f t="shared" si="60"/>
        <v>660734.246</v>
      </c>
      <c r="AX150" s="67">
        <f t="shared" si="60"/>
        <v>679226.0129</v>
      </c>
      <c r="AY150" s="67">
        <f t="shared" si="60"/>
        <v>698043.6395</v>
      </c>
      <c r="AZ150" s="67">
        <f t="shared" si="60"/>
        <v>717194.0094</v>
      </c>
      <c r="BA150" s="67">
        <f t="shared" si="60"/>
        <v>736684.1409</v>
      </c>
      <c r="BB150" s="67">
        <f t="shared" si="60"/>
        <v>756521.1896</v>
      </c>
      <c r="BC150" s="67">
        <f t="shared" si="60"/>
        <v>776712.4512</v>
      </c>
      <c r="BD150" s="67">
        <f t="shared" si="60"/>
        <v>797265.3643</v>
      </c>
      <c r="BE150" s="67">
        <f t="shared" si="60"/>
        <v>818187.5136</v>
      </c>
      <c r="BF150" s="67">
        <f t="shared" si="60"/>
        <v>839486.6321</v>
      </c>
      <c r="BG150" s="67">
        <f t="shared" si="60"/>
        <v>966909.1447</v>
      </c>
      <c r="BH150" s="67">
        <f t="shared" si="60"/>
        <v>1011621.498</v>
      </c>
      <c r="BI150" s="67">
        <f t="shared" si="60"/>
        <v>1057609.784</v>
      </c>
      <c r="BJ150" s="67">
        <f t="shared" si="60"/>
        <v>1104912.553</v>
      </c>
      <c r="BK150" s="67">
        <f t="shared" si="60"/>
        <v>1153569.512</v>
      </c>
      <c r="BL150" s="67">
        <f t="shared" si="60"/>
        <v>1203621.556</v>
      </c>
      <c r="BM150" s="67">
        <f t="shared" si="60"/>
        <v>1255110.808</v>
      </c>
      <c r="BN150" s="67">
        <f t="shared" si="60"/>
        <v>1308080.651</v>
      </c>
      <c r="BO150" s="67">
        <f t="shared" si="60"/>
        <v>1362575.771</v>
      </c>
      <c r="BP150" s="67">
        <f t="shared" si="60"/>
        <v>1418642.192</v>
      </c>
      <c r="BQ150" s="67">
        <f t="shared" si="60"/>
        <v>1476327.317</v>
      </c>
      <c r="BR150" s="67">
        <f t="shared" si="60"/>
        <v>1535679.971</v>
      </c>
    </row>
    <row r="151" ht="15.75" customHeight="1" outlineLevel="2">
      <c r="D151" s="98" t="s">
        <v>267</v>
      </c>
      <c r="E151" s="98" t="str">
        <f>Currency</f>
        <v>[₦]</v>
      </c>
      <c r="F151" s="98"/>
      <c r="G151" s="98"/>
      <c r="H151" s="98"/>
      <c r="I151" s="98"/>
      <c r="J151" s="98"/>
      <c r="K151" s="108">
        <f t="shared" ref="K151:BR151" si="61">SUM(K148:K150)</f>
        <v>9979600</v>
      </c>
      <c r="L151" s="108">
        <f t="shared" si="61"/>
        <v>10319960</v>
      </c>
      <c r="M151" s="108">
        <f t="shared" si="61"/>
        <v>10679973.33</v>
      </c>
      <c r="N151" s="108">
        <f t="shared" si="61"/>
        <v>11060578.74</v>
      </c>
      <c r="O151" s="108">
        <f t="shared" si="61"/>
        <v>11462762.65</v>
      </c>
      <c r="P151" s="108">
        <f t="shared" si="61"/>
        <v>11887561.5</v>
      </c>
      <c r="Q151" s="108">
        <f t="shared" si="61"/>
        <v>12336064.27</v>
      </c>
      <c r="R151" s="108">
        <f t="shared" si="61"/>
        <v>12809415.11</v>
      </c>
      <c r="S151" s="108">
        <f t="shared" si="61"/>
        <v>13308816.03</v>
      </c>
      <c r="T151" s="108">
        <f t="shared" si="61"/>
        <v>13835529.83</v>
      </c>
      <c r="U151" s="108">
        <f t="shared" si="61"/>
        <v>14390883.1</v>
      </c>
      <c r="V151" s="108">
        <f t="shared" si="61"/>
        <v>14976269.42</v>
      </c>
      <c r="W151" s="108">
        <f t="shared" si="61"/>
        <v>16833816.89</v>
      </c>
      <c r="X151" s="108">
        <f t="shared" si="61"/>
        <v>17204604.63</v>
      </c>
      <c r="Y151" s="108">
        <f t="shared" si="61"/>
        <v>17585492.19</v>
      </c>
      <c r="Z151" s="108">
        <f t="shared" si="61"/>
        <v>17976718.24</v>
      </c>
      <c r="AA151" s="108">
        <f t="shared" si="61"/>
        <v>18378527.62</v>
      </c>
      <c r="AB151" s="108">
        <f t="shared" si="61"/>
        <v>18791171.54</v>
      </c>
      <c r="AC151" s="108">
        <f t="shared" si="61"/>
        <v>19214907.72</v>
      </c>
      <c r="AD151" s="108">
        <f t="shared" si="61"/>
        <v>19650000.52</v>
      </c>
      <c r="AE151" s="108">
        <f t="shared" si="61"/>
        <v>20096721.14</v>
      </c>
      <c r="AF151" s="108">
        <f t="shared" si="61"/>
        <v>20555347.76</v>
      </c>
      <c r="AG151" s="108">
        <f t="shared" si="61"/>
        <v>21026165.74</v>
      </c>
      <c r="AH151" s="108">
        <f t="shared" si="61"/>
        <v>21509467.77</v>
      </c>
      <c r="AI151" s="108">
        <f t="shared" si="61"/>
        <v>26493496.07</v>
      </c>
      <c r="AJ151" s="108">
        <f t="shared" si="61"/>
        <v>28316550.76</v>
      </c>
      <c r="AK151" s="108">
        <f t="shared" si="61"/>
        <v>30206163.34</v>
      </c>
      <c r="AL151" s="108">
        <f t="shared" si="61"/>
        <v>32165049.18</v>
      </c>
      <c r="AM151" s="108">
        <f t="shared" si="61"/>
        <v>34196031.79</v>
      </c>
      <c r="AN151" s="108">
        <f t="shared" si="61"/>
        <v>36302047.19</v>
      </c>
      <c r="AO151" s="108">
        <f t="shared" si="61"/>
        <v>38486148.43</v>
      </c>
      <c r="AP151" s="108">
        <f t="shared" si="61"/>
        <v>40751510.23</v>
      </c>
      <c r="AQ151" s="108">
        <f t="shared" si="61"/>
        <v>43101433.86</v>
      </c>
      <c r="AR151" s="108">
        <f t="shared" si="61"/>
        <v>45539352.24</v>
      </c>
      <c r="AS151" s="108">
        <f t="shared" si="61"/>
        <v>48068835.19</v>
      </c>
      <c r="AT151" s="108">
        <f t="shared" si="61"/>
        <v>50693594.88</v>
      </c>
      <c r="AU151" s="108">
        <f t="shared" si="61"/>
        <v>59981335.71</v>
      </c>
      <c r="AV151" s="108">
        <f t="shared" si="61"/>
        <v>61695912.36</v>
      </c>
      <c r="AW151" s="108">
        <f t="shared" si="61"/>
        <v>63440487.62</v>
      </c>
      <c r="AX151" s="108">
        <f t="shared" si="61"/>
        <v>65215697.24</v>
      </c>
      <c r="AY151" s="108">
        <f t="shared" si="61"/>
        <v>67022189.39</v>
      </c>
      <c r="AZ151" s="108">
        <f t="shared" si="61"/>
        <v>68860624.9</v>
      </c>
      <c r="BA151" s="108">
        <f t="shared" si="61"/>
        <v>70731677.52</v>
      </c>
      <c r="BB151" s="108">
        <f t="shared" si="61"/>
        <v>72636034.2</v>
      </c>
      <c r="BC151" s="108">
        <f t="shared" si="61"/>
        <v>74574395.31</v>
      </c>
      <c r="BD151" s="108">
        <f t="shared" si="61"/>
        <v>76547474.98</v>
      </c>
      <c r="BE151" s="108">
        <f t="shared" si="61"/>
        <v>78556001.31</v>
      </c>
      <c r="BF151" s="108">
        <f t="shared" si="61"/>
        <v>80600716.69</v>
      </c>
      <c r="BG151" s="108">
        <f t="shared" si="61"/>
        <v>92833277.89</v>
      </c>
      <c r="BH151" s="108">
        <f t="shared" si="61"/>
        <v>97125663.8</v>
      </c>
      <c r="BI151" s="108">
        <f t="shared" si="61"/>
        <v>101540539.2</v>
      </c>
      <c r="BJ151" s="108">
        <f t="shared" si="61"/>
        <v>106081605.1</v>
      </c>
      <c r="BK151" s="108">
        <f t="shared" si="61"/>
        <v>110752673.2</v>
      </c>
      <c r="BL151" s="108">
        <f t="shared" si="61"/>
        <v>115557669.4</v>
      </c>
      <c r="BM151" s="108">
        <f t="shared" si="61"/>
        <v>120500637.6</v>
      </c>
      <c r="BN151" s="108">
        <f t="shared" si="61"/>
        <v>125585742.5</v>
      </c>
      <c r="BO151" s="108">
        <f t="shared" si="61"/>
        <v>130817274</v>
      </c>
      <c r="BP151" s="108">
        <f t="shared" si="61"/>
        <v>136199650.4</v>
      </c>
      <c r="BQ151" s="108">
        <f t="shared" si="61"/>
        <v>141737422.4</v>
      </c>
      <c r="BR151" s="108">
        <f t="shared" si="61"/>
        <v>147435277.2</v>
      </c>
    </row>
    <row r="152" ht="15.75" customHeight="1" outlineLevel="2"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</row>
    <row r="153" ht="15.75" customHeight="1" outlineLevel="1">
      <c r="C153" s="79" t="s">
        <v>268</v>
      </c>
      <c r="D153" s="79"/>
      <c r="E153" s="79"/>
      <c r="F153" s="79"/>
      <c r="G153" s="79"/>
      <c r="H153" s="79"/>
      <c r="I153" s="79"/>
      <c r="J153" s="7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09"/>
      <c r="AW153" s="109"/>
      <c r="AX153" s="109"/>
      <c r="AY153" s="109"/>
      <c r="AZ153" s="109"/>
      <c r="BA153" s="109"/>
      <c r="BB153" s="109"/>
      <c r="BC153" s="109"/>
      <c r="BD153" s="109"/>
      <c r="BE153" s="109"/>
      <c r="BF153" s="109"/>
      <c r="BG153" s="109"/>
      <c r="BH153" s="109"/>
      <c r="BI153" s="109"/>
      <c r="BJ153" s="109"/>
      <c r="BK153" s="109"/>
      <c r="BL153" s="109"/>
      <c r="BM153" s="109"/>
      <c r="BN153" s="109"/>
      <c r="BO153" s="109"/>
      <c r="BP153" s="109"/>
      <c r="BQ153" s="109"/>
      <c r="BR153" s="109"/>
    </row>
    <row r="154" ht="15.75" customHeight="1" outlineLevel="2">
      <c r="D154" s="65" t="s">
        <v>269</v>
      </c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</row>
    <row r="155" ht="15.75" customHeight="1" outlineLevel="2">
      <c r="D155" s="66" t="str">
        <f>Inputs!D19</f>
        <v>Applied Inflation Multiple</v>
      </c>
      <c r="E155" s="51" t="str">
        <f>Inputs!E19</f>
        <v>[factor]</v>
      </c>
      <c r="K155" s="122">
        <f>LOOKUP(K$6,Inputs!$K$6:$O$6,Inputs!$K19:$O19)</f>
        <v>1</v>
      </c>
      <c r="L155" s="122">
        <f>LOOKUP(L$6,Inputs!$K$6:$O$6,Inputs!$K19:$O19)</f>
        <v>1</v>
      </c>
      <c r="M155" s="122">
        <f>LOOKUP(M$6,Inputs!$K$6:$O$6,Inputs!$K19:$O19)</f>
        <v>1</v>
      </c>
      <c r="N155" s="122">
        <f>LOOKUP(N$6,Inputs!$K$6:$O$6,Inputs!$K19:$O19)</f>
        <v>1</v>
      </c>
      <c r="O155" s="122">
        <f>LOOKUP(O$6,Inputs!$K$6:$O$6,Inputs!$K19:$O19)</f>
        <v>1</v>
      </c>
      <c r="P155" s="122">
        <f>LOOKUP(P$6,Inputs!$K$6:$O$6,Inputs!$K19:$O19)</f>
        <v>1</v>
      </c>
      <c r="Q155" s="122">
        <f>LOOKUP(Q$6,Inputs!$K$6:$O$6,Inputs!$K19:$O19)</f>
        <v>1</v>
      </c>
      <c r="R155" s="122">
        <f>LOOKUP(R$6,Inputs!$K$6:$O$6,Inputs!$K19:$O19)</f>
        <v>1</v>
      </c>
      <c r="S155" s="122">
        <f>LOOKUP(S$6,Inputs!$K$6:$O$6,Inputs!$K19:$O19)</f>
        <v>1</v>
      </c>
      <c r="T155" s="122">
        <f>LOOKUP(T$6,Inputs!$K$6:$O$6,Inputs!$K19:$O19)</f>
        <v>1</v>
      </c>
      <c r="U155" s="122">
        <f>LOOKUP(U$6,Inputs!$K$6:$O$6,Inputs!$K19:$O19)</f>
        <v>1</v>
      </c>
      <c r="V155" s="122">
        <f>LOOKUP(V$6,Inputs!$K$6:$O$6,Inputs!$K19:$O19)</f>
        <v>1</v>
      </c>
      <c r="W155" s="122">
        <f>LOOKUP(W$6,Inputs!$K$6:$O$6,Inputs!$K19:$O19)</f>
        <v>1.029425</v>
      </c>
      <c r="X155" s="122">
        <f>LOOKUP(X$6,Inputs!$K$6:$O$6,Inputs!$K19:$O19)</f>
        <v>1.029425</v>
      </c>
      <c r="Y155" s="122">
        <f>LOOKUP(Y$6,Inputs!$K$6:$O$6,Inputs!$K19:$O19)</f>
        <v>1.029425</v>
      </c>
      <c r="Z155" s="122">
        <f>LOOKUP(Z$6,Inputs!$K$6:$O$6,Inputs!$K19:$O19)</f>
        <v>1.029425</v>
      </c>
      <c r="AA155" s="122">
        <f>LOOKUP(AA$6,Inputs!$K$6:$O$6,Inputs!$K19:$O19)</f>
        <v>1.029425</v>
      </c>
      <c r="AB155" s="122">
        <f>LOOKUP(AB$6,Inputs!$K$6:$O$6,Inputs!$K19:$O19)</f>
        <v>1.029425</v>
      </c>
      <c r="AC155" s="122">
        <f>LOOKUP(AC$6,Inputs!$K$6:$O$6,Inputs!$K19:$O19)</f>
        <v>1.029425</v>
      </c>
      <c r="AD155" s="122">
        <f>LOOKUP(AD$6,Inputs!$K$6:$O$6,Inputs!$K19:$O19)</f>
        <v>1.029425</v>
      </c>
      <c r="AE155" s="122">
        <f>LOOKUP(AE$6,Inputs!$K$6:$O$6,Inputs!$K19:$O19)</f>
        <v>1.029425</v>
      </c>
      <c r="AF155" s="122">
        <f>LOOKUP(AF$6,Inputs!$K$6:$O$6,Inputs!$K19:$O19)</f>
        <v>1.029425</v>
      </c>
      <c r="AG155" s="122">
        <f>LOOKUP(AG$6,Inputs!$K$6:$O$6,Inputs!$K19:$O19)</f>
        <v>1.029425</v>
      </c>
      <c r="AH155" s="122">
        <f>LOOKUP(AH$6,Inputs!$K$6:$O$6,Inputs!$K19:$O19)</f>
        <v>1.029425</v>
      </c>
      <c r="AI155" s="122">
        <f>LOOKUP(AI$6,Inputs!$K$6:$O$6,Inputs!$K19:$O19)</f>
        <v>1.059561423</v>
      </c>
      <c r="AJ155" s="122">
        <f>LOOKUP(AJ$6,Inputs!$K$6:$O$6,Inputs!$K19:$O19)</f>
        <v>1.059561423</v>
      </c>
      <c r="AK155" s="122">
        <f>LOOKUP(AK$6,Inputs!$K$6:$O$6,Inputs!$K19:$O19)</f>
        <v>1.059561423</v>
      </c>
      <c r="AL155" s="122">
        <f>LOOKUP(AL$6,Inputs!$K$6:$O$6,Inputs!$K19:$O19)</f>
        <v>1.059561423</v>
      </c>
      <c r="AM155" s="122">
        <f>LOOKUP(AM$6,Inputs!$K$6:$O$6,Inputs!$K19:$O19)</f>
        <v>1.059561423</v>
      </c>
      <c r="AN155" s="122">
        <f>LOOKUP(AN$6,Inputs!$K$6:$O$6,Inputs!$K19:$O19)</f>
        <v>1.059561423</v>
      </c>
      <c r="AO155" s="122">
        <f>LOOKUP(AO$6,Inputs!$K$6:$O$6,Inputs!$K19:$O19)</f>
        <v>1.059561423</v>
      </c>
      <c r="AP155" s="122">
        <f>LOOKUP(AP$6,Inputs!$K$6:$O$6,Inputs!$K19:$O19)</f>
        <v>1.059561423</v>
      </c>
      <c r="AQ155" s="122">
        <f>LOOKUP(AQ$6,Inputs!$K$6:$O$6,Inputs!$K19:$O19)</f>
        <v>1.059561423</v>
      </c>
      <c r="AR155" s="122">
        <f>LOOKUP(AR$6,Inputs!$K$6:$O$6,Inputs!$K19:$O19)</f>
        <v>1.059561423</v>
      </c>
      <c r="AS155" s="122">
        <f>LOOKUP(AS$6,Inputs!$K$6:$O$6,Inputs!$K19:$O19)</f>
        <v>1.059561423</v>
      </c>
      <c r="AT155" s="122">
        <f>LOOKUP(AT$6,Inputs!$K$6:$O$6,Inputs!$K19:$O19)</f>
        <v>1.059561423</v>
      </c>
      <c r="AU155" s="122">
        <f>LOOKUP(AU$6,Inputs!$K$6:$O$6,Inputs!$K19:$O19)</f>
        <v>1.088753451</v>
      </c>
      <c r="AV155" s="122">
        <f>LOOKUP(AV$6,Inputs!$K$6:$O$6,Inputs!$K19:$O19)</f>
        <v>1.088753451</v>
      </c>
      <c r="AW155" s="122">
        <f>LOOKUP(AW$6,Inputs!$K$6:$O$6,Inputs!$K19:$O19)</f>
        <v>1.088753451</v>
      </c>
      <c r="AX155" s="122">
        <f>LOOKUP(AX$6,Inputs!$K$6:$O$6,Inputs!$K19:$O19)</f>
        <v>1.088753451</v>
      </c>
      <c r="AY155" s="122">
        <f>LOOKUP(AY$6,Inputs!$K$6:$O$6,Inputs!$K19:$O19)</f>
        <v>1.088753451</v>
      </c>
      <c r="AZ155" s="122">
        <f>LOOKUP(AZ$6,Inputs!$K$6:$O$6,Inputs!$K19:$O19)</f>
        <v>1.088753451</v>
      </c>
      <c r="BA155" s="122">
        <f>LOOKUP(BA$6,Inputs!$K$6:$O$6,Inputs!$K19:$O19)</f>
        <v>1.088753451</v>
      </c>
      <c r="BB155" s="122">
        <f>LOOKUP(BB$6,Inputs!$K$6:$O$6,Inputs!$K19:$O19)</f>
        <v>1.088753451</v>
      </c>
      <c r="BC155" s="122">
        <f>LOOKUP(BC$6,Inputs!$K$6:$O$6,Inputs!$K19:$O19)</f>
        <v>1.088753451</v>
      </c>
      <c r="BD155" s="122">
        <f>LOOKUP(BD$6,Inputs!$K$6:$O$6,Inputs!$K19:$O19)</f>
        <v>1.088753451</v>
      </c>
      <c r="BE155" s="122">
        <f>LOOKUP(BE$6,Inputs!$K$6:$O$6,Inputs!$K19:$O19)</f>
        <v>1.088753451</v>
      </c>
      <c r="BF155" s="122">
        <f>LOOKUP(BF$6,Inputs!$K$6:$O$6,Inputs!$K19:$O19)</f>
        <v>1.088753451</v>
      </c>
      <c r="BG155" s="122">
        <f>LOOKUP(BG$6,Inputs!$K$6:$O$6,Inputs!$K19:$O19)</f>
        <v>1.120055113</v>
      </c>
      <c r="BH155" s="122">
        <f>LOOKUP(BH$6,Inputs!$K$6:$O$6,Inputs!$K19:$O19)</f>
        <v>1.120055113</v>
      </c>
      <c r="BI155" s="122">
        <f>LOOKUP(BI$6,Inputs!$K$6:$O$6,Inputs!$K19:$O19)</f>
        <v>1.120055113</v>
      </c>
      <c r="BJ155" s="122">
        <f>LOOKUP(BJ$6,Inputs!$K$6:$O$6,Inputs!$K19:$O19)</f>
        <v>1.120055113</v>
      </c>
      <c r="BK155" s="122">
        <f>LOOKUP(BK$6,Inputs!$K$6:$O$6,Inputs!$K19:$O19)</f>
        <v>1.120055113</v>
      </c>
      <c r="BL155" s="122">
        <f>LOOKUP(BL$6,Inputs!$K$6:$O$6,Inputs!$K19:$O19)</f>
        <v>1.120055113</v>
      </c>
      <c r="BM155" s="122">
        <f>LOOKUP(BM$6,Inputs!$K$6:$O$6,Inputs!$K19:$O19)</f>
        <v>1.120055113</v>
      </c>
      <c r="BN155" s="122">
        <f>LOOKUP(BN$6,Inputs!$K$6:$O$6,Inputs!$K19:$O19)</f>
        <v>1.120055113</v>
      </c>
      <c r="BO155" s="122">
        <f>LOOKUP(BO$6,Inputs!$K$6:$O$6,Inputs!$K19:$O19)</f>
        <v>1.120055113</v>
      </c>
      <c r="BP155" s="122">
        <f>LOOKUP(BP$6,Inputs!$K$6:$O$6,Inputs!$K19:$O19)</f>
        <v>1.120055113</v>
      </c>
      <c r="BQ155" s="122">
        <f>LOOKUP(BQ$6,Inputs!$K$6:$O$6,Inputs!$K19:$O19)</f>
        <v>1.120055113</v>
      </c>
      <c r="BR155" s="122">
        <f>LOOKUP(BR$6,Inputs!$K$6:$O$6,Inputs!$K19:$O19)</f>
        <v>1.120055113</v>
      </c>
    </row>
    <row r="156" ht="15.75" customHeight="1" outlineLevel="2"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</row>
    <row r="157" ht="15.75" customHeight="1" outlineLevel="2">
      <c r="D157" s="65" t="str">
        <f>Inputs!D117</f>
        <v>Staff count</v>
      </c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</row>
    <row r="158" ht="15.75" customHeight="1" outlineLevel="2">
      <c r="D158" s="51" t="str">
        <f>Inputs!D118</f>
        <v>CEO</v>
      </c>
      <c r="E158" s="51" t="str">
        <f>Inputs!E118</f>
        <v>[no]</v>
      </c>
      <c r="K158" s="122">
        <f>LOOKUP(K$6,Inputs!$K$6:$O$6,Inputs!$K118:$O118)</f>
        <v>1</v>
      </c>
      <c r="L158" s="122">
        <f>LOOKUP(L$6,Inputs!$K$6:$O$6,Inputs!$K118:$O118)</f>
        <v>1</v>
      </c>
      <c r="M158" s="122">
        <f>LOOKUP(M$6,Inputs!$K$6:$O$6,Inputs!$K118:$O118)</f>
        <v>1</v>
      </c>
      <c r="N158" s="122">
        <f>LOOKUP(N$6,Inputs!$K$6:$O$6,Inputs!$K118:$O118)</f>
        <v>1</v>
      </c>
      <c r="O158" s="122">
        <f>LOOKUP(O$6,Inputs!$K$6:$O$6,Inputs!$K118:$O118)</f>
        <v>1</v>
      </c>
      <c r="P158" s="122">
        <f>LOOKUP(P$6,Inputs!$K$6:$O$6,Inputs!$K118:$O118)</f>
        <v>1</v>
      </c>
      <c r="Q158" s="122">
        <f>LOOKUP(Q$6,Inputs!$K$6:$O$6,Inputs!$K118:$O118)</f>
        <v>1</v>
      </c>
      <c r="R158" s="122">
        <f>LOOKUP(R$6,Inputs!$K$6:$O$6,Inputs!$K118:$O118)</f>
        <v>1</v>
      </c>
      <c r="S158" s="122">
        <f>LOOKUP(S$6,Inputs!$K$6:$O$6,Inputs!$K118:$O118)</f>
        <v>1</v>
      </c>
      <c r="T158" s="122">
        <f>LOOKUP(T$6,Inputs!$K$6:$O$6,Inputs!$K118:$O118)</f>
        <v>1</v>
      </c>
      <c r="U158" s="122">
        <f>LOOKUP(U$6,Inputs!$K$6:$O$6,Inputs!$K118:$O118)</f>
        <v>1</v>
      </c>
      <c r="V158" s="122">
        <f>LOOKUP(V$6,Inputs!$K$6:$O$6,Inputs!$K118:$O118)</f>
        <v>1</v>
      </c>
      <c r="W158" s="122">
        <f>LOOKUP(W$6,Inputs!$K$6:$O$6,Inputs!$K118:$O118)</f>
        <v>1</v>
      </c>
      <c r="X158" s="122">
        <f>LOOKUP(X$6,Inputs!$K$6:$O$6,Inputs!$K118:$O118)</f>
        <v>1</v>
      </c>
      <c r="Y158" s="122">
        <f>LOOKUP(Y$6,Inputs!$K$6:$O$6,Inputs!$K118:$O118)</f>
        <v>1</v>
      </c>
      <c r="Z158" s="122">
        <f>LOOKUP(Z$6,Inputs!$K$6:$O$6,Inputs!$K118:$O118)</f>
        <v>1</v>
      </c>
      <c r="AA158" s="122">
        <f>LOOKUP(AA$6,Inputs!$K$6:$O$6,Inputs!$K118:$O118)</f>
        <v>1</v>
      </c>
      <c r="AB158" s="122">
        <f>LOOKUP(AB$6,Inputs!$K$6:$O$6,Inputs!$K118:$O118)</f>
        <v>1</v>
      </c>
      <c r="AC158" s="122">
        <f>LOOKUP(AC$6,Inputs!$K$6:$O$6,Inputs!$K118:$O118)</f>
        <v>1</v>
      </c>
      <c r="AD158" s="122">
        <f>LOOKUP(AD$6,Inputs!$K$6:$O$6,Inputs!$K118:$O118)</f>
        <v>1</v>
      </c>
      <c r="AE158" s="122">
        <f>LOOKUP(AE$6,Inputs!$K$6:$O$6,Inputs!$K118:$O118)</f>
        <v>1</v>
      </c>
      <c r="AF158" s="122">
        <f>LOOKUP(AF$6,Inputs!$K$6:$O$6,Inputs!$K118:$O118)</f>
        <v>1</v>
      </c>
      <c r="AG158" s="122">
        <f>LOOKUP(AG$6,Inputs!$K$6:$O$6,Inputs!$K118:$O118)</f>
        <v>1</v>
      </c>
      <c r="AH158" s="122">
        <f>LOOKUP(AH$6,Inputs!$K$6:$O$6,Inputs!$K118:$O118)</f>
        <v>1</v>
      </c>
      <c r="AI158" s="122">
        <f>LOOKUP(AI$6,Inputs!$K$6:$O$6,Inputs!$K118:$O118)</f>
        <v>1</v>
      </c>
      <c r="AJ158" s="122">
        <f>LOOKUP(AJ$6,Inputs!$K$6:$O$6,Inputs!$K118:$O118)</f>
        <v>1</v>
      </c>
      <c r="AK158" s="122">
        <f>LOOKUP(AK$6,Inputs!$K$6:$O$6,Inputs!$K118:$O118)</f>
        <v>1</v>
      </c>
      <c r="AL158" s="122">
        <f>LOOKUP(AL$6,Inputs!$K$6:$O$6,Inputs!$K118:$O118)</f>
        <v>1</v>
      </c>
      <c r="AM158" s="122">
        <f>LOOKUP(AM$6,Inputs!$K$6:$O$6,Inputs!$K118:$O118)</f>
        <v>1</v>
      </c>
      <c r="AN158" s="122">
        <f>LOOKUP(AN$6,Inputs!$K$6:$O$6,Inputs!$K118:$O118)</f>
        <v>1</v>
      </c>
      <c r="AO158" s="122">
        <f>LOOKUP(AO$6,Inputs!$K$6:$O$6,Inputs!$K118:$O118)</f>
        <v>1</v>
      </c>
      <c r="AP158" s="122">
        <f>LOOKUP(AP$6,Inputs!$K$6:$O$6,Inputs!$K118:$O118)</f>
        <v>1</v>
      </c>
      <c r="AQ158" s="122">
        <f>LOOKUP(AQ$6,Inputs!$K$6:$O$6,Inputs!$K118:$O118)</f>
        <v>1</v>
      </c>
      <c r="AR158" s="122">
        <f>LOOKUP(AR$6,Inputs!$K$6:$O$6,Inputs!$K118:$O118)</f>
        <v>1</v>
      </c>
      <c r="AS158" s="122">
        <f>LOOKUP(AS$6,Inputs!$K$6:$O$6,Inputs!$K118:$O118)</f>
        <v>1</v>
      </c>
      <c r="AT158" s="122">
        <f>LOOKUP(AT$6,Inputs!$K$6:$O$6,Inputs!$K118:$O118)</f>
        <v>1</v>
      </c>
      <c r="AU158" s="122">
        <f>LOOKUP(AU$6,Inputs!$K$6:$O$6,Inputs!$K118:$O118)</f>
        <v>1</v>
      </c>
      <c r="AV158" s="122">
        <f>LOOKUP(AV$6,Inputs!$K$6:$O$6,Inputs!$K118:$O118)</f>
        <v>1</v>
      </c>
      <c r="AW158" s="122">
        <f>LOOKUP(AW$6,Inputs!$K$6:$O$6,Inputs!$K118:$O118)</f>
        <v>1</v>
      </c>
      <c r="AX158" s="122">
        <f>LOOKUP(AX$6,Inputs!$K$6:$O$6,Inputs!$K118:$O118)</f>
        <v>1</v>
      </c>
      <c r="AY158" s="122">
        <f>LOOKUP(AY$6,Inputs!$K$6:$O$6,Inputs!$K118:$O118)</f>
        <v>1</v>
      </c>
      <c r="AZ158" s="122">
        <f>LOOKUP(AZ$6,Inputs!$K$6:$O$6,Inputs!$K118:$O118)</f>
        <v>1</v>
      </c>
      <c r="BA158" s="122">
        <f>LOOKUP(BA$6,Inputs!$K$6:$O$6,Inputs!$K118:$O118)</f>
        <v>1</v>
      </c>
      <c r="BB158" s="122">
        <f>LOOKUP(BB$6,Inputs!$K$6:$O$6,Inputs!$K118:$O118)</f>
        <v>1</v>
      </c>
      <c r="BC158" s="122">
        <f>LOOKUP(BC$6,Inputs!$K$6:$O$6,Inputs!$K118:$O118)</f>
        <v>1</v>
      </c>
      <c r="BD158" s="122">
        <f>LOOKUP(BD$6,Inputs!$K$6:$O$6,Inputs!$K118:$O118)</f>
        <v>1</v>
      </c>
      <c r="BE158" s="122">
        <f>LOOKUP(BE$6,Inputs!$K$6:$O$6,Inputs!$K118:$O118)</f>
        <v>1</v>
      </c>
      <c r="BF158" s="122">
        <f>LOOKUP(BF$6,Inputs!$K$6:$O$6,Inputs!$K118:$O118)</f>
        <v>1</v>
      </c>
      <c r="BG158" s="122">
        <f>LOOKUP(BG$6,Inputs!$K$6:$O$6,Inputs!$K118:$O118)</f>
        <v>1</v>
      </c>
      <c r="BH158" s="122">
        <f>LOOKUP(BH$6,Inputs!$K$6:$O$6,Inputs!$K118:$O118)</f>
        <v>1</v>
      </c>
      <c r="BI158" s="122">
        <f>LOOKUP(BI$6,Inputs!$K$6:$O$6,Inputs!$K118:$O118)</f>
        <v>1</v>
      </c>
      <c r="BJ158" s="122">
        <f>LOOKUP(BJ$6,Inputs!$K$6:$O$6,Inputs!$K118:$O118)</f>
        <v>1</v>
      </c>
      <c r="BK158" s="122">
        <f>LOOKUP(BK$6,Inputs!$K$6:$O$6,Inputs!$K118:$O118)</f>
        <v>1</v>
      </c>
      <c r="BL158" s="122">
        <f>LOOKUP(BL$6,Inputs!$K$6:$O$6,Inputs!$K118:$O118)</f>
        <v>1</v>
      </c>
      <c r="BM158" s="122">
        <f>LOOKUP(BM$6,Inputs!$K$6:$O$6,Inputs!$K118:$O118)</f>
        <v>1</v>
      </c>
      <c r="BN158" s="122">
        <f>LOOKUP(BN$6,Inputs!$K$6:$O$6,Inputs!$K118:$O118)</f>
        <v>1</v>
      </c>
      <c r="BO158" s="122">
        <f>LOOKUP(BO$6,Inputs!$K$6:$O$6,Inputs!$K118:$O118)</f>
        <v>1</v>
      </c>
      <c r="BP158" s="122">
        <f>LOOKUP(BP$6,Inputs!$K$6:$O$6,Inputs!$K118:$O118)</f>
        <v>1</v>
      </c>
      <c r="BQ158" s="122">
        <f>LOOKUP(BQ$6,Inputs!$K$6:$O$6,Inputs!$K118:$O118)</f>
        <v>1</v>
      </c>
      <c r="BR158" s="122">
        <f>LOOKUP(BR$6,Inputs!$K$6:$O$6,Inputs!$K118:$O118)</f>
        <v>1</v>
      </c>
    </row>
    <row r="159" ht="15.75" customHeight="1" outlineLevel="2">
      <c r="D159" s="51" t="str">
        <f>Inputs!D119</f>
        <v>COO</v>
      </c>
      <c r="E159" s="51" t="str">
        <f>Inputs!E119</f>
        <v>[no]</v>
      </c>
      <c r="K159" s="122">
        <f>LOOKUP(K$6,Inputs!$K$6:$O$6,Inputs!$K119:$O119)</f>
        <v>1</v>
      </c>
      <c r="L159" s="122">
        <f>LOOKUP(L$6,Inputs!$K$6:$O$6,Inputs!$K119:$O119)</f>
        <v>1</v>
      </c>
      <c r="M159" s="122">
        <f>LOOKUP(M$6,Inputs!$K$6:$O$6,Inputs!$K119:$O119)</f>
        <v>1</v>
      </c>
      <c r="N159" s="122">
        <f>LOOKUP(N$6,Inputs!$K$6:$O$6,Inputs!$K119:$O119)</f>
        <v>1</v>
      </c>
      <c r="O159" s="122">
        <f>LOOKUP(O$6,Inputs!$K$6:$O$6,Inputs!$K119:$O119)</f>
        <v>1</v>
      </c>
      <c r="P159" s="122">
        <f>LOOKUP(P$6,Inputs!$K$6:$O$6,Inputs!$K119:$O119)</f>
        <v>1</v>
      </c>
      <c r="Q159" s="122">
        <f>LOOKUP(Q$6,Inputs!$K$6:$O$6,Inputs!$K119:$O119)</f>
        <v>1</v>
      </c>
      <c r="R159" s="122">
        <f>LOOKUP(R$6,Inputs!$K$6:$O$6,Inputs!$K119:$O119)</f>
        <v>1</v>
      </c>
      <c r="S159" s="122">
        <f>LOOKUP(S$6,Inputs!$K$6:$O$6,Inputs!$K119:$O119)</f>
        <v>1</v>
      </c>
      <c r="T159" s="122">
        <f>LOOKUP(T$6,Inputs!$K$6:$O$6,Inputs!$K119:$O119)</f>
        <v>1</v>
      </c>
      <c r="U159" s="122">
        <f>LOOKUP(U$6,Inputs!$K$6:$O$6,Inputs!$K119:$O119)</f>
        <v>1</v>
      </c>
      <c r="V159" s="122">
        <f>LOOKUP(V$6,Inputs!$K$6:$O$6,Inputs!$K119:$O119)</f>
        <v>1</v>
      </c>
      <c r="W159" s="122">
        <f>LOOKUP(W$6,Inputs!$K$6:$O$6,Inputs!$K119:$O119)</f>
        <v>1</v>
      </c>
      <c r="X159" s="122">
        <f>LOOKUP(X$6,Inputs!$K$6:$O$6,Inputs!$K119:$O119)</f>
        <v>1</v>
      </c>
      <c r="Y159" s="122">
        <f>LOOKUP(Y$6,Inputs!$K$6:$O$6,Inputs!$K119:$O119)</f>
        <v>1</v>
      </c>
      <c r="Z159" s="122">
        <f>LOOKUP(Z$6,Inputs!$K$6:$O$6,Inputs!$K119:$O119)</f>
        <v>1</v>
      </c>
      <c r="AA159" s="122">
        <f>LOOKUP(AA$6,Inputs!$K$6:$O$6,Inputs!$K119:$O119)</f>
        <v>1</v>
      </c>
      <c r="AB159" s="122">
        <f>LOOKUP(AB$6,Inputs!$K$6:$O$6,Inputs!$K119:$O119)</f>
        <v>1</v>
      </c>
      <c r="AC159" s="122">
        <f>LOOKUP(AC$6,Inputs!$K$6:$O$6,Inputs!$K119:$O119)</f>
        <v>1</v>
      </c>
      <c r="AD159" s="122">
        <f>LOOKUP(AD$6,Inputs!$K$6:$O$6,Inputs!$K119:$O119)</f>
        <v>1</v>
      </c>
      <c r="AE159" s="122">
        <f>LOOKUP(AE$6,Inputs!$K$6:$O$6,Inputs!$K119:$O119)</f>
        <v>1</v>
      </c>
      <c r="AF159" s="122">
        <f>LOOKUP(AF$6,Inputs!$K$6:$O$6,Inputs!$K119:$O119)</f>
        <v>1</v>
      </c>
      <c r="AG159" s="122">
        <f>LOOKUP(AG$6,Inputs!$K$6:$O$6,Inputs!$K119:$O119)</f>
        <v>1</v>
      </c>
      <c r="AH159" s="122">
        <f>LOOKUP(AH$6,Inputs!$K$6:$O$6,Inputs!$K119:$O119)</f>
        <v>1</v>
      </c>
      <c r="AI159" s="122">
        <f>LOOKUP(AI$6,Inputs!$K$6:$O$6,Inputs!$K119:$O119)</f>
        <v>1</v>
      </c>
      <c r="AJ159" s="122">
        <f>LOOKUP(AJ$6,Inputs!$K$6:$O$6,Inputs!$K119:$O119)</f>
        <v>1</v>
      </c>
      <c r="AK159" s="122">
        <f>LOOKUP(AK$6,Inputs!$K$6:$O$6,Inputs!$K119:$O119)</f>
        <v>1</v>
      </c>
      <c r="AL159" s="122">
        <f>LOOKUP(AL$6,Inputs!$K$6:$O$6,Inputs!$K119:$O119)</f>
        <v>1</v>
      </c>
      <c r="AM159" s="122">
        <f>LOOKUP(AM$6,Inputs!$K$6:$O$6,Inputs!$K119:$O119)</f>
        <v>1</v>
      </c>
      <c r="AN159" s="122">
        <f>LOOKUP(AN$6,Inputs!$K$6:$O$6,Inputs!$K119:$O119)</f>
        <v>1</v>
      </c>
      <c r="AO159" s="122">
        <f>LOOKUP(AO$6,Inputs!$K$6:$O$6,Inputs!$K119:$O119)</f>
        <v>1</v>
      </c>
      <c r="AP159" s="122">
        <f>LOOKUP(AP$6,Inputs!$K$6:$O$6,Inputs!$K119:$O119)</f>
        <v>1</v>
      </c>
      <c r="AQ159" s="122">
        <f>LOOKUP(AQ$6,Inputs!$K$6:$O$6,Inputs!$K119:$O119)</f>
        <v>1</v>
      </c>
      <c r="AR159" s="122">
        <f>LOOKUP(AR$6,Inputs!$K$6:$O$6,Inputs!$K119:$O119)</f>
        <v>1</v>
      </c>
      <c r="AS159" s="122">
        <f>LOOKUP(AS$6,Inputs!$K$6:$O$6,Inputs!$K119:$O119)</f>
        <v>1</v>
      </c>
      <c r="AT159" s="122">
        <f>LOOKUP(AT$6,Inputs!$K$6:$O$6,Inputs!$K119:$O119)</f>
        <v>1</v>
      </c>
      <c r="AU159" s="122">
        <f>LOOKUP(AU$6,Inputs!$K$6:$O$6,Inputs!$K119:$O119)</f>
        <v>1</v>
      </c>
      <c r="AV159" s="122">
        <f>LOOKUP(AV$6,Inputs!$K$6:$O$6,Inputs!$K119:$O119)</f>
        <v>1</v>
      </c>
      <c r="AW159" s="122">
        <f>LOOKUP(AW$6,Inputs!$K$6:$O$6,Inputs!$K119:$O119)</f>
        <v>1</v>
      </c>
      <c r="AX159" s="122">
        <f>LOOKUP(AX$6,Inputs!$K$6:$O$6,Inputs!$K119:$O119)</f>
        <v>1</v>
      </c>
      <c r="AY159" s="122">
        <f>LOOKUP(AY$6,Inputs!$K$6:$O$6,Inputs!$K119:$O119)</f>
        <v>1</v>
      </c>
      <c r="AZ159" s="122">
        <f>LOOKUP(AZ$6,Inputs!$K$6:$O$6,Inputs!$K119:$O119)</f>
        <v>1</v>
      </c>
      <c r="BA159" s="122">
        <f>LOOKUP(BA$6,Inputs!$K$6:$O$6,Inputs!$K119:$O119)</f>
        <v>1</v>
      </c>
      <c r="BB159" s="122">
        <f>LOOKUP(BB$6,Inputs!$K$6:$O$6,Inputs!$K119:$O119)</f>
        <v>1</v>
      </c>
      <c r="BC159" s="122">
        <f>LOOKUP(BC$6,Inputs!$K$6:$O$6,Inputs!$K119:$O119)</f>
        <v>1</v>
      </c>
      <c r="BD159" s="122">
        <f>LOOKUP(BD$6,Inputs!$K$6:$O$6,Inputs!$K119:$O119)</f>
        <v>1</v>
      </c>
      <c r="BE159" s="122">
        <f>LOOKUP(BE$6,Inputs!$K$6:$O$6,Inputs!$K119:$O119)</f>
        <v>1</v>
      </c>
      <c r="BF159" s="122">
        <f>LOOKUP(BF$6,Inputs!$K$6:$O$6,Inputs!$K119:$O119)</f>
        <v>1</v>
      </c>
      <c r="BG159" s="122">
        <f>LOOKUP(BG$6,Inputs!$K$6:$O$6,Inputs!$K119:$O119)</f>
        <v>1</v>
      </c>
      <c r="BH159" s="122">
        <f>LOOKUP(BH$6,Inputs!$K$6:$O$6,Inputs!$K119:$O119)</f>
        <v>1</v>
      </c>
      <c r="BI159" s="122">
        <f>LOOKUP(BI$6,Inputs!$K$6:$O$6,Inputs!$K119:$O119)</f>
        <v>1</v>
      </c>
      <c r="BJ159" s="122">
        <f>LOOKUP(BJ$6,Inputs!$K$6:$O$6,Inputs!$K119:$O119)</f>
        <v>1</v>
      </c>
      <c r="BK159" s="122">
        <f>LOOKUP(BK$6,Inputs!$K$6:$O$6,Inputs!$K119:$O119)</f>
        <v>1</v>
      </c>
      <c r="BL159" s="122">
        <f>LOOKUP(BL$6,Inputs!$K$6:$O$6,Inputs!$K119:$O119)</f>
        <v>1</v>
      </c>
      <c r="BM159" s="122">
        <f>LOOKUP(BM$6,Inputs!$K$6:$O$6,Inputs!$K119:$O119)</f>
        <v>1</v>
      </c>
      <c r="BN159" s="122">
        <f>LOOKUP(BN$6,Inputs!$K$6:$O$6,Inputs!$K119:$O119)</f>
        <v>1</v>
      </c>
      <c r="BO159" s="122">
        <f>LOOKUP(BO$6,Inputs!$K$6:$O$6,Inputs!$K119:$O119)</f>
        <v>1</v>
      </c>
      <c r="BP159" s="122">
        <f>LOOKUP(BP$6,Inputs!$K$6:$O$6,Inputs!$K119:$O119)</f>
        <v>1</v>
      </c>
      <c r="BQ159" s="122">
        <f>LOOKUP(BQ$6,Inputs!$K$6:$O$6,Inputs!$K119:$O119)</f>
        <v>1</v>
      </c>
      <c r="BR159" s="122">
        <f>LOOKUP(BR$6,Inputs!$K$6:$O$6,Inputs!$K119:$O119)</f>
        <v>1</v>
      </c>
    </row>
    <row r="160" ht="15.75" customHeight="1" outlineLevel="2">
      <c r="D160" s="51" t="str">
        <f>Inputs!D120</f>
        <v>CFO</v>
      </c>
      <c r="E160" s="51" t="str">
        <f>Inputs!E120</f>
        <v>[no]</v>
      </c>
      <c r="K160" s="122">
        <f>LOOKUP(K$6,Inputs!$K$6:$O$6,Inputs!$K120:$O120)</f>
        <v>1</v>
      </c>
      <c r="L160" s="122">
        <f>LOOKUP(L$6,Inputs!$K$6:$O$6,Inputs!$K120:$O120)</f>
        <v>1</v>
      </c>
      <c r="M160" s="122">
        <f>LOOKUP(M$6,Inputs!$K$6:$O$6,Inputs!$K120:$O120)</f>
        <v>1</v>
      </c>
      <c r="N160" s="122">
        <f>LOOKUP(N$6,Inputs!$K$6:$O$6,Inputs!$K120:$O120)</f>
        <v>1</v>
      </c>
      <c r="O160" s="122">
        <f>LOOKUP(O$6,Inputs!$K$6:$O$6,Inputs!$K120:$O120)</f>
        <v>1</v>
      </c>
      <c r="P160" s="122">
        <f>LOOKUP(P$6,Inputs!$K$6:$O$6,Inputs!$K120:$O120)</f>
        <v>1</v>
      </c>
      <c r="Q160" s="122">
        <f>LOOKUP(Q$6,Inputs!$K$6:$O$6,Inputs!$K120:$O120)</f>
        <v>1</v>
      </c>
      <c r="R160" s="122">
        <f>LOOKUP(R$6,Inputs!$K$6:$O$6,Inputs!$K120:$O120)</f>
        <v>1</v>
      </c>
      <c r="S160" s="122">
        <f>LOOKUP(S$6,Inputs!$K$6:$O$6,Inputs!$K120:$O120)</f>
        <v>1</v>
      </c>
      <c r="T160" s="122">
        <f>LOOKUP(T$6,Inputs!$K$6:$O$6,Inputs!$K120:$O120)</f>
        <v>1</v>
      </c>
      <c r="U160" s="122">
        <f>LOOKUP(U$6,Inputs!$K$6:$O$6,Inputs!$K120:$O120)</f>
        <v>1</v>
      </c>
      <c r="V160" s="122">
        <f>LOOKUP(V$6,Inputs!$K$6:$O$6,Inputs!$K120:$O120)</f>
        <v>1</v>
      </c>
      <c r="W160" s="122">
        <f>LOOKUP(W$6,Inputs!$K$6:$O$6,Inputs!$K120:$O120)</f>
        <v>1</v>
      </c>
      <c r="X160" s="122">
        <f>LOOKUP(X$6,Inputs!$K$6:$O$6,Inputs!$K120:$O120)</f>
        <v>1</v>
      </c>
      <c r="Y160" s="122">
        <f>LOOKUP(Y$6,Inputs!$K$6:$O$6,Inputs!$K120:$O120)</f>
        <v>1</v>
      </c>
      <c r="Z160" s="122">
        <f>LOOKUP(Z$6,Inputs!$K$6:$O$6,Inputs!$K120:$O120)</f>
        <v>1</v>
      </c>
      <c r="AA160" s="122">
        <f>LOOKUP(AA$6,Inputs!$K$6:$O$6,Inputs!$K120:$O120)</f>
        <v>1</v>
      </c>
      <c r="AB160" s="122">
        <f>LOOKUP(AB$6,Inputs!$K$6:$O$6,Inputs!$K120:$O120)</f>
        <v>1</v>
      </c>
      <c r="AC160" s="122">
        <f>LOOKUP(AC$6,Inputs!$K$6:$O$6,Inputs!$K120:$O120)</f>
        <v>1</v>
      </c>
      <c r="AD160" s="122">
        <f>LOOKUP(AD$6,Inputs!$K$6:$O$6,Inputs!$K120:$O120)</f>
        <v>1</v>
      </c>
      <c r="AE160" s="122">
        <f>LOOKUP(AE$6,Inputs!$K$6:$O$6,Inputs!$K120:$O120)</f>
        <v>1</v>
      </c>
      <c r="AF160" s="122">
        <f>LOOKUP(AF$6,Inputs!$K$6:$O$6,Inputs!$K120:$O120)</f>
        <v>1</v>
      </c>
      <c r="AG160" s="122">
        <f>LOOKUP(AG$6,Inputs!$K$6:$O$6,Inputs!$K120:$O120)</f>
        <v>1</v>
      </c>
      <c r="AH160" s="122">
        <f>LOOKUP(AH$6,Inputs!$K$6:$O$6,Inputs!$K120:$O120)</f>
        <v>1</v>
      </c>
      <c r="AI160" s="122">
        <f>LOOKUP(AI$6,Inputs!$K$6:$O$6,Inputs!$K120:$O120)</f>
        <v>1</v>
      </c>
      <c r="AJ160" s="122">
        <f>LOOKUP(AJ$6,Inputs!$K$6:$O$6,Inputs!$K120:$O120)</f>
        <v>1</v>
      </c>
      <c r="AK160" s="122">
        <f>LOOKUP(AK$6,Inputs!$K$6:$O$6,Inputs!$K120:$O120)</f>
        <v>1</v>
      </c>
      <c r="AL160" s="122">
        <f>LOOKUP(AL$6,Inputs!$K$6:$O$6,Inputs!$K120:$O120)</f>
        <v>1</v>
      </c>
      <c r="AM160" s="122">
        <f>LOOKUP(AM$6,Inputs!$K$6:$O$6,Inputs!$K120:$O120)</f>
        <v>1</v>
      </c>
      <c r="AN160" s="122">
        <f>LOOKUP(AN$6,Inputs!$K$6:$O$6,Inputs!$K120:$O120)</f>
        <v>1</v>
      </c>
      <c r="AO160" s="122">
        <f>LOOKUP(AO$6,Inputs!$K$6:$O$6,Inputs!$K120:$O120)</f>
        <v>1</v>
      </c>
      <c r="AP160" s="122">
        <f>LOOKUP(AP$6,Inputs!$K$6:$O$6,Inputs!$K120:$O120)</f>
        <v>1</v>
      </c>
      <c r="AQ160" s="122">
        <f>LOOKUP(AQ$6,Inputs!$K$6:$O$6,Inputs!$K120:$O120)</f>
        <v>1</v>
      </c>
      <c r="AR160" s="122">
        <f>LOOKUP(AR$6,Inputs!$K$6:$O$6,Inputs!$K120:$O120)</f>
        <v>1</v>
      </c>
      <c r="AS160" s="122">
        <f>LOOKUP(AS$6,Inputs!$K$6:$O$6,Inputs!$K120:$O120)</f>
        <v>1</v>
      </c>
      <c r="AT160" s="122">
        <f>LOOKUP(AT$6,Inputs!$K$6:$O$6,Inputs!$K120:$O120)</f>
        <v>1</v>
      </c>
      <c r="AU160" s="122">
        <f>LOOKUP(AU$6,Inputs!$K$6:$O$6,Inputs!$K120:$O120)</f>
        <v>1</v>
      </c>
      <c r="AV160" s="122">
        <f>LOOKUP(AV$6,Inputs!$K$6:$O$6,Inputs!$K120:$O120)</f>
        <v>1</v>
      </c>
      <c r="AW160" s="122">
        <f>LOOKUP(AW$6,Inputs!$K$6:$O$6,Inputs!$K120:$O120)</f>
        <v>1</v>
      </c>
      <c r="AX160" s="122">
        <f>LOOKUP(AX$6,Inputs!$K$6:$O$6,Inputs!$K120:$O120)</f>
        <v>1</v>
      </c>
      <c r="AY160" s="122">
        <f>LOOKUP(AY$6,Inputs!$K$6:$O$6,Inputs!$K120:$O120)</f>
        <v>1</v>
      </c>
      <c r="AZ160" s="122">
        <f>LOOKUP(AZ$6,Inputs!$K$6:$O$6,Inputs!$K120:$O120)</f>
        <v>1</v>
      </c>
      <c r="BA160" s="122">
        <f>LOOKUP(BA$6,Inputs!$K$6:$O$6,Inputs!$K120:$O120)</f>
        <v>1</v>
      </c>
      <c r="BB160" s="122">
        <f>LOOKUP(BB$6,Inputs!$K$6:$O$6,Inputs!$K120:$O120)</f>
        <v>1</v>
      </c>
      <c r="BC160" s="122">
        <f>LOOKUP(BC$6,Inputs!$K$6:$O$6,Inputs!$K120:$O120)</f>
        <v>1</v>
      </c>
      <c r="BD160" s="122">
        <f>LOOKUP(BD$6,Inputs!$K$6:$O$6,Inputs!$K120:$O120)</f>
        <v>1</v>
      </c>
      <c r="BE160" s="122">
        <f>LOOKUP(BE$6,Inputs!$K$6:$O$6,Inputs!$K120:$O120)</f>
        <v>1</v>
      </c>
      <c r="BF160" s="122">
        <f>LOOKUP(BF$6,Inputs!$K$6:$O$6,Inputs!$K120:$O120)</f>
        <v>1</v>
      </c>
      <c r="BG160" s="122">
        <f>LOOKUP(BG$6,Inputs!$K$6:$O$6,Inputs!$K120:$O120)</f>
        <v>1</v>
      </c>
      <c r="BH160" s="122">
        <f>LOOKUP(BH$6,Inputs!$K$6:$O$6,Inputs!$K120:$O120)</f>
        <v>1</v>
      </c>
      <c r="BI160" s="122">
        <f>LOOKUP(BI$6,Inputs!$K$6:$O$6,Inputs!$K120:$O120)</f>
        <v>1</v>
      </c>
      <c r="BJ160" s="122">
        <f>LOOKUP(BJ$6,Inputs!$K$6:$O$6,Inputs!$K120:$O120)</f>
        <v>1</v>
      </c>
      <c r="BK160" s="122">
        <f>LOOKUP(BK$6,Inputs!$K$6:$O$6,Inputs!$K120:$O120)</f>
        <v>1</v>
      </c>
      <c r="BL160" s="122">
        <f>LOOKUP(BL$6,Inputs!$K$6:$O$6,Inputs!$K120:$O120)</f>
        <v>1</v>
      </c>
      <c r="BM160" s="122">
        <f>LOOKUP(BM$6,Inputs!$K$6:$O$6,Inputs!$K120:$O120)</f>
        <v>1</v>
      </c>
      <c r="BN160" s="122">
        <f>LOOKUP(BN$6,Inputs!$K$6:$O$6,Inputs!$K120:$O120)</f>
        <v>1</v>
      </c>
      <c r="BO160" s="122">
        <f>LOOKUP(BO$6,Inputs!$K$6:$O$6,Inputs!$K120:$O120)</f>
        <v>1</v>
      </c>
      <c r="BP160" s="122">
        <f>LOOKUP(BP$6,Inputs!$K$6:$O$6,Inputs!$K120:$O120)</f>
        <v>1</v>
      </c>
      <c r="BQ160" s="122">
        <f>LOOKUP(BQ$6,Inputs!$K$6:$O$6,Inputs!$K120:$O120)</f>
        <v>1</v>
      </c>
      <c r="BR160" s="122">
        <f>LOOKUP(BR$6,Inputs!$K$6:$O$6,Inputs!$K120:$O120)</f>
        <v>1</v>
      </c>
    </row>
    <row r="161" ht="15.75" customHeight="1" outlineLevel="2">
      <c r="D161" s="51" t="str">
        <f>Inputs!D121</f>
        <v>CTO</v>
      </c>
      <c r="E161" s="51" t="str">
        <f>Inputs!E121</f>
        <v>[no]</v>
      </c>
      <c r="K161" s="122">
        <f>LOOKUP(K$6,Inputs!$K$6:$O$6,Inputs!$K121:$O121)</f>
        <v>1</v>
      </c>
      <c r="L161" s="122">
        <f>LOOKUP(L$6,Inputs!$K$6:$O$6,Inputs!$K121:$O121)</f>
        <v>1</v>
      </c>
      <c r="M161" s="122">
        <f>LOOKUP(M$6,Inputs!$K$6:$O$6,Inputs!$K121:$O121)</f>
        <v>1</v>
      </c>
      <c r="N161" s="122">
        <f>LOOKUP(N$6,Inputs!$K$6:$O$6,Inputs!$K121:$O121)</f>
        <v>1</v>
      </c>
      <c r="O161" s="122">
        <f>LOOKUP(O$6,Inputs!$K$6:$O$6,Inputs!$K121:$O121)</f>
        <v>1</v>
      </c>
      <c r="P161" s="122">
        <f>LOOKUP(P$6,Inputs!$K$6:$O$6,Inputs!$K121:$O121)</f>
        <v>1</v>
      </c>
      <c r="Q161" s="122">
        <f>LOOKUP(Q$6,Inputs!$K$6:$O$6,Inputs!$K121:$O121)</f>
        <v>1</v>
      </c>
      <c r="R161" s="122">
        <f>LOOKUP(R$6,Inputs!$K$6:$O$6,Inputs!$K121:$O121)</f>
        <v>1</v>
      </c>
      <c r="S161" s="122">
        <f>LOOKUP(S$6,Inputs!$K$6:$O$6,Inputs!$K121:$O121)</f>
        <v>1</v>
      </c>
      <c r="T161" s="122">
        <f>LOOKUP(T$6,Inputs!$K$6:$O$6,Inputs!$K121:$O121)</f>
        <v>1</v>
      </c>
      <c r="U161" s="122">
        <f>LOOKUP(U$6,Inputs!$K$6:$O$6,Inputs!$K121:$O121)</f>
        <v>1</v>
      </c>
      <c r="V161" s="122">
        <f>LOOKUP(V$6,Inputs!$K$6:$O$6,Inputs!$K121:$O121)</f>
        <v>1</v>
      </c>
      <c r="W161" s="122">
        <f>LOOKUP(W$6,Inputs!$K$6:$O$6,Inputs!$K121:$O121)</f>
        <v>1</v>
      </c>
      <c r="X161" s="122">
        <f>LOOKUP(X$6,Inputs!$K$6:$O$6,Inputs!$K121:$O121)</f>
        <v>1</v>
      </c>
      <c r="Y161" s="122">
        <f>LOOKUP(Y$6,Inputs!$K$6:$O$6,Inputs!$K121:$O121)</f>
        <v>1</v>
      </c>
      <c r="Z161" s="122">
        <f>LOOKUP(Z$6,Inputs!$K$6:$O$6,Inputs!$K121:$O121)</f>
        <v>1</v>
      </c>
      <c r="AA161" s="122">
        <f>LOOKUP(AA$6,Inputs!$K$6:$O$6,Inputs!$K121:$O121)</f>
        <v>1</v>
      </c>
      <c r="AB161" s="122">
        <f>LOOKUP(AB$6,Inputs!$K$6:$O$6,Inputs!$K121:$O121)</f>
        <v>1</v>
      </c>
      <c r="AC161" s="122">
        <f>LOOKUP(AC$6,Inputs!$K$6:$O$6,Inputs!$K121:$O121)</f>
        <v>1</v>
      </c>
      <c r="AD161" s="122">
        <f>LOOKUP(AD$6,Inputs!$K$6:$O$6,Inputs!$K121:$O121)</f>
        <v>1</v>
      </c>
      <c r="AE161" s="122">
        <f>LOOKUP(AE$6,Inputs!$K$6:$O$6,Inputs!$K121:$O121)</f>
        <v>1</v>
      </c>
      <c r="AF161" s="122">
        <f>LOOKUP(AF$6,Inputs!$K$6:$O$6,Inputs!$K121:$O121)</f>
        <v>1</v>
      </c>
      <c r="AG161" s="122">
        <f>LOOKUP(AG$6,Inputs!$K$6:$O$6,Inputs!$K121:$O121)</f>
        <v>1</v>
      </c>
      <c r="AH161" s="122">
        <f>LOOKUP(AH$6,Inputs!$K$6:$O$6,Inputs!$K121:$O121)</f>
        <v>1</v>
      </c>
      <c r="AI161" s="122">
        <f>LOOKUP(AI$6,Inputs!$K$6:$O$6,Inputs!$K121:$O121)</f>
        <v>1</v>
      </c>
      <c r="AJ161" s="122">
        <f>LOOKUP(AJ$6,Inputs!$K$6:$O$6,Inputs!$K121:$O121)</f>
        <v>1</v>
      </c>
      <c r="AK161" s="122">
        <f>LOOKUP(AK$6,Inputs!$K$6:$O$6,Inputs!$K121:$O121)</f>
        <v>1</v>
      </c>
      <c r="AL161" s="122">
        <f>LOOKUP(AL$6,Inputs!$K$6:$O$6,Inputs!$K121:$O121)</f>
        <v>1</v>
      </c>
      <c r="AM161" s="122">
        <f>LOOKUP(AM$6,Inputs!$K$6:$O$6,Inputs!$K121:$O121)</f>
        <v>1</v>
      </c>
      <c r="AN161" s="122">
        <f>LOOKUP(AN$6,Inputs!$K$6:$O$6,Inputs!$K121:$O121)</f>
        <v>1</v>
      </c>
      <c r="AO161" s="122">
        <f>LOOKUP(AO$6,Inputs!$K$6:$O$6,Inputs!$K121:$O121)</f>
        <v>1</v>
      </c>
      <c r="AP161" s="122">
        <f>LOOKUP(AP$6,Inputs!$K$6:$O$6,Inputs!$K121:$O121)</f>
        <v>1</v>
      </c>
      <c r="AQ161" s="122">
        <f>LOOKUP(AQ$6,Inputs!$K$6:$O$6,Inputs!$K121:$O121)</f>
        <v>1</v>
      </c>
      <c r="AR161" s="122">
        <f>LOOKUP(AR$6,Inputs!$K$6:$O$6,Inputs!$K121:$O121)</f>
        <v>1</v>
      </c>
      <c r="AS161" s="122">
        <f>LOOKUP(AS$6,Inputs!$K$6:$O$6,Inputs!$K121:$O121)</f>
        <v>1</v>
      </c>
      <c r="AT161" s="122">
        <f>LOOKUP(AT$6,Inputs!$K$6:$O$6,Inputs!$K121:$O121)</f>
        <v>1</v>
      </c>
      <c r="AU161" s="122">
        <f>LOOKUP(AU$6,Inputs!$K$6:$O$6,Inputs!$K121:$O121)</f>
        <v>1</v>
      </c>
      <c r="AV161" s="122">
        <f>LOOKUP(AV$6,Inputs!$K$6:$O$6,Inputs!$K121:$O121)</f>
        <v>1</v>
      </c>
      <c r="AW161" s="122">
        <f>LOOKUP(AW$6,Inputs!$K$6:$O$6,Inputs!$K121:$O121)</f>
        <v>1</v>
      </c>
      <c r="AX161" s="122">
        <f>LOOKUP(AX$6,Inputs!$K$6:$O$6,Inputs!$K121:$O121)</f>
        <v>1</v>
      </c>
      <c r="AY161" s="122">
        <f>LOOKUP(AY$6,Inputs!$K$6:$O$6,Inputs!$K121:$O121)</f>
        <v>1</v>
      </c>
      <c r="AZ161" s="122">
        <f>LOOKUP(AZ$6,Inputs!$K$6:$O$6,Inputs!$K121:$O121)</f>
        <v>1</v>
      </c>
      <c r="BA161" s="122">
        <f>LOOKUP(BA$6,Inputs!$K$6:$O$6,Inputs!$K121:$O121)</f>
        <v>1</v>
      </c>
      <c r="BB161" s="122">
        <f>LOOKUP(BB$6,Inputs!$K$6:$O$6,Inputs!$K121:$O121)</f>
        <v>1</v>
      </c>
      <c r="BC161" s="122">
        <f>LOOKUP(BC$6,Inputs!$K$6:$O$6,Inputs!$K121:$O121)</f>
        <v>1</v>
      </c>
      <c r="BD161" s="122">
        <f>LOOKUP(BD$6,Inputs!$K$6:$O$6,Inputs!$K121:$O121)</f>
        <v>1</v>
      </c>
      <c r="BE161" s="122">
        <f>LOOKUP(BE$6,Inputs!$K$6:$O$6,Inputs!$K121:$O121)</f>
        <v>1</v>
      </c>
      <c r="BF161" s="122">
        <f>LOOKUP(BF$6,Inputs!$K$6:$O$6,Inputs!$K121:$O121)</f>
        <v>1</v>
      </c>
      <c r="BG161" s="122">
        <f>LOOKUP(BG$6,Inputs!$K$6:$O$6,Inputs!$K121:$O121)</f>
        <v>1</v>
      </c>
      <c r="BH161" s="122">
        <f>LOOKUP(BH$6,Inputs!$K$6:$O$6,Inputs!$K121:$O121)</f>
        <v>1</v>
      </c>
      <c r="BI161" s="122">
        <f>LOOKUP(BI$6,Inputs!$K$6:$O$6,Inputs!$K121:$O121)</f>
        <v>1</v>
      </c>
      <c r="BJ161" s="122">
        <f>LOOKUP(BJ$6,Inputs!$K$6:$O$6,Inputs!$K121:$O121)</f>
        <v>1</v>
      </c>
      <c r="BK161" s="122">
        <f>LOOKUP(BK$6,Inputs!$K$6:$O$6,Inputs!$K121:$O121)</f>
        <v>1</v>
      </c>
      <c r="BL161" s="122">
        <f>LOOKUP(BL$6,Inputs!$K$6:$O$6,Inputs!$K121:$O121)</f>
        <v>1</v>
      </c>
      <c r="BM161" s="122">
        <f>LOOKUP(BM$6,Inputs!$K$6:$O$6,Inputs!$K121:$O121)</f>
        <v>1</v>
      </c>
      <c r="BN161" s="122">
        <f>LOOKUP(BN$6,Inputs!$K$6:$O$6,Inputs!$K121:$O121)</f>
        <v>1</v>
      </c>
      <c r="BO161" s="122">
        <f>LOOKUP(BO$6,Inputs!$K$6:$O$6,Inputs!$K121:$O121)</f>
        <v>1</v>
      </c>
      <c r="BP161" s="122">
        <f>LOOKUP(BP$6,Inputs!$K$6:$O$6,Inputs!$K121:$O121)</f>
        <v>1</v>
      </c>
      <c r="BQ161" s="122">
        <f>LOOKUP(BQ$6,Inputs!$K$6:$O$6,Inputs!$K121:$O121)</f>
        <v>1</v>
      </c>
      <c r="BR161" s="122">
        <f>LOOKUP(BR$6,Inputs!$K$6:$O$6,Inputs!$K121:$O121)</f>
        <v>1</v>
      </c>
    </row>
    <row r="162" ht="15.75" customHeight="1" outlineLevel="2">
      <c r="D162" s="51" t="str">
        <f>Inputs!D122</f>
        <v>Supply and Logistics</v>
      </c>
      <c r="E162" s="51" t="str">
        <f>Inputs!E122</f>
        <v>[no]</v>
      </c>
      <c r="K162" s="122">
        <f>LOOKUP(K$6,Inputs!$K$6:$O$6,Inputs!$K122:$O122)</f>
        <v>1</v>
      </c>
      <c r="L162" s="122">
        <f>LOOKUP(L$6,Inputs!$K$6:$O$6,Inputs!$K122:$O122)</f>
        <v>1</v>
      </c>
      <c r="M162" s="122">
        <f>LOOKUP(M$6,Inputs!$K$6:$O$6,Inputs!$K122:$O122)</f>
        <v>1</v>
      </c>
      <c r="N162" s="122">
        <f>LOOKUP(N$6,Inputs!$K$6:$O$6,Inputs!$K122:$O122)</f>
        <v>1</v>
      </c>
      <c r="O162" s="122">
        <f>LOOKUP(O$6,Inputs!$K$6:$O$6,Inputs!$K122:$O122)</f>
        <v>1</v>
      </c>
      <c r="P162" s="122">
        <f>LOOKUP(P$6,Inputs!$K$6:$O$6,Inputs!$K122:$O122)</f>
        <v>1</v>
      </c>
      <c r="Q162" s="122">
        <f>LOOKUP(Q$6,Inputs!$K$6:$O$6,Inputs!$K122:$O122)</f>
        <v>1</v>
      </c>
      <c r="R162" s="122">
        <f>LOOKUP(R$6,Inputs!$K$6:$O$6,Inputs!$K122:$O122)</f>
        <v>1</v>
      </c>
      <c r="S162" s="122">
        <f>LOOKUP(S$6,Inputs!$K$6:$O$6,Inputs!$K122:$O122)</f>
        <v>1</v>
      </c>
      <c r="T162" s="122">
        <f>LOOKUP(T$6,Inputs!$K$6:$O$6,Inputs!$K122:$O122)</f>
        <v>1</v>
      </c>
      <c r="U162" s="122">
        <f>LOOKUP(U$6,Inputs!$K$6:$O$6,Inputs!$K122:$O122)</f>
        <v>1</v>
      </c>
      <c r="V162" s="122">
        <f>LOOKUP(V$6,Inputs!$K$6:$O$6,Inputs!$K122:$O122)</f>
        <v>1</v>
      </c>
      <c r="W162" s="122">
        <f>LOOKUP(W$6,Inputs!$K$6:$O$6,Inputs!$K122:$O122)</f>
        <v>1</v>
      </c>
      <c r="X162" s="122">
        <f>LOOKUP(X$6,Inputs!$K$6:$O$6,Inputs!$K122:$O122)</f>
        <v>1</v>
      </c>
      <c r="Y162" s="122">
        <f>LOOKUP(Y$6,Inputs!$K$6:$O$6,Inputs!$K122:$O122)</f>
        <v>1</v>
      </c>
      <c r="Z162" s="122">
        <f>LOOKUP(Z$6,Inputs!$K$6:$O$6,Inputs!$K122:$O122)</f>
        <v>1</v>
      </c>
      <c r="AA162" s="122">
        <f>LOOKUP(AA$6,Inputs!$K$6:$O$6,Inputs!$K122:$O122)</f>
        <v>1</v>
      </c>
      <c r="AB162" s="122">
        <f>LOOKUP(AB$6,Inputs!$K$6:$O$6,Inputs!$K122:$O122)</f>
        <v>1</v>
      </c>
      <c r="AC162" s="122">
        <f>LOOKUP(AC$6,Inputs!$K$6:$O$6,Inputs!$K122:$O122)</f>
        <v>1</v>
      </c>
      <c r="AD162" s="122">
        <f>LOOKUP(AD$6,Inputs!$K$6:$O$6,Inputs!$K122:$O122)</f>
        <v>1</v>
      </c>
      <c r="AE162" s="122">
        <f>LOOKUP(AE$6,Inputs!$K$6:$O$6,Inputs!$K122:$O122)</f>
        <v>1</v>
      </c>
      <c r="AF162" s="122">
        <f>LOOKUP(AF$6,Inputs!$K$6:$O$6,Inputs!$K122:$O122)</f>
        <v>1</v>
      </c>
      <c r="AG162" s="122">
        <f>LOOKUP(AG$6,Inputs!$K$6:$O$6,Inputs!$K122:$O122)</f>
        <v>1</v>
      </c>
      <c r="AH162" s="122">
        <f>LOOKUP(AH$6,Inputs!$K$6:$O$6,Inputs!$K122:$O122)</f>
        <v>1</v>
      </c>
      <c r="AI162" s="122">
        <f>LOOKUP(AI$6,Inputs!$K$6:$O$6,Inputs!$K122:$O122)</f>
        <v>1</v>
      </c>
      <c r="AJ162" s="122">
        <f>LOOKUP(AJ$6,Inputs!$K$6:$O$6,Inputs!$K122:$O122)</f>
        <v>1</v>
      </c>
      <c r="AK162" s="122">
        <f>LOOKUP(AK$6,Inputs!$K$6:$O$6,Inputs!$K122:$O122)</f>
        <v>1</v>
      </c>
      <c r="AL162" s="122">
        <f>LOOKUP(AL$6,Inputs!$K$6:$O$6,Inputs!$K122:$O122)</f>
        <v>1</v>
      </c>
      <c r="AM162" s="122">
        <f>LOOKUP(AM$6,Inputs!$K$6:$O$6,Inputs!$K122:$O122)</f>
        <v>1</v>
      </c>
      <c r="AN162" s="122">
        <f>LOOKUP(AN$6,Inputs!$K$6:$O$6,Inputs!$K122:$O122)</f>
        <v>1</v>
      </c>
      <c r="AO162" s="122">
        <f>LOOKUP(AO$6,Inputs!$K$6:$O$6,Inputs!$K122:$O122)</f>
        <v>1</v>
      </c>
      <c r="AP162" s="122">
        <f>LOOKUP(AP$6,Inputs!$K$6:$O$6,Inputs!$K122:$O122)</f>
        <v>1</v>
      </c>
      <c r="AQ162" s="122">
        <f>LOOKUP(AQ$6,Inputs!$K$6:$O$6,Inputs!$K122:$O122)</f>
        <v>1</v>
      </c>
      <c r="AR162" s="122">
        <f>LOOKUP(AR$6,Inputs!$K$6:$O$6,Inputs!$K122:$O122)</f>
        <v>1</v>
      </c>
      <c r="AS162" s="122">
        <f>LOOKUP(AS$6,Inputs!$K$6:$O$6,Inputs!$K122:$O122)</f>
        <v>1</v>
      </c>
      <c r="AT162" s="122">
        <f>LOOKUP(AT$6,Inputs!$K$6:$O$6,Inputs!$K122:$O122)</f>
        <v>1</v>
      </c>
      <c r="AU162" s="122">
        <f>LOOKUP(AU$6,Inputs!$K$6:$O$6,Inputs!$K122:$O122)</f>
        <v>1</v>
      </c>
      <c r="AV162" s="122">
        <f>LOOKUP(AV$6,Inputs!$K$6:$O$6,Inputs!$K122:$O122)</f>
        <v>1</v>
      </c>
      <c r="AW162" s="122">
        <f>LOOKUP(AW$6,Inputs!$K$6:$O$6,Inputs!$K122:$O122)</f>
        <v>1</v>
      </c>
      <c r="AX162" s="122">
        <f>LOOKUP(AX$6,Inputs!$K$6:$O$6,Inputs!$K122:$O122)</f>
        <v>1</v>
      </c>
      <c r="AY162" s="122">
        <f>LOOKUP(AY$6,Inputs!$K$6:$O$6,Inputs!$K122:$O122)</f>
        <v>1</v>
      </c>
      <c r="AZ162" s="122">
        <f>LOOKUP(AZ$6,Inputs!$K$6:$O$6,Inputs!$K122:$O122)</f>
        <v>1</v>
      </c>
      <c r="BA162" s="122">
        <f>LOOKUP(BA$6,Inputs!$K$6:$O$6,Inputs!$K122:$O122)</f>
        <v>1</v>
      </c>
      <c r="BB162" s="122">
        <f>LOOKUP(BB$6,Inputs!$K$6:$O$6,Inputs!$K122:$O122)</f>
        <v>1</v>
      </c>
      <c r="BC162" s="122">
        <f>LOOKUP(BC$6,Inputs!$K$6:$O$6,Inputs!$K122:$O122)</f>
        <v>1</v>
      </c>
      <c r="BD162" s="122">
        <f>LOOKUP(BD$6,Inputs!$K$6:$O$6,Inputs!$K122:$O122)</f>
        <v>1</v>
      </c>
      <c r="BE162" s="122">
        <f>LOOKUP(BE$6,Inputs!$K$6:$O$6,Inputs!$K122:$O122)</f>
        <v>1</v>
      </c>
      <c r="BF162" s="122">
        <f>LOOKUP(BF$6,Inputs!$K$6:$O$6,Inputs!$K122:$O122)</f>
        <v>1</v>
      </c>
      <c r="BG162" s="122">
        <f>LOOKUP(BG$6,Inputs!$K$6:$O$6,Inputs!$K122:$O122)</f>
        <v>1</v>
      </c>
      <c r="BH162" s="122">
        <f>LOOKUP(BH$6,Inputs!$K$6:$O$6,Inputs!$K122:$O122)</f>
        <v>1</v>
      </c>
      <c r="BI162" s="122">
        <f>LOOKUP(BI$6,Inputs!$K$6:$O$6,Inputs!$K122:$O122)</f>
        <v>1</v>
      </c>
      <c r="BJ162" s="122">
        <f>LOOKUP(BJ$6,Inputs!$K$6:$O$6,Inputs!$K122:$O122)</f>
        <v>1</v>
      </c>
      <c r="BK162" s="122">
        <f>LOOKUP(BK$6,Inputs!$K$6:$O$6,Inputs!$K122:$O122)</f>
        <v>1</v>
      </c>
      <c r="BL162" s="122">
        <f>LOOKUP(BL$6,Inputs!$K$6:$O$6,Inputs!$K122:$O122)</f>
        <v>1</v>
      </c>
      <c r="BM162" s="122">
        <f>LOOKUP(BM$6,Inputs!$K$6:$O$6,Inputs!$K122:$O122)</f>
        <v>1</v>
      </c>
      <c r="BN162" s="122">
        <f>LOOKUP(BN$6,Inputs!$K$6:$O$6,Inputs!$K122:$O122)</f>
        <v>1</v>
      </c>
      <c r="BO162" s="122">
        <f>LOOKUP(BO$6,Inputs!$K$6:$O$6,Inputs!$K122:$O122)</f>
        <v>1</v>
      </c>
      <c r="BP162" s="122">
        <f>LOOKUP(BP$6,Inputs!$K$6:$O$6,Inputs!$K122:$O122)</f>
        <v>1</v>
      </c>
      <c r="BQ162" s="122">
        <f>LOOKUP(BQ$6,Inputs!$K$6:$O$6,Inputs!$K122:$O122)</f>
        <v>1</v>
      </c>
      <c r="BR162" s="122">
        <f>LOOKUP(BR$6,Inputs!$K$6:$O$6,Inputs!$K122:$O122)</f>
        <v>1</v>
      </c>
    </row>
    <row r="163" ht="15.75" customHeight="1" outlineLevel="2">
      <c r="D163" s="51" t="str">
        <f>Inputs!D123</f>
        <v>Marketing Officer</v>
      </c>
      <c r="E163" s="51" t="str">
        <f>Inputs!E123</f>
        <v>[no]</v>
      </c>
      <c r="K163" s="122">
        <f>LOOKUP(K$6,Inputs!$K$6:$O$6,Inputs!$K123:$O123)</f>
        <v>1</v>
      </c>
      <c r="L163" s="122">
        <f>LOOKUP(L$6,Inputs!$K$6:$O$6,Inputs!$K123:$O123)</f>
        <v>1</v>
      </c>
      <c r="M163" s="122">
        <f>LOOKUP(M$6,Inputs!$K$6:$O$6,Inputs!$K123:$O123)</f>
        <v>1</v>
      </c>
      <c r="N163" s="122">
        <f>LOOKUP(N$6,Inputs!$K$6:$O$6,Inputs!$K123:$O123)</f>
        <v>1</v>
      </c>
      <c r="O163" s="122">
        <f>LOOKUP(O$6,Inputs!$K$6:$O$6,Inputs!$K123:$O123)</f>
        <v>1</v>
      </c>
      <c r="P163" s="122">
        <f>LOOKUP(P$6,Inputs!$K$6:$O$6,Inputs!$K123:$O123)</f>
        <v>1</v>
      </c>
      <c r="Q163" s="122">
        <f>LOOKUP(Q$6,Inputs!$K$6:$O$6,Inputs!$K123:$O123)</f>
        <v>1</v>
      </c>
      <c r="R163" s="122">
        <f>LOOKUP(R$6,Inputs!$K$6:$O$6,Inputs!$K123:$O123)</f>
        <v>1</v>
      </c>
      <c r="S163" s="122">
        <f>LOOKUP(S$6,Inputs!$K$6:$O$6,Inputs!$K123:$O123)</f>
        <v>1</v>
      </c>
      <c r="T163" s="122">
        <f>LOOKUP(T$6,Inputs!$K$6:$O$6,Inputs!$K123:$O123)</f>
        <v>1</v>
      </c>
      <c r="U163" s="122">
        <f>LOOKUP(U$6,Inputs!$K$6:$O$6,Inputs!$K123:$O123)</f>
        <v>1</v>
      </c>
      <c r="V163" s="122">
        <f>LOOKUP(V$6,Inputs!$K$6:$O$6,Inputs!$K123:$O123)</f>
        <v>1</v>
      </c>
      <c r="W163" s="122">
        <f>LOOKUP(W$6,Inputs!$K$6:$O$6,Inputs!$K123:$O123)</f>
        <v>1</v>
      </c>
      <c r="X163" s="122">
        <f>LOOKUP(X$6,Inputs!$K$6:$O$6,Inputs!$K123:$O123)</f>
        <v>1</v>
      </c>
      <c r="Y163" s="122">
        <f>LOOKUP(Y$6,Inputs!$K$6:$O$6,Inputs!$K123:$O123)</f>
        <v>1</v>
      </c>
      <c r="Z163" s="122">
        <f>LOOKUP(Z$6,Inputs!$K$6:$O$6,Inputs!$K123:$O123)</f>
        <v>1</v>
      </c>
      <c r="AA163" s="122">
        <f>LOOKUP(AA$6,Inputs!$K$6:$O$6,Inputs!$K123:$O123)</f>
        <v>1</v>
      </c>
      <c r="AB163" s="122">
        <f>LOOKUP(AB$6,Inputs!$K$6:$O$6,Inputs!$K123:$O123)</f>
        <v>1</v>
      </c>
      <c r="AC163" s="122">
        <f>LOOKUP(AC$6,Inputs!$K$6:$O$6,Inputs!$K123:$O123)</f>
        <v>1</v>
      </c>
      <c r="AD163" s="122">
        <f>LOOKUP(AD$6,Inputs!$K$6:$O$6,Inputs!$K123:$O123)</f>
        <v>1</v>
      </c>
      <c r="AE163" s="122">
        <f>LOOKUP(AE$6,Inputs!$K$6:$O$6,Inputs!$K123:$O123)</f>
        <v>1</v>
      </c>
      <c r="AF163" s="122">
        <f>LOOKUP(AF$6,Inputs!$K$6:$O$6,Inputs!$K123:$O123)</f>
        <v>1</v>
      </c>
      <c r="AG163" s="122">
        <f>LOOKUP(AG$6,Inputs!$K$6:$O$6,Inputs!$K123:$O123)</f>
        <v>1</v>
      </c>
      <c r="AH163" s="122">
        <f>LOOKUP(AH$6,Inputs!$K$6:$O$6,Inputs!$K123:$O123)</f>
        <v>1</v>
      </c>
      <c r="AI163" s="122">
        <f>LOOKUP(AI$6,Inputs!$K$6:$O$6,Inputs!$K123:$O123)</f>
        <v>1</v>
      </c>
      <c r="AJ163" s="122">
        <f>LOOKUP(AJ$6,Inputs!$K$6:$O$6,Inputs!$K123:$O123)</f>
        <v>1</v>
      </c>
      <c r="AK163" s="122">
        <f>LOOKUP(AK$6,Inputs!$K$6:$O$6,Inputs!$K123:$O123)</f>
        <v>1</v>
      </c>
      <c r="AL163" s="122">
        <f>LOOKUP(AL$6,Inputs!$K$6:$O$6,Inputs!$K123:$O123)</f>
        <v>1</v>
      </c>
      <c r="AM163" s="122">
        <f>LOOKUP(AM$6,Inputs!$K$6:$O$6,Inputs!$K123:$O123)</f>
        <v>1</v>
      </c>
      <c r="AN163" s="122">
        <f>LOOKUP(AN$6,Inputs!$K$6:$O$6,Inputs!$K123:$O123)</f>
        <v>1</v>
      </c>
      <c r="AO163" s="122">
        <f>LOOKUP(AO$6,Inputs!$K$6:$O$6,Inputs!$K123:$O123)</f>
        <v>1</v>
      </c>
      <c r="AP163" s="122">
        <f>LOOKUP(AP$6,Inputs!$K$6:$O$6,Inputs!$K123:$O123)</f>
        <v>1</v>
      </c>
      <c r="AQ163" s="122">
        <f>LOOKUP(AQ$6,Inputs!$K$6:$O$6,Inputs!$K123:$O123)</f>
        <v>1</v>
      </c>
      <c r="AR163" s="122">
        <f>LOOKUP(AR$6,Inputs!$K$6:$O$6,Inputs!$K123:$O123)</f>
        <v>1</v>
      </c>
      <c r="AS163" s="122">
        <f>LOOKUP(AS$6,Inputs!$K$6:$O$6,Inputs!$K123:$O123)</f>
        <v>1</v>
      </c>
      <c r="AT163" s="122">
        <f>LOOKUP(AT$6,Inputs!$K$6:$O$6,Inputs!$K123:$O123)</f>
        <v>1</v>
      </c>
      <c r="AU163" s="122">
        <f>LOOKUP(AU$6,Inputs!$K$6:$O$6,Inputs!$K123:$O123)</f>
        <v>1</v>
      </c>
      <c r="AV163" s="122">
        <f>LOOKUP(AV$6,Inputs!$K$6:$O$6,Inputs!$K123:$O123)</f>
        <v>1</v>
      </c>
      <c r="AW163" s="122">
        <f>LOOKUP(AW$6,Inputs!$K$6:$O$6,Inputs!$K123:$O123)</f>
        <v>1</v>
      </c>
      <c r="AX163" s="122">
        <f>LOOKUP(AX$6,Inputs!$K$6:$O$6,Inputs!$K123:$O123)</f>
        <v>1</v>
      </c>
      <c r="AY163" s="122">
        <f>LOOKUP(AY$6,Inputs!$K$6:$O$6,Inputs!$K123:$O123)</f>
        <v>1</v>
      </c>
      <c r="AZ163" s="122">
        <f>LOOKUP(AZ$6,Inputs!$K$6:$O$6,Inputs!$K123:$O123)</f>
        <v>1</v>
      </c>
      <c r="BA163" s="122">
        <f>LOOKUP(BA$6,Inputs!$K$6:$O$6,Inputs!$K123:$O123)</f>
        <v>1</v>
      </c>
      <c r="BB163" s="122">
        <f>LOOKUP(BB$6,Inputs!$K$6:$O$6,Inputs!$K123:$O123)</f>
        <v>1</v>
      </c>
      <c r="BC163" s="122">
        <f>LOOKUP(BC$6,Inputs!$K$6:$O$6,Inputs!$K123:$O123)</f>
        <v>1</v>
      </c>
      <c r="BD163" s="122">
        <f>LOOKUP(BD$6,Inputs!$K$6:$O$6,Inputs!$K123:$O123)</f>
        <v>1</v>
      </c>
      <c r="BE163" s="122">
        <f>LOOKUP(BE$6,Inputs!$K$6:$O$6,Inputs!$K123:$O123)</f>
        <v>1</v>
      </c>
      <c r="BF163" s="122">
        <f>LOOKUP(BF$6,Inputs!$K$6:$O$6,Inputs!$K123:$O123)</f>
        <v>1</v>
      </c>
      <c r="BG163" s="122">
        <f>LOOKUP(BG$6,Inputs!$K$6:$O$6,Inputs!$K123:$O123)</f>
        <v>1</v>
      </c>
      <c r="BH163" s="122">
        <f>LOOKUP(BH$6,Inputs!$K$6:$O$6,Inputs!$K123:$O123)</f>
        <v>1</v>
      </c>
      <c r="BI163" s="122">
        <f>LOOKUP(BI$6,Inputs!$K$6:$O$6,Inputs!$K123:$O123)</f>
        <v>1</v>
      </c>
      <c r="BJ163" s="122">
        <f>LOOKUP(BJ$6,Inputs!$K$6:$O$6,Inputs!$K123:$O123)</f>
        <v>1</v>
      </c>
      <c r="BK163" s="122">
        <f>LOOKUP(BK$6,Inputs!$K$6:$O$6,Inputs!$K123:$O123)</f>
        <v>1</v>
      </c>
      <c r="BL163" s="122">
        <f>LOOKUP(BL$6,Inputs!$K$6:$O$6,Inputs!$K123:$O123)</f>
        <v>1</v>
      </c>
      <c r="BM163" s="122">
        <f>LOOKUP(BM$6,Inputs!$K$6:$O$6,Inputs!$K123:$O123)</f>
        <v>1</v>
      </c>
      <c r="BN163" s="122">
        <f>LOOKUP(BN$6,Inputs!$K$6:$O$6,Inputs!$K123:$O123)</f>
        <v>1</v>
      </c>
      <c r="BO163" s="122">
        <f>LOOKUP(BO$6,Inputs!$K$6:$O$6,Inputs!$K123:$O123)</f>
        <v>1</v>
      </c>
      <c r="BP163" s="122">
        <f>LOOKUP(BP$6,Inputs!$K$6:$O$6,Inputs!$K123:$O123)</f>
        <v>1</v>
      </c>
      <c r="BQ163" s="122">
        <f>LOOKUP(BQ$6,Inputs!$K$6:$O$6,Inputs!$K123:$O123)</f>
        <v>1</v>
      </c>
      <c r="BR163" s="122">
        <f>LOOKUP(BR$6,Inputs!$K$6:$O$6,Inputs!$K123:$O123)</f>
        <v>1</v>
      </c>
    </row>
    <row r="164" ht="15.75" customHeight="1" outlineLevel="2">
      <c r="D164" s="51" t="str">
        <f>Inputs!D124</f>
        <v>Product Manager</v>
      </c>
      <c r="E164" s="51" t="str">
        <f>Inputs!E124</f>
        <v>[no]</v>
      </c>
      <c r="K164" s="122">
        <f>LOOKUP(K$6,Inputs!$K$6:$O$6,Inputs!$K124:$O124)</f>
        <v>1</v>
      </c>
      <c r="L164" s="122">
        <f>LOOKUP(L$6,Inputs!$K$6:$O$6,Inputs!$K124:$O124)</f>
        <v>1</v>
      </c>
      <c r="M164" s="122">
        <f>LOOKUP(M$6,Inputs!$K$6:$O$6,Inputs!$K124:$O124)</f>
        <v>1</v>
      </c>
      <c r="N164" s="122">
        <f>LOOKUP(N$6,Inputs!$K$6:$O$6,Inputs!$K124:$O124)</f>
        <v>1</v>
      </c>
      <c r="O164" s="122">
        <f>LOOKUP(O$6,Inputs!$K$6:$O$6,Inputs!$K124:$O124)</f>
        <v>1</v>
      </c>
      <c r="P164" s="122">
        <f>LOOKUP(P$6,Inputs!$K$6:$O$6,Inputs!$K124:$O124)</f>
        <v>1</v>
      </c>
      <c r="Q164" s="122">
        <f>LOOKUP(Q$6,Inputs!$K$6:$O$6,Inputs!$K124:$O124)</f>
        <v>1</v>
      </c>
      <c r="R164" s="122">
        <f>LOOKUP(R$6,Inputs!$K$6:$O$6,Inputs!$K124:$O124)</f>
        <v>1</v>
      </c>
      <c r="S164" s="122">
        <f>LOOKUP(S$6,Inputs!$K$6:$O$6,Inputs!$K124:$O124)</f>
        <v>1</v>
      </c>
      <c r="T164" s="122">
        <f>LOOKUP(T$6,Inputs!$K$6:$O$6,Inputs!$K124:$O124)</f>
        <v>1</v>
      </c>
      <c r="U164" s="122">
        <f>LOOKUP(U$6,Inputs!$K$6:$O$6,Inputs!$K124:$O124)</f>
        <v>1</v>
      </c>
      <c r="V164" s="122">
        <f>LOOKUP(V$6,Inputs!$K$6:$O$6,Inputs!$K124:$O124)</f>
        <v>1</v>
      </c>
      <c r="W164" s="122">
        <f>LOOKUP(W$6,Inputs!$K$6:$O$6,Inputs!$K124:$O124)</f>
        <v>1</v>
      </c>
      <c r="X164" s="122">
        <f>LOOKUP(X$6,Inputs!$K$6:$O$6,Inputs!$K124:$O124)</f>
        <v>1</v>
      </c>
      <c r="Y164" s="122">
        <f>LOOKUP(Y$6,Inputs!$K$6:$O$6,Inputs!$K124:$O124)</f>
        <v>1</v>
      </c>
      <c r="Z164" s="122">
        <f>LOOKUP(Z$6,Inputs!$K$6:$O$6,Inputs!$K124:$O124)</f>
        <v>1</v>
      </c>
      <c r="AA164" s="122">
        <f>LOOKUP(AA$6,Inputs!$K$6:$O$6,Inputs!$K124:$O124)</f>
        <v>1</v>
      </c>
      <c r="AB164" s="122">
        <f>LOOKUP(AB$6,Inputs!$K$6:$O$6,Inputs!$K124:$O124)</f>
        <v>1</v>
      </c>
      <c r="AC164" s="122">
        <f>LOOKUP(AC$6,Inputs!$K$6:$O$6,Inputs!$K124:$O124)</f>
        <v>1</v>
      </c>
      <c r="AD164" s="122">
        <f>LOOKUP(AD$6,Inputs!$K$6:$O$6,Inputs!$K124:$O124)</f>
        <v>1</v>
      </c>
      <c r="AE164" s="122">
        <f>LOOKUP(AE$6,Inputs!$K$6:$O$6,Inputs!$K124:$O124)</f>
        <v>1</v>
      </c>
      <c r="AF164" s="122">
        <f>LOOKUP(AF$6,Inputs!$K$6:$O$6,Inputs!$K124:$O124)</f>
        <v>1</v>
      </c>
      <c r="AG164" s="122">
        <f>LOOKUP(AG$6,Inputs!$K$6:$O$6,Inputs!$K124:$O124)</f>
        <v>1</v>
      </c>
      <c r="AH164" s="122">
        <f>LOOKUP(AH$6,Inputs!$K$6:$O$6,Inputs!$K124:$O124)</f>
        <v>1</v>
      </c>
      <c r="AI164" s="122">
        <f>LOOKUP(AI$6,Inputs!$K$6:$O$6,Inputs!$K124:$O124)</f>
        <v>1</v>
      </c>
      <c r="AJ164" s="122">
        <f>LOOKUP(AJ$6,Inputs!$K$6:$O$6,Inputs!$K124:$O124)</f>
        <v>1</v>
      </c>
      <c r="AK164" s="122">
        <f>LOOKUP(AK$6,Inputs!$K$6:$O$6,Inputs!$K124:$O124)</f>
        <v>1</v>
      </c>
      <c r="AL164" s="122">
        <f>LOOKUP(AL$6,Inputs!$K$6:$O$6,Inputs!$K124:$O124)</f>
        <v>1</v>
      </c>
      <c r="AM164" s="122">
        <f>LOOKUP(AM$6,Inputs!$K$6:$O$6,Inputs!$K124:$O124)</f>
        <v>1</v>
      </c>
      <c r="AN164" s="122">
        <f>LOOKUP(AN$6,Inputs!$K$6:$O$6,Inputs!$K124:$O124)</f>
        <v>1</v>
      </c>
      <c r="AO164" s="122">
        <f>LOOKUP(AO$6,Inputs!$K$6:$O$6,Inputs!$K124:$O124)</f>
        <v>1</v>
      </c>
      <c r="AP164" s="122">
        <f>LOOKUP(AP$6,Inputs!$K$6:$O$6,Inputs!$K124:$O124)</f>
        <v>1</v>
      </c>
      <c r="AQ164" s="122">
        <f>LOOKUP(AQ$6,Inputs!$K$6:$O$6,Inputs!$K124:$O124)</f>
        <v>1</v>
      </c>
      <c r="AR164" s="122">
        <f>LOOKUP(AR$6,Inputs!$K$6:$O$6,Inputs!$K124:$O124)</f>
        <v>1</v>
      </c>
      <c r="AS164" s="122">
        <f>LOOKUP(AS$6,Inputs!$K$6:$O$6,Inputs!$K124:$O124)</f>
        <v>1</v>
      </c>
      <c r="AT164" s="122">
        <f>LOOKUP(AT$6,Inputs!$K$6:$O$6,Inputs!$K124:$O124)</f>
        <v>1</v>
      </c>
      <c r="AU164" s="122">
        <f>LOOKUP(AU$6,Inputs!$K$6:$O$6,Inputs!$K124:$O124)</f>
        <v>1</v>
      </c>
      <c r="AV164" s="122">
        <f>LOOKUP(AV$6,Inputs!$K$6:$O$6,Inputs!$K124:$O124)</f>
        <v>1</v>
      </c>
      <c r="AW164" s="122">
        <f>LOOKUP(AW$6,Inputs!$K$6:$O$6,Inputs!$K124:$O124)</f>
        <v>1</v>
      </c>
      <c r="AX164" s="122">
        <f>LOOKUP(AX$6,Inputs!$K$6:$O$6,Inputs!$K124:$O124)</f>
        <v>1</v>
      </c>
      <c r="AY164" s="122">
        <f>LOOKUP(AY$6,Inputs!$K$6:$O$6,Inputs!$K124:$O124)</f>
        <v>1</v>
      </c>
      <c r="AZ164" s="122">
        <f>LOOKUP(AZ$6,Inputs!$K$6:$O$6,Inputs!$K124:$O124)</f>
        <v>1</v>
      </c>
      <c r="BA164" s="122">
        <f>LOOKUP(BA$6,Inputs!$K$6:$O$6,Inputs!$K124:$O124)</f>
        <v>1</v>
      </c>
      <c r="BB164" s="122">
        <f>LOOKUP(BB$6,Inputs!$K$6:$O$6,Inputs!$K124:$O124)</f>
        <v>1</v>
      </c>
      <c r="BC164" s="122">
        <f>LOOKUP(BC$6,Inputs!$K$6:$O$6,Inputs!$K124:$O124)</f>
        <v>1</v>
      </c>
      <c r="BD164" s="122">
        <f>LOOKUP(BD$6,Inputs!$K$6:$O$6,Inputs!$K124:$O124)</f>
        <v>1</v>
      </c>
      <c r="BE164" s="122">
        <f>LOOKUP(BE$6,Inputs!$K$6:$O$6,Inputs!$K124:$O124)</f>
        <v>1</v>
      </c>
      <c r="BF164" s="122">
        <f>LOOKUP(BF$6,Inputs!$K$6:$O$6,Inputs!$K124:$O124)</f>
        <v>1</v>
      </c>
      <c r="BG164" s="122">
        <f>LOOKUP(BG$6,Inputs!$K$6:$O$6,Inputs!$K124:$O124)</f>
        <v>1</v>
      </c>
      <c r="BH164" s="122">
        <f>LOOKUP(BH$6,Inputs!$K$6:$O$6,Inputs!$K124:$O124)</f>
        <v>1</v>
      </c>
      <c r="BI164" s="122">
        <f>LOOKUP(BI$6,Inputs!$K$6:$O$6,Inputs!$K124:$O124)</f>
        <v>1</v>
      </c>
      <c r="BJ164" s="122">
        <f>LOOKUP(BJ$6,Inputs!$K$6:$O$6,Inputs!$K124:$O124)</f>
        <v>1</v>
      </c>
      <c r="BK164" s="122">
        <f>LOOKUP(BK$6,Inputs!$K$6:$O$6,Inputs!$K124:$O124)</f>
        <v>1</v>
      </c>
      <c r="BL164" s="122">
        <f>LOOKUP(BL$6,Inputs!$K$6:$O$6,Inputs!$K124:$O124)</f>
        <v>1</v>
      </c>
      <c r="BM164" s="122">
        <f>LOOKUP(BM$6,Inputs!$K$6:$O$6,Inputs!$K124:$O124)</f>
        <v>1</v>
      </c>
      <c r="BN164" s="122">
        <f>LOOKUP(BN$6,Inputs!$K$6:$O$6,Inputs!$K124:$O124)</f>
        <v>1</v>
      </c>
      <c r="BO164" s="122">
        <f>LOOKUP(BO$6,Inputs!$K$6:$O$6,Inputs!$K124:$O124)</f>
        <v>1</v>
      </c>
      <c r="BP164" s="122">
        <f>LOOKUP(BP$6,Inputs!$K$6:$O$6,Inputs!$K124:$O124)</f>
        <v>1</v>
      </c>
      <c r="BQ164" s="122">
        <f>LOOKUP(BQ$6,Inputs!$K$6:$O$6,Inputs!$K124:$O124)</f>
        <v>1</v>
      </c>
      <c r="BR164" s="122">
        <f>LOOKUP(BR$6,Inputs!$K$6:$O$6,Inputs!$K124:$O124)</f>
        <v>1</v>
      </c>
    </row>
    <row r="165" ht="15.75" customHeight="1" outlineLevel="2">
      <c r="D165" s="51" t="str">
        <f>Inputs!D125</f>
        <v>Growth Lead</v>
      </c>
      <c r="E165" s="51" t="str">
        <f>Inputs!E125</f>
        <v>[no]</v>
      </c>
      <c r="K165" s="122">
        <f>LOOKUP(K$6,Inputs!$K$6:$O$6,Inputs!$K125:$O125)</f>
        <v>1</v>
      </c>
      <c r="L165" s="122">
        <f>LOOKUP(L$6,Inputs!$K$6:$O$6,Inputs!$K125:$O125)</f>
        <v>1</v>
      </c>
      <c r="M165" s="122">
        <f>LOOKUP(M$6,Inputs!$K$6:$O$6,Inputs!$K125:$O125)</f>
        <v>1</v>
      </c>
      <c r="N165" s="122">
        <f>LOOKUP(N$6,Inputs!$K$6:$O$6,Inputs!$K125:$O125)</f>
        <v>1</v>
      </c>
      <c r="O165" s="122">
        <f>LOOKUP(O$6,Inputs!$K$6:$O$6,Inputs!$K125:$O125)</f>
        <v>1</v>
      </c>
      <c r="P165" s="122">
        <f>LOOKUP(P$6,Inputs!$K$6:$O$6,Inputs!$K125:$O125)</f>
        <v>1</v>
      </c>
      <c r="Q165" s="122">
        <f>LOOKUP(Q$6,Inputs!$K$6:$O$6,Inputs!$K125:$O125)</f>
        <v>1</v>
      </c>
      <c r="R165" s="122">
        <f>LOOKUP(R$6,Inputs!$K$6:$O$6,Inputs!$K125:$O125)</f>
        <v>1</v>
      </c>
      <c r="S165" s="122">
        <f>LOOKUP(S$6,Inputs!$K$6:$O$6,Inputs!$K125:$O125)</f>
        <v>1</v>
      </c>
      <c r="T165" s="122">
        <f>LOOKUP(T$6,Inputs!$K$6:$O$6,Inputs!$K125:$O125)</f>
        <v>1</v>
      </c>
      <c r="U165" s="122">
        <f>LOOKUP(U$6,Inputs!$K$6:$O$6,Inputs!$K125:$O125)</f>
        <v>1</v>
      </c>
      <c r="V165" s="122">
        <f>LOOKUP(V$6,Inputs!$K$6:$O$6,Inputs!$K125:$O125)</f>
        <v>1</v>
      </c>
      <c r="W165" s="122">
        <f>LOOKUP(W$6,Inputs!$K$6:$O$6,Inputs!$K125:$O125)</f>
        <v>1</v>
      </c>
      <c r="X165" s="122">
        <f>LOOKUP(X$6,Inputs!$K$6:$O$6,Inputs!$K125:$O125)</f>
        <v>1</v>
      </c>
      <c r="Y165" s="122">
        <f>LOOKUP(Y$6,Inputs!$K$6:$O$6,Inputs!$K125:$O125)</f>
        <v>1</v>
      </c>
      <c r="Z165" s="122">
        <f>LOOKUP(Z$6,Inputs!$K$6:$O$6,Inputs!$K125:$O125)</f>
        <v>1</v>
      </c>
      <c r="AA165" s="122">
        <f>LOOKUP(AA$6,Inputs!$K$6:$O$6,Inputs!$K125:$O125)</f>
        <v>1</v>
      </c>
      <c r="AB165" s="122">
        <f>LOOKUP(AB$6,Inputs!$K$6:$O$6,Inputs!$K125:$O125)</f>
        <v>1</v>
      </c>
      <c r="AC165" s="122">
        <f>LOOKUP(AC$6,Inputs!$K$6:$O$6,Inputs!$K125:$O125)</f>
        <v>1</v>
      </c>
      <c r="AD165" s="122">
        <f>LOOKUP(AD$6,Inputs!$K$6:$O$6,Inputs!$K125:$O125)</f>
        <v>1</v>
      </c>
      <c r="AE165" s="122">
        <f>LOOKUP(AE$6,Inputs!$K$6:$O$6,Inputs!$K125:$O125)</f>
        <v>1</v>
      </c>
      <c r="AF165" s="122">
        <f>LOOKUP(AF$6,Inputs!$K$6:$O$6,Inputs!$K125:$O125)</f>
        <v>1</v>
      </c>
      <c r="AG165" s="122">
        <f>LOOKUP(AG$6,Inputs!$K$6:$O$6,Inputs!$K125:$O125)</f>
        <v>1</v>
      </c>
      <c r="AH165" s="122">
        <f>LOOKUP(AH$6,Inputs!$K$6:$O$6,Inputs!$K125:$O125)</f>
        <v>1</v>
      </c>
      <c r="AI165" s="122">
        <f>LOOKUP(AI$6,Inputs!$K$6:$O$6,Inputs!$K125:$O125)</f>
        <v>1</v>
      </c>
      <c r="AJ165" s="122">
        <f>LOOKUP(AJ$6,Inputs!$K$6:$O$6,Inputs!$K125:$O125)</f>
        <v>1</v>
      </c>
      <c r="AK165" s="122">
        <f>LOOKUP(AK$6,Inputs!$K$6:$O$6,Inputs!$K125:$O125)</f>
        <v>1</v>
      </c>
      <c r="AL165" s="122">
        <f>LOOKUP(AL$6,Inputs!$K$6:$O$6,Inputs!$K125:$O125)</f>
        <v>1</v>
      </c>
      <c r="AM165" s="122">
        <f>LOOKUP(AM$6,Inputs!$K$6:$O$6,Inputs!$K125:$O125)</f>
        <v>1</v>
      </c>
      <c r="AN165" s="122">
        <f>LOOKUP(AN$6,Inputs!$K$6:$O$6,Inputs!$K125:$O125)</f>
        <v>1</v>
      </c>
      <c r="AO165" s="122">
        <f>LOOKUP(AO$6,Inputs!$K$6:$O$6,Inputs!$K125:$O125)</f>
        <v>1</v>
      </c>
      <c r="AP165" s="122">
        <f>LOOKUP(AP$6,Inputs!$K$6:$O$6,Inputs!$K125:$O125)</f>
        <v>1</v>
      </c>
      <c r="AQ165" s="122">
        <f>LOOKUP(AQ$6,Inputs!$K$6:$O$6,Inputs!$K125:$O125)</f>
        <v>1</v>
      </c>
      <c r="AR165" s="122">
        <f>LOOKUP(AR$6,Inputs!$K$6:$O$6,Inputs!$K125:$O125)</f>
        <v>1</v>
      </c>
      <c r="AS165" s="122">
        <f>LOOKUP(AS$6,Inputs!$K$6:$O$6,Inputs!$K125:$O125)</f>
        <v>1</v>
      </c>
      <c r="AT165" s="122">
        <f>LOOKUP(AT$6,Inputs!$K$6:$O$6,Inputs!$K125:$O125)</f>
        <v>1</v>
      </c>
      <c r="AU165" s="122">
        <f>LOOKUP(AU$6,Inputs!$K$6:$O$6,Inputs!$K125:$O125)</f>
        <v>1</v>
      </c>
      <c r="AV165" s="122">
        <f>LOOKUP(AV$6,Inputs!$K$6:$O$6,Inputs!$K125:$O125)</f>
        <v>1</v>
      </c>
      <c r="AW165" s="122">
        <f>LOOKUP(AW$6,Inputs!$K$6:$O$6,Inputs!$K125:$O125)</f>
        <v>1</v>
      </c>
      <c r="AX165" s="122">
        <f>LOOKUP(AX$6,Inputs!$K$6:$O$6,Inputs!$K125:$O125)</f>
        <v>1</v>
      </c>
      <c r="AY165" s="122">
        <f>LOOKUP(AY$6,Inputs!$K$6:$O$6,Inputs!$K125:$O125)</f>
        <v>1</v>
      </c>
      <c r="AZ165" s="122">
        <f>LOOKUP(AZ$6,Inputs!$K$6:$O$6,Inputs!$K125:$O125)</f>
        <v>1</v>
      </c>
      <c r="BA165" s="122">
        <f>LOOKUP(BA$6,Inputs!$K$6:$O$6,Inputs!$K125:$O125)</f>
        <v>1</v>
      </c>
      <c r="BB165" s="122">
        <f>LOOKUP(BB$6,Inputs!$K$6:$O$6,Inputs!$K125:$O125)</f>
        <v>1</v>
      </c>
      <c r="BC165" s="122">
        <f>LOOKUP(BC$6,Inputs!$K$6:$O$6,Inputs!$K125:$O125)</f>
        <v>1</v>
      </c>
      <c r="BD165" s="122">
        <f>LOOKUP(BD$6,Inputs!$K$6:$O$6,Inputs!$K125:$O125)</f>
        <v>1</v>
      </c>
      <c r="BE165" s="122">
        <f>LOOKUP(BE$6,Inputs!$K$6:$O$6,Inputs!$K125:$O125)</f>
        <v>1</v>
      </c>
      <c r="BF165" s="122">
        <f>LOOKUP(BF$6,Inputs!$K$6:$O$6,Inputs!$K125:$O125)</f>
        <v>1</v>
      </c>
      <c r="BG165" s="122">
        <f>LOOKUP(BG$6,Inputs!$K$6:$O$6,Inputs!$K125:$O125)</f>
        <v>1</v>
      </c>
      <c r="BH165" s="122">
        <f>LOOKUP(BH$6,Inputs!$K$6:$O$6,Inputs!$K125:$O125)</f>
        <v>1</v>
      </c>
      <c r="BI165" s="122">
        <f>LOOKUP(BI$6,Inputs!$K$6:$O$6,Inputs!$K125:$O125)</f>
        <v>1</v>
      </c>
      <c r="BJ165" s="122">
        <f>LOOKUP(BJ$6,Inputs!$K$6:$O$6,Inputs!$K125:$O125)</f>
        <v>1</v>
      </c>
      <c r="BK165" s="122">
        <f>LOOKUP(BK$6,Inputs!$K$6:$O$6,Inputs!$K125:$O125)</f>
        <v>1</v>
      </c>
      <c r="BL165" s="122">
        <f>LOOKUP(BL$6,Inputs!$K$6:$O$6,Inputs!$K125:$O125)</f>
        <v>1</v>
      </c>
      <c r="BM165" s="122">
        <f>LOOKUP(BM$6,Inputs!$K$6:$O$6,Inputs!$K125:$O125)</f>
        <v>1</v>
      </c>
      <c r="BN165" s="122">
        <f>LOOKUP(BN$6,Inputs!$K$6:$O$6,Inputs!$K125:$O125)</f>
        <v>1</v>
      </c>
      <c r="BO165" s="122">
        <f>LOOKUP(BO$6,Inputs!$K$6:$O$6,Inputs!$K125:$O125)</f>
        <v>1</v>
      </c>
      <c r="BP165" s="122">
        <f>LOOKUP(BP$6,Inputs!$K$6:$O$6,Inputs!$K125:$O125)</f>
        <v>1</v>
      </c>
      <c r="BQ165" s="122">
        <f>LOOKUP(BQ$6,Inputs!$K$6:$O$6,Inputs!$K125:$O125)</f>
        <v>1</v>
      </c>
      <c r="BR165" s="122">
        <f>LOOKUP(BR$6,Inputs!$K$6:$O$6,Inputs!$K125:$O125)</f>
        <v>1</v>
      </c>
    </row>
    <row r="166" ht="15.75" customHeight="1" outlineLevel="2">
      <c r="D166" s="51" t="str">
        <f>Inputs!D126</f>
        <v>Legal complaint</v>
      </c>
      <c r="E166" s="51" t="str">
        <f>Inputs!E126</f>
        <v>[no]</v>
      </c>
      <c r="K166" s="122">
        <f>LOOKUP(K$6,Inputs!$K$6:$O$6,Inputs!$K126:$O126)</f>
        <v>1</v>
      </c>
      <c r="L166" s="122">
        <f>LOOKUP(L$6,Inputs!$K$6:$O$6,Inputs!$K126:$O126)</f>
        <v>1</v>
      </c>
      <c r="M166" s="122">
        <f>LOOKUP(M$6,Inputs!$K$6:$O$6,Inputs!$K126:$O126)</f>
        <v>1</v>
      </c>
      <c r="N166" s="122">
        <f>LOOKUP(N$6,Inputs!$K$6:$O$6,Inputs!$K126:$O126)</f>
        <v>1</v>
      </c>
      <c r="O166" s="122">
        <f>LOOKUP(O$6,Inputs!$K$6:$O$6,Inputs!$K126:$O126)</f>
        <v>1</v>
      </c>
      <c r="P166" s="122">
        <f>LOOKUP(P$6,Inputs!$K$6:$O$6,Inputs!$K126:$O126)</f>
        <v>1</v>
      </c>
      <c r="Q166" s="122">
        <f>LOOKUP(Q$6,Inputs!$K$6:$O$6,Inputs!$K126:$O126)</f>
        <v>1</v>
      </c>
      <c r="R166" s="122">
        <f>LOOKUP(R$6,Inputs!$K$6:$O$6,Inputs!$K126:$O126)</f>
        <v>1</v>
      </c>
      <c r="S166" s="122">
        <f>LOOKUP(S$6,Inputs!$K$6:$O$6,Inputs!$K126:$O126)</f>
        <v>1</v>
      </c>
      <c r="T166" s="122">
        <f>LOOKUP(T$6,Inputs!$K$6:$O$6,Inputs!$K126:$O126)</f>
        <v>1</v>
      </c>
      <c r="U166" s="122">
        <f>LOOKUP(U$6,Inputs!$K$6:$O$6,Inputs!$K126:$O126)</f>
        <v>1</v>
      </c>
      <c r="V166" s="122">
        <f>LOOKUP(V$6,Inputs!$K$6:$O$6,Inputs!$K126:$O126)</f>
        <v>1</v>
      </c>
      <c r="W166" s="122">
        <f>LOOKUP(W$6,Inputs!$K$6:$O$6,Inputs!$K126:$O126)</f>
        <v>1</v>
      </c>
      <c r="X166" s="122">
        <f>LOOKUP(X$6,Inputs!$K$6:$O$6,Inputs!$K126:$O126)</f>
        <v>1</v>
      </c>
      <c r="Y166" s="122">
        <f>LOOKUP(Y$6,Inputs!$K$6:$O$6,Inputs!$K126:$O126)</f>
        <v>1</v>
      </c>
      <c r="Z166" s="122">
        <f>LOOKUP(Z$6,Inputs!$K$6:$O$6,Inputs!$K126:$O126)</f>
        <v>1</v>
      </c>
      <c r="AA166" s="122">
        <f>LOOKUP(AA$6,Inputs!$K$6:$O$6,Inputs!$K126:$O126)</f>
        <v>1</v>
      </c>
      <c r="AB166" s="122">
        <f>LOOKUP(AB$6,Inputs!$K$6:$O$6,Inputs!$K126:$O126)</f>
        <v>1</v>
      </c>
      <c r="AC166" s="122">
        <f>LOOKUP(AC$6,Inputs!$K$6:$O$6,Inputs!$K126:$O126)</f>
        <v>1</v>
      </c>
      <c r="AD166" s="122">
        <f>LOOKUP(AD$6,Inputs!$K$6:$O$6,Inputs!$K126:$O126)</f>
        <v>1</v>
      </c>
      <c r="AE166" s="122">
        <f>LOOKUP(AE$6,Inputs!$K$6:$O$6,Inputs!$K126:$O126)</f>
        <v>1</v>
      </c>
      <c r="AF166" s="122">
        <f>LOOKUP(AF$6,Inputs!$K$6:$O$6,Inputs!$K126:$O126)</f>
        <v>1</v>
      </c>
      <c r="AG166" s="122">
        <f>LOOKUP(AG$6,Inputs!$K$6:$O$6,Inputs!$K126:$O126)</f>
        <v>1</v>
      </c>
      <c r="AH166" s="122">
        <f>LOOKUP(AH$6,Inputs!$K$6:$O$6,Inputs!$K126:$O126)</f>
        <v>1</v>
      </c>
      <c r="AI166" s="122">
        <f>LOOKUP(AI$6,Inputs!$K$6:$O$6,Inputs!$K126:$O126)</f>
        <v>1</v>
      </c>
      <c r="AJ166" s="122">
        <f>LOOKUP(AJ$6,Inputs!$K$6:$O$6,Inputs!$K126:$O126)</f>
        <v>1</v>
      </c>
      <c r="AK166" s="122">
        <f>LOOKUP(AK$6,Inputs!$K$6:$O$6,Inputs!$K126:$O126)</f>
        <v>1</v>
      </c>
      <c r="AL166" s="122">
        <f>LOOKUP(AL$6,Inputs!$K$6:$O$6,Inputs!$K126:$O126)</f>
        <v>1</v>
      </c>
      <c r="AM166" s="122">
        <f>LOOKUP(AM$6,Inputs!$K$6:$O$6,Inputs!$K126:$O126)</f>
        <v>1</v>
      </c>
      <c r="AN166" s="122">
        <f>LOOKUP(AN$6,Inputs!$K$6:$O$6,Inputs!$K126:$O126)</f>
        <v>1</v>
      </c>
      <c r="AO166" s="122">
        <f>LOOKUP(AO$6,Inputs!$K$6:$O$6,Inputs!$K126:$O126)</f>
        <v>1</v>
      </c>
      <c r="AP166" s="122">
        <f>LOOKUP(AP$6,Inputs!$K$6:$O$6,Inputs!$K126:$O126)</f>
        <v>1</v>
      </c>
      <c r="AQ166" s="122">
        <f>LOOKUP(AQ$6,Inputs!$K$6:$O$6,Inputs!$K126:$O126)</f>
        <v>1</v>
      </c>
      <c r="AR166" s="122">
        <f>LOOKUP(AR$6,Inputs!$K$6:$O$6,Inputs!$K126:$O126)</f>
        <v>1</v>
      </c>
      <c r="AS166" s="122">
        <f>LOOKUP(AS$6,Inputs!$K$6:$O$6,Inputs!$K126:$O126)</f>
        <v>1</v>
      </c>
      <c r="AT166" s="122">
        <f>LOOKUP(AT$6,Inputs!$K$6:$O$6,Inputs!$K126:$O126)</f>
        <v>1</v>
      </c>
      <c r="AU166" s="122">
        <f>LOOKUP(AU$6,Inputs!$K$6:$O$6,Inputs!$K126:$O126)</f>
        <v>1</v>
      </c>
      <c r="AV166" s="122">
        <f>LOOKUP(AV$6,Inputs!$K$6:$O$6,Inputs!$K126:$O126)</f>
        <v>1</v>
      </c>
      <c r="AW166" s="122">
        <f>LOOKUP(AW$6,Inputs!$K$6:$O$6,Inputs!$K126:$O126)</f>
        <v>1</v>
      </c>
      <c r="AX166" s="122">
        <f>LOOKUP(AX$6,Inputs!$K$6:$O$6,Inputs!$K126:$O126)</f>
        <v>1</v>
      </c>
      <c r="AY166" s="122">
        <f>LOOKUP(AY$6,Inputs!$K$6:$O$6,Inputs!$K126:$O126)</f>
        <v>1</v>
      </c>
      <c r="AZ166" s="122">
        <f>LOOKUP(AZ$6,Inputs!$K$6:$O$6,Inputs!$K126:$O126)</f>
        <v>1</v>
      </c>
      <c r="BA166" s="122">
        <f>LOOKUP(BA$6,Inputs!$K$6:$O$6,Inputs!$K126:$O126)</f>
        <v>1</v>
      </c>
      <c r="BB166" s="122">
        <f>LOOKUP(BB$6,Inputs!$K$6:$O$6,Inputs!$K126:$O126)</f>
        <v>1</v>
      </c>
      <c r="BC166" s="122">
        <f>LOOKUP(BC$6,Inputs!$K$6:$O$6,Inputs!$K126:$O126)</f>
        <v>1</v>
      </c>
      <c r="BD166" s="122">
        <f>LOOKUP(BD$6,Inputs!$K$6:$O$6,Inputs!$K126:$O126)</f>
        <v>1</v>
      </c>
      <c r="BE166" s="122">
        <f>LOOKUP(BE$6,Inputs!$K$6:$O$6,Inputs!$K126:$O126)</f>
        <v>1</v>
      </c>
      <c r="BF166" s="122">
        <f>LOOKUP(BF$6,Inputs!$K$6:$O$6,Inputs!$K126:$O126)</f>
        <v>1</v>
      </c>
      <c r="BG166" s="122">
        <f>LOOKUP(BG$6,Inputs!$K$6:$O$6,Inputs!$K126:$O126)</f>
        <v>1</v>
      </c>
      <c r="BH166" s="122">
        <f>LOOKUP(BH$6,Inputs!$K$6:$O$6,Inputs!$K126:$O126)</f>
        <v>1</v>
      </c>
      <c r="BI166" s="122">
        <f>LOOKUP(BI$6,Inputs!$K$6:$O$6,Inputs!$K126:$O126)</f>
        <v>1</v>
      </c>
      <c r="BJ166" s="122">
        <f>LOOKUP(BJ$6,Inputs!$K$6:$O$6,Inputs!$K126:$O126)</f>
        <v>1</v>
      </c>
      <c r="BK166" s="122">
        <f>LOOKUP(BK$6,Inputs!$K$6:$O$6,Inputs!$K126:$O126)</f>
        <v>1</v>
      </c>
      <c r="BL166" s="122">
        <f>LOOKUP(BL$6,Inputs!$K$6:$O$6,Inputs!$K126:$O126)</f>
        <v>1</v>
      </c>
      <c r="BM166" s="122">
        <f>LOOKUP(BM$6,Inputs!$K$6:$O$6,Inputs!$K126:$O126)</f>
        <v>1</v>
      </c>
      <c r="BN166" s="122">
        <f>LOOKUP(BN$6,Inputs!$K$6:$O$6,Inputs!$K126:$O126)</f>
        <v>1</v>
      </c>
      <c r="BO166" s="122">
        <f>LOOKUP(BO$6,Inputs!$K$6:$O$6,Inputs!$K126:$O126)</f>
        <v>1</v>
      </c>
      <c r="BP166" s="122">
        <f>LOOKUP(BP$6,Inputs!$K$6:$O$6,Inputs!$K126:$O126)</f>
        <v>1</v>
      </c>
      <c r="BQ166" s="122">
        <f>LOOKUP(BQ$6,Inputs!$K$6:$O$6,Inputs!$K126:$O126)</f>
        <v>1</v>
      </c>
      <c r="BR166" s="122">
        <f>LOOKUP(BR$6,Inputs!$K$6:$O$6,Inputs!$K126:$O126)</f>
        <v>1</v>
      </c>
    </row>
    <row r="167" ht="15.75" customHeight="1" outlineLevel="2">
      <c r="D167" s="51" t="str">
        <f>Inputs!D127</f>
        <v>Developers</v>
      </c>
      <c r="E167" s="51" t="str">
        <f>Inputs!E127</f>
        <v>[no]</v>
      </c>
      <c r="K167" s="122">
        <f>LOOKUP(K$6,Inputs!$K$6:$O$6,Inputs!$K127:$O127)</f>
        <v>2</v>
      </c>
      <c r="L167" s="122">
        <f>LOOKUP(L$6,Inputs!$K$6:$O$6,Inputs!$K127:$O127)</f>
        <v>2</v>
      </c>
      <c r="M167" s="122">
        <f>LOOKUP(M$6,Inputs!$K$6:$O$6,Inputs!$K127:$O127)</f>
        <v>2</v>
      </c>
      <c r="N167" s="122">
        <f>LOOKUP(N$6,Inputs!$K$6:$O$6,Inputs!$K127:$O127)</f>
        <v>2</v>
      </c>
      <c r="O167" s="122">
        <f>LOOKUP(O$6,Inputs!$K$6:$O$6,Inputs!$K127:$O127)</f>
        <v>2</v>
      </c>
      <c r="P167" s="122">
        <f>LOOKUP(P$6,Inputs!$K$6:$O$6,Inputs!$K127:$O127)</f>
        <v>2</v>
      </c>
      <c r="Q167" s="122">
        <f>LOOKUP(Q$6,Inputs!$K$6:$O$6,Inputs!$K127:$O127)</f>
        <v>2</v>
      </c>
      <c r="R167" s="122">
        <f>LOOKUP(R$6,Inputs!$K$6:$O$6,Inputs!$K127:$O127)</f>
        <v>2</v>
      </c>
      <c r="S167" s="122">
        <f>LOOKUP(S$6,Inputs!$K$6:$O$6,Inputs!$K127:$O127)</f>
        <v>2</v>
      </c>
      <c r="T167" s="122">
        <f>LOOKUP(T$6,Inputs!$K$6:$O$6,Inputs!$K127:$O127)</f>
        <v>2</v>
      </c>
      <c r="U167" s="122">
        <f>LOOKUP(U$6,Inputs!$K$6:$O$6,Inputs!$K127:$O127)</f>
        <v>2</v>
      </c>
      <c r="V167" s="122">
        <f>LOOKUP(V$6,Inputs!$K$6:$O$6,Inputs!$K127:$O127)</f>
        <v>2</v>
      </c>
      <c r="W167" s="122">
        <f>LOOKUP(W$6,Inputs!$K$6:$O$6,Inputs!$K127:$O127)</f>
        <v>2</v>
      </c>
      <c r="X167" s="122">
        <f>LOOKUP(X$6,Inputs!$K$6:$O$6,Inputs!$K127:$O127)</f>
        <v>2</v>
      </c>
      <c r="Y167" s="122">
        <f>LOOKUP(Y$6,Inputs!$K$6:$O$6,Inputs!$K127:$O127)</f>
        <v>2</v>
      </c>
      <c r="Z167" s="122">
        <f>LOOKUP(Z$6,Inputs!$K$6:$O$6,Inputs!$K127:$O127)</f>
        <v>2</v>
      </c>
      <c r="AA167" s="122">
        <f>LOOKUP(AA$6,Inputs!$K$6:$O$6,Inputs!$K127:$O127)</f>
        <v>2</v>
      </c>
      <c r="AB167" s="122">
        <f>LOOKUP(AB$6,Inputs!$K$6:$O$6,Inputs!$K127:$O127)</f>
        <v>2</v>
      </c>
      <c r="AC167" s="122">
        <f>LOOKUP(AC$6,Inputs!$K$6:$O$6,Inputs!$K127:$O127)</f>
        <v>2</v>
      </c>
      <c r="AD167" s="122">
        <f>LOOKUP(AD$6,Inputs!$K$6:$O$6,Inputs!$K127:$O127)</f>
        <v>2</v>
      </c>
      <c r="AE167" s="122">
        <f>LOOKUP(AE$6,Inputs!$K$6:$O$6,Inputs!$K127:$O127)</f>
        <v>2</v>
      </c>
      <c r="AF167" s="122">
        <f>LOOKUP(AF$6,Inputs!$K$6:$O$6,Inputs!$K127:$O127)</f>
        <v>2</v>
      </c>
      <c r="AG167" s="122">
        <f>LOOKUP(AG$6,Inputs!$K$6:$O$6,Inputs!$K127:$O127)</f>
        <v>2</v>
      </c>
      <c r="AH167" s="122">
        <f>LOOKUP(AH$6,Inputs!$K$6:$O$6,Inputs!$K127:$O127)</f>
        <v>2</v>
      </c>
      <c r="AI167" s="122">
        <f>LOOKUP(AI$6,Inputs!$K$6:$O$6,Inputs!$K127:$O127)</f>
        <v>2</v>
      </c>
      <c r="AJ167" s="122">
        <f>LOOKUP(AJ$6,Inputs!$K$6:$O$6,Inputs!$K127:$O127)</f>
        <v>2</v>
      </c>
      <c r="AK167" s="122">
        <f>LOOKUP(AK$6,Inputs!$K$6:$O$6,Inputs!$K127:$O127)</f>
        <v>2</v>
      </c>
      <c r="AL167" s="122">
        <f>LOOKUP(AL$6,Inputs!$K$6:$O$6,Inputs!$K127:$O127)</f>
        <v>2</v>
      </c>
      <c r="AM167" s="122">
        <f>LOOKUP(AM$6,Inputs!$K$6:$O$6,Inputs!$K127:$O127)</f>
        <v>2</v>
      </c>
      <c r="AN167" s="122">
        <f>LOOKUP(AN$6,Inputs!$K$6:$O$6,Inputs!$K127:$O127)</f>
        <v>2</v>
      </c>
      <c r="AO167" s="122">
        <f>LOOKUP(AO$6,Inputs!$K$6:$O$6,Inputs!$K127:$O127)</f>
        <v>2</v>
      </c>
      <c r="AP167" s="122">
        <f>LOOKUP(AP$6,Inputs!$K$6:$O$6,Inputs!$K127:$O127)</f>
        <v>2</v>
      </c>
      <c r="AQ167" s="122">
        <f>LOOKUP(AQ$6,Inputs!$K$6:$O$6,Inputs!$K127:$O127)</f>
        <v>2</v>
      </c>
      <c r="AR167" s="122">
        <f>LOOKUP(AR$6,Inputs!$K$6:$O$6,Inputs!$K127:$O127)</f>
        <v>2</v>
      </c>
      <c r="AS167" s="122">
        <f>LOOKUP(AS$6,Inputs!$K$6:$O$6,Inputs!$K127:$O127)</f>
        <v>2</v>
      </c>
      <c r="AT167" s="122">
        <f>LOOKUP(AT$6,Inputs!$K$6:$O$6,Inputs!$K127:$O127)</f>
        <v>2</v>
      </c>
      <c r="AU167" s="122">
        <f>LOOKUP(AU$6,Inputs!$K$6:$O$6,Inputs!$K127:$O127)</f>
        <v>2</v>
      </c>
      <c r="AV167" s="122">
        <f>LOOKUP(AV$6,Inputs!$K$6:$O$6,Inputs!$K127:$O127)</f>
        <v>2</v>
      </c>
      <c r="AW167" s="122">
        <f>LOOKUP(AW$6,Inputs!$K$6:$O$6,Inputs!$K127:$O127)</f>
        <v>2</v>
      </c>
      <c r="AX167" s="122">
        <f>LOOKUP(AX$6,Inputs!$K$6:$O$6,Inputs!$K127:$O127)</f>
        <v>2</v>
      </c>
      <c r="AY167" s="122">
        <f>LOOKUP(AY$6,Inputs!$K$6:$O$6,Inputs!$K127:$O127)</f>
        <v>2</v>
      </c>
      <c r="AZ167" s="122">
        <f>LOOKUP(AZ$6,Inputs!$K$6:$O$6,Inputs!$K127:$O127)</f>
        <v>2</v>
      </c>
      <c r="BA167" s="122">
        <f>LOOKUP(BA$6,Inputs!$K$6:$O$6,Inputs!$K127:$O127)</f>
        <v>2</v>
      </c>
      <c r="BB167" s="122">
        <f>LOOKUP(BB$6,Inputs!$K$6:$O$6,Inputs!$K127:$O127)</f>
        <v>2</v>
      </c>
      <c r="BC167" s="122">
        <f>LOOKUP(BC$6,Inputs!$K$6:$O$6,Inputs!$K127:$O127)</f>
        <v>2</v>
      </c>
      <c r="BD167" s="122">
        <f>LOOKUP(BD$6,Inputs!$K$6:$O$6,Inputs!$K127:$O127)</f>
        <v>2</v>
      </c>
      <c r="BE167" s="122">
        <f>LOOKUP(BE$6,Inputs!$K$6:$O$6,Inputs!$K127:$O127)</f>
        <v>2</v>
      </c>
      <c r="BF167" s="122">
        <f>LOOKUP(BF$6,Inputs!$K$6:$O$6,Inputs!$K127:$O127)</f>
        <v>2</v>
      </c>
      <c r="BG167" s="122">
        <f>LOOKUP(BG$6,Inputs!$K$6:$O$6,Inputs!$K127:$O127)</f>
        <v>2</v>
      </c>
      <c r="BH167" s="122">
        <f>LOOKUP(BH$6,Inputs!$K$6:$O$6,Inputs!$K127:$O127)</f>
        <v>2</v>
      </c>
      <c r="BI167" s="122">
        <f>LOOKUP(BI$6,Inputs!$K$6:$O$6,Inputs!$K127:$O127)</f>
        <v>2</v>
      </c>
      <c r="BJ167" s="122">
        <f>LOOKUP(BJ$6,Inputs!$K$6:$O$6,Inputs!$K127:$O127)</f>
        <v>2</v>
      </c>
      <c r="BK167" s="122">
        <f>LOOKUP(BK$6,Inputs!$K$6:$O$6,Inputs!$K127:$O127)</f>
        <v>2</v>
      </c>
      <c r="BL167" s="122">
        <f>LOOKUP(BL$6,Inputs!$K$6:$O$6,Inputs!$K127:$O127)</f>
        <v>2</v>
      </c>
      <c r="BM167" s="122">
        <f>LOOKUP(BM$6,Inputs!$K$6:$O$6,Inputs!$K127:$O127)</f>
        <v>2</v>
      </c>
      <c r="BN167" s="122">
        <f>LOOKUP(BN$6,Inputs!$K$6:$O$6,Inputs!$K127:$O127)</f>
        <v>2</v>
      </c>
      <c r="BO167" s="122">
        <f>LOOKUP(BO$6,Inputs!$K$6:$O$6,Inputs!$K127:$O127)</f>
        <v>2</v>
      </c>
      <c r="BP167" s="122">
        <f>LOOKUP(BP$6,Inputs!$K$6:$O$6,Inputs!$K127:$O127)</f>
        <v>2</v>
      </c>
      <c r="BQ167" s="122">
        <f>LOOKUP(BQ$6,Inputs!$K$6:$O$6,Inputs!$K127:$O127)</f>
        <v>2</v>
      </c>
      <c r="BR167" s="122">
        <f>LOOKUP(BR$6,Inputs!$K$6:$O$6,Inputs!$K127:$O127)</f>
        <v>2</v>
      </c>
    </row>
    <row r="168" ht="15.75" customHeight="1" outlineLevel="2">
      <c r="D168" s="51" t="str">
        <f>Inputs!D128</f>
        <v>Drivers</v>
      </c>
      <c r="E168" s="51" t="str">
        <f>Inputs!E128</f>
        <v>[no]</v>
      </c>
      <c r="K168" s="122">
        <f>LOOKUP(K$6,Inputs!$K$6:$O$6,Inputs!$K128:$O128)</f>
        <v>0</v>
      </c>
      <c r="L168" s="122">
        <f>LOOKUP(L$6,Inputs!$K$6:$O$6,Inputs!$K128:$O128)</f>
        <v>0</v>
      </c>
      <c r="M168" s="122">
        <f>LOOKUP(M$6,Inputs!$K$6:$O$6,Inputs!$K128:$O128)</f>
        <v>0</v>
      </c>
      <c r="N168" s="122">
        <f>LOOKUP(N$6,Inputs!$K$6:$O$6,Inputs!$K128:$O128)</f>
        <v>0</v>
      </c>
      <c r="O168" s="122">
        <f>LOOKUP(O$6,Inputs!$K$6:$O$6,Inputs!$K128:$O128)</f>
        <v>0</v>
      </c>
      <c r="P168" s="122">
        <f>LOOKUP(P$6,Inputs!$K$6:$O$6,Inputs!$K128:$O128)</f>
        <v>0</v>
      </c>
      <c r="Q168" s="122">
        <f>LOOKUP(Q$6,Inputs!$K$6:$O$6,Inputs!$K128:$O128)</f>
        <v>0</v>
      </c>
      <c r="R168" s="122">
        <f>LOOKUP(R$6,Inputs!$K$6:$O$6,Inputs!$K128:$O128)</f>
        <v>0</v>
      </c>
      <c r="S168" s="122">
        <f>LOOKUP(S$6,Inputs!$K$6:$O$6,Inputs!$K128:$O128)</f>
        <v>0</v>
      </c>
      <c r="T168" s="122">
        <f>LOOKUP(T$6,Inputs!$K$6:$O$6,Inputs!$K128:$O128)</f>
        <v>0</v>
      </c>
      <c r="U168" s="122">
        <f>LOOKUP(U$6,Inputs!$K$6:$O$6,Inputs!$K128:$O128)</f>
        <v>0</v>
      </c>
      <c r="V168" s="122">
        <f>LOOKUP(V$6,Inputs!$K$6:$O$6,Inputs!$K128:$O128)</f>
        <v>0</v>
      </c>
      <c r="W168" s="122">
        <f>LOOKUP(W$6,Inputs!$K$6:$O$6,Inputs!$K128:$O128)</f>
        <v>2</v>
      </c>
      <c r="X168" s="122">
        <f>LOOKUP(X$6,Inputs!$K$6:$O$6,Inputs!$K128:$O128)</f>
        <v>2</v>
      </c>
      <c r="Y168" s="122">
        <f>LOOKUP(Y$6,Inputs!$K$6:$O$6,Inputs!$K128:$O128)</f>
        <v>2</v>
      </c>
      <c r="Z168" s="122">
        <f>LOOKUP(Z$6,Inputs!$K$6:$O$6,Inputs!$K128:$O128)</f>
        <v>2</v>
      </c>
      <c r="AA168" s="122">
        <f>LOOKUP(AA$6,Inputs!$K$6:$O$6,Inputs!$K128:$O128)</f>
        <v>2</v>
      </c>
      <c r="AB168" s="122">
        <f>LOOKUP(AB$6,Inputs!$K$6:$O$6,Inputs!$K128:$O128)</f>
        <v>2</v>
      </c>
      <c r="AC168" s="122">
        <f>LOOKUP(AC$6,Inputs!$K$6:$O$6,Inputs!$K128:$O128)</f>
        <v>2</v>
      </c>
      <c r="AD168" s="122">
        <f>LOOKUP(AD$6,Inputs!$K$6:$O$6,Inputs!$K128:$O128)</f>
        <v>2</v>
      </c>
      <c r="AE168" s="122">
        <f>LOOKUP(AE$6,Inputs!$K$6:$O$6,Inputs!$K128:$O128)</f>
        <v>2</v>
      </c>
      <c r="AF168" s="122">
        <f>LOOKUP(AF$6,Inputs!$K$6:$O$6,Inputs!$K128:$O128)</f>
        <v>2</v>
      </c>
      <c r="AG168" s="122">
        <f>LOOKUP(AG$6,Inputs!$K$6:$O$6,Inputs!$K128:$O128)</f>
        <v>2</v>
      </c>
      <c r="AH168" s="122">
        <f>LOOKUP(AH$6,Inputs!$K$6:$O$6,Inputs!$K128:$O128)</f>
        <v>2</v>
      </c>
      <c r="AI168" s="122">
        <f>LOOKUP(AI$6,Inputs!$K$6:$O$6,Inputs!$K128:$O128)</f>
        <v>2</v>
      </c>
      <c r="AJ168" s="122">
        <f>LOOKUP(AJ$6,Inputs!$K$6:$O$6,Inputs!$K128:$O128)</f>
        <v>2</v>
      </c>
      <c r="AK168" s="122">
        <f>LOOKUP(AK$6,Inputs!$K$6:$O$6,Inputs!$K128:$O128)</f>
        <v>2</v>
      </c>
      <c r="AL168" s="122">
        <f>LOOKUP(AL$6,Inputs!$K$6:$O$6,Inputs!$K128:$O128)</f>
        <v>2</v>
      </c>
      <c r="AM168" s="122">
        <f>LOOKUP(AM$6,Inputs!$K$6:$O$6,Inputs!$K128:$O128)</f>
        <v>2</v>
      </c>
      <c r="AN168" s="122">
        <f>LOOKUP(AN$6,Inputs!$K$6:$O$6,Inputs!$K128:$O128)</f>
        <v>2</v>
      </c>
      <c r="AO168" s="122">
        <f>LOOKUP(AO$6,Inputs!$K$6:$O$6,Inputs!$K128:$O128)</f>
        <v>2</v>
      </c>
      <c r="AP168" s="122">
        <f>LOOKUP(AP$6,Inputs!$K$6:$O$6,Inputs!$K128:$O128)</f>
        <v>2</v>
      </c>
      <c r="AQ168" s="122">
        <f>LOOKUP(AQ$6,Inputs!$K$6:$O$6,Inputs!$K128:$O128)</f>
        <v>2</v>
      </c>
      <c r="AR168" s="122">
        <f>LOOKUP(AR$6,Inputs!$K$6:$O$6,Inputs!$K128:$O128)</f>
        <v>2</v>
      </c>
      <c r="AS168" s="122">
        <f>LOOKUP(AS$6,Inputs!$K$6:$O$6,Inputs!$K128:$O128)</f>
        <v>2</v>
      </c>
      <c r="AT168" s="122">
        <f>LOOKUP(AT$6,Inputs!$K$6:$O$6,Inputs!$K128:$O128)</f>
        <v>2</v>
      </c>
      <c r="AU168" s="122">
        <f>LOOKUP(AU$6,Inputs!$K$6:$O$6,Inputs!$K128:$O128)</f>
        <v>2</v>
      </c>
      <c r="AV168" s="122">
        <f>LOOKUP(AV$6,Inputs!$K$6:$O$6,Inputs!$K128:$O128)</f>
        <v>2</v>
      </c>
      <c r="AW168" s="122">
        <f>LOOKUP(AW$6,Inputs!$K$6:$O$6,Inputs!$K128:$O128)</f>
        <v>2</v>
      </c>
      <c r="AX168" s="122">
        <f>LOOKUP(AX$6,Inputs!$K$6:$O$6,Inputs!$K128:$O128)</f>
        <v>2</v>
      </c>
      <c r="AY168" s="122">
        <f>LOOKUP(AY$6,Inputs!$K$6:$O$6,Inputs!$K128:$O128)</f>
        <v>2</v>
      </c>
      <c r="AZ168" s="122">
        <f>LOOKUP(AZ$6,Inputs!$K$6:$O$6,Inputs!$K128:$O128)</f>
        <v>2</v>
      </c>
      <c r="BA168" s="122">
        <f>LOOKUP(BA$6,Inputs!$K$6:$O$6,Inputs!$K128:$O128)</f>
        <v>2</v>
      </c>
      <c r="BB168" s="122">
        <f>LOOKUP(BB$6,Inputs!$K$6:$O$6,Inputs!$K128:$O128)</f>
        <v>2</v>
      </c>
      <c r="BC168" s="122">
        <f>LOOKUP(BC$6,Inputs!$K$6:$O$6,Inputs!$K128:$O128)</f>
        <v>2</v>
      </c>
      <c r="BD168" s="122">
        <f>LOOKUP(BD$6,Inputs!$K$6:$O$6,Inputs!$K128:$O128)</f>
        <v>2</v>
      </c>
      <c r="BE168" s="122">
        <f>LOOKUP(BE$6,Inputs!$K$6:$O$6,Inputs!$K128:$O128)</f>
        <v>2</v>
      </c>
      <c r="BF168" s="122">
        <f>LOOKUP(BF$6,Inputs!$K$6:$O$6,Inputs!$K128:$O128)</f>
        <v>2</v>
      </c>
      <c r="BG168" s="122">
        <f>LOOKUP(BG$6,Inputs!$K$6:$O$6,Inputs!$K128:$O128)</f>
        <v>2</v>
      </c>
      <c r="BH168" s="122">
        <f>LOOKUP(BH$6,Inputs!$K$6:$O$6,Inputs!$K128:$O128)</f>
        <v>2</v>
      </c>
      <c r="BI168" s="122">
        <f>LOOKUP(BI$6,Inputs!$K$6:$O$6,Inputs!$K128:$O128)</f>
        <v>2</v>
      </c>
      <c r="BJ168" s="122">
        <f>LOOKUP(BJ$6,Inputs!$K$6:$O$6,Inputs!$K128:$O128)</f>
        <v>2</v>
      </c>
      <c r="BK168" s="122">
        <f>LOOKUP(BK$6,Inputs!$K$6:$O$6,Inputs!$K128:$O128)</f>
        <v>2</v>
      </c>
      <c r="BL168" s="122">
        <f>LOOKUP(BL$6,Inputs!$K$6:$O$6,Inputs!$K128:$O128)</f>
        <v>2</v>
      </c>
      <c r="BM168" s="122">
        <f>LOOKUP(BM$6,Inputs!$K$6:$O$6,Inputs!$K128:$O128)</f>
        <v>2</v>
      </c>
      <c r="BN168" s="122">
        <f>LOOKUP(BN$6,Inputs!$K$6:$O$6,Inputs!$K128:$O128)</f>
        <v>2</v>
      </c>
      <c r="BO168" s="122">
        <f>LOOKUP(BO$6,Inputs!$K$6:$O$6,Inputs!$K128:$O128)</f>
        <v>2</v>
      </c>
      <c r="BP168" s="122">
        <f>LOOKUP(BP$6,Inputs!$K$6:$O$6,Inputs!$K128:$O128)</f>
        <v>2</v>
      </c>
      <c r="BQ168" s="122">
        <f>LOOKUP(BQ$6,Inputs!$K$6:$O$6,Inputs!$K128:$O128)</f>
        <v>2</v>
      </c>
      <c r="BR168" s="122">
        <f>LOOKUP(BR$6,Inputs!$K$6:$O$6,Inputs!$K128:$O128)</f>
        <v>2</v>
      </c>
    </row>
    <row r="169" ht="15.75" customHeight="1" outlineLevel="2">
      <c r="D169" s="51" t="str">
        <f>Inputs!D129</f>
        <v>Sales officer</v>
      </c>
      <c r="E169" s="51" t="str">
        <f>Inputs!E129</f>
        <v>[no]</v>
      </c>
      <c r="K169" s="122">
        <f>LOOKUP(K$6,Inputs!$K$6:$O$6,Inputs!$K129:$O129)</f>
        <v>2</v>
      </c>
      <c r="L169" s="122">
        <f>LOOKUP(L$6,Inputs!$K$6:$O$6,Inputs!$K129:$O129)</f>
        <v>2</v>
      </c>
      <c r="M169" s="122">
        <f>LOOKUP(M$6,Inputs!$K$6:$O$6,Inputs!$K129:$O129)</f>
        <v>2</v>
      </c>
      <c r="N169" s="122">
        <f>LOOKUP(N$6,Inputs!$K$6:$O$6,Inputs!$K129:$O129)</f>
        <v>2</v>
      </c>
      <c r="O169" s="122">
        <f>LOOKUP(O$6,Inputs!$K$6:$O$6,Inputs!$K129:$O129)</f>
        <v>2</v>
      </c>
      <c r="P169" s="122">
        <f>LOOKUP(P$6,Inputs!$K$6:$O$6,Inputs!$K129:$O129)</f>
        <v>2</v>
      </c>
      <c r="Q169" s="122">
        <f>LOOKUP(Q$6,Inputs!$K$6:$O$6,Inputs!$K129:$O129)</f>
        <v>2</v>
      </c>
      <c r="R169" s="122">
        <f>LOOKUP(R$6,Inputs!$K$6:$O$6,Inputs!$K129:$O129)</f>
        <v>2</v>
      </c>
      <c r="S169" s="122">
        <f>LOOKUP(S$6,Inputs!$K$6:$O$6,Inputs!$K129:$O129)</f>
        <v>2</v>
      </c>
      <c r="T169" s="122">
        <f>LOOKUP(T$6,Inputs!$K$6:$O$6,Inputs!$K129:$O129)</f>
        <v>2</v>
      </c>
      <c r="U169" s="122">
        <f>LOOKUP(U$6,Inputs!$K$6:$O$6,Inputs!$K129:$O129)</f>
        <v>2</v>
      </c>
      <c r="V169" s="122">
        <f>LOOKUP(V$6,Inputs!$K$6:$O$6,Inputs!$K129:$O129)</f>
        <v>2</v>
      </c>
      <c r="W169" s="122">
        <f>LOOKUP(W$6,Inputs!$K$6:$O$6,Inputs!$K129:$O129)</f>
        <v>3</v>
      </c>
      <c r="X169" s="122">
        <f>LOOKUP(X$6,Inputs!$K$6:$O$6,Inputs!$K129:$O129)</f>
        <v>3</v>
      </c>
      <c r="Y169" s="122">
        <f>LOOKUP(Y$6,Inputs!$K$6:$O$6,Inputs!$K129:$O129)</f>
        <v>3</v>
      </c>
      <c r="Z169" s="122">
        <f>LOOKUP(Z$6,Inputs!$K$6:$O$6,Inputs!$K129:$O129)</f>
        <v>3</v>
      </c>
      <c r="AA169" s="122">
        <f>LOOKUP(AA$6,Inputs!$K$6:$O$6,Inputs!$K129:$O129)</f>
        <v>3</v>
      </c>
      <c r="AB169" s="122">
        <f>LOOKUP(AB$6,Inputs!$K$6:$O$6,Inputs!$K129:$O129)</f>
        <v>3</v>
      </c>
      <c r="AC169" s="122">
        <f>LOOKUP(AC$6,Inputs!$K$6:$O$6,Inputs!$K129:$O129)</f>
        <v>3</v>
      </c>
      <c r="AD169" s="122">
        <f>LOOKUP(AD$6,Inputs!$K$6:$O$6,Inputs!$K129:$O129)</f>
        <v>3</v>
      </c>
      <c r="AE169" s="122">
        <f>LOOKUP(AE$6,Inputs!$K$6:$O$6,Inputs!$K129:$O129)</f>
        <v>3</v>
      </c>
      <c r="AF169" s="122">
        <f>LOOKUP(AF$6,Inputs!$K$6:$O$6,Inputs!$K129:$O129)</f>
        <v>3</v>
      </c>
      <c r="AG169" s="122">
        <f>LOOKUP(AG$6,Inputs!$K$6:$O$6,Inputs!$K129:$O129)</f>
        <v>3</v>
      </c>
      <c r="AH169" s="122">
        <f>LOOKUP(AH$6,Inputs!$K$6:$O$6,Inputs!$K129:$O129)</f>
        <v>3</v>
      </c>
      <c r="AI169" s="122">
        <f>LOOKUP(AI$6,Inputs!$K$6:$O$6,Inputs!$K129:$O129)</f>
        <v>3</v>
      </c>
      <c r="AJ169" s="122">
        <f>LOOKUP(AJ$6,Inputs!$K$6:$O$6,Inputs!$K129:$O129)</f>
        <v>3</v>
      </c>
      <c r="AK169" s="122">
        <f>LOOKUP(AK$6,Inputs!$K$6:$O$6,Inputs!$K129:$O129)</f>
        <v>3</v>
      </c>
      <c r="AL169" s="122">
        <f>LOOKUP(AL$6,Inputs!$K$6:$O$6,Inputs!$K129:$O129)</f>
        <v>3</v>
      </c>
      <c r="AM169" s="122">
        <f>LOOKUP(AM$6,Inputs!$K$6:$O$6,Inputs!$K129:$O129)</f>
        <v>3</v>
      </c>
      <c r="AN169" s="122">
        <f>LOOKUP(AN$6,Inputs!$K$6:$O$6,Inputs!$K129:$O129)</f>
        <v>3</v>
      </c>
      <c r="AO169" s="122">
        <f>LOOKUP(AO$6,Inputs!$K$6:$O$6,Inputs!$K129:$O129)</f>
        <v>3</v>
      </c>
      <c r="AP169" s="122">
        <f>LOOKUP(AP$6,Inputs!$K$6:$O$6,Inputs!$K129:$O129)</f>
        <v>3</v>
      </c>
      <c r="AQ169" s="122">
        <f>LOOKUP(AQ$6,Inputs!$K$6:$O$6,Inputs!$K129:$O129)</f>
        <v>3</v>
      </c>
      <c r="AR169" s="122">
        <f>LOOKUP(AR$6,Inputs!$K$6:$O$6,Inputs!$K129:$O129)</f>
        <v>3</v>
      </c>
      <c r="AS169" s="122">
        <f>LOOKUP(AS$6,Inputs!$K$6:$O$6,Inputs!$K129:$O129)</f>
        <v>3</v>
      </c>
      <c r="AT169" s="122">
        <f>LOOKUP(AT$6,Inputs!$K$6:$O$6,Inputs!$K129:$O129)</f>
        <v>3</v>
      </c>
      <c r="AU169" s="122">
        <f>LOOKUP(AU$6,Inputs!$K$6:$O$6,Inputs!$K129:$O129)</f>
        <v>3</v>
      </c>
      <c r="AV169" s="122">
        <f>LOOKUP(AV$6,Inputs!$K$6:$O$6,Inputs!$K129:$O129)</f>
        <v>3</v>
      </c>
      <c r="AW169" s="122">
        <f>LOOKUP(AW$6,Inputs!$K$6:$O$6,Inputs!$K129:$O129)</f>
        <v>3</v>
      </c>
      <c r="AX169" s="122">
        <f>LOOKUP(AX$6,Inputs!$K$6:$O$6,Inputs!$K129:$O129)</f>
        <v>3</v>
      </c>
      <c r="AY169" s="122">
        <f>LOOKUP(AY$6,Inputs!$K$6:$O$6,Inputs!$K129:$O129)</f>
        <v>3</v>
      </c>
      <c r="AZ169" s="122">
        <f>LOOKUP(AZ$6,Inputs!$K$6:$O$6,Inputs!$K129:$O129)</f>
        <v>3</v>
      </c>
      <c r="BA169" s="122">
        <f>LOOKUP(BA$6,Inputs!$K$6:$O$6,Inputs!$K129:$O129)</f>
        <v>3</v>
      </c>
      <c r="BB169" s="122">
        <f>LOOKUP(BB$6,Inputs!$K$6:$O$6,Inputs!$K129:$O129)</f>
        <v>3</v>
      </c>
      <c r="BC169" s="122">
        <f>LOOKUP(BC$6,Inputs!$K$6:$O$6,Inputs!$K129:$O129)</f>
        <v>3</v>
      </c>
      <c r="BD169" s="122">
        <f>LOOKUP(BD$6,Inputs!$K$6:$O$6,Inputs!$K129:$O129)</f>
        <v>3</v>
      </c>
      <c r="BE169" s="122">
        <f>LOOKUP(BE$6,Inputs!$K$6:$O$6,Inputs!$K129:$O129)</f>
        <v>3</v>
      </c>
      <c r="BF169" s="122">
        <f>LOOKUP(BF$6,Inputs!$K$6:$O$6,Inputs!$K129:$O129)</f>
        <v>3</v>
      </c>
      <c r="BG169" s="122">
        <f>LOOKUP(BG$6,Inputs!$K$6:$O$6,Inputs!$K129:$O129)</f>
        <v>3</v>
      </c>
      <c r="BH169" s="122">
        <f>LOOKUP(BH$6,Inputs!$K$6:$O$6,Inputs!$K129:$O129)</f>
        <v>3</v>
      </c>
      <c r="BI169" s="122">
        <f>LOOKUP(BI$6,Inputs!$K$6:$O$6,Inputs!$K129:$O129)</f>
        <v>3</v>
      </c>
      <c r="BJ169" s="122">
        <f>LOOKUP(BJ$6,Inputs!$K$6:$O$6,Inputs!$K129:$O129)</f>
        <v>3</v>
      </c>
      <c r="BK169" s="122">
        <f>LOOKUP(BK$6,Inputs!$K$6:$O$6,Inputs!$K129:$O129)</f>
        <v>3</v>
      </c>
      <c r="BL169" s="122">
        <f>LOOKUP(BL$6,Inputs!$K$6:$O$6,Inputs!$K129:$O129)</f>
        <v>3</v>
      </c>
      <c r="BM169" s="122">
        <f>LOOKUP(BM$6,Inputs!$K$6:$O$6,Inputs!$K129:$O129)</f>
        <v>3</v>
      </c>
      <c r="BN169" s="122">
        <f>LOOKUP(BN$6,Inputs!$K$6:$O$6,Inputs!$K129:$O129)</f>
        <v>3</v>
      </c>
      <c r="BO169" s="122">
        <f>LOOKUP(BO$6,Inputs!$K$6:$O$6,Inputs!$K129:$O129)</f>
        <v>3</v>
      </c>
      <c r="BP169" s="122">
        <f>LOOKUP(BP$6,Inputs!$K$6:$O$6,Inputs!$K129:$O129)</f>
        <v>3</v>
      </c>
      <c r="BQ169" s="122">
        <f>LOOKUP(BQ$6,Inputs!$K$6:$O$6,Inputs!$K129:$O129)</f>
        <v>3</v>
      </c>
      <c r="BR169" s="122">
        <f>LOOKUP(BR$6,Inputs!$K$6:$O$6,Inputs!$K129:$O129)</f>
        <v>3</v>
      </c>
    </row>
    <row r="170" ht="15.75" customHeight="1" outlineLevel="2">
      <c r="D170" s="51" t="str">
        <f>Inputs!D130</f>
        <v>Other staff</v>
      </c>
      <c r="E170" s="51" t="str">
        <f>Inputs!E130</f>
        <v>[no]</v>
      </c>
      <c r="K170" s="122">
        <f>LOOKUP(K$6,Inputs!$K$6:$O$6,Inputs!$K130:$O130)</f>
        <v>0</v>
      </c>
      <c r="L170" s="122">
        <f>LOOKUP(L$6,Inputs!$K$6:$O$6,Inputs!$K130:$O130)</f>
        <v>0</v>
      </c>
      <c r="M170" s="122">
        <f>LOOKUP(M$6,Inputs!$K$6:$O$6,Inputs!$K130:$O130)</f>
        <v>0</v>
      </c>
      <c r="N170" s="122">
        <f>LOOKUP(N$6,Inputs!$K$6:$O$6,Inputs!$K130:$O130)</f>
        <v>0</v>
      </c>
      <c r="O170" s="122">
        <f>LOOKUP(O$6,Inputs!$K$6:$O$6,Inputs!$K130:$O130)</f>
        <v>0</v>
      </c>
      <c r="P170" s="122">
        <f>LOOKUP(P$6,Inputs!$K$6:$O$6,Inputs!$K130:$O130)</f>
        <v>0</v>
      </c>
      <c r="Q170" s="122">
        <f>LOOKUP(Q$6,Inputs!$K$6:$O$6,Inputs!$K130:$O130)</f>
        <v>0</v>
      </c>
      <c r="R170" s="122">
        <f>LOOKUP(R$6,Inputs!$K$6:$O$6,Inputs!$K130:$O130)</f>
        <v>0</v>
      </c>
      <c r="S170" s="122">
        <f>LOOKUP(S$6,Inputs!$K$6:$O$6,Inputs!$K130:$O130)</f>
        <v>0</v>
      </c>
      <c r="T170" s="122">
        <f>LOOKUP(T$6,Inputs!$K$6:$O$6,Inputs!$K130:$O130)</f>
        <v>0</v>
      </c>
      <c r="U170" s="122">
        <f>LOOKUP(U$6,Inputs!$K$6:$O$6,Inputs!$K130:$O130)</f>
        <v>0</v>
      </c>
      <c r="V170" s="122">
        <f>LOOKUP(V$6,Inputs!$K$6:$O$6,Inputs!$K130:$O130)</f>
        <v>0</v>
      </c>
      <c r="W170" s="122">
        <f>LOOKUP(W$6,Inputs!$K$6:$O$6,Inputs!$K130:$O130)</f>
        <v>0</v>
      </c>
      <c r="X170" s="122">
        <f>LOOKUP(X$6,Inputs!$K$6:$O$6,Inputs!$K130:$O130)</f>
        <v>0</v>
      </c>
      <c r="Y170" s="122">
        <f>LOOKUP(Y$6,Inputs!$K$6:$O$6,Inputs!$K130:$O130)</f>
        <v>0</v>
      </c>
      <c r="Z170" s="122">
        <f>LOOKUP(Z$6,Inputs!$K$6:$O$6,Inputs!$K130:$O130)</f>
        <v>0</v>
      </c>
      <c r="AA170" s="122">
        <f>LOOKUP(AA$6,Inputs!$K$6:$O$6,Inputs!$K130:$O130)</f>
        <v>0</v>
      </c>
      <c r="AB170" s="122">
        <f>LOOKUP(AB$6,Inputs!$K$6:$O$6,Inputs!$K130:$O130)</f>
        <v>0</v>
      </c>
      <c r="AC170" s="122">
        <f>LOOKUP(AC$6,Inputs!$K$6:$O$6,Inputs!$K130:$O130)</f>
        <v>0</v>
      </c>
      <c r="AD170" s="122">
        <f>LOOKUP(AD$6,Inputs!$K$6:$O$6,Inputs!$K130:$O130)</f>
        <v>0</v>
      </c>
      <c r="AE170" s="122">
        <f>LOOKUP(AE$6,Inputs!$K$6:$O$6,Inputs!$K130:$O130)</f>
        <v>0</v>
      </c>
      <c r="AF170" s="122">
        <f>LOOKUP(AF$6,Inputs!$K$6:$O$6,Inputs!$K130:$O130)</f>
        <v>0</v>
      </c>
      <c r="AG170" s="122">
        <f>LOOKUP(AG$6,Inputs!$K$6:$O$6,Inputs!$K130:$O130)</f>
        <v>0</v>
      </c>
      <c r="AH170" s="122">
        <f>LOOKUP(AH$6,Inputs!$K$6:$O$6,Inputs!$K130:$O130)</f>
        <v>0</v>
      </c>
      <c r="AI170" s="122">
        <f>LOOKUP(AI$6,Inputs!$K$6:$O$6,Inputs!$K130:$O130)</f>
        <v>0</v>
      </c>
      <c r="AJ170" s="122">
        <f>LOOKUP(AJ$6,Inputs!$K$6:$O$6,Inputs!$K130:$O130)</f>
        <v>0</v>
      </c>
      <c r="AK170" s="122">
        <f>LOOKUP(AK$6,Inputs!$K$6:$O$6,Inputs!$K130:$O130)</f>
        <v>0</v>
      </c>
      <c r="AL170" s="122">
        <f>LOOKUP(AL$6,Inputs!$K$6:$O$6,Inputs!$K130:$O130)</f>
        <v>0</v>
      </c>
      <c r="AM170" s="122">
        <f>LOOKUP(AM$6,Inputs!$K$6:$O$6,Inputs!$K130:$O130)</f>
        <v>0</v>
      </c>
      <c r="AN170" s="122">
        <f>LOOKUP(AN$6,Inputs!$K$6:$O$6,Inputs!$K130:$O130)</f>
        <v>0</v>
      </c>
      <c r="AO170" s="122">
        <f>LOOKUP(AO$6,Inputs!$K$6:$O$6,Inputs!$K130:$O130)</f>
        <v>0</v>
      </c>
      <c r="AP170" s="122">
        <f>LOOKUP(AP$6,Inputs!$K$6:$O$6,Inputs!$K130:$O130)</f>
        <v>0</v>
      </c>
      <c r="AQ170" s="122">
        <f>LOOKUP(AQ$6,Inputs!$K$6:$O$6,Inputs!$K130:$O130)</f>
        <v>0</v>
      </c>
      <c r="AR170" s="122">
        <f>LOOKUP(AR$6,Inputs!$K$6:$O$6,Inputs!$K130:$O130)</f>
        <v>0</v>
      </c>
      <c r="AS170" s="122">
        <f>LOOKUP(AS$6,Inputs!$K$6:$O$6,Inputs!$K130:$O130)</f>
        <v>0</v>
      </c>
      <c r="AT170" s="122">
        <f>LOOKUP(AT$6,Inputs!$K$6:$O$6,Inputs!$K130:$O130)</f>
        <v>0</v>
      </c>
      <c r="AU170" s="122">
        <f>LOOKUP(AU$6,Inputs!$K$6:$O$6,Inputs!$K130:$O130)</f>
        <v>0</v>
      </c>
      <c r="AV170" s="122">
        <f>LOOKUP(AV$6,Inputs!$K$6:$O$6,Inputs!$K130:$O130)</f>
        <v>0</v>
      </c>
      <c r="AW170" s="122">
        <f>LOOKUP(AW$6,Inputs!$K$6:$O$6,Inputs!$K130:$O130)</f>
        <v>0</v>
      </c>
      <c r="AX170" s="122">
        <f>LOOKUP(AX$6,Inputs!$K$6:$O$6,Inputs!$K130:$O130)</f>
        <v>0</v>
      </c>
      <c r="AY170" s="122">
        <f>LOOKUP(AY$6,Inputs!$K$6:$O$6,Inputs!$K130:$O130)</f>
        <v>0</v>
      </c>
      <c r="AZ170" s="122">
        <f>LOOKUP(AZ$6,Inputs!$K$6:$O$6,Inputs!$K130:$O130)</f>
        <v>0</v>
      </c>
      <c r="BA170" s="122">
        <f>LOOKUP(BA$6,Inputs!$K$6:$O$6,Inputs!$K130:$O130)</f>
        <v>0</v>
      </c>
      <c r="BB170" s="122">
        <f>LOOKUP(BB$6,Inputs!$K$6:$O$6,Inputs!$K130:$O130)</f>
        <v>0</v>
      </c>
      <c r="BC170" s="122">
        <f>LOOKUP(BC$6,Inputs!$K$6:$O$6,Inputs!$K130:$O130)</f>
        <v>0</v>
      </c>
      <c r="BD170" s="122">
        <f>LOOKUP(BD$6,Inputs!$K$6:$O$6,Inputs!$K130:$O130)</f>
        <v>0</v>
      </c>
      <c r="BE170" s="122">
        <f>LOOKUP(BE$6,Inputs!$K$6:$O$6,Inputs!$K130:$O130)</f>
        <v>0</v>
      </c>
      <c r="BF170" s="122">
        <f>LOOKUP(BF$6,Inputs!$K$6:$O$6,Inputs!$K130:$O130)</f>
        <v>0</v>
      </c>
      <c r="BG170" s="122">
        <f>LOOKUP(BG$6,Inputs!$K$6:$O$6,Inputs!$K130:$O130)</f>
        <v>0</v>
      </c>
      <c r="BH170" s="122">
        <f>LOOKUP(BH$6,Inputs!$K$6:$O$6,Inputs!$K130:$O130)</f>
        <v>0</v>
      </c>
      <c r="BI170" s="122">
        <f>LOOKUP(BI$6,Inputs!$K$6:$O$6,Inputs!$K130:$O130)</f>
        <v>0</v>
      </c>
      <c r="BJ170" s="122">
        <f>LOOKUP(BJ$6,Inputs!$K$6:$O$6,Inputs!$K130:$O130)</f>
        <v>0</v>
      </c>
      <c r="BK170" s="122">
        <f>LOOKUP(BK$6,Inputs!$K$6:$O$6,Inputs!$K130:$O130)</f>
        <v>0</v>
      </c>
      <c r="BL170" s="122">
        <f>LOOKUP(BL$6,Inputs!$K$6:$O$6,Inputs!$K130:$O130)</f>
        <v>0</v>
      </c>
      <c r="BM170" s="122">
        <f>LOOKUP(BM$6,Inputs!$K$6:$O$6,Inputs!$K130:$O130)</f>
        <v>0</v>
      </c>
      <c r="BN170" s="122">
        <f>LOOKUP(BN$6,Inputs!$K$6:$O$6,Inputs!$K130:$O130)</f>
        <v>0</v>
      </c>
      <c r="BO170" s="122">
        <f>LOOKUP(BO$6,Inputs!$K$6:$O$6,Inputs!$K130:$O130)</f>
        <v>0</v>
      </c>
      <c r="BP170" s="122">
        <f>LOOKUP(BP$6,Inputs!$K$6:$O$6,Inputs!$K130:$O130)</f>
        <v>0</v>
      </c>
      <c r="BQ170" s="122">
        <f>LOOKUP(BQ$6,Inputs!$K$6:$O$6,Inputs!$K130:$O130)</f>
        <v>0</v>
      </c>
      <c r="BR170" s="122">
        <f>LOOKUP(BR$6,Inputs!$K$6:$O$6,Inputs!$K130:$O130)</f>
        <v>0</v>
      </c>
    </row>
    <row r="171" ht="15.75" customHeight="1" outlineLevel="2">
      <c r="D171" s="98" t="str">
        <f>Inputs!D131</f>
        <v>Total staff</v>
      </c>
      <c r="E171" s="98" t="str">
        <f>Inputs!E131</f>
        <v>[no]</v>
      </c>
      <c r="F171" s="98"/>
      <c r="G171" s="98"/>
      <c r="H171" s="98"/>
      <c r="I171" s="98"/>
      <c r="J171" s="98"/>
      <c r="K171" s="108">
        <f t="shared" ref="K171:BR171" si="62">SUM(K158:K170)</f>
        <v>13</v>
      </c>
      <c r="L171" s="108">
        <f t="shared" si="62"/>
        <v>13</v>
      </c>
      <c r="M171" s="108">
        <f t="shared" si="62"/>
        <v>13</v>
      </c>
      <c r="N171" s="108">
        <f t="shared" si="62"/>
        <v>13</v>
      </c>
      <c r="O171" s="108">
        <f t="shared" si="62"/>
        <v>13</v>
      </c>
      <c r="P171" s="108">
        <f t="shared" si="62"/>
        <v>13</v>
      </c>
      <c r="Q171" s="108">
        <f t="shared" si="62"/>
        <v>13</v>
      </c>
      <c r="R171" s="108">
        <f t="shared" si="62"/>
        <v>13</v>
      </c>
      <c r="S171" s="108">
        <f t="shared" si="62"/>
        <v>13</v>
      </c>
      <c r="T171" s="108">
        <f t="shared" si="62"/>
        <v>13</v>
      </c>
      <c r="U171" s="108">
        <f t="shared" si="62"/>
        <v>13</v>
      </c>
      <c r="V171" s="108">
        <f t="shared" si="62"/>
        <v>13</v>
      </c>
      <c r="W171" s="108">
        <f t="shared" si="62"/>
        <v>16</v>
      </c>
      <c r="X171" s="108">
        <f t="shared" si="62"/>
        <v>16</v>
      </c>
      <c r="Y171" s="108">
        <f t="shared" si="62"/>
        <v>16</v>
      </c>
      <c r="Z171" s="108">
        <f t="shared" si="62"/>
        <v>16</v>
      </c>
      <c r="AA171" s="108">
        <f t="shared" si="62"/>
        <v>16</v>
      </c>
      <c r="AB171" s="108">
        <f t="shared" si="62"/>
        <v>16</v>
      </c>
      <c r="AC171" s="108">
        <f t="shared" si="62"/>
        <v>16</v>
      </c>
      <c r="AD171" s="108">
        <f t="shared" si="62"/>
        <v>16</v>
      </c>
      <c r="AE171" s="108">
        <f t="shared" si="62"/>
        <v>16</v>
      </c>
      <c r="AF171" s="108">
        <f t="shared" si="62"/>
        <v>16</v>
      </c>
      <c r="AG171" s="108">
        <f t="shared" si="62"/>
        <v>16</v>
      </c>
      <c r="AH171" s="108">
        <f t="shared" si="62"/>
        <v>16</v>
      </c>
      <c r="AI171" s="108">
        <f t="shared" si="62"/>
        <v>16</v>
      </c>
      <c r="AJ171" s="108">
        <f t="shared" si="62"/>
        <v>16</v>
      </c>
      <c r="AK171" s="108">
        <f t="shared" si="62"/>
        <v>16</v>
      </c>
      <c r="AL171" s="108">
        <f t="shared" si="62"/>
        <v>16</v>
      </c>
      <c r="AM171" s="108">
        <f t="shared" si="62"/>
        <v>16</v>
      </c>
      <c r="AN171" s="108">
        <f t="shared" si="62"/>
        <v>16</v>
      </c>
      <c r="AO171" s="108">
        <f t="shared" si="62"/>
        <v>16</v>
      </c>
      <c r="AP171" s="108">
        <f t="shared" si="62"/>
        <v>16</v>
      </c>
      <c r="AQ171" s="108">
        <f t="shared" si="62"/>
        <v>16</v>
      </c>
      <c r="AR171" s="108">
        <f t="shared" si="62"/>
        <v>16</v>
      </c>
      <c r="AS171" s="108">
        <f t="shared" si="62"/>
        <v>16</v>
      </c>
      <c r="AT171" s="108">
        <f t="shared" si="62"/>
        <v>16</v>
      </c>
      <c r="AU171" s="108">
        <f t="shared" si="62"/>
        <v>16</v>
      </c>
      <c r="AV171" s="108">
        <f t="shared" si="62"/>
        <v>16</v>
      </c>
      <c r="AW171" s="108">
        <f t="shared" si="62"/>
        <v>16</v>
      </c>
      <c r="AX171" s="108">
        <f t="shared" si="62"/>
        <v>16</v>
      </c>
      <c r="AY171" s="108">
        <f t="shared" si="62"/>
        <v>16</v>
      </c>
      <c r="AZ171" s="108">
        <f t="shared" si="62"/>
        <v>16</v>
      </c>
      <c r="BA171" s="108">
        <f t="shared" si="62"/>
        <v>16</v>
      </c>
      <c r="BB171" s="108">
        <f t="shared" si="62"/>
        <v>16</v>
      </c>
      <c r="BC171" s="108">
        <f t="shared" si="62"/>
        <v>16</v>
      </c>
      <c r="BD171" s="108">
        <f t="shared" si="62"/>
        <v>16</v>
      </c>
      <c r="BE171" s="108">
        <f t="shared" si="62"/>
        <v>16</v>
      </c>
      <c r="BF171" s="108">
        <f t="shared" si="62"/>
        <v>16</v>
      </c>
      <c r="BG171" s="108">
        <f t="shared" si="62"/>
        <v>16</v>
      </c>
      <c r="BH171" s="108">
        <f t="shared" si="62"/>
        <v>16</v>
      </c>
      <c r="BI171" s="108">
        <f t="shared" si="62"/>
        <v>16</v>
      </c>
      <c r="BJ171" s="108">
        <f t="shared" si="62"/>
        <v>16</v>
      </c>
      <c r="BK171" s="108">
        <f t="shared" si="62"/>
        <v>16</v>
      </c>
      <c r="BL171" s="108">
        <f t="shared" si="62"/>
        <v>16</v>
      </c>
      <c r="BM171" s="108">
        <f t="shared" si="62"/>
        <v>16</v>
      </c>
      <c r="BN171" s="108">
        <f t="shared" si="62"/>
        <v>16</v>
      </c>
      <c r="BO171" s="108">
        <f t="shared" si="62"/>
        <v>16</v>
      </c>
      <c r="BP171" s="108">
        <f t="shared" si="62"/>
        <v>16</v>
      </c>
      <c r="BQ171" s="108">
        <f t="shared" si="62"/>
        <v>16</v>
      </c>
      <c r="BR171" s="108">
        <f t="shared" si="62"/>
        <v>16</v>
      </c>
    </row>
    <row r="172" ht="15.75" customHeight="1" outlineLevel="2"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</row>
    <row r="173" ht="15.75" customHeight="1" outlineLevel="2">
      <c r="D173" s="65" t="str">
        <f>Inputs!D133</f>
        <v>Salary Payment per month</v>
      </c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</row>
    <row r="174" ht="15.75" customHeight="1" outlineLevel="2">
      <c r="D174" s="51" t="str">
        <f>Inputs!D134</f>
        <v>CEO</v>
      </c>
      <c r="E174" s="66" t="str">
        <f>Currency</f>
        <v>[₦]</v>
      </c>
      <c r="K174" s="122">
        <f>(LOOKUP(K$6,Inputs!$K$6:$O$6,Inputs!$K134:$O134)*K$155)*K158</f>
        <v>10000</v>
      </c>
      <c r="L174" s="122">
        <f>(LOOKUP(L$6,Inputs!$K$6:$O$6,Inputs!$K134:$O134)*L$155)*L158</f>
        <v>10000</v>
      </c>
      <c r="M174" s="122">
        <f>(LOOKUP(M$6,Inputs!$K$6:$O$6,Inputs!$K134:$O134)*M$155)*M158</f>
        <v>10000</v>
      </c>
      <c r="N174" s="122">
        <f>(LOOKUP(N$6,Inputs!$K$6:$O$6,Inputs!$K134:$O134)*N$155)*N158</f>
        <v>10000</v>
      </c>
      <c r="O174" s="122">
        <f>(LOOKUP(O$6,Inputs!$K$6:$O$6,Inputs!$K134:$O134)*O$155)*O158</f>
        <v>10000</v>
      </c>
      <c r="P174" s="122">
        <f>(LOOKUP(P$6,Inputs!$K$6:$O$6,Inputs!$K134:$O134)*P$155)*P158</f>
        <v>10000</v>
      </c>
      <c r="Q174" s="122">
        <f>(LOOKUP(Q$6,Inputs!$K$6:$O$6,Inputs!$K134:$O134)*Q$155)*Q158</f>
        <v>10000</v>
      </c>
      <c r="R174" s="122">
        <f>(LOOKUP(R$6,Inputs!$K$6:$O$6,Inputs!$K134:$O134)*R$155)*R158</f>
        <v>10000</v>
      </c>
      <c r="S174" s="122">
        <f>(LOOKUP(S$6,Inputs!$K$6:$O$6,Inputs!$K134:$O134)*S$155)*S158</f>
        <v>10000</v>
      </c>
      <c r="T174" s="122">
        <f>(LOOKUP(T$6,Inputs!$K$6:$O$6,Inputs!$K134:$O134)*T$155)*T158</f>
        <v>10000</v>
      </c>
      <c r="U174" s="122">
        <f>(LOOKUP(U$6,Inputs!$K$6:$O$6,Inputs!$K134:$O134)*U$155)*U158</f>
        <v>10000</v>
      </c>
      <c r="V174" s="122">
        <f>(LOOKUP(V$6,Inputs!$K$6:$O$6,Inputs!$K134:$O134)*V$155)*V158</f>
        <v>10000</v>
      </c>
      <c r="W174" s="122">
        <f>(LOOKUP(W$6,Inputs!$K$6:$O$6,Inputs!$K134:$O134)*W$155)*W158</f>
        <v>15441.375</v>
      </c>
      <c r="X174" s="122">
        <f>(LOOKUP(X$6,Inputs!$K$6:$O$6,Inputs!$K134:$O134)*X$155)*X158</f>
        <v>15441.375</v>
      </c>
      <c r="Y174" s="122">
        <f>(LOOKUP(Y$6,Inputs!$K$6:$O$6,Inputs!$K134:$O134)*Y$155)*Y158</f>
        <v>15441.375</v>
      </c>
      <c r="Z174" s="122">
        <f>(LOOKUP(Z$6,Inputs!$K$6:$O$6,Inputs!$K134:$O134)*Z$155)*Z158</f>
        <v>15441.375</v>
      </c>
      <c r="AA174" s="122">
        <f>(LOOKUP(AA$6,Inputs!$K$6:$O$6,Inputs!$K134:$O134)*AA$155)*AA158</f>
        <v>15441.375</v>
      </c>
      <c r="AB174" s="122">
        <f>(LOOKUP(AB$6,Inputs!$K$6:$O$6,Inputs!$K134:$O134)*AB$155)*AB158</f>
        <v>15441.375</v>
      </c>
      <c r="AC174" s="122">
        <f>(LOOKUP(AC$6,Inputs!$K$6:$O$6,Inputs!$K134:$O134)*AC$155)*AC158</f>
        <v>15441.375</v>
      </c>
      <c r="AD174" s="122">
        <f>(LOOKUP(AD$6,Inputs!$K$6:$O$6,Inputs!$K134:$O134)*AD$155)*AD158</f>
        <v>15441.375</v>
      </c>
      <c r="AE174" s="122">
        <f>(LOOKUP(AE$6,Inputs!$K$6:$O$6,Inputs!$K134:$O134)*AE$155)*AE158</f>
        <v>15441.375</v>
      </c>
      <c r="AF174" s="122">
        <f>(LOOKUP(AF$6,Inputs!$K$6:$O$6,Inputs!$K134:$O134)*AF$155)*AF158</f>
        <v>15441.375</v>
      </c>
      <c r="AG174" s="122">
        <f>(LOOKUP(AG$6,Inputs!$K$6:$O$6,Inputs!$K134:$O134)*AG$155)*AG158</f>
        <v>15441.375</v>
      </c>
      <c r="AH174" s="122">
        <f>(LOOKUP(AH$6,Inputs!$K$6:$O$6,Inputs!$K134:$O134)*AH$155)*AH158</f>
        <v>15441.375</v>
      </c>
      <c r="AI174" s="122">
        <f>(LOOKUP(AI$6,Inputs!$K$6:$O$6,Inputs!$K134:$O134)*AI$155)*AI158</f>
        <v>23840.13201</v>
      </c>
      <c r="AJ174" s="122">
        <f>(LOOKUP(AJ$6,Inputs!$K$6:$O$6,Inputs!$K134:$O134)*AJ$155)*AJ158</f>
        <v>23840.13201</v>
      </c>
      <c r="AK174" s="122">
        <f>(LOOKUP(AK$6,Inputs!$K$6:$O$6,Inputs!$K134:$O134)*AK$155)*AK158</f>
        <v>23840.13201</v>
      </c>
      <c r="AL174" s="122">
        <f>(LOOKUP(AL$6,Inputs!$K$6:$O$6,Inputs!$K134:$O134)*AL$155)*AL158</f>
        <v>23840.13201</v>
      </c>
      <c r="AM174" s="122">
        <f>(LOOKUP(AM$6,Inputs!$K$6:$O$6,Inputs!$K134:$O134)*AM$155)*AM158</f>
        <v>23840.13201</v>
      </c>
      <c r="AN174" s="122">
        <f>(LOOKUP(AN$6,Inputs!$K$6:$O$6,Inputs!$K134:$O134)*AN$155)*AN158</f>
        <v>23840.13201</v>
      </c>
      <c r="AO174" s="122">
        <f>(LOOKUP(AO$6,Inputs!$K$6:$O$6,Inputs!$K134:$O134)*AO$155)*AO158</f>
        <v>23840.13201</v>
      </c>
      <c r="AP174" s="122">
        <f>(LOOKUP(AP$6,Inputs!$K$6:$O$6,Inputs!$K134:$O134)*AP$155)*AP158</f>
        <v>23840.13201</v>
      </c>
      <c r="AQ174" s="122">
        <f>(LOOKUP(AQ$6,Inputs!$K$6:$O$6,Inputs!$K134:$O134)*AQ$155)*AQ158</f>
        <v>23840.13201</v>
      </c>
      <c r="AR174" s="122">
        <f>(LOOKUP(AR$6,Inputs!$K$6:$O$6,Inputs!$K134:$O134)*AR$155)*AR158</f>
        <v>23840.13201</v>
      </c>
      <c r="AS174" s="122">
        <f>(LOOKUP(AS$6,Inputs!$K$6:$O$6,Inputs!$K134:$O134)*AS$155)*AS158</f>
        <v>23840.13201</v>
      </c>
      <c r="AT174" s="122">
        <f>(LOOKUP(AT$6,Inputs!$K$6:$O$6,Inputs!$K134:$O134)*AT$155)*AT158</f>
        <v>23840.13201</v>
      </c>
      <c r="AU174" s="122">
        <f>(LOOKUP(AU$6,Inputs!$K$6:$O$6,Inputs!$K134:$O134)*AU$155)*AU158</f>
        <v>36745.42898</v>
      </c>
      <c r="AV174" s="122">
        <f>(LOOKUP(AV$6,Inputs!$K$6:$O$6,Inputs!$K134:$O134)*AV$155)*AV158</f>
        <v>36745.42898</v>
      </c>
      <c r="AW174" s="122">
        <f>(LOOKUP(AW$6,Inputs!$K$6:$O$6,Inputs!$K134:$O134)*AW$155)*AW158</f>
        <v>36745.42898</v>
      </c>
      <c r="AX174" s="122">
        <f>(LOOKUP(AX$6,Inputs!$K$6:$O$6,Inputs!$K134:$O134)*AX$155)*AX158</f>
        <v>36745.42898</v>
      </c>
      <c r="AY174" s="122">
        <f>(LOOKUP(AY$6,Inputs!$K$6:$O$6,Inputs!$K134:$O134)*AY$155)*AY158</f>
        <v>36745.42898</v>
      </c>
      <c r="AZ174" s="122">
        <f>(LOOKUP(AZ$6,Inputs!$K$6:$O$6,Inputs!$K134:$O134)*AZ$155)*AZ158</f>
        <v>36745.42898</v>
      </c>
      <c r="BA174" s="122">
        <f>(LOOKUP(BA$6,Inputs!$K$6:$O$6,Inputs!$K134:$O134)*BA$155)*BA158</f>
        <v>36745.42898</v>
      </c>
      <c r="BB174" s="122">
        <f>(LOOKUP(BB$6,Inputs!$K$6:$O$6,Inputs!$K134:$O134)*BB$155)*BB158</f>
        <v>36745.42898</v>
      </c>
      <c r="BC174" s="122">
        <f>(LOOKUP(BC$6,Inputs!$K$6:$O$6,Inputs!$K134:$O134)*BC$155)*BC158</f>
        <v>36745.42898</v>
      </c>
      <c r="BD174" s="122">
        <f>(LOOKUP(BD$6,Inputs!$K$6:$O$6,Inputs!$K134:$O134)*BD$155)*BD158</f>
        <v>36745.42898</v>
      </c>
      <c r="BE174" s="122">
        <f>(LOOKUP(BE$6,Inputs!$K$6:$O$6,Inputs!$K134:$O134)*BE$155)*BE158</f>
        <v>36745.42898</v>
      </c>
      <c r="BF174" s="122">
        <f>(LOOKUP(BF$6,Inputs!$K$6:$O$6,Inputs!$K134:$O134)*BF$155)*BF158</f>
        <v>36745.42898</v>
      </c>
      <c r="BG174" s="122">
        <f>(LOOKUP(BG$6,Inputs!$K$6:$O$6,Inputs!$K134:$O134)*BG$155)*BG158</f>
        <v>56702.79009</v>
      </c>
      <c r="BH174" s="122">
        <f>(LOOKUP(BH$6,Inputs!$K$6:$O$6,Inputs!$K134:$O134)*BH$155)*BH158</f>
        <v>56702.79009</v>
      </c>
      <c r="BI174" s="122">
        <f>(LOOKUP(BI$6,Inputs!$K$6:$O$6,Inputs!$K134:$O134)*BI$155)*BI158</f>
        <v>56702.79009</v>
      </c>
      <c r="BJ174" s="122">
        <f>(LOOKUP(BJ$6,Inputs!$K$6:$O$6,Inputs!$K134:$O134)*BJ$155)*BJ158</f>
        <v>56702.79009</v>
      </c>
      <c r="BK174" s="122">
        <f>(LOOKUP(BK$6,Inputs!$K$6:$O$6,Inputs!$K134:$O134)*BK$155)*BK158</f>
        <v>56702.79009</v>
      </c>
      <c r="BL174" s="122">
        <f>(LOOKUP(BL$6,Inputs!$K$6:$O$6,Inputs!$K134:$O134)*BL$155)*BL158</f>
        <v>56702.79009</v>
      </c>
      <c r="BM174" s="122">
        <f>(LOOKUP(BM$6,Inputs!$K$6:$O$6,Inputs!$K134:$O134)*BM$155)*BM158</f>
        <v>56702.79009</v>
      </c>
      <c r="BN174" s="122">
        <f>(LOOKUP(BN$6,Inputs!$K$6:$O$6,Inputs!$K134:$O134)*BN$155)*BN158</f>
        <v>56702.79009</v>
      </c>
      <c r="BO174" s="122">
        <f>(LOOKUP(BO$6,Inputs!$K$6:$O$6,Inputs!$K134:$O134)*BO$155)*BO158</f>
        <v>56702.79009</v>
      </c>
      <c r="BP174" s="122">
        <f>(LOOKUP(BP$6,Inputs!$K$6:$O$6,Inputs!$K134:$O134)*BP$155)*BP158</f>
        <v>56702.79009</v>
      </c>
      <c r="BQ174" s="122">
        <f>(LOOKUP(BQ$6,Inputs!$K$6:$O$6,Inputs!$K134:$O134)*BQ$155)*BQ158</f>
        <v>56702.79009</v>
      </c>
      <c r="BR174" s="122">
        <f>(LOOKUP(BR$6,Inputs!$K$6:$O$6,Inputs!$K134:$O134)*BR$155)*BR158</f>
        <v>56702.79009</v>
      </c>
    </row>
    <row r="175" ht="15.75" customHeight="1" outlineLevel="2">
      <c r="D175" s="51" t="str">
        <f>Inputs!D135</f>
        <v>COO</v>
      </c>
      <c r="E175" s="66" t="str">
        <f>Currency</f>
        <v>[₦]</v>
      </c>
      <c r="K175" s="122">
        <f>(LOOKUP(K$6,Inputs!$K$6:$O$6,Inputs!$K135:$O135)*K$155)*K159</f>
        <v>10000</v>
      </c>
      <c r="L175" s="122">
        <f>(LOOKUP(L$6,Inputs!$K$6:$O$6,Inputs!$K135:$O135)*L$155)*L159</f>
        <v>10000</v>
      </c>
      <c r="M175" s="122">
        <f>(LOOKUP(M$6,Inputs!$K$6:$O$6,Inputs!$K135:$O135)*M$155)*M159</f>
        <v>10000</v>
      </c>
      <c r="N175" s="122">
        <f>(LOOKUP(N$6,Inputs!$K$6:$O$6,Inputs!$K135:$O135)*N$155)*N159</f>
        <v>10000</v>
      </c>
      <c r="O175" s="122">
        <f>(LOOKUP(O$6,Inputs!$K$6:$O$6,Inputs!$K135:$O135)*O$155)*O159</f>
        <v>10000</v>
      </c>
      <c r="P175" s="122">
        <f>(LOOKUP(P$6,Inputs!$K$6:$O$6,Inputs!$K135:$O135)*P$155)*P159</f>
        <v>10000</v>
      </c>
      <c r="Q175" s="122">
        <f>(LOOKUP(Q$6,Inputs!$K$6:$O$6,Inputs!$K135:$O135)*Q$155)*Q159</f>
        <v>10000</v>
      </c>
      <c r="R175" s="122">
        <f>(LOOKUP(R$6,Inputs!$K$6:$O$6,Inputs!$K135:$O135)*R$155)*R159</f>
        <v>10000</v>
      </c>
      <c r="S175" s="122">
        <f>(LOOKUP(S$6,Inputs!$K$6:$O$6,Inputs!$K135:$O135)*S$155)*S159</f>
        <v>10000</v>
      </c>
      <c r="T175" s="122">
        <f>(LOOKUP(T$6,Inputs!$K$6:$O$6,Inputs!$K135:$O135)*T$155)*T159</f>
        <v>10000</v>
      </c>
      <c r="U175" s="122">
        <f>(LOOKUP(U$6,Inputs!$K$6:$O$6,Inputs!$K135:$O135)*U$155)*U159</f>
        <v>10000</v>
      </c>
      <c r="V175" s="122">
        <f>(LOOKUP(V$6,Inputs!$K$6:$O$6,Inputs!$K135:$O135)*V$155)*V159</f>
        <v>10000</v>
      </c>
      <c r="W175" s="122">
        <f>(LOOKUP(W$6,Inputs!$K$6:$O$6,Inputs!$K135:$O135)*W$155)*W159</f>
        <v>15441.375</v>
      </c>
      <c r="X175" s="122">
        <f>(LOOKUP(X$6,Inputs!$K$6:$O$6,Inputs!$K135:$O135)*X$155)*X159</f>
        <v>15441.375</v>
      </c>
      <c r="Y175" s="122">
        <f>(LOOKUP(Y$6,Inputs!$K$6:$O$6,Inputs!$K135:$O135)*Y$155)*Y159</f>
        <v>15441.375</v>
      </c>
      <c r="Z175" s="122">
        <f>(LOOKUP(Z$6,Inputs!$K$6:$O$6,Inputs!$K135:$O135)*Z$155)*Z159</f>
        <v>15441.375</v>
      </c>
      <c r="AA175" s="122">
        <f>(LOOKUP(AA$6,Inputs!$K$6:$O$6,Inputs!$K135:$O135)*AA$155)*AA159</f>
        <v>15441.375</v>
      </c>
      <c r="AB175" s="122">
        <f>(LOOKUP(AB$6,Inputs!$K$6:$O$6,Inputs!$K135:$O135)*AB$155)*AB159</f>
        <v>15441.375</v>
      </c>
      <c r="AC175" s="122">
        <f>(LOOKUP(AC$6,Inputs!$K$6:$O$6,Inputs!$K135:$O135)*AC$155)*AC159</f>
        <v>15441.375</v>
      </c>
      <c r="AD175" s="122">
        <f>(LOOKUP(AD$6,Inputs!$K$6:$O$6,Inputs!$K135:$O135)*AD$155)*AD159</f>
        <v>15441.375</v>
      </c>
      <c r="AE175" s="122">
        <f>(LOOKUP(AE$6,Inputs!$K$6:$O$6,Inputs!$K135:$O135)*AE$155)*AE159</f>
        <v>15441.375</v>
      </c>
      <c r="AF175" s="122">
        <f>(LOOKUP(AF$6,Inputs!$K$6:$O$6,Inputs!$K135:$O135)*AF$155)*AF159</f>
        <v>15441.375</v>
      </c>
      <c r="AG175" s="122">
        <f>(LOOKUP(AG$6,Inputs!$K$6:$O$6,Inputs!$K135:$O135)*AG$155)*AG159</f>
        <v>15441.375</v>
      </c>
      <c r="AH175" s="122">
        <f>(LOOKUP(AH$6,Inputs!$K$6:$O$6,Inputs!$K135:$O135)*AH$155)*AH159</f>
        <v>15441.375</v>
      </c>
      <c r="AI175" s="122">
        <f>(LOOKUP(AI$6,Inputs!$K$6:$O$6,Inputs!$K135:$O135)*AI$155)*AI159</f>
        <v>23840.13201</v>
      </c>
      <c r="AJ175" s="122">
        <f>(LOOKUP(AJ$6,Inputs!$K$6:$O$6,Inputs!$K135:$O135)*AJ$155)*AJ159</f>
        <v>23840.13201</v>
      </c>
      <c r="AK175" s="122">
        <f>(LOOKUP(AK$6,Inputs!$K$6:$O$6,Inputs!$K135:$O135)*AK$155)*AK159</f>
        <v>23840.13201</v>
      </c>
      <c r="AL175" s="122">
        <f>(LOOKUP(AL$6,Inputs!$K$6:$O$6,Inputs!$K135:$O135)*AL$155)*AL159</f>
        <v>23840.13201</v>
      </c>
      <c r="AM175" s="122">
        <f>(LOOKUP(AM$6,Inputs!$K$6:$O$6,Inputs!$K135:$O135)*AM$155)*AM159</f>
        <v>23840.13201</v>
      </c>
      <c r="AN175" s="122">
        <f>(LOOKUP(AN$6,Inputs!$K$6:$O$6,Inputs!$K135:$O135)*AN$155)*AN159</f>
        <v>23840.13201</v>
      </c>
      <c r="AO175" s="122">
        <f>(LOOKUP(AO$6,Inputs!$K$6:$O$6,Inputs!$K135:$O135)*AO$155)*AO159</f>
        <v>23840.13201</v>
      </c>
      <c r="AP175" s="122">
        <f>(LOOKUP(AP$6,Inputs!$K$6:$O$6,Inputs!$K135:$O135)*AP$155)*AP159</f>
        <v>23840.13201</v>
      </c>
      <c r="AQ175" s="122">
        <f>(LOOKUP(AQ$6,Inputs!$K$6:$O$6,Inputs!$K135:$O135)*AQ$155)*AQ159</f>
        <v>23840.13201</v>
      </c>
      <c r="AR175" s="122">
        <f>(LOOKUP(AR$6,Inputs!$K$6:$O$6,Inputs!$K135:$O135)*AR$155)*AR159</f>
        <v>23840.13201</v>
      </c>
      <c r="AS175" s="122">
        <f>(LOOKUP(AS$6,Inputs!$K$6:$O$6,Inputs!$K135:$O135)*AS$155)*AS159</f>
        <v>23840.13201</v>
      </c>
      <c r="AT175" s="122">
        <f>(LOOKUP(AT$6,Inputs!$K$6:$O$6,Inputs!$K135:$O135)*AT$155)*AT159</f>
        <v>23840.13201</v>
      </c>
      <c r="AU175" s="122">
        <f>(LOOKUP(AU$6,Inputs!$K$6:$O$6,Inputs!$K135:$O135)*AU$155)*AU159</f>
        <v>36745.42898</v>
      </c>
      <c r="AV175" s="122">
        <f>(LOOKUP(AV$6,Inputs!$K$6:$O$6,Inputs!$K135:$O135)*AV$155)*AV159</f>
        <v>36745.42898</v>
      </c>
      <c r="AW175" s="122">
        <f>(LOOKUP(AW$6,Inputs!$K$6:$O$6,Inputs!$K135:$O135)*AW$155)*AW159</f>
        <v>36745.42898</v>
      </c>
      <c r="AX175" s="122">
        <f>(LOOKUP(AX$6,Inputs!$K$6:$O$6,Inputs!$K135:$O135)*AX$155)*AX159</f>
        <v>36745.42898</v>
      </c>
      <c r="AY175" s="122">
        <f>(LOOKUP(AY$6,Inputs!$K$6:$O$6,Inputs!$K135:$O135)*AY$155)*AY159</f>
        <v>36745.42898</v>
      </c>
      <c r="AZ175" s="122">
        <f>(LOOKUP(AZ$6,Inputs!$K$6:$O$6,Inputs!$K135:$O135)*AZ$155)*AZ159</f>
        <v>36745.42898</v>
      </c>
      <c r="BA175" s="122">
        <f>(LOOKUP(BA$6,Inputs!$K$6:$O$6,Inputs!$K135:$O135)*BA$155)*BA159</f>
        <v>36745.42898</v>
      </c>
      <c r="BB175" s="122">
        <f>(LOOKUP(BB$6,Inputs!$K$6:$O$6,Inputs!$K135:$O135)*BB$155)*BB159</f>
        <v>36745.42898</v>
      </c>
      <c r="BC175" s="122">
        <f>(LOOKUP(BC$6,Inputs!$K$6:$O$6,Inputs!$K135:$O135)*BC$155)*BC159</f>
        <v>36745.42898</v>
      </c>
      <c r="BD175" s="122">
        <f>(LOOKUP(BD$6,Inputs!$K$6:$O$6,Inputs!$K135:$O135)*BD$155)*BD159</f>
        <v>36745.42898</v>
      </c>
      <c r="BE175" s="122">
        <f>(LOOKUP(BE$6,Inputs!$K$6:$O$6,Inputs!$K135:$O135)*BE$155)*BE159</f>
        <v>36745.42898</v>
      </c>
      <c r="BF175" s="122">
        <f>(LOOKUP(BF$6,Inputs!$K$6:$O$6,Inputs!$K135:$O135)*BF$155)*BF159</f>
        <v>36745.42898</v>
      </c>
      <c r="BG175" s="122">
        <f>(LOOKUP(BG$6,Inputs!$K$6:$O$6,Inputs!$K135:$O135)*BG$155)*BG159</f>
        <v>56702.79009</v>
      </c>
      <c r="BH175" s="122">
        <f>(LOOKUP(BH$6,Inputs!$K$6:$O$6,Inputs!$K135:$O135)*BH$155)*BH159</f>
        <v>56702.79009</v>
      </c>
      <c r="BI175" s="122">
        <f>(LOOKUP(BI$6,Inputs!$K$6:$O$6,Inputs!$K135:$O135)*BI$155)*BI159</f>
        <v>56702.79009</v>
      </c>
      <c r="BJ175" s="122">
        <f>(LOOKUP(BJ$6,Inputs!$K$6:$O$6,Inputs!$K135:$O135)*BJ$155)*BJ159</f>
        <v>56702.79009</v>
      </c>
      <c r="BK175" s="122">
        <f>(LOOKUP(BK$6,Inputs!$K$6:$O$6,Inputs!$K135:$O135)*BK$155)*BK159</f>
        <v>56702.79009</v>
      </c>
      <c r="BL175" s="122">
        <f>(LOOKUP(BL$6,Inputs!$K$6:$O$6,Inputs!$K135:$O135)*BL$155)*BL159</f>
        <v>56702.79009</v>
      </c>
      <c r="BM175" s="122">
        <f>(LOOKUP(BM$6,Inputs!$K$6:$O$6,Inputs!$K135:$O135)*BM$155)*BM159</f>
        <v>56702.79009</v>
      </c>
      <c r="BN175" s="122">
        <f>(LOOKUP(BN$6,Inputs!$K$6:$O$6,Inputs!$K135:$O135)*BN$155)*BN159</f>
        <v>56702.79009</v>
      </c>
      <c r="BO175" s="122">
        <f>(LOOKUP(BO$6,Inputs!$K$6:$O$6,Inputs!$K135:$O135)*BO$155)*BO159</f>
        <v>56702.79009</v>
      </c>
      <c r="BP175" s="122">
        <f>(LOOKUP(BP$6,Inputs!$K$6:$O$6,Inputs!$K135:$O135)*BP$155)*BP159</f>
        <v>56702.79009</v>
      </c>
      <c r="BQ175" s="122">
        <f>(LOOKUP(BQ$6,Inputs!$K$6:$O$6,Inputs!$K135:$O135)*BQ$155)*BQ159</f>
        <v>56702.79009</v>
      </c>
      <c r="BR175" s="122">
        <f>(LOOKUP(BR$6,Inputs!$K$6:$O$6,Inputs!$K135:$O135)*BR$155)*BR159</f>
        <v>56702.79009</v>
      </c>
    </row>
    <row r="176" ht="15.75" customHeight="1" outlineLevel="2">
      <c r="D176" s="51" t="str">
        <f>Inputs!D136</f>
        <v>CFO</v>
      </c>
      <c r="E176" s="66" t="str">
        <f>Currency</f>
        <v>[₦]</v>
      </c>
      <c r="K176" s="122">
        <f>(LOOKUP(K$6,Inputs!$K$6:$O$6,Inputs!$K136:$O136)*K$155)*K160</f>
        <v>10000</v>
      </c>
      <c r="L176" s="122">
        <f>(LOOKUP(L$6,Inputs!$K$6:$O$6,Inputs!$K136:$O136)*L$155)*L160</f>
        <v>10000</v>
      </c>
      <c r="M176" s="122">
        <f>(LOOKUP(M$6,Inputs!$K$6:$O$6,Inputs!$K136:$O136)*M$155)*M160</f>
        <v>10000</v>
      </c>
      <c r="N176" s="122">
        <f>(LOOKUP(N$6,Inputs!$K$6:$O$6,Inputs!$K136:$O136)*N$155)*N160</f>
        <v>10000</v>
      </c>
      <c r="O176" s="122">
        <f>(LOOKUP(O$6,Inputs!$K$6:$O$6,Inputs!$K136:$O136)*O$155)*O160</f>
        <v>10000</v>
      </c>
      <c r="P176" s="122">
        <f>(LOOKUP(P$6,Inputs!$K$6:$O$6,Inputs!$K136:$O136)*P$155)*P160</f>
        <v>10000</v>
      </c>
      <c r="Q176" s="122">
        <f>(LOOKUP(Q$6,Inputs!$K$6:$O$6,Inputs!$K136:$O136)*Q$155)*Q160</f>
        <v>10000</v>
      </c>
      <c r="R176" s="122">
        <f>(LOOKUP(R$6,Inputs!$K$6:$O$6,Inputs!$K136:$O136)*R$155)*R160</f>
        <v>10000</v>
      </c>
      <c r="S176" s="122">
        <f>(LOOKUP(S$6,Inputs!$K$6:$O$6,Inputs!$K136:$O136)*S$155)*S160</f>
        <v>10000</v>
      </c>
      <c r="T176" s="122">
        <f>(LOOKUP(T$6,Inputs!$K$6:$O$6,Inputs!$K136:$O136)*T$155)*T160</f>
        <v>10000</v>
      </c>
      <c r="U176" s="122">
        <f>(LOOKUP(U$6,Inputs!$K$6:$O$6,Inputs!$K136:$O136)*U$155)*U160</f>
        <v>10000</v>
      </c>
      <c r="V176" s="122">
        <f>(LOOKUP(V$6,Inputs!$K$6:$O$6,Inputs!$K136:$O136)*V$155)*V160</f>
        <v>10000</v>
      </c>
      <c r="W176" s="122">
        <f>(LOOKUP(W$6,Inputs!$K$6:$O$6,Inputs!$K136:$O136)*W$155)*W160</f>
        <v>15441.375</v>
      </c>
      <c r="X176" s="122">
        <f>(LOOKUP(X$6,Inputs!$K$6:$O$6,Inputs!$K136:$O136)*X$155)*X160</f>
        <v>15441.375</v>
      </c>
      <c r="Y176" s="122">
        <f>(LOOKUP(Y$6,Inputs!$K$6:$O$6,Inputs!$K136:$O136)*Y$155)*Y160</f>
        <v>15441.375</v>
      </c>
      <c r="Z176" s="122">
        <f>(LOOKUP(Z$6,Inputs!$K$6:$O$6,Inputs!$K136:$O136)*Z$155)*Z160</f>
        <v>15441.375</v>
      </c>
      <c r="AA176" s="122">
        <f>(LOOKUP(AA$6,Inputs!$K$6:$O$6,Inputs!$K136:$O136)*AA$155)*AA160</f>
        <v>15441.375</v>
      </c>
      <c r="AB176" s="122">
        <f>(LOOKUP(AB$6,Inputs!$K$6:$O$6,Inputs!$K136:$O136)*AB$155)*AB160</f>
        <v>15441.375</v>
      </c>
      <c r="AC176" s="122">
        <f>(LOOKUP(AC$6,Inputs!$K$6:$O$6,Inputs!$K136:$O136)*AC$155)*AC160</f>
        <v>15441.375</v>
      </c>
      <c r="AD176" s="122">
        <f>(LOOKUP(AD$6,Inputs!$K$6:$O$6,Inputs!$K136:$O136)*AD$155)*AD160</f>
        <v>15441.375</v>
      </c>
      <c r="AE176" s="122">
        <f>(LOOKUP(AE$6,Inputs!$K$6:$O$6,Inputs!$K136:$O136)*AE$155)*AE160</f>
        <v>15441.375</v>
      </c>
      <c r="AF176" s="122">
        <f>(LOOKUP(AF$6,Inputs!$K$6:$O$6,Inputs!$K136:$O136)*AF$155)*AF160</f>
        <v>15441.375</v>
      </c>
      <c r="AG176" s="122">
        <f>(LOOKUP(AG$6,Inputs!$K$6:$O$6,Inputs!$K136:$O136)*AG$155)*AG160</f>
        <v>15441.375</v>
      </c>
      <c r="AH176" s="122">
        <f>(LOOKUP(AH$6,Inputs!$K$6:$O$6,Inputs!$K136:$O136)*AH$155)*AH160</f>
        <v>15441.375</v>
      </c>
      <c r="AI176" s="122">
        <f>(LOOKUP(AI$6,Inputs!$K$6:$O$6,Inputs!$K136:$O136)*AI$155)*AI160</f>
        <v>23840.13201</v>
      </c>
      <c r="AJ176" s="122">
        <f>(LOOKUP(AJ$6,Inputs!$K$6:$O$6,Inputs!$K136:$O136)*AJ$155)*AJ160</f>
        <v>23840.13201</v>
      </c>
      <c r="AK176" s="122">
        <f>(LOOKUP(AK$6,Inputs!$K$6:$O$6,Inputs!$K136:$O136)*AK$155)*AK160</f>
        <v>23840.13201</v>
      </c>
      <c r="AL176" s="122">
        <f>(LOOKUP(AL$6,Inputs!$K$6:$O$6,Inputs!$K136:$O136)*AL$155)*AL160</f>
        <v>23840.13201</v>
      </c>
      <c r="AM176" s="122">
        <f>(LOOKUP(AM$6,Inputs!$K$6:$O$6,Inputs!$K136:$O136)*AM$155)*AM160</f>
        <v>23840.13201</v>
      </c>
      <c r="AN176" s="122">
        <f>(LOOKUP(AN$6,Inputs!$K$6:$O$6,Inputs!$K136:$O136)*AN$155)*AN160</f>
        <v>23840.13201</v>
      </c>
      <c r="AO176" s="122">
        <f>(LOOKUP(AO$6,Inputs!$K$6:$O$6,Inputs!$K136:$O136)*AO$155)*AO160</f>
        <v>23840.13201</v>
      </c>
      <c r="AP176" s="122">
        <f>(LOOKUP(AP$6,Inputs!$K$6:$O$6,Inputs!$K136:$O136)*AP$155)*AP160</f>
        <v>23840.13201</v>
      </c>
      <c r="AQ176" s="122">
        <f>(LOOKUP(AQ$6,Inputs!$K$6:$O$6,Inputs!$K136:$O136)*AQ$155)*AQ160</f>
        <v>23840.13201</v>
      </c>
      <c r="AR176" s="122">
        <f>(LOOKUP(AR$6,Inputs!$K$6:$O$6,Inputs!$K136:$O136)*AR$155)*AR160</f>
        <v>23840.13201</v>
      </c>
      <c r="AS176" s="122">
        <f>(LOOKUP(AS$6,Inputs!$K$6:$O$6,Inputs!$K136:$O136)*AS$155)*AS160</f>
        <v>23840.13201</v>
      </c>
      <c r="AT176" s="122">
        <f>(LOOKUP(AT$6,Inputs!$K$6:$O$6,Inputs!$K136:$O136)*AT$155)*AT160</f>
        <v>23840.13201</v>
      </c>
      <c r="AU176" s="122">
        <f>(LOOKUP(AU$6,Inputs!$K$6:$O$6,Inputs!$K136:$O136)*AU$155)*AU160</f>
        <v>36745.42898</v>
      </c>
      <c r="AV176" s="122">
        <f>(LOOKUP(AV$6,Inputs!$K$6:$O$6,Inputs!$K136:$O136)*AV$155)*AV160</f>
        <v>36745.42898</v>
      </c>
      <c r="AW176" s="122">
        <f>(LOOKUP(AW$6,Inputs!$K$6:$O$6,Inputs!$K136:$O136)*AW$155)*AW160</f>
        <v>36745.42898</v>
      </c>
      <c r="AX176" s="122">
        <f>(LOOKUP(AX$6,Inputs!$K$6:$O$6,Inputs!$K136:$O136)*AX$155)*AX160</f>
        <v>36745.42898</v>
      </c>
      <c r="AY176" s="122">
        <f>(LOOKUP(AY$6,Inputs!$K$6:$O$6,Inputs!$K136:$O136)*AY$155)*AY160</f>
        <v>36745.42898</v>
      </c>
      <c r="AZ176" s="122">
        <f>(LOOKUP(AZ$6,Inputs!$K$6:$O$6,Inputs!$K136:$O136)*AZ$155)*AZ160</f>
        <v>36745.42898</v>
      </c>
      <c r="BA176" s="122">
        <f>(LOOKUP(BA$6,Inputs!$K$6:$O$6,Inputs!$K136:$O136)*BA$155)*BA160</f>
        <v>36745.42898</v>
      </c>
      <c r="BB176" s="122">
        <f>(LOOKUP(BB$6,Inputs!$K$6:$O$6,Inputs!$K136:$O136)*BB$155)*BB160</f>
        <v>36745.42898</v>
      </c>
      <c r="BC176" s="122">
        <f>(LOOKUP(BC$6,Inputs!$K$6:$O$6,Inputs!$K136:$O136)*BC$155)*BC160</f>
        <v>36745.42898</v>
      </c>
      <c r="BD176" s="122">
        <f>(LOOKUP(BD$6,Inputs!$K$6:$O$6,Inputs!$K136:$O136)*BD$155)*BD160</f>
        <v>36745.42898</v>
      </c>
      <c r="BE176" s="122">
        <f>(LOOKUP(BE$6,Inputs!$K$6:$O$6,Inputs!$K136:$O136)*BE$155)*BE160</f>
        <v>36745.42898</v>
      </c>
      <c r="BF176" s="122">
        <f>(LOOKUP(BF$6,Inputs!$K$6:$O$6,Inputs!$K136:$O136)*BF$155)*BF160</f>
        <v>36745.42898</v>
      </c>
      <c r="BG176" s="122">
        <f>(LOOKUP(BG$6,Inputs!$K$6:$O$6,Inputs!$K136:$O136)*BG$155)*BG160</f>
        <v>56702.79009</v>
      </c>
      <c r="BH176" s="122">
        <f>(LOOKUP(BH$6,Inputs!$K$6:$O$6,Inputs!$K136:$O136)*BH$155)*BH160</f>
        <v>56702.79009</v>
      </c>
      <c r="BI176" s="122">
        <f>(LOOKUP(BI$6,Inputs!$K$6:$O$6,Inputs!$K136:$O136)*BI$155)*BI160</f>
        <v>56702.79009</v>
      </c>
      <c r="BJ176" s="122">
        <f>(LOOKUP(BJ$6,Inputs!$K$6:$O$6,Inputs!$K136:$O136)*BJ$155)*BJ160</f>
        <v>56702.79009</v>
      </c>
      <c r="BK176" s="122">
        <f>(LOOKUP(BK$6,Inputs!$K$6:$O$6,Inputs!$K136:$O136)*BK$155)*BK160</f>
        <v>56702.79009</v>
      </c>
      <c r="BL176" s="122">
        <f>(LOOKUP(BL$6,Inputs!$K$6:$O$6,Inputs!$K136:$O136)*BL$155)*BL160</f>
        <v>56702.79009</v>
      </c>
      <c r="BM176" s="122">
        <f>(LOOKUP(BM$6,Inputs!$K$6:$O$6,Inputs!$K136:$O136)*BM$155)*BM160</f>
        <v>56702.79009</v>
      </c>
      <c r="BN176" s="122">
        <f>(LOOKUP(BN$6,Inputs!$K$6:$O$6,Inputs!$K136:$O136)*BN$155)*BN160</f>
        <v>56702.79009</v>
      </c>
      <c r="BO176" s="122">
        <f>(LOOKUP(BO$6,Inputs!$K$6:$O$6,Inputs!$K136:$O136)*BO$155)*BO160</f>
        <v>56702.79009</v>
      </c>
      <c r="BP176" s="122">
        <f>(LOOKUP(BP$6,Inputs!$K$6:$O$6,Inputs!$K136:$O136)*BP$155)*BP160</f>
        <v>56702.79009</v>
      </c>
      <c r="BQ176" s="122">
        <f>(LOOKUP(BQ$6,Inputs!$K$6:$O$6,Inputs!$K136:$O136)*BQ$155)*BQ160</f>
        <v>56702.79009</v>
      </c>
      <c r="BR176" s="122">
        <f>(LOOKUP(BR$6,Inputs!$K$6:$O$6,Inputs!$K136:$O136)*BR$155)*BR160</f>
        <v>56702.79009</v>
      </c>
    </row>
    <row r="177" ht="15.75" customHeight="1" outlineLevel="2">
      <c r="D177" s="51" t="str">
        <f>Inputs!D137</f>
        <v>CTO</v>
      </c>
      <c r="E177" s="66" t="str">
        <f>Currency</f>
        <v>[₦]</v>
      </c>
      <c r="K177" s="122">
        <f>(LOOKUP(K$6,Inputs!$K$6:$O$6,Inputs!$K137:$O137)*K$155)*K161</f>
        <v>10000</v>
      </c>
      <c r="L177" s="122">
        <f>(LOOKUP(L$6,Inputs!$K$6:$O$6,Inputs!$K137:$O137)*L$155)*L161</f>
        <v>10000</v>
      </c>
      <c r="M177" s="122">
        <f>(LOOKUP(M$6,Inputs!$K$6:$O$6,Inputs!$K137:$O137)*M$155)*M161</f>
        <v>10000</v>
      </c>
      <c r="N177" s="122">
        <f>(LOOKUP(N$6,Inputs!$K$6:$O$6,Inputs!$K137:$O137)*N$155)*N161</f>
        <v>10000</v>
      </c>
      <c r="O177" s="122">
        <f>(LOOKUP(O$6,Inputs!$K$6:$O$6,Inputs!$K137:$O137)*O$155)*O161</f>
        <v>10000</v>
      </c>
      <c r="P177" s="122">
        <f>(LOOKUP(P$6,Inputs!$K$6:$O$6,Inputs!$K137:$O137)*P$155)*P161</f>
        <v>10000</v>
      </c>
      <c r="Q177" s="122">
        <f>(LOOKUP(Q$6,Inputs!$K$6:$O$6,Inputs!$K137:$O137)*Q$155)*Q161</f>
        <v>10000</v>
      </c>
      <c r="R177" s="122">
        <f>(LOOKUP(R$6,Inputs!$K$6:$O$6,Inputs!$K137:$O137)*R$155)*R161</f>
        <v>10000</v>
      </c>
      <c r="S177" s="122">
        <f>(LOOKUP(S$6,Inputs!$K$6:$O$6,Inputs!$K137:$O137)*S$155)*S161</f>
        <v>10000</v>
      </c>
      <c r="T177" s="122">
        <f>(LOOKUP(T$6,Inputs!$K$6:$O$6,Inputs!$K137:$O137)*T$155)*T161</f>
        <v>10000</v>
      </c>
      <c r="U177" s="122">
        <f>(LOOKUP(U$6,Inputs!$K$6:$O$6,Inputs!$K137:$O137)*U$155)*U161</f>
        <v>10000</v>
      </c>
      <c r="V177" s="122">
        <f>(LOOKUP(V$6,Inputs!$K$6:$O$6,Inputs!$K137:$O137)*V$155)*V161</f>
        <v>10000</v>
      </c>
      <c r="W177" s="122">
        <f>(LOOKUP(W$6,Inputs!$K$6:$O$6,Inputs!$K137:$O137)*W$155)*W161</f>
        <v>15441.375</v>
      </c>
      <c r="X177" s="122">
        <f>(LOOKUP(X$6,Inputs!$K$6:$O$6,Inputs!$K137:$O137)*X$155)*X161</f>
        <v>15441.375</v>
      </c>
      <c r="Y177" s="122">
        <f>(LOOKUP(Y$6,Inputs!$K$6:$O$6,Inputs!$K137:$O137)*Y$155)*Y161</f>
        <v>15441.375</v>
      </c>
      <c r="Z177" s="122">
        <f>(LOOKUP(Z$6,Inputs!$K$6:$O$6,Inputs!$K137:$O137)*Z$155)*Z161</f>
        <v>15441.375</v>
      </c>
      <c r="AA177" s="122">
        <f>(LOOKUP(AA$6,Inputs!$K$6:$O$6,Inputs!$K137:$O137)*AA$155)*AA161</f>
        <v>15441.375</v>
      </c>
      <c r="AB177" s="122">
        <f>(LOOKUP(AB$6,Inputs!$K$6:$O$6,Inputs!$K137:$O137)*AB$155)*AB161</f>
        <v>15441.375</v>
      </c>
      <c r="AC177" s="122">
        <f>(LOOKUP(AC$6,Inputs!$K$6:$O$6,Inputs!$K137:$O137)*AC$155)*AC161</f>
        <v>15441.375</v>
      </c>
      <c r="AD177" s="122">
        <f>(LOOKUP(AD$6,Inputs!$K$6:$O$6,Inputs!$K137:$O137)*AD$155)*AD161</f>
        <v>15441.375</v>
      </c>
      <c r="AE177" s="122">
        <f>(LOOKUP(AE$6,Inputs!$K$6:$O$6,Inputs!$K137:$O137)*AE$155)*AE161</f>
        <v>15441.375</v>
      </c>
      <c r="AF177" s="122">
        <f>(LOOKUP(AF$6,Inputs!$K$6:$O$6,Inputs!$K137:$O137)*AF$155)*AF161</f>
        <v>15441.375</v>
      </c>
      <c r="AG177" s="122">
        <f>(LOOKUP(AG$6,Inputs!$K$6:$O$6,Inputs!$K137:$O137)*AG$155)*AG161</f>
        <v>15441.375</v>
      </c>
      <c r="AH177" s="122">
        <f>(LOOKUP(AH$6,Inputs!$K$6:$O$6,Inputs!$K137:$O137)*AH$155)*AH161</f>
        <v>15441.375</v>
      </c>
      <c r="AI177" s="122">
        <f>(LOOKUP(AI$6,Inputs!$K$6:$O$6,Inputs!$K137:$O137)*AI$155)*AI161</f>
        <v>23840.13201</v>
      </c>
      <c r="AJ177" s="122">
        <f>(LOOKUP(AJ$6,Inputs!$K$6:$O$6,Inputs!$K137:$O137)*AJ$155)*AJ161</f>
        <v>23840.13201</v>
      </c>
      <c r="AK177" s="122">
        <f>(LOOKUP(AK$6,Inputs!$K$6:$O$6,Inputs!$K137:$O137)*AK$155)*AK161</f>
        <v>23840.13201</v>
      </c>
      <c r="AL177" s="122">
        <f>(LOOKUP(AL$6,Inputs!$K$6:$O$6,Inputs!$K137:$O137)*AL$155)*AL161</f>
        <v>23840.13201</v>
      </c>
      <c r="AM177" s="122">
        <f>(LOOKUP(AM$6,Inputs!$K$6:$O$6,Inputs!$K137:$O137)*AM$155)*AM161</f>
        <v>23840.13201</v>
      </c>
      <c r="AN177" s="122">
        <f>(LOOKUP(AN$6,Inputs!$K$6:$O$6,Inputs!$K137:$O137)*AN$155)*AN161</f>
        <v>23840.13201</v>
      </c>
      <c r="AO177" s="122">
        <f>(LOOKUP(AO$6,Inputs!$K$6:$O$6,Inputs!$K137:$O137)*AO$155)*AO161</f>
        <v>23840.13201</v>
      </c>
      <c r="AP177" s="122">
        <f>(LOOKUP(AP$6,Inputs!$K$6:$O$6,Inputs!$K137:$O137)*AP$155)*AP161</f>
        <v>23840.13201</v>
      </c>
      <c r="AQ177" s="122">
        <f>(LOOKUP(AQ$6,Inputs!$K$6:$O$6,Inputs!$K137:$O137)*AQ$155)*AQ161</f>
        <v>23840.13201</v>
      </c>
      <c r="AR177" s="122">
        <f>(LOOKUP(AR$6,Inputs!$K$6:$O$6,Inputs!$K137:$O137)*AR$155)*AR161</f>
        <v>23840.13201</v>
      </c>
      <c r="AS177" s="122">
        <f>(LOOKUP(AS$6,Inputs!$K$6:$O$6,Inputs!$K137:$O137)*AS$155)*AS161</f>
        <v>23840.13201</v>
      </c>
      <c r="AT177" s="122">
        <f>(LOOKUP(AT$6,Inputs!$K$6:$O$6,Inputs!$K137:$O137)*AT$155)*AT161</f>
        <v>23840.13201</v>
      </c>
      <c r="AU177" s="122">
        <f>(LOOKUP(AU$6,Inputs!$K$6:$O$6,Inputs!$K137:$O137)*AU$155)*AU161</f>
        <v>36745.42898</v>
      </c>
      <c r="AV177" s="122">
        <f>(LOOKUP(AV$6,Inputs!$K$6:$O$6,Inputs!$K137:$O137)*AV$155)*AV161</f>
        <v>36745.42898</v>
      </c>
      <c r="AW177" s="122">
        <f>(LOOKUP(AW$6,Inputs!$K$6:$O$6,Inputs!$K137:$O137)*AW$155)*AW161</f>
        <v>36745.42898</v>
      </c>
      <c r="AX177" s="122">
        <f>(LOOKUP(AX$6,Inputs!$K$6:$O$6,Inputs!$K137:$O137)*AX$155)*AX161</f>
        <v>36745.42898</v>
      </c>
      <c r="AY177" s="122">
        <f>(LOOKUP(AY$6,Inputs!$K$6:$O$6,Inputs!$K137:$O137)*AY$155)*AY161</f>
        <v>36745.42898</v>
      </c>
      <c r="AZ177" s="122">
        <f>(LOOKUP(AZ$6,Inputs!$K$6:$O$6,Inputs!$K137:$O137)*AZ$155)*AZ161</f>
        <v>36745.42898</v>
      </c>
      <c r="BA177" s="122">
        <f>(LOOKUP(BA$6,Inputs!$K$6:$O$6,Inputs!$K137:$O137)*BA$155)*BA161</f>
        <v>36745.42898</v>
      </c>
      <c r="BB177" s="122">
        <f>(LOOKUP(BB$6,Inputs!$K$6:$O$6,Inputs!$K137:$O137)*BB$155)*BB161</f>
        <v>36745.42898</v>
      </c>
      <c r="BC177" s="122">
        <f>(LOOKUP(BC$6,Inputs!$K$6:$O$6,Inputs!$K137:$O137)*BC$155)*BC161</f>
        <v>36745.42898</v>
      </c>
      <c r="BD177" s="122">
        <f>(LOOKUP(BD$6,Inputs!$K$6:$O$6,Inputs!$K137:$O137)*BD$155)*BD161</f>
        <v>36745.42898</v>
      </c>
      <c r="BE177" s="122">
        <f>(LOOKUP(BE$6,Inputs!$K$6:$O$6,Inputs!$K137:$O137)*BE$155)*BE161</f>
        <v>36745.42898</v>
      </c>
      <c r="BF177" s="122">
        <f>(LOOKUP(BF$6,Inputs!$K$6:$O$6,Inputs!$K137:$O137)*BF$155)*BF161</f>
        <v>36745.42898</v>
      </c>
      <c r="BG177" s="122">
        <f>(LOOKUP(BG$6,Inputs!$K$6:$O$6,Inputs!$K137:$O137)*BG$155)*BG161</f>
        <v>56702.79009</v>
      </c>
      <c r="BH177" s="122">
        <f>(LOOKUP(BH$6,Inputs!$K$6:$O$6,Inputs!$K137:$O137)*BH$155)*BH161</f>
        <v>56702.79009</v>
      </c>
      <c r="BI177" s="122">
        <f>(LOOKUP(BI$6,Inputs!$K$6:$O$6,Inputs!$K137:$O137)*BI$155)*BI161</f>
        <v>56702.79009</v>
      </c>
      <c r="BJ177" s="122">
        <f>(LOOKUP(BJ$6,Inputs!$K$6:$O$6,Inputs!$K137:$O137)*BJ$155)*BJ161</f>
        <v>56702.79009</v>
      </c>
      <c r="BK177" s="122">
        <f>(LOOKUP(BK$6,Inputs!$K$6:$O$6,Inputs!$K137:$O137)*BK$155)*BK161</f>
        <v>56702.79009</v>
      </c>
      <c r="BL177" s="122">
        <f>(LOOKUP(BL$6,Inputs!$K$6:$O$6,Inputs!$K137:$O137)*BL$155)*BL161</f>
        <v>56702.79009</v>
      </c>
      <c r="BM177" s="122">
        <f>(LOOKUP(BM$6,Inputs!$K$6:$O$6,Inputs!$K137:$O137)*BM$155)*BM161</f>
        <v>56702.79009</v>
      </c>
      <c r="BN177" s="122">
        <f>(LOOKUP(BN$6,Inputs!$K$6:$O$6,Inputs!$K137:$O137)*BN$155)*BN161</f>
        <v>56702.79009</v>
      </c>
      <c r="BO177" s="122">
        <f>(LOOKUP(BO$6,Inputs!$K$6:$O$6,Inputs!$K137:$O137)*BO$155)*BO161</f>
        <v>56702.79009</v>
      </c>
      <c r="BP177" s="122">
        <f>(LOOKUP(BP$6,Inputs!$K$6:$O$6,Inputs!$K137:$O137)*BP$155)*BP161</f>
        <v>56702.79009</v>
      </c>
      <c r="BQ177" s="122">
        <f>(LOOKUP(BQ$6,Inputs!$K$6:$O$6,Inputs!$K137:$O137)*BQ$155)*BQ161</f>
        <v>56702.79009</v>
      </c>
      <c r="BR177" s="122">
        <f>(LOOKUP(BR$6,Inputs!$K$6:$O$6,Inputs!$K137:$O137)*BR$155)*BR161</f>
        <v>56702.79009</v>
      </c>
    </row>
    <row r="178" ht="15.75" customHeight="1" outlineLevel="2">
      <c r="D178" s="51" t="str">
        <f>Inputs!D138</f>
        <v>Supply and Logistics</v>
      </c>
      <c r="E178" s="66" t="str">
        <f>Currency</f>
        <v>[₦]</v>
      </c>
      <c r="K178" s="122">
        <f>(LOOKUP(K$6,Inputs!$K$6:$O$6,Inputs!$K138:$O138)*K$155)*K162</f>
        <v>10000</v>
      </c>
      <c r="L178" s="122">
        <f>(LOOKUP(L$6,Inputs!$K$6:$O$6,Inputs!$K138:$O138)*L$155)*L162</f>
        <v>10000</v>
      </c>
      <c r="M178" s="122">
        <f>(LOOKUP(M$6,Inputs!$K$6:$O$6,Inputs!$K138:$O138)*M$155)*M162</f>
        <v>10000</v>
      </c>
      <c r="N178" s="122">
        <f>(LOOKUP(N$6,Inputs!$K$6:$O$6,Inputs!$K138:$O138)*N$155)*N162</f>
        <v>10000</v>
      </c>
      <c r="O178" s="122">
        <f>(LOOKUP(O$6,Inputs!$K$6:$O$6,Inputs!$K138:$O138)*O$155)*O162</f>
        <v>10000</v>
      </c>
      <c r="P178" s="122">
        <f>(LOOKUP(P$6,Inputs!$K$6:$O$6,Inputs!$K138:$O138)*P$155)*P162</f>
        <v>10000</v>
      </c>
      <c r="Q178" s="122">
        <f>(LOOKUP(Q$6,Inputs!$K$6:$O$6,Inputs!$K138:$O138)*Q$155)*Q162</f>
        <v>10000</v>
      </c>
      <c r="R178" s="122">
        <f>(LOOKUP(R$6,Inputs!$K$6:$O$6,Inputs!$K138:$O138)*R$155)*R162</f>
        <v>10000</v>
      </c>
      <c r="S178" s="122">
        <f>(LOOKUP(S$6,Inputs!$K$6:$O$6,Inputs!$K138:$O138)*S$155)*S162</f>
        <v>10000</v>
      </c>
      <c r="T178" s="122">
        <f>(LOOKUP(T$6,Inputs!$K$6:$O$6,Inputs!$K138:$O138)*T$155)*T162</f>
        <v>10000</v>
      </c>
      <c r="U178" s="122">
        <f>(LOOKUP(U$6,Inputs!$K$6:$O$6,Inputs!$K138:$O138)*U$155)*U162</f>
        <v>10000</v>
      </c>
      <c r="V178" s="122">
        <f>(LOOKUP(V$6,Inputs!$K$6:$O$6,Inputs!$K138:$O138)*V$155)*V162</f>
        <v>10000</v>
      </c>
      <c r="W178" s="122">
        <f>(LOOKUP(W$6,Inputs!$K$6:$O$6,Inputs!$K138:$O138)*W$155)*W162</f>
        <v>15441.375</v>
      </c>
      <c r="X178" s="122">
        <f>(LOOKUP(X$6,Inputs!$K$6:$O$6,Inputs!$K138:$O138)*X$155)*X162</f>
        <v>15441.375</v>
      </c>
      <c r="Y178" s="122">
        <f>(LOOKUP(Y$6,Inputs!$K$6:$O$6,Inputs!$K138:$O138)*Y$155)*Y162</f>
        <v>15441.375</v>
      </c>
      <c r="Z178" s="122">
        <f>(LOOKUP(Z$6,Inputs!$K$6:$O$6,Inputs!$K138:$O138)*Z$155)*Z162</f>
        <v>15441.375</v>
      </c>
      <c r="AA178" s="122">
        <f>(LOOKUP(AA$6,Inputs!$K$6:$O$6,Inputs!$K138:$O138)*AA$155)*AA162</f>
        <v>15441.375</v>
      </c>
      <c r="AB178" s="122">
        <f>(LOOKUP(AB$6,Inputs!$K$6:$O$6,Inputs!$K138:$O138)*AB$155)*AB162</f>
        <v>15441.375</v>
      </c>
      <c r="AC178" s="122">
        <f>(LOOKUP(AC$6,Inputs!$K$6:$O$6,Inputs!$K138:$O138)*AC$155)*AC162</f>
        <v>15441.375</v>
      </c>
      <c r="AD178" s="122">
        <f>(LOOKUP(AD$6,Inputs!$K$6:$O$6,Inputs!$K138:$O138)*AD$155)*AD162</f>
        <v>15441.375</v>
      </c>
      <c r="AE178" s="122">
        <f>(LOOKUP(AE$6,Inputs!$K$6:$O$6,Inputs!$K138:$O138)*AE$155)*AE162</f>
        <v>15441.375</v>
      </c>
      <c r="AF178" s="122">
        <f>(LOOKUP(AF$6,Inputs!$K$6:$O$6,Inputs!$K138:$O138)*AF$155)*AF162</f>
        <v>15441.375</v>
      </c>
      <c r="AG178" s="122">
        <f>(LOOKUP(AG$6,Inputs!$K$6:$O$6,Inputs!$K138:$O138)*AG$155)*AG162</f>
        <v>15441.375</v>
      </c>
      <c r="AH178" s="122">
        <f>(LOOKUP(AH$6,Inputs!$K$6:$O$6,Inputs!$K138:$O138)*AH$155)*AH162</f>
        <v>15441.375</v>
      </c>
      <c r="AI178" s="122">
        <f>(LOOKUP(AI$6,Inputs!$K$6:$O$6,Inputs!$K138:$O138)*AI$155)*AI162</f>
        <v>23840.13201</v>
      </c>
      <c r="AJ178" s="122">
        <f>(LOOKUP(AJ$6,Inputs!$K$6:$O$6,Inputs!$K138:$O138)*AJ$155)*AJ162</f>
        <v>23840.13201</v>
      </c>
      <c r="AK178" s="122">
        <f>(LOOKUP(AK$6,Inputs!$K$6:$O$6,Inputs!$K138:$O138)*AK$155)*AK162</f>
        <v>23840.13201</v>
      </c>
      <c r="AL178" s="122">
        <f>(LOOKUP(AL$6,Inputs!$K$6:$O$6,Inputs!$K138:$O138)*AL$155)*AL162</f>
        <v>23840.13201</v>
      </c>
      <c r="AM178" s="122">
        <f>(LOOKUP(AM$6,Inputs!$K$6:$O$6,Inputs!$K138:$O138)*AM$155)*AM162</f>
        <v>23840.13201</v>
      </c>
      <c r="AN178" s="122">
        <f>(LOOKUP(AN$6,Inputs!$K$6:$O$6,Inputs!$K138:$O138)*AN$155)*AN162</f>
        <v>23840.13201</v>
      </c>
      <c r="AO178" s="122">
        <f>(LOOKUP(AO$6,Inputs!$K$6:$O$6,Inputs!$K138:$O138)*AO$155)*AO162</f>
        <v>23840.13201</v>
      </c>
      <c r="AP178" s="122">
        <f>(LOOKUP(AP$6,Inputs!$K$6:$O$6,Inputs!$K138:$O138)*AP$155)*AP162</f>
        <v>23840.13201</v>
      </c>
      <c r="AQ178" s="122">
        <f>(LOOKUP(AQ$6,Inputs!$K$6:$O$6,Inputs!$K138:$O138)*AQ$155)*AQ162</f>
        <v>23840.13201</v>
      </c>
      <c r="AR178" s="122">
        <f>(LOOKUP(AR$6,Inputs!$K$6:$O$6,Inputs!$K138:$O138)*AR$155)*AR162</f>
        <v>23840.13201</v>
      </c>
      <c r="AS178" s="122">
        <f>(LOOKUP(AS$6,Inputs!$K$6:$O$6,Inputs!$K138:$O138)*AS$155)*AS162</f>
        <v>23840.13201</v>
      </c>
      <c r="AT178" s="122">
        <f>(LOOKUP(AT$6,Inputs!$K$6:$O$6,Inputs!$K138:$O138)*AT$155)*AT162</f>
        <v>23840.13201</v>
      </c>
      <c r="AU178" s="122">
        <f>(LOOKUP(AU$6,Inputs!$K$6:$O$6,Inputs!$K138:$O138)*AU$155)*AU162</f>
        <v>36745.42898</v>
      </c>
      <c r="AV178" s="122">
        <f>(LOOKUP(AV$6,Inputs!$K$6:$O$6,Inputs!$K138:$O138)*AV$155)*AV162</f>
        <v>36745.42898</v>
      </c>
      <c r="AW178" s="122">
        <f>(LOOKUP(AW$6,Inputs!$K$6:$O$6,Inputs!$K138:$O138)*AW$155)*AW162</f>
        <v>36745.42898</v>
      </c>
      <c r="AX178" s="122">
        <f>(LOOKUP(AX$6,Inputs!$K$6:$O$6,Inputs!$K138:$O138)*AX$155)*AX162</f>
        <v>36745.42898</v>
      </c>
      <c r="AY178" s="122">
        <f>(LOOKUP(AY$6,Inputs!$K$6:$O$6,Inputs!$K138:$O138)*AY$155)*AY162</f>
        <v>36745.42898</v>
      </c>
      <c r="AZ178" s="122">
        <f>(LOOKUP(AZ$6,Inputs!$K$6:$O$6,Inputs!$K138:$O138)*AZ$155)*AZ162</f>
        <v>36745.42898</v>
      </c>
      <c r="BA178" s="122">
        <f>(LOOKUP(BA$6,Inputs!$K$6:$O$6,Inputs!$K138:$O138)*BA$155)*BA162</f>
        <v>36745.42898</v>
      </c>
      <c r="BB178" s="122">
        <f>(LOOKUP(BB$6,Inputs!$K$6:$O$6,Inputs!$K138:$O138)*BB$155)*BB162</f>
        <v>36745.42898</v>
      </c>
      <c r="BC178" s="122">
        <f>(LOOKUP(BC$6,Inputs!$K$6:$O$6,Inputs!$K138:$O138)*BC$155)*BC162</f>
        <v>36745.42898</v>
      </c>
      <c r="BD178" s="122">
        <f>(LOOKUP(BD$6,Inputs!$K$6:$O$6,Inputs!$K138:$O138)*BD$155)*BD162</f>
        <v>36745.42898</v>
      </c>
      <c r="BE178" s="122">
        <f>(LOOKUP(BE$6,Inputs!$K$6:$O$6,Inputs!$K138:$O138)*BE$155)*BE162</f>
        <v>36745.42898</v>
      </c>
      <c r="BF178" s="122">
        <f>(LOOKUP(BF$6,Inputs!$K$6:$O$6,Inputs!$K138:$O138)*BF$155)*BF162</f>
        <v>36745.42898</v>
      </c>
      <c r="BG178" s="122">
        <f>(LOOKUP(BG$6,Inputs!$K$6:$O$6,Inputs!$K138:$O138)*BG$155)*BG162</f>
        <v>56702.79009</v>
      </c>
      <c r="BH178" s="122">
        <f>(LOOKUP(BH$6,Inputs!$K$6:$O$6,Inputs!$K138:$O138)*BH$155)*BH162</f>
        <v>56702.79009</v>
      </c>
      <c r="BI178" s="122">
        <f>(LOOKUP(BI$6,Inputs!$K$6:$O$6,Inputs!$K138:$O138)*BI$155)*BI162</f>
        <v>56702.79009</v>
      </c>
      <c r="BJ178" s="122">
        <f>(LOOKUP(BJ$6,Inputs!$K$6:$O$6,Inputs!$K138:$O138)*BJ$155)*BJ162</f>
        <v>56702.79009</v>
      </c>
      <c r="BK178" s="122">
        <f>(LOOKUP(BK$6,Inputs!$K$6:$O$6,Inputs!$K138:$O138)*BK$155)*BK162</f>
        <v>56702.79009</v>
      </c>
      <c r="BL178" s="122">
        <f>(LOOKUP(BL$6,Inputs!$K$6:$O$6,Inputs!$K138:$O138)*BL$155)*BL162</f>
        <v>56702.79009</v>
      </c>
      <c r="BM178" s="122">
        <f>(LOOKUP(BM$6,Inputs!$K$6:$O$6,Inputs!$K138:$O138)*BM$155)*BM162</f>
        <v>56702.79009</v>
      </c>
      <c r="BN178" s="122">
        <f>(LOOKUP(BN$6,Inputs!$K$6:$O$6,Inputs!$K138:$O138)*BN$155)*BN162</f>
        <v>56702.79009</v>
      </c>
      <c r="BO178" s="122">
        <f>(LOOKUP(BO$6,Inputs!$K$6:$O$6,Inputs!$K138:$O138)*BO$155)*BO162</f>
        <v>56702.79009</v>
      </c>
      <c r="BP178" s="122">
        <f>(LOOKUP(BP$6,Inputs!$K$6:$O$6,Inputs!$K138:$O138)*BP$155)*BP162</f>
        <v>56702.79009</v>
      </c>
      <c r="BQ178" s="122">
        <f>(LOOKUP(BQ$6,Inputs!$K$6:$O$6,Inputs!$K138:$O138)*BQ$155)*BQ162</f>
        <v>56702.79009</v>
      </c>
      <c r="BR178" s="122">
        <f>(LOOKUP(BR$6,Inputs!$K$6:$O$6,Inputs!$K138:$O138)*BR$155)*BR162</f>
        <v>56702.79009</v>
      </c>
    </row>
    <row r="179" ht="15.75" customHeight="1" outlineLevel="2">
      <c r="D179" s="51" t="str">
        <f>Inputs!D139</f>
        <v>Marketing Officer</v>
      </c>
      <c r="E179" s="66" t="str">
        <f>Currency</f>
        <v>[₦]</v>
      </c>
      <c r="K179" s="122">
        <f>(LOOKUP(K$6,Inputs!$K$6:$O$6,Inputs!$K139:$O139)*K$155)*K163</f>
        <v>10000</v>
      </c>
      <c r="L179" s="122">
        <f>(LOOKUP(L$6,Inputs!$K$6:$O$6,Inputs!$K139:$O139)*L$155)*L163</f>
        <v>10000</v>
      </c>
      <c r="M179" s="122">
        <f>(LOOKUP(M$6,Inputs!$K$6:$O$6,Inputs!$K139:$O139)*M$155)*M163</f>
        <v>10000</v>
      </c>
      <c r="N179" s="122">
        <f>(LOOKUP(N$6,Inputs!$K$6:$O$6,Inputs!$K139:$O139)*N$155)*N163</f>
        <v>10000</v>
      </c>
      <c r="O179" s="122">
        <f>(LOOKUP(O$6,Inputs!$K$6:$O$6,Inputs!$K139:$O139)*O$155)*O163</f>
        <v>10000</v>
      </c>
      <c r="P179" s="122">
        <f>(LOOKUP(P$6,Inputs!$K$6:$O$6,Inputs!$K139:$O139)*P$155)*P163</f>
        <v>10000</v>
      </c>
      <c r="Q179" s="122">
        <f>(LOOKUP(Q$6,Inputs!$K$6:$O$6,Inputs!$K139:$O139)*Q$155)*Q163</f>
        <v>10000</v>
      </c>
      <c r="R179" s="122">
        <f>(LOOKUP(R$6,Inputs!$K$6:$O$6,Inputs!$K139:$O139)*R$155)*R163</f>
        <v>10000</v>
      </c>
      <c r="S179" s="122">
        <f>(LOOKUP(S$6,Inputs!$K$6:$O$6,Inputs!$K139:$O139)*S$155)*S163</f>
        <v>10000</v>
      </c>
      <c r="T179" s="122">
        <f>(LOOKUP(T$6,Inputs!$K$6:$O$6,Inputs!$K139:$O139)*T$155)*T163</f>
        <v>10000</v>
      </c>
      <c r="U179" s="122">
        <f>(LOOKUP(U$6,Inputs!$K$6:$O$6,Inputs!$K139:$O139)*U$155)*U163</f>
        <v>10000</v>
      </c>
      <c r="V179" s="122">
        <f>(LOOKUP(V$6,Inputs!$K$6:$O$6,Inputs!$K139:$O139)*V$155)*V163</f>
        <v>10000</v>
      </c>
      <c r="W179" s="122">
        <f>(LOOKUP(W$6,Inputs!$K$6:$O$6,Inputs!$K139:$O139)*W$155)*W163</f>
        <v>15441.375</v>
      </c>
      <c r="X179" s="122">
        <f>(LOOKUP(X$6,Inputs!$K$6:$O$6,Inputs!$K139:$O139)*X$155)*X163</f>
        <v>15441.375</v>
      </c>
      <c r="Y179" s="122">
        <f>(LOOKUP(Y$6,Inputs!$K$6:$O$6,Inputs!$K139:$O139)*Y$155)*Y163</f>
        <v>15441.375</v>
      </c>
      <c r="Z179" s="122">
        <f>(LOOKUP(Z$6,Inputs!$K$6:$O$6,Inputs!$K139:$O139)*Z$155)*Z163</f>
        <v>15441.375</v>
      </c>
      <c r="AA179" s="122">
        <f>(LOOKUP(AA$6,Inputs!$K$6:$O$6,Inputs!$K139:$O139)*AA$155)*AA163</f>
        <v>15441.375</v>
      </c>
      <c r="AB179" s="122">
        <f>(LOOKUP(AB$6,Inputs!$K$6:$O$6,Inputs!$K139:$O139)*AB$155)*AB163</f>
        <v>15441.375</v>
      </c>
      <c r="AC179" s="122">
        <f>(LOOKUP(AC$6,Inputs!$K$6:$O$6,Inputs!$K139:$O139)*AC$155)*AC163</f>
        <v>15441.375</v>
      </c>
      <c r="AD179" s="122">
        <f>(LOOKUP(AD$6,Inputs!$K$6:$O$6,Inputs!$K139:$O139)*AD$155)*AD163</f>
        <v>15441.375</v>
      </c>
      <c r="AE179" s="122">
        <f>(LOOKUP(AE$6,Inputs!$K$6:$O$6,Inputs!$K139:$O139)*AE$155)*AE163</f>
        <v>15441.375</v>
      </c>
      <c r="AF179" s="122">
        <f>(LOOKUP(AF$6,Inputs!$K$6:$O$6,Inputs!$K139:$O139)*AF$155)*AF163</f>
        <v>15441.375</v>
      </c>
      <c r="AG179" s="122">
        <f>(LOOKUP(AG$6,Inputs!$K$6:$O$6,Inputs!$K139:$O139)*AG$155)*AG163</f>
        <v>15441.375</v>
      </c>
      <c r="AH179" s="122">
        <f>(LOOKUP(AH$6,Inputs!$K$6:$O$6,Inputs!$K139:$O139)*AH$155)*AH163</f>
        <v>15441.375</v>
      </c>
      <c r="AI179" s="122">
        <f>(LOOKUP(AI$6,Inputs!$K$6:$O$6,Inputs!$K139:$O139)*AI$155)*AI163</f>
        <v>23840.13201</v>
      </c>
      <c r="AJ179" s="122">
        <f>(LOOKUP(AJ$6,Inputs!$K$6:$O$6,Inputs!$K139:$O139)*AJ$155)*AJ163</f>
        <v>23840.13201</v>
      </c>
      <c r="AK179" s="122">
        <f>(LOOKUP(AK$6,Inputs!$K$6:$O$6,Inputs!$K139:$O139)*AK$155)*AK163</f>
        <v>23840.13201</v>
      </c>
      <c r="AL179" s="122">
        <f>(LOOKUP(AL$6,Inputs!$K$6:$O$6,Inputs!$K139:$O139)*AL$155)*AL163</f>
        <v>23840.13201</v>
      </c>
      <c r="AM179" s="122">
        <f>(LOOKUP(AM$6,Inputs!$K$6:$O$6,Inputs!$K139:$O139)*AM$155)*AM163</f>
        <v>23840.13201</v>
      </c>
      <c r="AN179" s="122">
        <f>(LOOKUP(AN$6,Inputs!$K$6:$O$6,Inputs!$K139:$O139)*AN$155)*AN163</f>
        <v>23840.13201</v>
      </c>
      <c r="AO179" s="122">
        <f>(LOOKUP(AO$6,Inputs!$K$6:$O$6,Inputs!$K139:$O139)*AO$155)*AO163</f>
        <v>23840.13201</v>
      </c>
      <c r="AP179" s="122">
        <f>(LOOKUP(AP$6,Inputs!$K$6:$O$6,Inputs!$K139:$O139)*AP$155)*AP163</f>
        <v>23840.13201</v>
      </c>
      <c r="AQ179" s="122">
        <f>(LOOKUP(AQ$6,Inputs!$K$6:$O$6,Inputs!$K139:$O139)*AQ$155)*AQ163</f>
        <v>23840.13201</v>
      </c>
      <c r="AR179" s="122">
        <f>(LOOKUP(AR$6,Inputs!$K$6:$O$6,Inputs!$K139:$O139)*AR$155)*AR163</f>
        <v>23840.13201</v>
      </c>
      <c r="AS179" s="122">
        <f>(LOOKUP(AS$6,Inputs!$K$6:$O$6,Inputs!$K139:$O139)*AS$155)*AS163</f>
        <v>23840.13201</v>
      </c>
      <c r="AT179" s="122">
        <f>(LOOKUP(AT$6,Inputs!$K$6:$O$6,Inputs!$K139:$O139)*AT$155)*AT163</f>
        <v>23840.13201</v>
      </c>
      <c r="AU179" s="122">
        <f>(LOOKUP(AU$6,Inputs!$K$6:$O$6,Inputs!$K139:$O139)*AU$155)*AU163</f>
        <v>36745.42898</v>
      </c>
      <c r="AV179" s="122">
        <f>(LOOKUP(AV$6,Inputs!$K$6:$O$6,Inputs!$K139:$O139)*AV$155)*AV163</f>
        <v>36745.42898</v>
      </c>
      <c r="AW179" s="122">
        <f>(LOOKUP(AW$6,Inputs!$K$6:$O$6,Inputs!$K139:$O139)*AW$155)*AW163</f>
        <v>36745.42898</v>
      </c>
      <c r="AX179" s="122">
        <f>(LOOKUP(AX$6,Inputs!$K$6:$O$6,Inputs!$K139:$O139)*AX$155)*AX163</f>
        <v>36745.42898</v>
      </c>
      <c r="AY179" s="122">
        <f>(LOOKUP(AY$6,Inputs!$K$6:$O$6,Inputs!$K139:$O139)*AY$155)*AY163</f>
        <v>36745.42898</v>
      </c>
      <c r="AZ179" s="122">
        <f>(LOOKUP(AZ$6,Inputs!$K$6:$O$6,Inputs!$K139:$O139)*AZ$155)*AZ163</f>
        <v>36745.42898</v>
      </c>
      <c r="BA179" s="122">
        <f>(LOOKUP(BA$6,Inputs!$K$6:$O$6,Inputs!$K139:$O139)*BA$155)*BA163</f>
        <v>36745.42898</v>
      </c>
      <c r="BB179" s="122">
        <f>(LOOKUP(BB$6,Inputs!$K$6:$O$6,Inputs!$K139:$O139)*BB$155)*BB163</f>
        <v>36745.42898</v>
      </c>
      <c r="BC179" s="122">
        <f>(LOOKUP(BC$6,Inputs!$K$6:$O$6,Inputs!$K139:$O139)*BC$155)*BC163</f>
        <v>36745.42898</v>
      </c>
      <c r="BD179" s="122">
        <f>(LOOKUP(BD$6,Inputs!$K$6:$O$6,Inputs!$K139:$O139)*BD$155)*BD163</f>
        <v>36745.42898</v>
      </c>
      <c r="BE179" s="122">
        <f>(LOOKUP(BE$6,Inputs!$K$6:$O$6,Inputs!$K139:$O139)*BE$155)*BE163</f>
        <v>36745.42898</v>
      </c>
      <c r="BF179" s="122">
        <f>(LOOKUP(BF$6,Inputs!$K$6:$O$6,Inputs!$K139:$O139)*BF$155)*BF163</f>
        <v>36745.42898</v>
      </c>
      <c r="BG179" s="122">
        <f>(LOOKUP(BG$6,Inputs!$K$6:$O$6,Inputs!$K139:$O139)*BG$155)*BG163</f>
        <v>56702.79009</v>
      </c>
      <c r="BH179" s="122">
        <f>(LOOKUP(BH$6,Inputs!$K$6:$O$6,Inputs!$K139:$O139)*BH$155)*BH163</f>
        <v>56702.79009</v>
      </c>
      <c r="BI179" s="122">
        <f>(LOOKUP(BI$6,Inputs!$K$6:$O$6,Inputs!$K139:$O139)*BI$155)*BI163</f>
        <v>56702.79009</v>
      </c>
      <c r="BJ179" s="122">
        <f>(LOOKUP(BJ$6,Inputs!$K$6:$O$6,Inputs!$K139:$O139)*BJ$155)*BJ163</f>
        <v>56702.79009</v>
      </c>
      <c r="BK179" s="122">
        <f>(LOOKUP(BK$6,Inputs!$K$6:$O$6,Inputs!$K139:$O139)*BK$155)*BK163</f>
        <v>56702.79009</v>
      </c>
      <c r="BL179" s="122">
        <f>(LOOKUP(BL$6,Inputs!$K$6:$O$6,Inputs!$K139:$O139)*BL$155)*BL163</f>
        <v>56702.79009</v>
      </c>
      <c r="BM179" s="122">
        <f>(LOOKUP(BM$6,Inputs!$K$6:$O$6,Inputs!$K139:$O139)*BM$155)*BM163</f>
        <v>56702.79009</v>
      </c>
      <c r="BN179" s="122">
        <f>(LOOKUP(BN$6,Inputs!$K$6:$O$6,Inputs!$K139:$O139)*BN$155)*BN163</f>
        <v>56702.79009</v>
      </c>
      <c r="BO179" s="122">
        <f>(LOOKUP(BO$6,Inputs!$K$6:$O$6,Inputs!$K139:$O139)*BO$155)*BO163</f>
        <v>56702.79009</v>
      </c>
      <c r="BP179" s="122">
        <f>(LOOKUP(BP$6,Inputs!$K$6:$O$6,Inputs!$K139:$O139)*BP$155)*BP163</f>
        <v>56702.79009</v>
      </c>
      <c r="BQ179" s="122">
        <f>(LOOKUP(BQ$6,Inputs!$K$6:$O$6,Inputs!$K139:$O139)*BQ$155)*BQ163</f>
        <v>56702.79009</v>
      </c>
      <c r="BR179" s="122">
        <f>(LOOKUP(BR$6,Inputs!$K$6:$O$6,Inputs!$K139:$O139)*BR$155)*BR163</f>
        <v>56702.79009</v>
      </c>
    </row>
    <row r="180" ht="15.75" customHeight="1" outlineLevel="2">
      <c r="D180" s="51" t="str">
        <f>Inputs!D140</f>
        <v>Product Manager</v>
      </c>
      <c r="E180" s="66" t="str">
        <f>Currency</f>
        <v>[₦]</v>
      </c>
      <c r="K180" s="122">
        <f>(LOOKUP(K$6,Inputs!$K$6:$O$6,Inputs!$K140:$O140)*K$155)*K164</f>
        <v>10000</v>
      </c>
      <c r="L180" s="122">
        <f>(LOOKUP(L$6,Inputs!$K$6:$O$6,Inputs!$K140:$O140)*L$155)*L164</f>
        <v>10000</v>
      </c>
      <c r="M180" s="122">
        <f>(LOOKUP(M$6,Inputs!$K$6:$O$6,Inputs!$K140:$O140)*M$155)*M164</f>
        <v>10000</v>
      </c>
      <c r="N180" s="122">
        <f>(LOOKUP(N$6,Inputs!$K$6:$O$6,Inputs!$K140:$O140)*N$155)*N164</f>
        <v>10000</v>
      </c>
      <c r="O180" s="122">
        <f>(LOOKUP(O$6,Inputs!$K$6:$O$6,Inputs!$K140:$O140)*O$155)*O164</f>
        <v>10000</v>
      </c>
      <c r="P180" s="122">
        <f>(LOOKUP(P$6,Inputs!$K$6:$O$6,Inputs!$K140:$O140)*P$155)*P164</f>
        <v>10000</v>
      </c>
      <c r="Q180" s="122">
        <f>(LOOKUP(Q$6,Inputs!$K$6:$O$6,Inputs!$K140:$O140)*Q$155)*Q164</f>
        <v>10000</v>
      </c>
      <c r="R180" s="122">
        <f>(LOOKUP(R$6,Inputs!$K$6:$O$6,Inputs!$K140:$O140)*R$155)*R164</f>
        <v>10000</v>
      </c>
      <c r="S180" s="122">
        <f>(LOOKUP(S$6,Inputs!$K$6:$O$6,Inputs!$K140:$O140)*S$155)*S164</f>
        <v>10000</v>
      </c>
      <c r="T180" s="122">
        <f>(LOOKUP(T$6,Inputs!$K$6:$O$6,Inputs!$K140:$O140)*T$155)*T164</f>
        <v>10000</v>
      </c>
      <c r="U180" s="122">
        <f>(LOOKUP(U$6,Inputs!$K$6:$O$6,Inputs!$K140:$O140)*U$155)*U164</f>
        <v>10000</v>
      </c>
      <c r="V180" s="122">
        <f>(LOOKUP(V$6,Inputs!$K$6:$O$6,Inputs!$K140:$O140)*V$155)*V164</f>
        <v>10000</v>
      </c>
      <c r="W180" s="122">
        <f>(LOOKUP(W$6,Inputs!$K$6:$O$6,Inputs!$K140:$O140)*W$155)*W164</f>
        <v>15441.375</v>
      </c>
      <c r="X180" s="122">
        <f>(LOOKUP(X$6,Inputs!$K$6:$O$6,Inputs!$K140:$O140)*X$155)*X164</f>
        <v>15441.375</v>
      </c>
      <c r="Y180" s="122">
        <f>(LOOKUP(Y$6,Inputs!$K$6:$O$6,Inputs!$K140:$O140)*Y$155)*Y164</f>
        <v>15441.375</v>
      </c>
      <c r="Z180" s="122">
        <f>(LOOKUP(Z$6,Inputs!$K$6:$O$6,Inputs!$K140:$O140)*Z$155)*Z164</f>
        <v>15441.375</v>
      </c>
      <c r="AA180" s="122">
        <f>(LOOKUP(AA$6,Inputs!$K$6:$O$6,Inputs!$K140:$O140)*AA$155)*AA164</f>
        <v>15441.375</v>
      </c>
      <c r="AB180" s="122">
        <f>(LOOKUP(AB$6,Inputs!$K$6:$O$6,Inputs!$K140:$O140)*AB$155)*AB164</f>
        <v>15441.375</v>
      </c>
      <c r="AC180" s="122">
        <f>(LOOKUP(AC$6,Inputs!$K$6:$O$6,Inputs!$K140:$O140)*AC$155)*AC164</f>
        <v>15441.375</v>
      </c>
      <c r="AD180" s="122">
        <f>(LOOKUP(AD$6,Inputs!$K$6:$O$6,Inputs!$K140:$O140)*AD$155)*AD164</f>
        <v>15441.375</v>
      </c>
      <c r="AE180" s="122">
        <f>(LOOKUP(AE$6,Inputs!$K$6:$O$6,Inputs!$K140:$O140)*AE$155)*AE164</f>
        <v>15441.375</v>
      </c>
      <c r="AF180" s="122">
        <f>(LOOKUP(AF$6,Inputs!$K$6:$O$6,Inputs!$K140:$O140)*AF$155)*AF164</f>
        <v>15441.375</v>
      </c>
      <c r="AG180" s="122">
        <f>(LOOKUP(AG$6,Inputs!$K$6:$O$6,Inputs!$K140:$O140)*AG$155)*AG164</f>
        <v>15441.375</v>
      </c>
      <c r="AH180" s="122">
        <f>(LOOKUP(AH$6,Inputs!$K$6:$O$6,Inputs!$K140:$O140)*AH$155)*AH164</f>
        <v>15441.375</v>
      </c>
      <c r="AI180" s="122">
        <f>(LOOKUP(AI$6,Inputs!$K$6:$O$6,Inputs!$K140:$O140)*AI$155)*AI164</f>
        <v>23840.13201</v>
      </c>
      <c r="AJ180" s="122">
        <f>(LOOKUP(AJ$6,Inputs!$K$6:$O$6,Inputs!$K140:$O140)*AJ$155)*AJ164</f>
        <v>23840.13201</v>
      </c>
      <c r="AK180" s="122">
        <f>(LOOKUP(AK$6,Inputs!$K$6:$O$6,Inputs!$K140:$O140)*AK$155)*AK164</f>
        <v>23840.13201</v>
      </c>
      <c r="AL180" s="122">
        <f>(LOOKUP(AL$6,Inputs!$K$6:$O$6,Inputs!$K140:$O140)*AL$155)*AL164</f>
        <v>23840.13201</v>
      </c>
      <c r="AM180" s="122">
        <f>(LOOKUP(AM$6,Inputs!$K$6:$O$6,Inputs!$K140:$O140)*AM$155)*AM164</f>
        <v>23840.13201</v>
      </c>
      <c r="AN180" s="122">
        <f>(LOOKUP(AN$6,Inputs!$K$6:$O$6,Inputs!$K140:$O140)*AN$155)*AN164</f>
        <v>23840.13201</v>
      </c>
      <c r="AO180" s="122">
        <f>(LOOKUP(AO$6,Inputs!$K$6:$O$6,Inputs!$K140:$O140)*AO$155)*AO164</f>
        <v>23840.13201</v>
      </c>
      <c r="AP180" s="122">
        <f>(LOOKUP(AP$6,Inputs!$K$6:$O$6,Inputs!$K140:$O140)*AP$155)*AP164</f>
        <v>23840.13201</v>
      </c>
      <c r="AQ180" s="122">
        <f>(LOOKUP(AQ$6,Inputs!$K$6:$O$6,Inputs!$K140:$O140)*AQ$155)*AQ164</f>
        <v>23840.13201</v>
      </c>
      <c r="AR180" s="122">
        <f>(LOOKUP(AR$6,Inputs!$K$6:$O$6,Inputs!$K140:$O140)*AR$155)*AR164</f>
        <v>23840.13201</v>
      </c>
      <c r="AS180" s="122">
        <f>(LOOKUP(AS$6,Inputs!$K$6:$O$6,Inputs!$K140:$O140)*AS$155)*AS164</f>
        <v>23840.13201</v>
      </c>
      <c r="AT180" s="122">
        <f>(LOOKUP(AT$6,Inputs!$K$6:$O$6,Inputs!$K140:$O140)*AT$155)*AT164</f>
        <v>23840.13201</v>
      </c>
      <c r="AU180" s="122">
        <f>(LOOKUP(AU$6,Inputs!$K$6:$O$6,Inputs!$K140:$O140)*AU$155)*AU164</f>
        <v>36745.42898</v>
      </c>
      <c r="AV180" s="122">
        <f>(LOOKUP(AV$6,Inputs!$K$6:$O$6,Inputs!$K140:$O140)*AV$155)*AV164</f>
        <v>36745.42898</v>
      </c>
      <c r="AW180" s="122">
        <f>(LOOKUP(AW$6,Inputs!$K$6:$O$6,Inputs!$K140:$O140)*AW$155)*AW164</f>
        <v>36745.42898</v>
      </c>
      <c r="AX180" s="122">
        <f>(LOOKUP(AX$6,Inputs!$K$6:$O$6,Inputs!$K140:$O140)*AX$155)*AX164</f>
        <v>36745.42898</v>
      </c>
      <c r="AY180" s="122">
        <f>(LOOKUP(AY$6,Inputs!$K$6:$O$6,Inputs!$K140:$O140)*AY$155)*AY164</f>
        <v>36745.42898</v>
      </c>
      <c r="AZ180" s="122">
        <f>(LOOKUP(AZ$6,Inputs!$K$6:$O$6,Inputs!$K140:$O140)*AZ$155)*AZ164</f>
        <v>36745.42898</v>
      </c>
      <c r="BA180" s="122">
        <f>(LOOKUP(BA$6,Inputs!$K$6:$O$6,Inputs!$K140:$O140)*BA$155)*BA164</f>
        <v>36745.42898</v>
      </c>
      <c r="BB180" s="122">
        <f>(LOOKUP(BB$6,Inputs!$K$6:$O$6,Inputs!$K140:$O140)*BB$155)*BB164</f>
        <v>36745.42898</v>
      </c>
      <c r="BC180" s="122">
        <f>(LOOKUP(BC$6,Inputs!$K$6:$O$6,Inputs!$K140:$O140)*BC$155)*BC164</f>
        <v>36745.42898</v>
      </c>
      <c r="BD180" s="122">
        <f>(LOOKUP(BD$6,Inputs!$K$6:$O$6,Inputs!$K140:$O140)*BD$155)*BD164</f>
        <v>36745.42898</v>
      </c>
      <c r="BE180" s="122">
        <f>(LOOKUP(BE$6,Inputs!$K$6:$O$6,Inputs!$K140:$O140)*BE$155)*BE164</f>
        <v>36745.42898</v>
      </c>
      <c r="BF180" s="122">
        <f>(LOOKUP(BF$6,Inputs!$K$6:$O$6,Inputs!$K140:$O140)*BF$155)*BF164</f>
        <v>36745.42898</v>
      </c>
      <c r="BG180" s="122">
        <f>(LOOKUP(BG$6,Inputs!$K$6:$O$6,Inputs!$K140:$O140)*BG$155)*BG164</f>
        <v>56702.79009</v>
      </c>
      <c r="BH180" s="122">
        <f>(LOOKUP(BH$6,Inputs!$K$6:$O$6,Inputs!$K140:$O140)*BH$155)*BH164</f>
        <v>56702.79009</v>
      </c>
      <c r="BI180" s="122">
        <f>(LOOKUP(BI$6,Inputs!$K$6:$O$6,Inputs!$K140:$O140)*BI$155)*BI164</f>
        <v>56702.79009</v>
      </c>
      <c r="BJ180" s="122">
        <f>(LOOKUP(BJ$6,Inputs!$K$6:$O$6,Inputs!$K140:$O140)*BJ$155)*BJ164</f>
        <v>56702.79009</v>
      </c>
      <c r="BK180" s="122">
        <f>(LOOKUP(BK$6,Inputs!$K$6:$O$6,Inputs!$K140:$O140)*BK$155)*BK164</f>
        <v>56702.79009</v>
      </c>
      <c r="BL180" s="122">
        <f>(LOOKUP(BL$6,Inputs!$K$6:$O$6,Inputs!$K140:$O140)*BL$155)*BL164</f>
        <v>56702.79009</v>
      </c>
      <c r="BM180" s="122">
        <f>(LOOKUP(BM$6,Inputs!$K$6:$O$6,Inputs!$K140:$O140)*BM$155)*BM164</f>
        <v>56702.79009</v>
      </c>
      <c r="BN180" s="122">
        <f>(LOOKUP(BN$6,Inputs!$K$6:$O$6,Inputs!$K140:$O140)*BN$155)*BN164</f>
        <v>56702.79009</v>
      </c>
      <c r="BO180" s="122">
        <f>(LOOKUP(BO$6,Inputs!$K$6:$O$6,Inputs!$K140:$O140)*BO$155)*BO164</f>
        <v>56702.79009</v>
      </c>
      <c r="BP180" s="122">
        <f>(LOOKUP(BP$6,Inputs!$K$6:$O$6,Inputs!$K140:$O140)*BP$155)*BP164</f>
        <v>56702.79009</v>
      </c>
      <c r="BQ180" s="122">
        <f>(LOOKUP(BQ$6,Inputs!$K$6:$O$6,Inputs!$K140:$O140)*BQ$155)*BQ164</f>
        <v>56702.79009</v>
      </c>
      <c r="BR180" s="122">
        <f>(LOOKUP(BR$6,Inputs!$K$6:$O$6,Inputs!$K140:$O140)*BR$155)*BR164</f>
        <v>56702.79009</v>
      </c>
    </row>
    <row r="181" ht="15.75" customHeight="1" outlineLevel="2">
      <c r="D181" s="51" t="str">
        <f>Inputs!D141</f>
        <v>Growth Lead</v>
      </c>
      <c r="E181" s="66" t="str">
        <f>Currency</f>
        <v>[₦]</v>
      </c>
      <c r="K181" s="122">
        <f>(LOOKUP(K$6,Inputs!$K$6:$O$6,Inputs!$K141:$O141)*K$155)*K165</f>
        <v>10000</v>
      </c>
      <c r="L181" s="122">
        <f>(LOOKUP(L$6,Inputs!$K$6:$O$6,Inputs!$K141:$O141)*L$155)*L165</f>
        <v>10000</v>
      </c>
      <c r="M181" s="122">
        <f>(LOOKUP(M$6,Inputs!$K$6:$O$6,Inputs!$K141:$O141)*M$155)*M165</f>
        <v>10000</v>
      </c>
      <c r="N181" s="122">
        <f>(LOOKUP(N$6,Inputs!$K$6:$O$6,Inputs!$K141:$O141)*N$155)*N165</f>
        <v>10000</v>
      </c>
      <c r="O181" s="122">
        <f>(LOOKUP(O$6,Inputs!$K$6:$O$6,Inputs!$K141:$O141)*O$155)*O165</f>
        <v>10000</v>
      </c>
      <c r="P181" s="122">
        <f>(LOOKUP(P$6,Inputs!$K$6:$O$6,Inputs!$K141:$O141)*P$155)*P165</f>
        <v>10000</v>
      </c>
      <c r="Q181" s="122">
        <f>(LOOKUP(Q$6,Inputs!$K$6:$O$6,Inputs!$K141:$O141)*Q$155)*Q165</f>
        <v>10000</v>
      </c>
      <c r="R181" s="122">
        <f>(LOOKUP(R$6,Inputs!$K$6:$O$6,Inputs!$K141:$O141)*R$155)*R165</f>
        <v>10000</v>
      </c>
      <c r="S181" s="122">
        <f>(LOOKUP(S$6,Inputs!$K$6:$O$6,Inputs!$K141:$O141)*S$155)*S165</f>
        <v>10000</v>
      </c>
      <c r="T181" s="122">
        <f>(LOOKUP(T$6,Inputs!$K$6:$O$6,Inputs!$K141:$O141)*T$155)*T165</f>
        <v>10000</v>
      </c>
      <c r="U181" s="122">
        <f>(LOOKUP(U$6,Inputs!$K$6:$O$6,Inputs!$K141:$O141)*U$155)*U165</f>
        <v>10000</v>
      </c>
      <c r="V181" s="122">
        <f>(LOOKUP(V$6,Inputs!$K$6:$O$6,Inputs!$K141:$O141)*V$155)*V165</f>
        <v>10000</v>
      </c>
      <c r="W181" s="122">
        <f>(LOOKUP(W$6,Inputs!$K$6:$O$6,Inputs!$K141:$O141)*W$155)*W165</f>
        <v>15441.375</v>
      </c>
      <c r="X181" s="122">
        <f>(LOOKUP(X$6,Inputs!$K$6:$O$6,Inputs!$K141:$O141)*X$155)*X165</f>
        <v>15441.375</v>
      </c>
      <c r="Y181" s="122">
        <f>(LOOKUP(Y$6,Inputs!$K$6:$O$6,Inputs!$K141:$O141)*Y$155)*Y165</f>
        <v>15441.375</v>
      </c>
      <c r="Z181" s="122">
        <f>(LOOKUP(Z$6,Inputs!$K$6:$O$6,Inputs!$K141:$O141)*Z$155)*Z165</f>
        <v>15441.375</v>
      </c>
      <c r="AA181" s="122">
        <f>(LOOKUP(AA$6,Inputs!$K$6:$O$6,Inputs!$K141:$O141)*AA$155)*AA165</f>
        <v>15441.375</v>
      </c>
      <c r="AB181" s="122">
        <f>(LOOKUP(AB$6,Inputs!$K$6:$O$6,Inputs!$K141:$O141)*AB$155)*AB165</f>
        <v>15441.375</v>
      </c>
      <c r="AC181" s="122">
        <f>(LOOKUP(AC$6,Inputs!$K$6:$O$6,Inputs!$K141:$O141)*AC$155)*AC165</f>
        <v>15441.375</v>
      </c>
      <c r="AD181" s="122">
        <f>(LOOKUP(AD$6,Inputs!$K$6:$O$6,Inputs!$K141:$O141)*AD$155)*AD165</f>
        <v>15441.375</v>
      </c>
      <c r="AE181" s="122">
        <f>(LOOKUP(AE$6,Inputs!$K$6:$O$6,Inputs!$K141:$O141)*AE$155)*AE165</f>
        <v>15441.375</v>
      </c>
      <c r="AF181" s="122">
        <f>(LOOKUP(AF$6,Inputs!$K$6:$O$6,Inputs!$K141:$O141)*AF$155)*AF165</f>
        <v>15441.375</v>
      </c>
      <c r="AG181" s="122">
        <f>(LOOKUP(AG$6,Inputs!$K$6:$O$6,Inputs!$K141:$O141)*AG$155)*AG165</f>
        <v>15441.375</v>
      </c>
      <c r="AH181" s="122">
        <f>(LOOKUP(AH$6,Inputs!$K$6:$O$6,Inputs!$K141:$O141)*AH$155)*AH165</f>
        <v>15441.375</v>
      </c>
      <c r="AI181" s="122">
        <f>(LOOKUP(AI$6,Inputs!$K$6:$O$6,Inputs!$K141:$O141)*AI$155)*AI165</f>
        <v>23840.13201</v>
      </c>
      <c r="AJ181" s="122">
        <f>(LOOKUP(AJ$6,Inputs!$K$6:$O$6,Inputs!$K141:$O141)*AJ$155)*AJ165</f>
        <v>23840.13201</v>
      </c>
      <c r="AK181" s="122">
        <f>(LOOKUP(AK$6,Inputs!$K$6:$O$6,Inputs!$K141:$O141)*AK$155)*AK165</f>
        <v>23840.13201</v>
      </c>
      <c r="AL181" s="122">
        <f>(LOOKUP(AL$6,Inputs!$K$6:$O$6,Inputs!$K141:$O141)*AL$155)*AL165</f>
        <v>23840.13201</v>
      </c>
      <c r="AM181" s="122">
        <f>(LOOKUP(AM$6,Inputs!$K$6:$O$6,Inputs!$K141:$O141)*AM$155)*AM165</f>
        <v>23840.13201</v>
      </c>
      <c r="AN181" s="122">
        <f>(LOOKUP(AN$6,Inputs!$K$6:$O$6,Inputs!$K141:$O141)*AN$155)*AN165</f>
        <v>23840.13201</v>
      </c>
      <c r="AO181" s="122">
        <f>(LOOKUP(AO$6,Inputs!$K$6:$O$6,Inputs!$K141:$O141)*AO$155)*AO165</f>
        <v>23840.13201</v>
      </c>
      <c r="AP181" s="122">
        <f>(LOOKUP(AP$6,Inputs!$K$6:$O$6,Inputs!$K141:$O141)*AP$155)*AP165</f>
        <v>23840.13201</v>
      </c>
      <c r="AQ181" s="122">
        <f>(LOOKUP(AQ$6,Inputs!$K$6:$O$6,Inputs!$K141:$O141)*AQ$155)*AQ165</f>
        <v>23840.13201</v>
      </c>
      <c r="AR181" s="122">
        <f>(LOOKUP(AR$6,Inputs!$K$6:$O$6,Inputs!$K141:$O141)*AR$155)*AR165</f>
        <v>23840.13201</v>
      </c>
      <c r="AS181" s="122">
        <f>(LOOKUP(AS$6,Inputs!$K$6:$O$6,Inputs!$K141:$O141)*AS$155)*AS165</f>
        <v>23840.13201</v>
      </c>
      <c r="AT181" s="122">
        <f>(LOOKUP(AT$6,Inputs!$K$6:$O$6,Inputs!$K141:$O141)*AT$155)*AT165</f>
        <v>23840.13201</v>
      </c>
      <c r="AU181" s="122">
        <f>(LOOKUP(AU$6,Inputs!$K$6:$O$6,Inputs!$K141:$O141)*AU$155)*AU165</f>
        <v>36745.42898</v>
      </c>
      <c r="AV181" s="122">
        <f>(LOOKUP(AV$6,Inputs!$K$6:$O$6,Inputs!$K141:$O141)*AV$155)*AV165</f>
        <v>36745.42898</v>
      </c>
      <c r="AW181" s="122">
        <f>(LOOKUP(AW$6,Inputs!$K$6:$O$6,Inputs!$K141:$O141)*AW$155)*AW165</f>
        <v>36745.42898</v>
      </c>
      <c r="AX181" s="122">
        <f>(LOOKUP(AX$6,Inputs!$K$6:$O$6,Inputs!$K141:$O141)*AX$155)*AX165</f>
        <v>36745.42898</v>
      </c>
      <c r="AY181" s="122">
        <f>(LOOKUP(AY$6,Inputs!$K$6:$O$6,Inputs!$K141:$O141)*AY$155)*AY165</f>
        <v>36745.42898</v>
      </c>
      <c r="AZ181" s="122">
        <f>(LOOKUP(AZ$6,Inputs!$K$6:$O$6,Inputs!$K141:$O141)*AZ$155)*AZ165</f>
        <v>36745.42898</v>
      </c>
      <c r="BA181" s="122">
        <f>(LOOKUP(BA$6,Inputs!$K$6:$O$6,Inputs!$K141:$O141)*BA$155)*BA165</f>
        <v>36745.42898</v>
      </c>
      <c r="BB181" s="122">
        <f>(LOOKUP(BB$6,Inputs!$K$6:$O$6,Inputs!$K141:$O141)*BB$155)*BB165</f>
        <v>36745.42898</v>
      </c>
      <c r="BC181" s="122">
        <f>(LOOKUP(BC$6,Inputs!$K$6:$O$6,Inputs!$K141:$O141)*BC$155)*BC165</f>
        <v>36745.42898</v>
      </c>
      <c r="BD181" s="122">
        <f>(LOOKUP(BD$6,Inputs!$K$6:$O$6,Inputs!$K141:$O141)*BD$155)*BD165</f>
        <v>36745.42898</v>
      </c>
      <c r="BE181" s="122">
        <f>(LOOKUP(BE$6,Inputs!$K$6:$O$6,Inputs!$K141:$O141)*BE$155)*BE165</f>
        <v>36745.42898</v>
      </c>
      <c r="BF181" s="122">
        <f>(LOOKUP(BF$6,Inputs!$K$6:$O$6,Inputs!$K141:$O141)*BF$155)*BF165</f>
        <v>36745.42898</v>
      </c>
      <c r="BG181" s="122">
        <f>(LOOKUP(BG$6,Inputs!$K$6:$O$6,Inputs!$K141:$O141)*BG$155)*BG165</f>
        <v>56702.79009</v>
      </c>
      <c r="BH181" s="122">
        <f>(LOOKUP(BH$6,Inputs!$K$6:$O$6,Inputs!$K141:$O141)*BH$155)*BH165</f>
        <v>56702.79009</v>
      </c>
      <c r="BI181" s="122">
        <f>(LOOKUP(BI$6,Inputs!$K$6:$O$6,Inputs!$K141:$O141)*BI$155)*BI165</f>
        <v>56702.79009</v>
      </c>
      <c r="BJ181" s="122">
        <f>(LOOKUP(BJ$6,Inputs!$K$6:$O$6,Inputs!$K141:$O141)*BJ$155)*BJ165</f>
        <v>56702.79009</v>
      </c>
      <c r="BK181" s="122">
        <f>(LOOKUP(BK$6,Inputs!$K$6:$O$6,Inputs!$K141:$O141)*BK$155)*BK165</f>
        <v>56702.79009</v>
      </c>
      <c r="BL181" s="122">
        <f>(LOOKUP(BL$6,Inputs!$K$6:$O$6,Inputs!$K141:$O141)*BL$155)*BL165</f>
        <v>56702.79009</v>
      </c>
      <c r="BM181" s="122">
        <f>(LOOKUP(BM$6,Inputs!$K$6:$O$6,Inputs!$K141:$O141)*BM$155)*BM165</f>
        <v>56702.79009</v>
      </c>
      <c r="BN181" s="122">
        <f>(LOOKUP(BN$6,Inputs!$K$6:$O$6,Inputs!$K141:$O141)*BN$155)*BN165</f>
        <v>56702.79009</v>
      </c>
      <c r="BO181" s="122">
        <f>(LOOKUP(BO$6,Inputs!$K$6:$O$6,Inputs!$K141:$O141)*BO$155)*BO165</f>
        <v>56702.79009</v>
      </c>
      <c r="BP181" s="122">
        <f>(LOOKUP(BP$6,Inputs!$K$6:$O$6,Inputs!$K141:$O141)*BP$155)*BP165</f>
        <v>56702.79009</v>
      </c>
      <c r="BQ181" s="122">
        <f>(LOOKUP(BQ$6,Inputs!$K$6:$O$6,Inputs!$K141:$O141)*BQ$155)*BQ165</f>
        <v>56702.79009</v>
      </c>
      <c r="BR181" s="122">
        <f>(LOOKUP(BR$6,Inputs!$K$6:$O$6,Inputs!$K141:$O141)*BR$155)*BR165</f>
        <v>56702.79009</v>
      </c>
    </row>
    <row r="182" ht="15.75" customHeight="1" outlineLevel="2">
      <c r="D182" s="51" t="str">
        <f>Inputs!D142</f>
        <v>Legal complaint</v>
      </c>
      <c r="E182" s="66" t="str">
        <f>Currency</f>
        <v>[₦]</v>
      </c>
      <c r="K182" s="122">
        <f>(LOOKUP(K$6,Inputs!$K$6:$O$6,Inputs!$K142:$O142)*K$155)*K166</f>
        <v>10000</v>
      </c>
      <c r="L182" s="122">
        <f>(LOOKUP(L$6,Inputs!$K$6:$O$6,Inputs!$K142:$O142)*L$155)*L166</f>
        <v>10000</v>
      </c>
      <c r="M182" s="122">
        <f>(LOOKUP(M$6,Inputs!$K$6:$O$6,Inputs!$K142:$O142)*M$155)*M166</f>
        <v>10000</v>
      </c>
      <c r="N182" s="122">
        <f>(LOOKUP(N$6,Inputs!$K$6:$O$6,Inputs!$K142:$O142)*N$155)*N166</f>
        <v>10000</v>
      </c>
      <c r="O182" s="122">
        <f>(LOOKUP(O$6,Inputs!$K$6:$O$6,Inputs!$K142:$O142)*O$155)*O166</f>
        <v>10000</v>
      </c>
      <c r="P182" s="122">
        <f>(LOOKUP(P$6,Inputs!$K$6:$O$6,Inputs!$K142:$O142)*P$155)*P166</f>
        <v>10000</v>
      </c>
      <c r="Q182" s="122">
        <f>(LOOKUP(Q$6,Inputs!$K$6:$O$6,Inputs!$K142:$O142)*Q$155)*Q166</f>
        <v>10000</v>
      </c>
      <c r="R182" s="122">
        <f>(LOOKUP(R$6,Inputs!$K$6:$O$6,Inputs!$K142:$O142)*R$155)*R166</f>
        <v>10000</v>
      </c>
      <c r="S182" s="122">
        <f>(LOOKUP(S$6,Inputs!$K$6:$O$6,Inputs!$K142:$O142)*S$155)*S166</f>
        <v>10000</v>
      </c>
      <c r="T182" s="122">
        <f>(LOOKUP(T$6,Inputs!$K$6:$O$6,Inputs!$K142:$O142)*T$155)*T166</f>
        <v>10000</v>
      </c>
      <c r="U182" s="122">
        <f>(LOOKUP(U$6,Inputs!$K$6:$O$6,Inputs!$K142:$O142)*U$155)*U166</f>
        <v>10000</v>
      </c>
      <c r="V182" s="122">
        <f>(LOOKUP(V$6,Inputs!$K$6:$O$6,Inputs!$K142:$O142)*V$155)*V166</f>
        <v>10000</v>
      </c>
      <c r="W182" s="122">
        <f>(LOOKUP(W$6,Inputs!$K$6:$O$6,Inputs!$K142:$O142)*W$155)*W166</f>
        <v>15441.375</v>
      </c>
      <c r="X182" s="122">
        <f>(LOOKUP(X$6,Inputs!$K$6:$O$6,Inputs!$K142:$O142)*X$155)*X166</f>
        <v>15441.375</v>
      </c>
      <c r="Y182" s="122">
        <f>(LOOKUP(Y$6,Inputs!$K$6:$O$6,Inputs!$K142:$O142)*Y$155)*Y166</f>
        <v>15441.375</v>
      </c>
      <c r="Z182" s="122">
        <f>(LOOKUP(Z$6,Inputs!$K$6:$O$6,Inputs!$K142:$O142)*Z$155)*Z166</f>
        <v>15441.375</v>
      </c>
      <c r="AA182" s="122">
        <f>(LOOKUP(AA$6,Inputs!$K$6:$O$6,Inputs!$K142:$O142)*AA$155)*AA166</f>
        <v>15441.375</v>
      </c>
      <c r="AB182" s="122">
        <f>(LOOKUP(AB$6,Inputs!$K$6:$O$6,Inputs!$K142:$O142)*AB$155)*AB166</f>
        <v>15441.375</v>
      </c>
      <c r="AC182" s="122">
        <f>(LOOKUP(AC$6,Inputs!$K$6:$O$6,Inputs!$K142:$O142)*AC$155)*AC166</f>
        <v>15441.375</v>
      </c>
      <c r="AD182" s="122">
        <f>(LOOKUP(AD$6,Inputs!$K$6:$O$6,Inputs!$K142:$O142)*AD$155)*AD166</f>
        <v>15441.375</v>
      </c>
      <c r="AE182" s="122">
        <f>(LOOKUP(AE$6,Inputs!$K$6:$O$6,Inputs!$K142:$O142)*AE$155)*AE166</f>
        <v>15441.375</v>
      </c>
      <c r="AF182" s="122">
        <f>(LOOKUP(AF$6,Inputs!$K$6:$O$6,Inputs!$K142:$O142)*AF$155)*AF166</f>
        <v>15441.375</v>
      </c>
      <c r="AG182" s="122">
        <f>(LOOKUP(AG$6,Inputs!$K$6:$O$6,Inputs!$K142:$O142)*AG$155)*AG166</f>
        <v>15441.375</v>
      </c>
      <c r="AH182" s="122">
        <f>(LOOKUP(AH$6,Inputs!$K$6:$O$6,Inputs!$K142:$O142)*AH$155)*AH166</f>
        <v>15441.375</v>
      </c>
      <c r="AI182" s="122">
        <f>(LOOKUP(AI$6,Inputs!$K$6:$O$6,Inputs!$K142:$O142)*AI$155)*AI166</f>
        <v>23840.13201</v>
      </c>
      <c r="AJ182" s="122">
        <f>(LOOKUP(AJ$6,Inputs!$K$6:$O$6,Inputs!$K142:$O142)*AJ$155)*AJ166</f>
        <v>23840.13201</v>
      </c>
      <c r="AK182" s="122">
        <f>(LOOKUP(AK$6,Inputs!$K$6:$O$6,Inputs!$K142:$O142)*AK$155)*AK166</f>
        <v>23840.13201</v>
      </c>
      <c r="AL182" s="122">
        <f>(LOOKUP(AL$6,Inputs!$K$6:$O$6,Inputs!$K142:$O142)*AL$155)*AL166</f>
        <v>23840.13201</v>
      </c>
      <c r="AM182" s="122">
        <f>(LOOKUP(AM$6,Inputs!$K$6:$O$6,Inputs!$K142:$O142)*AM$155)*AM166</f>
        <v>23840.13201</v>
      </c>
      <c r="AN182" s="122">
        <f>(LOOKUP(AN$6,Inputs!$K$6:$O$6,Inputs!$K142:$O142)*AN$155)*AN166</f>
        <v>23840.13201</v>
      </c>
      <c r="AO182" s="122">
        <f>(LOOKUP(AO$6,Inputs!$K$6:$O$6,Inputs!$K142:$O142)*AO$155)*AO166</f>
        <v>23840.13201</v>
      </c>
      <c r="AP182" s="122">
        <f>(LOOKUP(AP$6,Inputs!$K$6:$O$6,Inputs!$K142:$O142)*AP$155)*AP166</f>
        <v>23840.13201</v>
      </c>
      <c r="AQ182" s="122">
        <f>(LOOKUP(AQ$6,Inputs!$K$6:$O$6,Inputs!$K142:$O142)*AQ$155)*AQ166</f>
        <v>23840.13201</v>
      </c>
      <c r="AR182" s="122">
        <f>(LOOKUP(AR$6,Inputs!$K$6:$O$6,Inputs!$K142:$O142)*AR$155)*AR166</f>
        <v>23840.13201</v>
      </c>
      <c r="AS182" s="122">
        <f>(LOOKUP(AS$6,Inputs!$K$6:$O$6,Inputs!$K142:$O142)*AS$155)*AS166</f>
        <v>23840.13201</v>
      </c>
      <c r="AT182" s="122">
        <f>(LOOKUP(AT$6,Inputs!$K$6:$O$6,Inputs!$K142:$O142)*AT$155)*AT166</f>
        <v>23840.13201</v>
      </c>
      <c r="AU182" s="122">
        <f>(LOOKUP(AU$6,Inputs!$K$6:$O$6,Inputs!$K142:$O142)*AU$155)*AU166</f>
        <v>36745.42898</v>
      </c>
      <c r="AV182" s="122">
        <f>(LOOKUP(AV$6,Inputs!$K$6:$O$6,Inputs!$K142:$O142)*AV$155)*AV166</f>
        <v>36745.42898</v>
      </c>
      <c r="AW182" s="122">
        <f>(LOOKUP(AW$6,Inputs!$K$6:$O$6,Inputs!$K142:$O142)*AW$155)*AW166</f>
        <v>36745.42898</v>
      </c>
      <c r="AX182" s="122">
        <f>(LOOKUP(AX$6,Inputs!$K$6:$O$6,Inputs!$K142:$O142)*AX$155)*AX166</f>
        <v>36745.42898</v>
      </c>
      <c r="AY182" s="122">
        <f>(LOOKUP(AY$6,Inputs!$K$6:$O$6,Inputs!$K142:$O142)*AY$155)*AY166</f>
        <v>36745.42898</v>
      </c>
      <c r="AZ182" s="122">
        <f>(LOOKUP(AZ$6,Inputs!$K$6:$O$6,Inputs!$K142:$O142)*AZ$155)*AZ166</f>
        <v>36745.42898</v>
      </c>
      <c r="BA182" s="122">
        <f>(LOOKUP(BA$6,Inputs!$K$6:$O$6,Inputs!$K142:$O142)*BA$155)*BA166</f>
        <v>36745.42898</v>
      </c>
      <c r="BB182" s="122">
        <f>(LOOKUP(BB$6,Inputs!$K$6:$O$6,Inputs!$K142:$O142)*BB$155)*BB166</f>
        <v>36745.42898</v>
      </c>
      <c r="BC182" s="122">
        <f>(LOOKUP(BC$6,Inputs!$K$6:$O$6,Inputs!$K142:$O142)*BC$155)*BC166</f>
        <v>36745.42898</v>
      </c>
      <c r="BD182" s="122">
        <f>(LOOKUP(BD$6,Inputs!$K$6:$O$6,Inputs!$K142:$O142)*BD$155)*BD166</f>
        <v>36745.42898</v>
      </c>
      <c r="BE182" s="122">
        <f>(LOOKUP(BE$6,Inputs!$K$6:$O$6,Inputs!$K142:$O142)*BE$155)*BE166</f>
        <v>36745.42898</v>
      </c>
      <c r="BF182" s="122">
        <f>(LOOKUP(BF$6,Inputs!$K$6:$O$6,Inputs!$K142:$O142)*BF$155)*BF166</f>
        <v>36745.42898</v>
      </c>
      <c r="BG182" s="122">
        <f>(LOOKUP(BG$6,Inputs!$K$6:$O$6,Inputs!$K142:$O142)*BG$155)*BG166</f>
        <v>56702.79009</v>
      </c>
      <c r="BH182" s="122">
        <f>(LOOKUP(BH$6,Inputs!$K$6:$O$6,Inputs!$K142:$O142)*BH$155)*BH166</f>
        <v>56702.79009</v>
      </c>
      <c r="BI182" s="122">
        <f>(LOOKUP(BI$6,Inputs!$K$6:$O$6,Inputs!$K142:$O142)*BI$155)*BI166</f>
        <v>56702.79009</v>
      </c>
      <c r="BJ182" s="122">
        <f>(LOOKUP(BJ$6,Inputs!$K$6:$O$6,Inputs!$K142:$O142)*BJ$155)*BJ166</f>
        <v>56702.79009</v>
      </c>
      <c r="BK182" s="122">
        <f>(LOOKUP(BK$6,Inputs!$K$6:$O$6,Inputs!$K142:$O142)*BK$155)*BK166</f>
        <v>56702.79009</v>
      </c>
      <c r="BL182" s="122">
        <f>(LOOKUP(BL$6,Inputs!$K$6:$O$6,Inputs!$K142:$O142)*BL$155)*BL166</f>
        <v>56702.79009</v>
      </c>
      <c r="BM182" s="122">
        <f>(LOOKUP(BM$6,Inputs!$K$6:$O$6,Inputs!$K142:$O142)*BM$155)*BM166</f>
        <v>56702.79009</v>
      </c>
      <c r="BN182" s="122">
        <f>(LOOKUP(BN$6,Inputs!$K$6:$O$6,Inputs!$K142:$O142)*BN$155)*BN166</f>
        <v>56702.79009</v>
      </c>
      <c r="BO182" s="122">
        <f>(LOOKUP(BO$6,Inputs!$K$6:$O$6,Inputs!$K142:$O142)*BO$155)*BO166</f>
        <v>56702.79009</v>
      </c>
      <c r="BP182" s="122">
        <f>(LOOKUP(BP$6,Inputs!$K$6:$O$6,Inputs!$K142:$O142)*BP$155)*BP166</f>
        <v>56702.79009</v>
      </c>
      <c r="BQ182" s="122">
        <f>(LOOKUP(BQ$6,Inputs!$K$6:$O$6,Inputs!$K142:$O142)*BQ$155)*BQ166</f>
        <v>56702.79009</v>
      </c>
      <c r="BR182" s="122">
        <f>(LOOKUP(BR$6,Inputs!$K$6:$O$6,Inputs!$K142:$O142)*BR$155)*BR166</f>
        <v>56702.79009</v>
      </c>
    </row>
    <row r="183" ht="15.75" customHeight="1" outlineLevel="2">
      <c r="D183" s="51" t="str">
        <f>Inputs!D143</f>
        <v>Developers</v>
      </c>
      <c r="E183" s="66" t="str">
        <f>Currency</f>
        <v>[₦]</v>
      </c>
      <c r="K183" s="122">
        <f>(LOOKUP(K$6,Inputs!$K$6:$O$6,Inputs!$K143:$O143)*K$155)*K167</f>
        <v>20000</v>
      </c>
      <c r="L183" s="122">
        <f>(LOOKUP(L$6,Inputs!$K$6:$O$6,Inputs!$K143:$O143)*L$155)*L167</f>
        <v>20000</v>
      </c>
      <c r="M183" s="122">
        <f>(LOOKUP(M$6,Inputs!$K$6:$O$6,Inputs!$K143:$O143)*M$155)*M167</f>
        <v>20000</v>
      </c>
      <c r="N183" s="122">
        <f>(LOOKUP(N$6,Inputs!$K$6:$O$6,Inputs!$K143:$O143)*N$155)*N167</f>
        <v>20000</v>
      </c>
      <c r="O183" s="122">
        <f>(LOOKUP(O$6,Inputs!$K$6:$O$6,Inputs!$K143:$O143)*O$155)*O167</f>
        <v>20000</v>
      </c>
      <c r="P183" s="122">
        <f>(LOOKUP(P$6,Inputs!$K$6:$O$6,Inputs!$K143:$O143)*P$155)*P167</f>
        <v>20000</v>
      </c>
      <c r="Q183" s="122">
        <f>(LOOKUP(Q$6,Inputs!$K$6:$O$6,Inputs!$K143:$O143)*Q$155)*Q167</f>
        <v>20000</v>
      </c>
      <c r="R183" s="122">
        <f>(LOOKUP(R$6,Inputs!$K$6:$O$6,Inputs!$K143:$O143)*R$155)*R167</f>
        <v>20000</v>
      </c>
      <c r="S183" s="122">
        <f>(LOOKUP(S$6,Inputs!$K$6:$O$6,Inputs!$K143:$O143)*S$155)*S167</f>
        <v>20000</v>
      </c>
      <c r="T183" s="122">
        <f>(LOOKUP(T$6,Inputs!$K$6:$O$6,Inputs!$K143:$O143)*T$155)*T167</f>
        <v>20000</v>
      </c>
      <c r="U183" s="122">
        <f>(LOOKUP(U$6,Inputs!$K$6:$O$6,Inputs!$K143:$O143)*U$155)*U167</f>
        <v>20000</v>
      </c>
      <c r="V183" s="122">
        <f>(LOOKUP(V$6,Inputs!$K$6:$O$6,Inputs!$K143:$O143)*V$155)*V167</f>
        <v>20000</v>
      </c>
      <c r="W183" s="122">
        <f>(LOOKUP(W$6,Inputs!$K$6:$O$6,Inputs!$K143:$O143)*W$155)*W167</f>
        <v>30882.75</v>
      </c>
      <c r="X183" s="122">
        <f>(LOOKUP(X$6,Inputs!$K$6:$O$6,Inputs!$K143:$O143)*X$155)*X167</f>
        <v>30882.75</v>
      </c>
      <c r="Y183" s="122">
        <f>(LOOKUP(Y$6,Inputs!$K$6:$O$6,Inputs!$K143:$O143)*Y$155)*Y167</f>
        <v>30882.75</v>
      </c>
      <c r="Z183" s="122">
        <f>(LOOKUP(Z$6,Inputs!$K$6:$O$6,Inputs!$K143:$O143)*Z$155)*Z167</f>
        <v>30882.75</v>
      </c>
      <c r="AA183" s="122">
        <f>(LOOKUP(AA$6,Inputs!$K$6:$O$6,Inputs!$K143:$O143)*AA$155)*AA167</f>
        <v>30882.75</v>
      </c>
      <c r="AB183" s="122">
        <f>(LOOKUP(AB$6,Inputs!$K$6:$O$6,Inputs!$K143:$O143)*AB$155)*AB167</f>
        <v>30882.75</v>
      </c>
      <c r="AC183" s="122">
        <f>(LOOKUP(AC$6,Inputs!$K$6:$O$6,Inputs!$K143:$O143)*AC$155)*AC167</f>
        <v>30882.75</v>
      </c>
      <c r="AD183" s="122">
        <f>(LOOKUP(AD$6,Inputs!$K$6:$O$6,Inputs!$K143:$O143)*AD$155)*AD167</f>
        <v>30882.75</v>
      </c>
      <c r="AE183" s="122">
        <f>(LOOKUP(AE$6,Inputs!$K$6:$O$6,Inputs!$K143:$O143)*AE$155)*AE167</f>
        <v>30882.75</v>
      </c>
      <c r="AF183" s="122">
        <f>(LOOKUP(AF$6,Inputs!$K$6:$O$6,Inputs!$K143:$O143)*AF$155)*AF167</f>
        <v>30882.75</v>
      </c>
      <c r="AG183" s="122">
        <f>(LOOKUP(AG$6,Inputs!$K$6:$O$6,Inputs!$K143:$O143)*AG$155)*AG167</f>
        <v>30882.75</v>
      </c>
      <c r="AH183" s="122">
        <f>(LOOKUP(AH$6,Inputs!$K$6:$O$6,Inputs!$K143:$O143)*AH$155)*AH167</f>
        <v>30882.75</v>
      </c>
      <c r="AI183" s="122">
        <f>(LOOKUP(AI$6,Inputs!$K$6:$O$6,Inputs!$K143:$O143)*AI$155)*AI167</f>
        <v>47680.26401</v>
      </c>
      <c r="AJ183" s="122">
        <f>(LOOKUP(AJ$6,Inputs!$K$6:$O$6,Inputs!$K143:$O143)*AJ$155)*AJ167</f>
        <v>47680.26401</v>
      </c>
      <c r="AK183" s="122">
        <f>(LOOKUP(AK$6,Inputs!$K$6:$O$6,Inputs!$K143:$O143)*AK$155)*AK167</f>
        <v>47680.26401</v>
      </c>
      <c r="AL183" s="122">
        <f>(LOOKUP(AL$6,Inputs!$K$6:$O$6,Inputs!$K143:$O143)*AL$155)*AL167</f>
        <v>47680.26401</v>
      </c>
      <c r="AM183" s="122">
        <f>(LOOKUP(AM$6,Inputs!$K$6:$O$6,Inputs!$K143:$O143)*AM$155)*AM167</f>
        <v>47680.26401</v>
      </c>
      <c r="AN183" s="122">
        <f>(LOOKUP(AN$6,Inputs!$K$6:$O$6,Inputs!$K143:$O143)*AN$155)*AN167</f>
        <v>47680.26401</v>
      </c>
      <c r="AO183" s="122">
        <f>(LOOKUP(AO$6,Inputs!$K$6:$O$6,Inputs!$K143:$O143)*AO$155)*AO167</f>
        <v>47680.26401</v>
      </c>
      <c r="AP183" s="122">
        <f>(LOOKUP(AP$6,Inputs!$K$6:$O$6,Inputs!$K143:$O143)*AP$155)*AP167</f>
        <v>47680.26401</v>
      </c>
      <c r="AQ183" s="122">
        <f>(LOOKUP(AQ$6,Inputs!$K$6:$O$6,Inputs!$K143:$O143)*AQ$155)*AQ167</f>
        <v>47680.26401</v>
      </c>
      <c r="AR183" s="122">
        <f>(LOOKUP(AR$6,Inputs!$K$6:$O$6,Inputs!$K143:$O143)*AR$155)*AR167</f>
        <v>47680.26401</v>
      </c>
      <c r="AS183" s="122">
        <f>(LOOKUP(AS$6,Inputs!$K$6:$O$6,Inputs!$K143:$O143)*AS$155)*AS167</f>
        <v>47680.26401</v>
      </c>
      <c r="AT183" s="122">
        <f>(LOOKUP(AT$6,Inputs!$K$6:$O$6,Inputs!$K143:$O143)*AT$155)*AT167</f>
        <v>47680.26401</v>
      </c>
      <c r="AU183" s="122">
        <f>(LOOKUP(AU$6,Inputs!$K$6:$O$6,Inputs!$K143:$O143)*AU$155)*AU167</f>
        <v>73490.85795</v>
      </c>
      <c r="AV183" s="122">
        <f>(LOOKUP(AV$6,Inputs!$K$6:$O$6,Inputs!$K143:$O143)*AV$155)*AV167</f>
        <v>73490.85795</v>
      </c>
      <c r="AW183" s="122">
        <f>(LOOKUP(AW$6,Inputs!$K$6:$O$6,Inputs!$K143:$O143)*AW$155)*AW167</f>
        <v>73490.85795</v>
      </c>
      <c r="AX183" s="122">
        <f>(LOOKUP(AX$6,Inputs!$K$6:$O$6,Inputs!$K143:$O143)*AX$155)*AX167</f>
        <v>73490.85795</v>
      </c>
      <c r="AY183" s="122">
        <f>(LOOKUP(AY$6,Inputs!$K$6:$O$6,Inputs!$K143:$O143)*AY$155)*AY167</f>
        <v>73490.85795</v>
      </c>
      <c r="AZ183" s="122">
        <f>(LOOKUP(AZ$6,Inputs!$K$6:$O$6,Inputs!$K143:$O143)*AZ$155)*AZ167</f>
        <v>73490.85795</v>
      </c>
      <c r="BA183" s="122">
        <f>(LOOKUP(BA$6,Inputs!$K$6:$O$6,Inputs!$K143:$O143)*BA$155)*BA167</f>
        <v>73490.85795</v>
      </c>
      <c r="BB183" s="122">
        <f>(LOOKUP(BB$6,Inputs!$K$6:$O$6,Inputs!$K143:$O143)*BB$155)*BB167</f>
        <v>73490.85795</v>
      </c>
      <c r="BC183" s="122">
        <f>(LOOKUP(BC$6,Inputs!$K$6:$O$6,Inputs!$K143:$O143)*BC$155)*BC167</f>
        <v>73490.85795</v>
      </c>
      <c r="BD183" s="122">
        <f>(LOOKUP(BD$6,Inputs!$K$6:$O$6,Inputs!$K143:$O143)*BD$155)*BD167</f>
        <v>73490.85795</v>
      </c>
      <c r="BE183" s="122">
        <f>(LOOKUP(BE$6,Inputs!$K$6:$O$6,Inputs!$K143:$O143)*BE$155)*BE167</f>
        <v>73490.85795</v>
      </c>
      <c r="BF183" s="122">
        <f>(LOOKUP(BF$6,Inputs!$K$6:$O$6,Inputs!$K143:$O143)*BF$155)*BF167</f>
        <v>73490.85795</v>
      </c>
      <c r="BG183" s="122">
        <f>(LOOKUP(BG$6,Inputs!$K$6:$O$6,Inputs!$K143:$O143)*BG$155)*BG167</f>
        <v>113405.5802</v>
      </c>
      <c r="BH183" s="122">
        <f>(LOOKUP(BH$6,Inputs!$K$6:$O$6,Inputs!$K143:$O143)*BH$155)*BH167</f>
        <v>113405.5802</v>
      </c>
      <c r="BI183" s="122">
        <f>(LOOKUP(BI$6,Inputs!$K$6:$O$6,Inputs!$K143:$O143)*BI$155)*BI167</f>
        <v>113405.5802</v>
      </c>
      <c r="BJ183" s="122">
        <f>(LOOKUP(BJ$6,Inputs!$K$6:$O$6,Inputs!$K143:$O143)*BJ$155)*BJ167</f>
        <v>113405.5802</v>
      </c>
      <c r="BK183" s="122">
        <f>(LOOKUP(BK$6,Inputs!$K$6:$O$6,Inputs!$K143:$O143)*BK$155)*BK167</f>
        <v>113405.5802</v>
      </c>
      <c r="BL183" s="122">
        <f>(LOOKUP(BL$6,Inputs!$K$6:$O$6,Inputs!$K143:$O143)*BL$155)*BL167</f>
        <v>113405.5802</v>
      </c>
      <c r="BM183" s="122">
        <f>(LOOKUP(BM$6,Inputs!$K$6:$O$6,Inputs!$K143:$O143)*BM$155)*BM167</f>
        <v>113405.5802</v>
      </c>
      <c r="BN183" s="122">
        <f>(LOOKUP(BN$6,Inputs!$K$6:$O$6,Inputs!$K143:$O143)*BN$155)*BN167</f>
        <v>113405.5802</v>
      </c>
      <c r="BO183" s="122">
        <f>(LOOKUP(BO$6,Inputs!$K$6:$O$6,Inputs!$K143:$O143)*BO$155)*BO167</f>
        <v>113405.5802</v>
      </c>
      <c r="BP183" s="122">
        <f>(LOOKUP(BP$6,Inputs!$K$6:$O$6,Inputs!$K143:$O143)*BP$155)*BP167</f>
        <v>113405.5802</v>
      </c>
      <c r="BQ183" s="122">
        <f>(LOOKUP(BQ$6,Inputs!$K$6:$O$6,Inputs!$K143:$O143)*BQ$155)*BQ167</f>
        <v>113405.5802</v>
      </c>
      <c r="BR183" s="122">
        <f>(LOOKUP(BR$6,Inputs!$K$6:$O$6,Inputs!$K143:$O143)*BR$155)*BR167</f>
        <v>113405.5802</v>
      </c>
    </row>
    <row r="184" ht="15.75" customHeight="1" outlineLevel="2">
      <c r="D184" s="51" t="str">
        <f>Inputs!D144</f>
        <v>Drivers</v>
      </c>
      <c r="E184" s="66" t="str">
        <f>Currency</f>
        <v>[₦]</v>
      </c>
      <c r="K184" s="122">
        <f>(LOOKUP(K$6,Inputs!$K$6:$O$6,Inputs!$K144:$O144)*K$155)*K168</f>
        <v>0</v>
      </c>
      <c r="L184" s="122">
        <f>(LOOKUP(L$6,Inputs!$K$6:$O$6,Inputs!$K144:$O144)*L$155)*L168</f>
        <v>0</v>
      </c>
      <c r="M184" s="122">
        <f>(LOOKUP(M$6,Inputs!$K$6:$O$6,Inputs!$K144:$O144)*M$155)*M168</f>
        <v>0</v>
      </c>
      <c r="N184" s="122">
        <f>(LOOKUP(N$6,Inputs!$K$6:$O$6,Inputs!$K144:$O144)*N$155)*N168</f>
        <v>0</v>
      </c>
      <c r="O184" s="122">
        <f>(LOOKUP(O$6,Inputs!$K$6:$O$6,Inputs!$K144:$O144)*O$155)*O168</f>
        <v>0</v>
      </c>
      <c r="P184" s="122">
        <f>(LOOKUP(P$6,Inputs!$K$6:$O$6,Inputs!$K144:$O144)*P$155)*P168</f>
        <v>0</v>
      </c>
      <c r="Q184" s="122">
        <f>(LOOKUP(Q$6,Inputs!$K$6:$O$6,Inputs!$K144:$O144)*Q$155)*Q168</f>
        <v>0</v>
      </c>
      <c r="R184" s="122">
        <f>(LOOKUP(R$6,Inputs!$K$6:$O$6,Inputs!$K144:$O144)*R$155)*R168</f>
        <v>0</v>
      </c>
      <c r="S184" s="122">
        <f>(LOOKUP(S$6,Inputs!$K$6:$O$6,Inputs!$K144:$O144)*S$155)*S168</f>
        <v>0</v>
      </c>
      <c r="T184" s="122">
        <f>(LOOKUP(T$6,Inputs!$K$6:$O$6,Inputs!$K144:$O144)*T$155)*T168</f>
        <v>0</v>
      </c>
      <c r="U184" s="122">
        <f>(LOOKUP(U$6,Inputs!$K$6:$O$6,Inputs!$K144:$O144)*U$155)*U168</f>
        <v>0</v>
      </c>
      <c r="V184" s="122">
        <f>(LOOKUP(V$6,Inputs!$K$6:$O$6,Inputs!$K144:$O144)*V$155)*V168</f>
        <v>0</v>
      </c>
      <c r="W184" s="122">
        <f>(LOOKUP(W$6,Inputs!$K$6:$O$6,Inputs!$K144:$O144)*W$155)*W168</f>
        <v>30882.75</v>
      </c>
      <c r="X184" s="122">
        <f>(LOOKUP(X$6,Inputs!$K$6:$O$6,Inputs!$K144:$O144)*X$155)*X168</f>
        <v>30882.75</v>
      </c>
      <c r="Y184" s="122">
        <f>(LOOKUP(Y$6,Inputs!$K$6:$O$6,Inputs!$K144:$O144)*Y$155)*Y168</f>
        <v>30882.75</v>
      </c>
      <c r="Z184" s="122">
        <f>(LOOKUP(Z$6,Inputs!$K$6:$O$6,Inputs!$K144:$O144)*Z$155)*Z168</f>
        <v>30882.75</v>
      </c>
      <c r="AA184" s="122">
        <f>(LOOKUP(AA$6,Inputs!$K$6:$O$6,Inputs!$K144:$O144)*AA$155)*AA168</f>
        <v>30882.75</v>
      </c>
      <c r="AB184" s="122">
        <f>(LOOKUP(AB$6,Inputs!$K$6:$O$6,Inputs!$K144:$O144)*AB$155)*AB168</f>
        <v>30882.75</v>
      </c>
      <c r="AC184" s="122">
        <f>(LOOKUP(AC$6,Inputs!$K$6:$O$6,Inputs!$K144:$O144)*AC$155)*AC168</f>
        <v>30882.75</v>
      </c>
      <c r="AD184" s="122">
        <f>(LOOKUP(AD$6,Inputs!$K$6:$O$6,Inputs!$K144:$O144)*AD$155)*AD168</f>
        <v>30882.75</v>
      </c>
      <c r="AE184" s="122">
        <f>(LOOKUP(AE$6,Inputs!$K$6:$O$6,Inputs!$K144:$O144)*AE$155)*AE168</f>
        <v>30882.75</v>
      </c>
      <c r="AF184" s="122">
        <f>(LOOKUP(AF$6,Inputs!$K$6:$O$6,Inputs!$K144:$O144)*AF$155)*AF168</f>
        <v>30882.75</v>
      </c>
      <c r="AG184" s="122">
        <f>(LOOKUP(AG$6,Inputs!$K$6:$O$6,Inputs!$K144:$O144)*AG$155)*AG168</f>
        <v>30882.75</v>
      </c>
      <c r="AH184" s="122">
        <f>(LOOKUP(AH$6,Inputs!$K$6:$O$6,Inputs!$K144:$O144)*AH$155)*AH168</f>
        <v>30882.75</v>
      </c>
      <c r="AI184" s="122">
        <f>(LOOKUP(AI$6,Inputs!$K$6:$O$6,Inputs!$K144:$O144)*AI$155)*AI168</f>
        <v>47680.26401</v>
      </c>
      <c r="AJ184" s="122">
        <f>(LOOKUP(AJ$6,Inputs!$K$6:$O$6,Inputs!$K144:$O144)*AJ$155)*AJ168</f>
        <v>47680.26401</v>
      </c>
      <c r="AK184" s="122">
        <f>(LOOKUP(AK$6,Inputs!$K$6:$O$6,Inputs!$K144:$O144)*AK$155)*AK168</f>
        <v>47680.26401</v>
      </c>
      <c r="AL184" s="122">
        <f>(LOOKUP(AL$6,Inputs!$K$6:$O$6,Inputs!$K144:$O144)*AL$155)*AL168</f>
        <v>47680.26401</v>
      </c>
      <c r="AM184" s="122">
        <f>(LOOKUP(AM$6,Inputs!$K$6:$O$6,Inputs!$K144:$O144)*AM$155)*AM168</f>
        <v>47680.26401</v>
      </c>
      <c r="AN184" s="122">
        <f>(LOOKUP(AN$6,Inputs!$K$6:$O$6,Inputs!$K144:$O144)*AN$155)*AN168</f>
        <v>47680.26401</v>
      </c>
      <c r="AO184" s="122">
        <f>(LOOKUP(AO$6,Inputs!$K$6:$O$6,Inputs!$K144:$O144)*AO$155)*AO168</f>
        <v>47680.26401</v>
      </c>
      <c r="AP184" s="122">
        <f>(LOOKUP(AP$6,Inputs!$K$6:$O$6,Inputs!$K144:$O144)*AP$155)*AP168</f>
        <v>47680.26401</v>
      </c>
      <c r="AQ184" s="122">
        <f>(LOOKUP(AQ$6,Inputs!$K$6:$O$6,Inputs!$K144:$O144)*AQ$155)*AQ168</f>
        <v>47680.26401</v>
      </c>
      <c r="AR184" s="122">
        <f>(LOOKUP(AR$6,Inputs!$K$6:$O$6,Inputs!$K144:$O144)*AR$155)*AR168</f>
        <v>47680.26401</v>
      </c>
      <c r="AS184" s="122">
        <f>(LOOKUP(AS$6,Inputs!$K$6:$O$6,Inputs!$K144:$O144)*AS$155)*AS168</f>
        <v>47680.26401</v>
      </c>
      <c r="AT184" s="122">
        <f>(LOOKUP(AT$6,Inputs!$K$6:$O$6,Inputs!$K144:$O144)*AT$155)*AT168</f>
        <v>47680.26401</v>
      </c>
      <c r="AU184" s="122">
        <f>(LOOKUP(AU$6,Inputs!$K$6:$O$6,Inputs!$K144:$O144)*AU$155)*AU168</f>
        <v>73490.85795</v>
      </c>
      <c r="AV184" s="122">
        <f>(LOOKUP(AV$6,Inputs!$K$6:$O$6,Inputs!$K144:$O144)*AV$155)*AV168</f>
        <v>73490.85795</v>
      </c>
      <c r="AW184" s="122">
        <f>(LOOKUP(AW$6,Inputs!$K$6:$O$6,Inputs!$K144:$O144)*AW$155)*AW168</f>
        <v>73490.85795</v>
      </c>
      <c r="AX184" s="122">
        <f>(LOOKUP(AX$6,Inputs!$K$6:$O$6,Inputs!$K144:$O144)*AX$155)*AX168</f>
        <v>73490.85795</v>
      </c>
      <c r="AY184" s="122">
        <f>(LOOKUP(AY$6,Inputs!$K$6:$O$6,Inputs!$K144:$O144)*AY$155)*AY168</f>
        <v>73490.85795</v>
      </c>
      <c r="AZ184" s="122">
        <f>(LOOKUP(AZ$6,Inputs!$K$6:$O$6,Inputs!$K144:$O144)*AZ$155)*AZ168</f>
        <v>73490.85795</v>
      </c>
      <c r="BA184" s="122">
        <f>(LOOKUP(BA$6,Inputs!$K$6:$O$6,Inputs!$K144:$O144)*BA$155)*BA168</f>
        <v>73490.85795</v>
      </c>
      <c r="BB184" s="122">
        <f>(LOOKUP(BB$6,Inputs!$K$6:$O$6,Inputs!$K144:$O144)*BB$155)*BB168</f>
        <v>73490.85795</v>
      </c>
      <c r="BC184" s="122">
        <f>(LOOKUP(BC$6,Inputs!$K$6:$O$6,Inputs!$K144:$O144)*BC$155)*BC168</f>
        <v>73490.85795</v>
      </c>
      <c r="BD184" s="122">
        <f>(LOOKUP(BD$6,Inputs!$K$6:$O$6,Inputs!$K144:$O144)*BD$155)*BD168</f>
        <v>73490.85795</v>
      </c>
      <c r="BE184" s="122">
        <f>(LOOKUP(BE$6,Inputs!$K$6:$O$6,Inputs!$K144:$O144)*BE$155)*BE168</f>
        <v>73490.85795</v>
      </c>
      <c r="BF184" s="122">
        <f>(LOOKUP(BF$6,Inputs!$K$6:$O$6,Inputs!$K144:$O144)*BF$155)*BF168</f>
        <v>73490.85795</v>
      </c>
      <c r="BG184" s="122">
        <f>(LOOKUP(BG$6,Inputs!$K$6:$O$6,Inputs!$K144:$O144)*BG$155)*BG168</f>
        <v>113405.5802</v>
      </c>
      <c r="BH184" s="122">
        <f>(LOOKUP(BH$6,Inputs!$K$6:$O$6,Inputs!$K144:$O144)*BH$155)*BH168</f>
        <v>113405.5802</v>
      </c>
      <c r="BI184" s="122">
        <f>(LOOKUP(BI$6,Inputs!$K$6:$O$6,Inputs!$K144:$O144)*BI$155)*BI168</f>
        <v>113405.5802</v>
      </c>
      <c r="BJ184" s="122">
        <f>(LOOKUP(BJ$6,Inputs!$K$6:$O$6,Inputs!$K144:$O144)*BJ$155)*BJ168</f>
        <v>113405.5802</v>
      </c>
      <c r="BK184" s="122">
        <f>(LOOKUP(BK$6,Inputs!$K$6:$O$6,Inputs!$K144:$O144)*BK$155)*BK168</f>
        <v>113405.5802</v>
      </c>
      <c r="BL184" s="122">
        <f>(LOOKUP(BL$6,Inputs!$K$6:$O$6,Inputs!$K144:$O144)*BL$155)*BL168</f>
        <v>113405.5802</v>
      </c>
      <c r="BM184" s="122">
        <f>(LOOKUP(BM$6,Inputs!$K$6:$O$6,Inputs!$K144:$O144)*BM$155)*BM168</f>
        <v>113405.5802</v>
      </c>
      <c r="BN184" s="122">
        <f>(LOOKUP(BN$6,Inputs!$K$6:$O$6,Inputs!$K144:$O144)*BN$155)*BN168</f>
        <v>113405.5802</v>
      </c>
      <c r="BO184" s="122">
        <f>(LOOKUP(BO$6,Inputs!$K$6:$O$6,Inputs!$K144:$O144)*BO$155)*BO168</f>
        <v>113405.5802</v>
      </c>
      <c r="BP184" s="122">
        <f>(LOOKUP(BP$6,Inputs!$K$6:$O$6,Inputs!$K144:$O144)*BP$155)*BP168</f>
        <v>113405.5802</v>
      </c>
      <c r="BQ184" s="122">
        <f>(LOOKUP(BQ$6,Inputs!$K$6:$O$6,Inputs!$K144:$O144)*BQ$155)*BQ168</f>
        <v>113405.5802</v>
      </c>
      <c r="BR184" s="122">
        <f>(LOOKUP(BR$6,Inputs!$K$6:$O$6,Inputs!$K144:$O144)*BR$155)*BR168</f>
        <v>113405.5802</v>
      </c>
    </row>
    <row r="185" ht="15.75" customHeight="1" outlineLevel="2">
      <c r="D185" s="51" t="str">
        <f>Inputs!D145</f>
        <v>Sales officer</v>
      </c>
      <c r="E185" s="66" t="str">
        <f>Currency</f>
        <v>[₦]</v>
      </c>
      <c r="K185" s="122">
        <f>(LOOKUP(K$6,Inputs!$K$6:$O$6,Inputs!$K145:$O145)*K$155)*K169</f>
        <v>20000</v>
      </c>
      <c r="L185" s="122">
        <f>(LOOKUP(L$6,Inputs!$K$6:$O$6,Inputs!$K145:$O145)*L$155)*L169</f>
        <v>20000</v>
      </c>
      <c r="M185" s="122">
        <f>(LOOKUP(M$6,Inputs!$K$6:$O$6,Inputs!$K145:$O145)*M$155)*M169</f>
        <v>20000</v>
      </c>
      <c r="N185" s="122">
        <f>(LOOKUP(N$6,Inputs!$K$6:$O$6,Inputs!$K145:$O145)*N$155)*N169</f>
        <v>20000</v>
      </c>
      <c r="O185" s="122">
        <f>(LOOKUP(O$6,Inputs!$K$6:$O$6,Inputs!$K145:$O145)*O$155)*O169</f>
        <v>20000</v>
      </c>
      <c r="P185" s="122">
        <f>(LOOKUP(P$6,Inputs!$K$6:$O$6,Inputs!$K145:$O145)*P$155)*P169</f>
        <v>20000</v>
      </c>
      <c r="Q185" s="122">
        <f>(LOOKUP(Q$6,Inputs!$K$6:$O$6,Inputs!$K145:$O145)*Q$155)*Q169</f>
        <v>20000</v>
      </c>
      <c r="R185" s="122">
        <f>(LOOKUP(R$6,Inputs!$K$6:$O$6,Inputs!$K145:$O145)*R$155)*R169</f>
        <v>20000</v>
      </c>
      <c r="S185" s="122">
        <f>(LOOKUP(S$6,Inputs!$K$6:$O$6,Inputs!$K145:$O145)*S$155)*S169</f>
        <v>20000</v>
      </c>
      <c r="T185" s="122">
        <f>(LOOKUP(T$6,Inputs!$K$6:$O$6,Inputs!$K145:$O145)*T$155)*T169</f>
        <v>20000</v>
      </c>
      <c r="U185" s="122">
        <f>(LOOKUP(U$6,Inputs!$K$6:$O$6,Inputs!$K145:$O145)*U$155)*U169</f>
        <v>20000</v>
      </c>
      <c r="V185" s="122">
        <f>(LOOKUP(V$6,Inputs!$K$6:$O$6,Inputs!$K145:$O145)*V$155)*V169</f>
        <v>20000</v>
      </c>
      <c r="W185" s="122">
        <f>(LOOKUP(W$6,Inputs!$K$6:$O$6,Inputs!$K145:$O145)*W$155)*W169</f>
        <v>46324.125</v>
      </c>
      <c r="X185" s="122">
        <f>(LOOKUP(X$6,Inputs!$K$6:$O$6,Inputs!$K145:$O145)*X$155)*X169</f>
        <v>46324.125</v>
      </c>
      <c r="Y185" s="122">
        <f>(LOOKUP(Y$6,Inputs!$K$6:$O$6,Inputs!$K145:$O145)*Y$155)*Y169</f>
        <v>46324.125</v>
      </c>
      <c r="Z185" s="122">
        <f>(LOOKUP(Z$6,Inputs!$K$6:$O$6,Inputs!$K145:$O145)*Z$155)*Z169</f>
        <v>46324.125</v>
      </c>
      <c r="AA185" s="122">
        <f>(LOOKUP(AA$6,Inputs!$K$6:$O$6,Inputs!$K145:$O145)*AA$155)*AA169</f>
        <v>46324.125</v>
      </c>
      <c r="AB185" s="122">
        <f>(LOOKUP(AB$6,Inputs!$K$6:$O$6,Inputs!$K145:$O145)*AB$155)*AB169</f>
        <v>46324.125</v>
      </c>
      <c r="AC185" s="122">
        <f>(LOOKUP(AC$6,Inputs!$K$6:$O$6,Inputs!$K145:$O145)*AC$155)*AC169</f>
        <v>46324.125</v>
      </c>
      <c r="AD185" s="122">
        <f>(LOOKUP(AD$6,Inputs!$K$6:$O$6,Inputs!$K145:$O145)*AD$155)*AD169</f>
        <v>46324.125</v>
      </c>
      <c r="AE185" s="122">
        <f>(LOOKUP(AE$6,Inputs!$K$6:$O$6,Inputs!$K145:$O145)*AE$155)*AE169</f>
        <v>46324.125</v>
      </c>
      <c r="AF185" s="122">
        <f>(LOOKUP(AF$6,Inputs!$K$6:$O$6,Inputs!$K145:$O145)*AF$155)*AF169</f>
        <v>46324.125</v>
      </c>
      <c r="AG185" s="122">
        <f>(LOOKUP(AG$6,Inputs!$K$6:$O$6,Inputs!$K145:$O145)*AG$155)*AG169</f>
        <v>46324.125</v>
      </c>
      <c r="AH185" s="122">
        <f>(LOOKUP(AH$6,Inputs!$K$6:$O$6,Inputs!$K145:$O145)*AH$155)*AH169</f>
        <v>46324.125</v>
      </c>
      <c r="AI185" s="122">
        <f>(LOOKUP(AI$6,Inputs!$K$6:$O$6,Inputs!$K145:$O145)*AI$155)*AI169</f>
        <v>71520.39602</v>
      </c>
      <c r="AJ185" s="122">
        <f>(LOOKUP(AJ$6,Inputs!$K$6:$O$6,Inputs!$K145:$O145)*AJ$155)*AJ169</f>
        <v>71520.39602</v>
      </c>
      <c r="AK185" s="122">
        <f>(LOOKUP(AK$6,Inputs!$K$6:$O$6,Inputs!$K145:$O145)*AK$155)*AK169</f>
        <v>71520.39602</v>
      </c>
      <c r="AL185" s="122">
        <f>(LOOKUP(AL$6,Inputs!$K$6:$O$6,Inputs!$K145:$O145)*AL$155)*AL169</f>
        <v>71520.39602</v>
      </c>
      <c r="AM185" s="122">
        <f>(LOOKUP(AM$6,Inputs!$K$6:$O$6,Inputs!$K145:$O145)*AM$155)*AM169</f>
        <v>71520.39602</v>
      </c>
      <c r="AN185" s="122">
        <f>(LOOKUP(AN$6,Inputs!$K$6:$O$6,Inputs!$K145:$O145)*AN$155)*AN169</f>
        <v>71520.39602</v>
      </c>
      <c r="AO185" s="122">
        <f>(LOOKUP(AO$6,Inputs!$K$6:$O$6,Inputs!$K145:$O145)*AO$155)*AO169</f>
        <v>71520.39602</v>
      </c>
      <c r="AP185" s="122">
        <f>(LOOKUP(AP$6,Inputs!$K$6:$O$6,Inputs!$K145:$O145)*AP$155)*AP169</f>
        <v>71520.39602</v>
      </c>
      <c r="AQ185" s="122">
        <f>(LOOKUP(AQ$6,Inputs!$K$6:$O$6,Inputs!$K145:$O145)*AQ$155)*AQ169</f>
        <v>71520.39602</v>
      </c>
      <c r="AR185" s="122">
        <f>(LOOKUP(AR$6,Inputs!$K$6:$O$6,Inputs!$K145:$O145)*AR$155)*AR169</f>
        <v>71520.39602</v>
      </c>
      <c r="AS185" s="122">
        <f>(LOOKUP(AS$6,Inputs!$K$6:$O$6,Inputs!$K145:$O145)*AS$155)*AS169</f>
        <v>71520.39602</v>
      </c>
      <c r="AT185" s="122">
        <f>(LOOKUP(AT$6,Inputs!$K$6:$O$6,Inputs!$K145:$O145)*AT$155)*AT169</f>
        <v>71520.39602</v>
      </c>
      <c r="AU185" s="122">
        <f>(LOOKUP(AU$6,Inputs!$K$6:$O$6,Inputs!$K145:$O145)*AU$155)*AU169</f>
        <v>110236.2869</v>
      </c>
      <c r="AV185" s="122">
        <f>(LOOKUP(AV$6,Inputs!$K$6:$O$6,Inputs!$K145:$O145)*AV$155)*AV169</f>
        <v>110236.2869</v>
      </c>
      <c r="AW185" s="122">
        <f>(LOOKUP(AW$6,Inputs!$K$6:$O$6,Inputs!$K145:$O145)*AW$155)*AW169</f>
        <v>110236.2869</v>
      </c>
      <c r="AX185" s="122">
        <f>(LOOKUP(AX$6,Inputs!$K$6:$O$6,Inputs!$K145:$O145)*AX$155)*AX169</f>
        <v>110236.2869</v>
      </c>
      <c r="AY185" s="122">
        <f>(LOOKUP(AY$6,Inputs!$K$6:$O$6,Inputs!$K145:$O145)*AY$155)*AY169</f>
        <v>110236.2869</v>
      </c>
      <c r="AZ185" s="122">
        <f>(LOOKUP(AZ$6,Inputs!$K$6:$O$6,Inputs!$K145:$O145)*AZ$155)*AZ169</f>
        <v>110236.2869</v>
      </c>
      <c r="BA185" s="122">
        <f>(LOOKUP(BA$6,Inputs!$K$6:$O$6,Inputs!$K145:$O145)*BA$155)*BA169</f>
        <v>110236.2869</v>
      </c>
      <c r="BB185" s="122">
        <f>(LOOKUP(BB$6,Inputs!$K$6:$O$6,Inputs!$K145:$O145)*BB$155)*BB169</f>
        <v>110236.2869</v>
      </c>
      <c r="BC185" s="122">
        <f>(LOOKUP(BC$6,Inputs!$K$6:$O$6,Inputs!$K145:$O145)*BC$155)*BC169</f>
        <v>110236.2869</v>
      </c>
      <c r="BD185" s="122">
        <f>(LOOKUP(BD$6,Inputs!$K$6:$O$6,Inputs!$K145:$O145)*BD$155)*BD169</f>
        <v>110236.2869</v>
      </c>
      <c r="BE185" s="122">
        <f>(LOOKUP(BE$6,Inputs!$K$6:$O$6,Inputs!$K145:$O145)*BE$155)*BE169</f>
        <v>110236.2869</v>
      </c>
      <c r="BF185" s="122">
        <f>(LOOKUP(BF$6,Inputs!$K$6:$O$6,Inputs!$K145:$O145)*BF$155)*BF169</f>
        <v>110236.2869</v>
      </c>
      <c r="BG185" s="122">
        <f>(LOOKUP(BG$6,Inputs!$K$6:$O$6,Inputs!$K145:$O145)*BG$155)*BG169</f>
        <v>170108.3703</v>
      </c>
      <c r="BH185" s="122">
        <f>(LOOKUP(BH$6,Inputs!$K$6:$O$6,Inputs!$K145:$O145)*BH$155)*BH169</f>
        <v>170108.3703</v>
      </c>
      <c r="BI185" s="122">
        <f>(LOOKUP(BI$6,Inputs!$K$6:$O$6,Inputs!$K145:$O145)*BI$155)*BI169</f>
        <v>170108.3703</v>
      </c>
      <c r="BJ185" s="122">
        <f>(LOOKUP(BJ$6,Inputs!$K$6:$O$6,Inputs!$K145:$O145)*BJ$155)*BJ169</f>
        <v>170108.3703</v>
      </c>
      <c r="BK185" s="122">
        <f>(LOOKUP(BK$6,Inputs!$K$6:$O$6,Inputs!$K145:$O145)*BK$155)*BK169</f>
        <v>170108.3703</v>
      </c>
      <c r="BL185" s="122">
        <f>(LOOKUP(BL$6,Inputs!$K$6:$O$6,Inputs!$K145:$O145)*BL$155)*BL169</f>
        <v>170108.3703</v>
      </c>
      <c r="BM185" s="122">
        <f>(LOOKUP(BM$6,Inputs!$K$6:$O$6,Inputs!$K145:$O145)*BM$155)*BM169</f>
        <v>170108.3703</v>
      </c>
      <c r="BN185" s="122">
        <f>(LOOKUP(BN$6,Inputs!$K$6:$O$6,Inputs!$K145:$O145)*BN$155)*BN169</f>
        <v>170108.3703</v>
      </c>
      <c r="BO185" s="122">
        <f>(LOOKUP(BO$6,Inputs!$K$6:$O$6,Inputs!$K145:$O145)*BO$155)*BO169</f>
        <v>170108.3703</v>
      </c>
      <c r="BP185" s="122">
        <f>(LOOKUP(BP$6,Inputs!$K$6:$O$6,Inputs!$K145:$O145)*BP$155)*BP169</f>
        <v>170108.3703</v>
      </c>
      <c r="BQ185" s="122">
        <f>(LOOKUP(BQ$6,Inputs!$K$6:$O$6,Inputs!$K145:$O145)*BQ$155)*BQ169</f>
        <v>170108.3703</v>
      </c>
      <c r="BR185" s="122">
        <f>(LOOKUP(BR$6,Inputs!$K$6:$O$6,Inputs!$K145:$O145)*BR$155)*BR169</f>
        <v>170108.3703</v>
      </c>
    </row>
    <row r="186" ht="15.75" customHeight="1" outlineLevel="2">
      <c r="D186" s="51" t="str">
        <f>Inputs!D146</f>
        <v>Other staff</v>
      </c>
      <c r="E186" s="66" t="str">
        <f>Currency</f>
        <v>[₦]</v>
      </c>
      <c r="K186" s="122">
        <f>(LOOKUP(K$6,Inputs!$K$6:$O$6,Inputs!$K146:$O146)*K$155)*K170</f>
        <v>0</v>
      </c>
      <c r="L186" s="122">
        <f>(LOOKUP(L$6,Inputs!$K$6:$O$6,Inputs!$K146:$O146)*L$155)*L170</f>
        <v>0</v>
      </c>
      <c r="M186" s="122">
        <f>(LOOKUP(M$6,Inputs!$K$6:$O$6,Inputs!$K146:$O146)*M$155)*M170</f>
        <v>0</v>
      </c>
      <c r="N186" s="122">
        <f>(LOOKUP(N$6,Inputs!$K$6:$O$6,Inputs!$K146:$O146)*N$155)*N170</f>
        <v>0</v>
      </c>
      <c r="O186" s="122">
        <f>(LOOKUP(O$6,Inputs!$K$6:$O$6,Inputs!$K146:$O146)*O$155)*O170</f>
        <v>0</v>
      </c>
      <c r="P186" s="122">
        <f>(LOOKUP(P$6,Inputs!$K$6:$O$6,Inputs!$K146:$O146)*P$155)*P170</f>
        <v>0</v>
      </c>
      <c r="Q186" s="122">
        <f>(LOOKUP(Q$6,Inputs!$K$6:$O$6,Inputs!$K146:$O146)*Q$155)*Q170</f>
        <v>0</v>
      </c>
      <c r="R186" s="122">
        <f>(LOOKUP(R$6,Inputs!$K$6:$O$6,Inputs!$K146:$O146)*R$155)*R170</f>
        <v>0</v>
      </c>
      <c r="S186" s="122">
        <f>(LOOKUP(S$6,Inputs!$K$6:$O$6,Inputs!$K146:$O146)*S$155)*S170</f>
        <v>0</v>
      </c>
      <c r="T186" s="122">
        <f>(LOOKUP(T$6,Inputs!$K$6:$O$6,Inputs!$K146:$O146)*T$155)*T170</f>
        <v>0</v>
      </c>
      <c r="U186" s="122">
        <f>(LOOKUP(U$6,Inputs!$K$6:$O$6,Inputs!$K146:$O146)*U$155)*U170</f>
        <v>0</v>
      </c>
      <c r="V186" s="122">
        <f>(LOOKUP(V$6,Inputs!$K$6:$O$6,Inputs!$K146:$O146)*V$155)*V170</f>
        <v>0</v>
      </c>
      <c r="W186" s="122">
        <f>(LOOKUP(W$6,Inputs!$K$6:$O$6,Inputs!$K146:$O146)*W$155)*W170</f>
        <v>0</v>
      </c>
      <c r="X186" s="122">
        <f>(LOOKUP(X$6,Inputs!$K$6:$O$6,Inputs!$K146:$O146)*X$155)*X170</f>
        <v>0</v>
      </c>
      <c r="Y186" s="122">
        <f>(LOOKUP(Y$6,Inputs!$K$6:$O$6,Inputs!$K146:$O146)*Y$155)*Y170</f>
        <v>0</v>
      </c>
      <c r="Z186" s="122">
        <f>(LOOKUP(Z$6,Inputs!$K$6:$O$6,Inputs!$K146:$O146)*Z$155)*Z170</f>
        <v>0</v>
      </c>
      <c r="AA186" s="122">
        <f>(LOOKUP(AA$6,Inputs!$K$6:$O$6,Inputs!$K146:$O146)*AA$155)*AA170</f>
        <v>0</v>
      </c>
      <c r="AB186" s="122">
        <f>(LOOKUP(AB$6,Inputs!$K$6:$O$6,Inputs!$K146:$O146)*AB$155)*AB170</f>
        <v>0</v>
      </c>
      <c r="AC186" s="122">
        <f>(LOOKUP(AC$6,Inputs!$K$6:$O$6,Inputs!$K146:$O146)*AC$155)*AC170</f>
        <v>0</v>
      </c>
      <c r="AD186" s="122">
        <f>(LOOKUP(AD$6,Inputs!$K$6:$O$6,Inputs!$K146:$O146)*AD$155)*AD170</f>
        <v>0</v>
      </c>
      <c r="AE186" s="122">
        <f>(LOOKUP(AE$6,Inputs!$K$6:$O$6,Inputs!$K146:$O146)*AE$155)*AE170</f>
        <v>0</v>
      </c>
      <c r="AF186" s="122">
        <f>(LOOKUP(AF$6,Inputs!$K$6:$O$6,Inputs!$K146:$O146)*AF$155)*AF170</f>
        <v>0</v>
      </c>
      <c r="AG186" s="122">
        <f>(LOOKUP(AG$6,Inputs!$K$6:$O$6,Inputs!$K146:$O146)*AG$155)*AG170</f>
        <v>0</v>
      </c>
      <c r="AH186" s="122">
        <f>(LOOKUP(AH$6,Inputs!$K$6:$O$6,Inputs!$K146:$O146)*AH$155)*AH170</f>
        <v>0</v>
      </c>
      <c r="AI186" s="122">
        <f>(LOOKUP(AI$6,Inputs!$K$6:$O$6,Inputs!$K146:$O146)*AI$155)*AI170</f>
        <v>0</v>
      </c>
      <c r="AJ186" s="122">
        <f>(LOOKUP(AJ$6,Inputs!$K$6:$O$6,Inputs!$K146:$O146)*AJ$155)*AJ170</f>
        <v>0</v>
      </c>
      <c r="AK186" s="122">
        <f>(LOOKUP(AK$6,Inputs!$K$6:$O$6,Inputs!$K146:$O146)*AK$155)*AK170</f>
        <v>0</v>
      </c>
      <c r="AL186" s="122">
        <f>(LOOKUP(AL$6,Inputs!$K$6:$O$6,Inputs!$K146:$O146)*AL$155)*AL170</f>
        <v>0</v>
      </c>
      <c r="AM186" s="122">
        <f>(LOOKUP(AM$6,Inputs!$K$6:$O$6,Inputs!$K146:$O146)*AM$155)*AM170</f>
        <v>0</v>
      </c>
      <c r="AN186" s="122">
        <f>(LOOKUP(AN$6,Inputs!$K$6:$O$6,Inputs!$K146:$O146)*AN$155)*AN170</f>
        <v>0</v>
      </c>
      <c r="AO186" s="122">
        <f>(LOOKUP(AO$6,Inputs!$K$6:$O$6,Inputs!$K146:$O146)*AO$155)*AO170</f>
        <v>0</v>
      </c>
      <c r="AP186" s="122">
        <f>(LOOKUP(AP$6,Inputs!$K$6:$O$6,Inputs!$K146:$O146)*AP$155)*AP170</f>
        <v>0</v>
      </c>
      <c r="AQ186" s="122">
        <f>(LOOKUP(AQ$6,Inputs!$K$6:$O$6,Inputs!$K146:$O146)*AQ$155)*AQ170</f>
        <v>0</v>
      </c>
      <c r="AR186" s="122">
        <f>(LOOKUP(AR$6,Inputs!$K$6:$O$6,Inputs!$K146:$O146)*AR$155)*AR170</f>
        <v>0</v>
      </c>
      <c r="AS186" s="122">
        <f>(LOOKUP(AS$6,Inputs!$K$6:$O$6,Inputs!$K146:$O146)*AS$155)*AS170</f>
        <v>0</v>
      </c>
      <c r="AT186" s="122">
        <f>(LOOKUP(AT$6,Inputs!$K$6:$O$6,Inputs!$K146:$O146)*AT$155)*AT170</f>
        <v>0</v>
      </c>
      <c r="AU186" s="122">
        <f>(LOOKUP(AU$6,Inputs!$K$6:$O$6,Inputs!$K146:$O146)*AU$155)*AU170</f>
        <v>0</v>
      </c>
      <c r="AV186" s="122">
        <f>(LOOKUP(AV$6,Inputs!$K$6:$O$6,Inputs!$K146:$O146)*AV$155)*AV170</f>
        <v>0</v>
      </c>
      <c r="AW186" s="122">
        <f>(LOOKUP(AW$6,Inputs!$K$6:$O$6,Inputs!$K146:$O146)*AW$155)*AW170</f>
        <v>0</v>
      </c>
      <c r="AX186" s="122">
        <f>(LOOKUP(AX$6,Inputs!$K$6:$O$6,Inputs!$K146:$O146)*AX$155)*AX170</f>
        <v>0</v>
      </c>
      <c r="AY186" s="122">
        <f>(LOOKUP(AY$6,Inputs!$K$6:$O$6,Inputs!$K146:$O146)*AY$155)*AY170</f>
        <v>0</v>
      </c>
      <c r="AZ186" s="122">
        <f>(LOOKUP(AZ$6,Inputs!$K$6:$O$6,Inputs!$K146:$O146)*AZ$155)*AZ170</f>
        <v>0</v>
      </c>
      <c r="BA186" s="122">
        <f>(LOOKUP(BA$6,Inputs!$K$6:$O$6,Inputs!$K146:$O146)*BA$155)*BA170</f>
        <v>0</v>
      </c>
      <c r="BB186" s="122">
        <f>(LOOKUP(BB$6,Inputs!$K$6:$O$6,Inputs!$K146:$O146)*BB$155)*BB170</f>
        <v>0</v>
      </c>
      <c r="BC186" s="122">
        <f>(LOOKUP(BC$6,Inputs!$K$6:$O$6,Inputs!$K146:$O146)*BC$155)*BC170</f>
        <v>0</v>
      </c>
      <c r="BD186" s="122">
        <f>(LOOKUP(BD$6,Inputs!$K$6:$O$6,Inputs!$K146:$O146)*BD$155)*BD170</f>
        <v>0</v>
      </c>
      <c r="BE186" s="122">
        <f>(LOOKUP(BE$6,Inputs!$K$6:$O$6,Inputs!$K146:$O146)*BE$155)*BE170</f>
        <v>0</v>
      </c>
      <c r="BF186" s="122">
        <f>(LOOKUP(BF$6,Inputs!$K$6:$O$6,Inputs!$K146:$O146)*BF$155)*BF170</f>
        <v>0</v>
      </c>
      <c r="BG186" s="122">
        <f>(LOOKUP(BG$6,Inputs!$K$6:$O$6,Inputs!$K146:$O146)*BG$155)*BG170</f>
        <v>0</v>
      </c>
      <c r="BH186" s="122">
        <f>(LOOKUP(BH$6,Inputs!$K$6:$O$6,Inputs!$K146:$O146)*BH$155)*BH170</f>
        <v>0</v>
      </c>
      <c r="BI186" s="122">
        <f>(LOOKUP(BI$6,Inputs!$K$6:$O$6,Inputs!$K146:$O146)*BI$155)*BI170</f>
        <v>0</v>
      </c>
      <c r="BJ186" s="122">
        <f>(LOOKUP(BJ$6,Inputs!$K$6:$O$6,Inputs!$K146:$O146)*BJ$155)*BJ170</f>
        <v>0</v>
      </c>
      <c r="BK186" s="122">
        <f>(LOOKUP(BK$6,Inputs!$K$6:$O$6,Inputs!$K146:$O146)*BK$155)*BK170</f>
        <v>0</v>
      </c>
      <c r="BL186" s="122">
        <f>(LOOKUP(BL$6,Inputs!$K$6:$O$6,Inputs!$K146:$O146)*BL$155)*BL170</f>
        <v>0</v>
      </c>
      <c r="BM186" s="122">
        <f>(LOOKUP(BM$6,Inputs!$K$6:$O$6,Inputs!$K146:$O146)*BM$155)*BM170</f>
        <v>0</v>
      </c>
      <c r="BN186" s="122">
        <f>(LOOKUP(BN$6,Inputs!$K$6:$O$6,Inputs!$K146:$O146)*BN$155)*BN170</f>
        <v>0</v>
      </c>
      <c r="BO186" s="122">
        <f>(LOOKUP(BO$6,Inputs!$K$6:$O$6,Inputs!$K146:$O146)*BO$155)*BO170</f>
        <v>0</v>
      </c>
      <c r="BP186" s="122">
        <f>(LOOKUP(BP$6,Inputs!$K$6:$O$6,Inputs!$K146:$O146)*BP$155)*BP170</f>
        <v>0</v>
      </c>
      <c r="BQ186" s="122">
        <f>(LOOKUP(BQ$6,Inputs!$K$6:$O$6,Inputs!$K146:$O146)*BQ$155)*BQ170</f>
        <v>0</v>
      </c>
      <c r="BR186" s="122">
        <f>(LOOKUP(BR$6,Inputs!$K$6:$O$6,Inputs!$K146:$O146)*BR$155)*BR170</f>
        <v>0</v>
      </c>
    </row>
    <row r="187" ht="15.75" customHeight="1" outlineLevel="2">
      <c r="D187" s="98" t="s">
        <v>268</v>
      </c>
      <c r="E187" s="98" t="str">
        <f>Currency</f>
        <v>[₦]</v>
      </c>
      <c r="F187" s="98"/>
      <c r="G187" s="98"/>
      <c r="H187" s="98"/>
      <c r="I187" s="98"/>
      <c r="J187" s="98"/>
      <c r="K187" s="108">
        <f t="shared" ref="K187:BR187" si="63">SUM(K174:K186)</f>
        <v>130000</v>
      </c>
      <c r="L187" s="108">
        <f t="shared" si="63"/>
        <v>130000</v>
      </c>
      <c r="M187" s="108">
        <f t="shared" si="63"/>
        <v>130000</v>
      </c>
      <c r="N187" s="108">
        <f t="shared" si="63"/>
        <v>130000</v>
      </c>
      <c r="O187" s="108">
        <f t="shared" si="63"/>
        <v>130000</v>
      </c>
      <c r="P187" s="108">
        <f t="shared" si="63"/>
        <v>130000</v>
      </c>
      <c r="Q187" s="108">
        <f t="shared" si="63"/>
        <v>130000</v>
      </c>
      <c r="R187" s="108">
        <f t="shared" si="63"/>
        <v>130000</v>
      </c>
      <c r="S187" s="108">
        <f t="shared" si="63"/>
        <v>130000</v>
      </c>
      <c r="T187" s="108">
        <f t="shared" si="63"/>
        <v>130000</v>
      </c>
      <c r="U187" s="108">
        <f t="shared" si="63"/>
        <v>130000</v>
      </c>
      <c r="V187" s="108">
        <f t="shared" si="63"/>
        <v>130000</v>
      </c>
      <c r="W187" s="108">
        <f t="shared" si="63"/>
        <v>247062</v>
      </c>
      <c r="X187" s="108">
        <f t="shared" si="63"/>
        <v>247062</v>
      </c>
      <c r="Y187" s="108">
        <f t="shared" si="63"/>
        <v>247062</v>
      </c>
      <c r="Z187" s="108">
        <f t="shared" si="63"/>
        <v>247062</v>
      </c>
      <c r="AA187" s="108">
        <f t="shared" si="63"/>
        <v>247062</v>
      </c>
      <c r="AB187" s="108">
        <f t="shared" si="63"/>
        <v>247062</v>
      </c>
      <c r="AC187" s="108">
        <f t="shared" si="63"/>
        <v>247062</v>
      </c>
      <c r="AD187" s="108">
        <f t="shared" si="63"/>
        <v>247062</v>
      </c>
      <c r="AE187" s="108">
        <f t="shared" si="63"/>
        <v>247062</v>
      </c>
      <c r="AF187" s="108">
        <f t="shared" si="63"/>
        <v>247062</v>
      </c>
      <c r="AG187" s="108">
        <f t="shared" si="63"/>
        <v>247062</v>
      </c>
      <c r="AH187" s="108">
        <f t="shared" si="63"/>
        <v>247062</v>
      </c>
      <c r="AI187" s="108">
        <f t="shared" si="63"/>
        <v>381442.1121</v>
      </c>
      <c r="AJ187" s="108">
        <f t="shared" si="63"/>
        <v>381442.1121</v>
      </c>
      <c r="AK187" s="108">
        <f t="shared" si="63"/>
        <v>381442.1121</v>
      </c>
      <c r="AL187" s="108">
        <f t="shared" si="63"/>
        <v>381442.1121</v>
      </c>
      <c r="AM187" s="108">
        <f t="shared" si="63"/>
        <v>381442.1121</v>
      </c>
      <c r="AN187" s="108">
        <f t="shared" si="63"/>
        <v>381442.1121</v>
      </c>
      <c r="AO187" s="108">
        <f t="shared" si="63"/>
        <v>381442.1121</v>
      </c>
      <c r="AP187" s="108">
        <f t="shared" si="63"/>
        <v>381442.1121</v>
      </c>
      <c r="AQ187" s="108">
        <f t="shared" si="63"/>
        <v>381442.1121</v>
      </c>
      <c r="AR187" s="108">
        <f t="shared" si="63"/>
        <v>381442.1121</v>
      </c>
      <c r="AS187" s="108">
        <f t="shared" si="63"/>
        <v>381442.1121</v>
      </c>
      <c r="AT187" s="108">
        <f t="shared" si="63"/>
        <v>381442.1121</v>
      </c>
      <c r="AU187" s="108">
        <f t="shared" si="63"/>
        <v>587926.8636</v>
      </c>
      <c r="AV187" s="108">
        <f t="shared" si="63"/>
        <v>587926.8636</v>
      </c>
      <c r="AW187" s="108">
        <f t="shared" si="63"/>
        <v>587926.8636</v>
      </c>
      <c r="AX187" s="108">
        <f t="shared" si="63"/>
        <v>587926.8636</v>
      </c>
      <c r="AY187" s="108">
        <f t="shared" si="63"/>
        <v>587926.8636</v>
      </c>
      <c r="AZ187" s="108">
        <f t="shared" si="63"/>
        <v>587926.8636</v>
      </c>
      <c r="BA187" s="108">
        <f t="shared" si="63"/>
        <v>587926.8636</v>
      </c>
      <c r="BB187" s="108">
        <f t="shared" si="63"/>
        <v>587926.8636</v>
      </c>
      <c r="BC187" s="108">
        <f t="shared" si="63"/>
        <v>587926.8636</v>
      </c>
      <c r="BD187" s="108">
        <f t="shared" si="63"/>
        <v>587926.8636</v>
      </c>
      <c r="BE187" s="108">
        <f t="shared" si="63"/>
        <v>587926.8636</v>
      </c>
      <c r="BF187" s="108">
        <f t="shared" si="63"/>
        <v>587926.8636</v>
      </c>
      <c r="BG187" s="108">
        <f t="shared" si="63"/>
        <v>907244.6414</v>
      </c>
      <c r="BH187" s="108">
        <f t="shared" si="63"/>
        <v>907244.6414</v>
      </c>
      <c r="BI187" s="108">
        <f t="shared" si="63"/>
        <v>907244.6414</v>
      </c>
      <c r="BJ187" s="108">
        <f t="shared" si="63"/>
        <v>907244.6414</v>
      </c>
      <c r="BK187" s="108">
        <f t="shared" si="63"/>
        <v>907244.6414</v>
      </c>
      <c r="BL187" s="108">
        <f t="shared" si="63"/>
        <v>907244.6414</v>
      </c>
      <c r="BM187" s="108">
        <f t="shared" si="63"/>
        <v>907244.6414</v>
      </c>
      <c r="BN187" s="108">
        <f t="shared" si="63"/>
        <v>907244.6414</v>
      </c>
      <c r="BO187" s="108">
        <f t="shared" si="63"/>
        <v>907244.6414</v>
      </c>
      <c r="BP187" s="108">
        <f t="shared" si="63"/>
        <v>907244.6414</v>
      </c>
      <c r="BQ187" s="108">
        <f t="shared" si="63"/>
        <v>907244.6414</v>
      </c>
      <c r="BR187" s="108">
        <f t="shared" si="63"/>
        <v>907244.6414</v>
      </c>
    </row>
    <row r="188" ht="15.75" customHeight="1" outlineLevel="2"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</row>
    <row r="189" ht="15.75" customHeight="1" outlineLevel="1">
      <c r="C189" s="79" t="str">
        <f>Inputs!C148</f>
        <v>Operating Expenses</v>
      </c>
      <c r="D189" s="79"/>
      <c r="E189" s="79"/>
      <c r="F189" s="79"/>
      <c r="G189" s="79"/>
      <c r="H189" s="79"/>
      <c r="I189" s="79"/>
      <c r="J189" s="7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109"/>
      <c r="AX189" s="109"/>
      <c r="AY189" s="109"/>
      <c r="AZ189" s="109"/>
      <c r="BA189" s="109"/>
      <c r="BB189" s="109"/>
      <c r="BC189" s="109"/>
      <c r="BD189" s="109"/>
      <c r="BE189" s="109"/>
      <c r="BF189" s="109"/>
      <c r="BG189" s="109"/>
      <c r="BH189" s="109"/>
      <c r="BI189" s="109"/>
      <c r="BJ189" s="109"/>
      <c r="BK189" s="109"/>
      <c r="BL189" s="109"/>
      <c r="BM189" s="109"/>
      <c r="BN189" s="109"/>
      <c r="BO189" s="109"/>
      <c r="BP189" s="109"/>
      <c r="BQ189" s="109"/>
      <c r="BR189" s="109"/>
    </row>
    <row r="190" ht="15.75" customHeight="1" outlineLevel="2">
      <c r="D190" s="51" t="str">
        <f>Inputs!D149</f>
        <v>Rent</v>
      </c>
      <c r="E190" s="66" t="str">
        <f>Currency</f>
        <v>[₦]</v>
      </c>
      <c r="K190" s="122">
        <f>LOOKUP(K$6,Inputs!$K$6:$O$6,Inputs!$K149:$O149)*K$155</f>
        <v>0</v>
      </c>
      <c r="L190" s="122">
        <f>LOOKUP(L$6,Inputs!$K$6:$O$6,Inputs!$K149:$O149)*L$155</f>
        <v>0</v>
      </c>
      <c r="M190" s="122">
        <f>LOOKUP(M$6,Inputs!$K$6:$O$6,Inputs!$K149:$O149)*M$155</f>
        <v>0</v>
      </c>
      <c r="N190" s="122">
        <f>LOOKUP(N$6,Inputs!$K$6:$O$6,Inputs!$K149:$O149)*N$155</f>
        <v>0</v>
      </c>
      <c r="O190" s="122">
        <f>LOOKUP(O$6,Inputs!$K$6:$O$6,Inputs!$K149:$O149)*O$155</f>
        <v>0</v>
      </c>
      <c r="P190" s="122">
        <f>LOOKUP(P$6,Inputs!$K$6:$O$6,Inputs!$K149:$O149)*P$155</f>
        <v>0</v>
      </c>
      <c r="Q190" s="122">
        <f>LOOKUP(Q$6,Inputs!$K$6:$O$6,Inputs!$K149:$O149)*Q$155</f>
        <v>0</v>
      </c>
      <c r="R190" s="122">
        <f>LOOKUP(R$6,Inputs!$K$6:$O$6,Inputs!$K149:$O149)*R$155</f>
        <v>0</v>
      </c>
      <c r="S190" s="122">
        <f>LOOKUP(S$6,Inputs!$K$6:$O$6,Inputs!$K149:$O149)*S$155</f>
        <v>0</v>
      </c>
      <c r="T190" s="122">
        <f>LOOKUP(T$6,Inputs!$K$6:$O$6,Inputs!$K149:$O149)*T$155</f>
        <v>0</v>
      </c>
      <c r="U190" s="122">
        <f>LOOKUP(U$6,Inputs!$K$6:$O$6,Inputs!$K149:$O149)*U$155</f>
        <v>0</v>
      </c>
      <c r="V190" s="122">
        <f>LOOKUP(V$6,Inputs!$K$6:$O$6,Inputs!$K149:$O149)*V$155</f>
        <v>0</v>
      </c>
      <c r="W190" s="122">
        <f>LOOKUP(W$6,Inputs!$K$6:$O$6,Inputs!$K149:$O149)*W$155</f>
        <v>128678.125</v>
      </c>
      <c r="X190" s="122">
        <f>LOOKUP(X$6,Inputs!$K$6:$O$6,Inputs!$K149:$O149)*X$155</f>
        <v>128678.125</v>
      </c>
      <c r="Y190" s="122">
        <f>LOOKUP(Y$6,Inputs!$K$6:$O$6,Inputs!$K149:$O149)*Y$155</f>
        <v>128678.125</v>
      </c>
      <c r="Z190" s="122">
        <f>LOOKUP(Z$6,Inputs!$K$6:$O$6,Inputs!$K149:$O149)*Z$155</f>
        <v>128678.125</v>
      </c>
      <c r="AA190" s="122">
        <f>LOOKUP(AA$6,Inputs!$K$6:$O$6,Inputs!$K149:$O149)*AA$155</f>
        <v>128678.125</v>
      </c>
      <c r="AB190" s="122">
        <f>LOOKUP(AB$6,Inputs!$K$6:$O$6,Inputs!$K149:$O149)*AB$155</f>
        <v>128678.125</v>
      </c>
      <c r="AC190" s="122">
        <f>LOOKUP(AC$6,Inputs!$K$6:$O$6,Inputs!$K149:$O149)*AC$155</f>
        <v>128678.125</v>
      </c>
      <c r="AD190" s="122">
        <f>LOOKUP(AD$6,Inputs!$K$6:$O$6,Inputs!$K149:$O149)*AD$155</f>
        <v>128678.125</v>
      </c>
      <c r="AE190" s="122">
        <f>LOOKUP(AE$6,Inputs!$K$6:$O$6,Inputs!$K149:$O149)*AE$155</f>
        <v>128678.125</v>
      </c>
      <c r="AF190" s="122">
        <f>LOOKUP(AF$6,Inputs!$K$6:$O$6,Inputs!$K149:$O149)*AF$155</f>
        <v>128678.125</v>
      </c>
      <c r="AG190" s="122">
        <f>LOOKUP(AG$6,Inputs!$K$6:$O$6,Inputs!$K149:$O149)*AG$155</f>
        <v>128678.125</v>
      </c>
      <c r="AH190" s="122">
        <f>LOOKUP(AH$6,Inputs!$K$6:$O$6,Inputs!$K149:$O149)*AH$155</f>
        <v>128678.125</v>
      </c>
      <c r="AI190" s="122">
        <f>LOOKUP(AI$6,Inputs!$K$6:$O$6,Inputs!$K149:$O149)*AI$155</f>
        <v>132445.1778</v>
      </c>
      <c r="AJ190" s="122">
        <f>LOOKUP(AJ$6,Inputs!$K$6:$O$6,Inputs!$K149:$O149)*AJ$155</f>
        <v>132445.1778</v>
      </c>
      <c r="AK190" s="122">
        <f>LOOKUP(AK$6,Inputs!$K$6:$O$6,Inputs!$K149:$O149)*AK$155</f>
        <v>132445.1778</v>
      </c>
      <c r="AL190" s="122">
        <f>LOOKUP(AL$6,Inputs!$K$6:$O$6,Inputs!$K149:$O149)*AL$155</f>
        <v>132445.1778</v>
      </c>
      <c r="AM190" s="122">
        <f>LOOKUP(AM$6,Inputs!$K$6:$O$6,Inputs!$K149:$O149)*AM$155</f>
        <v>132445.1778</v>
      </c>
      <c r="AN190" s="122">
        <f>LOOKUP(AN$6,Inputs!$K$6:$O$6,Inputs!$K149:$O149)*AN$155</f>
        <v>132445.1778</v>
      </c>
      <c r="AO190" s="122">
        <f>LOOKUP(AO$6,Inputs!$K$6:$O$6,Inputs!$K149:$O149)*AO$155</f>
        <v>132445.1778</v>
      </c>
      <c r="AP190" s="122">
        <f>LOOKUP(AP$6,Inputs!$K$6:$O$6,Inputs!$K149:$O149)*AP$155</f>
        <v>132445.1778</v>
      </c>
      <c r="AQ190" s="122">
        <f>LOOKUP(AQ$6,Inputs!$K$6:$O$6,Inputs!$K149:$O149)*AQ$155</f>
        <v>132445.1778</v>
      </c>
      <c r="AR190" s="122">
        <f>LOOKUP(AR$6,Inputs!$K$6:$O$6,Inputs!$K149:$O149)*AR$155</f>
        <v>132445.1778</v>
      </c>
      <c r="AS190" s="122">
        <f>LOOKUP(AS$6,Inputs!$K$6:$O$6,Inputs!$K149:$O149)*AS$155</f>
        <v>132445.1778</v>
      </c>
      <c r="AT190" s="122">
        <f>LOOKUP(AT$6,Inputs!$K$6:$O$6,Inputs!$K149:$O149)*AT$155</f>
        <v>132445.1778</v>
      </c>
      <c r="AU190" s="122">
        <f>LOOKUP(AU$6,Inputs!$K$6:$O$6,Inputs!$K149:$O149)*AU$155</f>
        <v>136094.1814</v>
      </c>
      <c r="AV190" s="122">
        <f>LOOKUP(AV$6,Inputs!$K$6:$O$6,Inputs!$K149:$O149)*AV$155</f>
        <v>136094.1814</v>
      </c>
      <c r="AW190" s="122">
        <f>LOOKUP(AW$6,Inputs!$K$6:$O$6,Inputs!$K149:$O149)*AW$155</f>
        <v>136094.1814</v>
      </c>
      <c r="AX190" s="122">
        <f>LOOKUP(AX$6,Inputs!$K$6:$O$6,Inputs!$K149:$O149)*AX$155</f>
        <v>136094.1814</v>
      </c>
      <c r="AY190" s="122">
        <f>LOOKUP(AY$6,Inputs!$K$6:$O$6,Inputs!$K149:$O149)*AY$155</f>
        <v>136094.1814</v>
      </c>
      <c r="AZ190" s="122">
        <f>LOOKUP(AZ$6,Inputs!$K$6:$O$6,Inputs!$K149:$O149)*AZ$155</f>
        <v>136094.1814</v>
      </c>
      <c r="BA190" s="122">
        <f>LOOKUP(BA$6,Inputs!$K$6:$O$6,Inputs!$K149:$O149)*BA$155</f>
        <v>136094.1814</v>
      </c>
      <c r="BB190" s="122">
        <f>LOOKUP(BB$6,Inputs!$K$6:$O$6,Inputs!$K149:$O149)*BB$155</f>
        <v>136094.1814</v>
      </c>
      <c r="BC190" s="122">
        <f>LOOKUP(BC$6,Inputs!$K$6:$O$6,Inputs!$K149:$O149)*BC$155</f>
        <v>136094.1814</v>
      </c>
      <c r="BD190" s="122">
        <f>LOOKUP(BD$6,Inputs!$K$6:$O$6,Inputs!$K149:$O149)*BD$155</f>
        <v>136094.1814</v>
      </c>
      <c r="BE190" s="122">
        <f>LOOKUP(BE$6,Inputs!$K$6:$O$6,Inputs!$K149:$O149)*BE$155</f>
        <v>136094.1814</v>
      </c>
      <c r="BF190" s="122">
        <f>LOOKUP(BF$6,Inputs!$K$6:$O$6,Inputs!$K149:$O149)*BF$155</f>
        <v>136094.1814</v>
      </c>
      <c r="BG190" s="122">
        <f>LOOKUP(BG$6,Inputs!$K$6:$O$6,Inputs!$K149:$O149)*BG$155</f>
        <v>140006.8891</v>
      </c>
      <c r="BH190" s="122">
        <f>LOOKUP(BH$6,Inputs!$K$6:$O$6,Inputs!$K149:$O149)*BH$155</f>
        <v>140006.8891</v>
      </c>
      <c r="BI190" s="122">
        <f>LOOKUP(BI$6,Inputs!$K$6:$O$6,Inputs!$K149:$O149)*BI$155</f>
        <v>140006.8891</v>
      </c>
      <c r="BJ190" s="122">
        <f>LOOKUP(BJ$6,Inputs!$K$6:$O$6,Inputs!$K149:$O149)*BJ$155</f>
        <v>140006.8891</v>
      </c>
      <c r="BK190" s="122">
        <f>LOOKUP(BK$6,Inputs!$K$6:$O$6,Inputs!$K149:$O149)*BK$155</f>
        <v>140006.8891</v>
      </c>
      <c r="BL190" s="122">
        <f>LOOKUP(BL$6,Inputs!$K$6:$O$6,Inputs!$K149:$O149)*BL$155</f>
        <v>140006.8891</v>
      </c>
      <c r="BM190" s="122">
        <f>LOOKUP(BM$6,Inputs!$K$6:$O$6,Inputs!$K149:$O149)*BM$155</f>
        <v>140006.8891</v>
      </c>
      <c r="BN190" s="122">
        <f>LOOKUP(BN$6,Inputs!$K$6:$O$6,Inputs!$K149:$O149)*BN$155</f>
        <v>140006.8891</v>
      </c>
      <c r="BO190" s="122">
        <f>LOOKUP(BO$6,Inputs!$K$6:$O$6,Inputs!$K149:$O149)*BO$155</f>
        <v>140006.8891</v>
      </c>
      <c r="BP190" s="122">
        <f>LOOKUP(BP$6,Inputs!$K$6:$O$6,Inputs!$K149:$O149)*BP$155</f>
        <v>140006.8891</v>
      </c>
      <c r="BQ190" s="122">
        <f>LOOKUP(BQ$6,Inputs!$K$6:$O$6,Inputs!$K149:$O149)*BQ$155</f>
        <v>140006.8891</v>
      </c>
      <c r="BR190" s="122">
        <f>LOOKUP(BR$6,Inputs!$K$6:$O$6,Inputs!$K149:$O149)*BR$155</f>
        <v>140006.8891</v>
      </c>
    </row>
    <row r="191" ht="15.75" customHeight="1" outlineLevel="2">
      <c r="D191" s="51" t="str">
        <f>Inputs!D150</f>
        <v>Office supplies</v>
      </c>
      <c r="E191" s="66" t="str">
        <f>Currency</f>
        <v>[₦]</v>
      </c>
      <c r="K191" s="122">
        <f>LOOKUP(K$6,Inputs!$K$6:$O$6,Inputs!$K150:$O150)*K$155</f>
        <v>0</v>
      </c>
      <c r="L191" s="122">
        <f>LOOKUP(L$6,Inputs!$K$6:$O$6,Inputs!$K150:$O150)*L$155</f>
        <v>0</v>
      </c>
      <c r="M191" s="122">
        <f>LOOKUP(M$6,Inputs!$K$6:$O$6,Inputs!$K150:$O150)*M$155</f>
        <v>0</v>
      </c>
      <c r="N191" s="122">
        <f>LOOKUP(N$6,Inputs!$K$6:$O$6,Inputs!$K150:$O150)*N$155</f>
        <v>0</v>
      </c>
      <c r="O191" s="122">
        <f>LOOKUP(O$6,Inputs!$K$6:$O$6,Inputs!$K150:$O150)*O$155</f>
        <v>0</v>
      </c>
      <c r="P191" s="122">
        <f>LOOKUP(P$6,Inputs!$K$6:$O$6,Inputs!$K150:$O150)*P$155</f>
        <v>0</v>
      </c>
      <c r="Q191" s="122">
        <f>LOOKUP(Q$6,Inputs!$K$6:$O$6,Inputs!$K150:$O150)*Q$155</f>
        <v>0</v>
      </c>
      <c r="R191" s="122">
        <f>LOOKUP(R$6,Inputs!$K$6:$O$6,Inputs!$K150:$O150)*R$155</f>
        <v>0</v>
      </c>
      <c r="S191" s="122">
        <f>LOOKUP(S$6,Inputs!$K$6:$O$6,Inputs!$K150:$O150)*S$155</f>
        <v>0</v>
      </c>
      <c r="T191" s="122">
        <f>LOOKUP(T$6,Inputs!$K$6:$O$6,Inputs!$K150:$O150)*T$155</f>
        <v>0</v>
      </c>
      <c r="U191" s="122">
        <f>LOOKUP(U$6,Inputs!$K$6:$O$6,Inputs!$K150:$O150)*U$155</f>
        <v>0</v>
      </c>
      <c r="V191" s="122">
        <f>LOOKUP(V$6,Inputs!$K$6:$O$6,Inputs!$K150:$O150)*V$155</f>
        <v>0</v>
      </c>
      <c r="W191" s="122">
        <f>LOOKUP(W$6,Inputs!$K$6:$O$6,Inputs!$K150:$O150)*W$155</f>
        <v>51471.25</v>
      </c>
      <c r="X191" s="122">
        <f>LOOKUP(X$6,Inputs!$K$6:$O$6,Inputs!$K150:$O150)*X$155</f>
        <v>51471.25</v>
      </c>
      <c r="Y191" s="122">
        <f>LOOKUP(Y$6,Inputs!$K$6:$O$6,Inputs!$K150:$O150)*Y$155</f>
        <v>51471.25</v>
      </c>
      <c r="Z191" s="122">
        <f>LOOKUP(Z$6,Inputs!$K$6:$O$6,Inputs!$K150:$O150)*Z$155</f>
        <v>51471.25</v>
      </c>
      <c r="AA191" s="122">
        <f>LOOKUP(AA$6,Inputs!$K$6:$O$6,Inputs!$K150:$O150)*AA$155</f>
        <v>51471.25</v>
      </c>
      <c r="AB191" s="122">
        <f>LOOKUP(AB$6,Inputs!$K$6:$O$6,Inputs!$K150:$O150)*AB$155</f>
        <v>51471.25</v>
      </c>
      <c r="AC191" s="122">
        <f>LOOKUP(AC$6,Inputs!$K$6:$O$6,Inputs!$K150:$O150)*AC$155</f>
        <v>51471.25</v>
      </c>
      <c r="AD191" s="122">
        <f>LOOKUP(AD$6,Inputs!$K$6:$O$6,Inputs!$K150:$O150)*AD$155</f>
        <v>51471.25</v>
      </c>
      <c r="AE191" s="122">
        <f>LOOKUP(AE$6,Inputs!$K$6:$O$6,Inputs!$K150:$O150)*AE$155</f>
        <v>51471.25</v>
      </c>
      <c r="AF191" s="122">
        <f>LOOKUP(AF$6,Inputs!$K$6:$O$6,Inputs!$K150:$O150)*AF$155</f>
        <v>51471.25</v>
      </c>
      <c r="AG191" s="122">
        <f>LOOKUP(AG$6,Inputs!$K$6:$O$6,Inputs!$K150:$O150)*AG$155</f>
        <v>51471.25</v>
      </c>
      <c r="AH191" s="122">
        <f>LOOKUP(AH$6,Inputs!$K$6:$O$6,Inputs!$K150:$O150)*AH$155</f>
        <v>51471.25</v>
      </c>
      <c r="AI191" s="122">
        <f>LOOKUP(AI$6,Inputs!$K$6:$O$6,Inputs!$K150:$O150)*AI$155</f>
        <v>52978.07113</v>
      </c>
      <c r="AJ191" s="122">
        <f>LOOKUP(AJ$6,Inputs!$K$6:$O$6,Inputs!$K150:$O150)*AJ$155</f>
        <v>52978.07113</v>
      </c>
      <c r="AK191" s="122">
        <f>LOOKUP(AK$6,Inputs!$K$6:$O$6,Inputs!$K150:$O150)*AK$155</f>
        <v>52978.07113</v>
      </c>
      <c r="AL191" s="122">
        <f>LOOKUP(AL$6,Inputs!$K$6:$O$6,Inputs!$K150:$O150)*AL$155</f>
        <v>52978.07113</v>
      </c>
      <c r="AM191" s="122">
        <f>LOOKUP(AM$6,Inputs!$K$6:$O$6,Inputs!$K150:$O150)*AM$155</f>
        <v>52978.07113</v>
      </c>
      <c r="AN191" s="122">
        <f>LOOKUP(AN$6,Inputs!$K$6:$O$6,Inputs!$K150:$O150)*AN$155</f>
        <v>52978.07113</v>
      </c>
      <c r="AO191" s="122">
        <f>LOOKUP(AO$6,Inputs!$K$6:$O$6,Inputs!$K150:$O150)*AO$155</f>
        <v>52978.07113</v>
      </c>
      <c r="AP191" s="122">
        <f>LOOKUP(AP$6,Inputs!$K$6:$O$6,Inputs!$K150:$O150)*AP$155</f>
        <v>52978.07113</v>
      </c>
      <c r="AQ191" s="122">
        <f>LOOKUP(AQ$6,Inputs!$K$6:$O$6,Inputs!$K150:$O150)*AQ$155</f>
        <v>52978.07113</v>
      </c>
      <c r="AR191" s="122">
        <f>LOOKUP(AR$6,Inputs!$K$6:$O$6,Inputs!$K150:$O150)*AR$155</f>
        <v>52978.07113</v>
      </c>
      <c r="AS191" s="122">
        <f>LOOKUP(AS$6,Inputs!$K$6:$O$6,Inputs!$K150:$O150)*AS$155</f>
        <v>52978.07113</v>
      </c>
      <c r="AT191" s="122">
        <f>LOOKUP(AT$6,Inputs!$K$6:$O$6,Inputs!$K150:$O150)*AT$155</f>
        <v>52978.07113</v>
      </c>
      <c r="AU191" s="122">
        <f>LOOKUP(AU$6,Inputs!$K$6:$O$6,Inputs!$K150:$O150)*AU$155</f>
        <v>54437.67256</v>
      </c>
      <c r="AV191" s="122">
        <f>LOOKUP(AV$6,Inputs!$K$6:$O$6,Inputs!$K150:$O150)*AV$155</f>
        <v>54437.67256</v>
      </c>
      <c r="AW191" s="122">
        <f>LOOKUP(AW$6,Inputs!$K$6:$O$6,Inputs!$K150:$O150)*AW$155</f>
        <v>54437.67256</v>
      </c>
      <c r="AX191" s="122">
        <f>LOOKUP(AX$6,Inputs!$K$6:$O$6,Inputs!$K150:$O150)*AX$155</f>
        <v>54437.67256</v>
      </c>
      <c r="AY191" s="122">
        <f>LOOKUP(AY$6,Inputs!$K$6:$O$6,Inputs!$K150:$O150)*AY$155</f>
        <v>54437.67256</v>
      </c>
      <c r="AZ191" s="122">
        <f>LOOKUP(AZ$6,Inputs!$K$6:$O$6,Inputs!$K150:$O150)*AZ$155</f>
        <v>54437.67256</v>
      </c>
      <c r="BA191" s="122">
        <f>LOOKUP(BA$6,Inputs!$K$6:$O$6,Inputs!$K150:$O150)*BA$155</f>
        <v>54437.67256</v>
      </c>
      <c r="BB191" s="122">
        <f>LOOKUP(BB$6,Inputs!$K$6:$O$6,Inputs!$K150:$O150)*BB$155</f>
        <v>54437.67256</v>
      </c>
      <c r="BC191" s="122">
        <f>LOOKUP(BC$6,Inputs!$K$6:$O$6,Inputs!$K150:$O150)*BC$155</f>
        <v>54437.67256</v>
      </c>
      <c r="BD191" s="122">
        <f>LOOKUP(BD$6,Inputs!$K$6:$O$6,Inputs!$K150:$O150)*BD$155</f>
        <v>54437.67256</v>
      </c>
      <c r="BE191" s="122">
        <f>LOOKUP(BE$6,Inputs!$K$6:$O$6,Inputs!$K150:$O150)*BE$155</f>
        <v>54437.67256</v>
      </c>
      <c r="BF191" s="122">
        <f>LOOKUP(BF$6,Inputs!$K$6:$O$6,Inputs!$K150:$O150)*BF$155</f>
        <v>54437.67256</v>
      </c>
      <c r="BG191" s="122">
        <f>LOOKUP(BG$6,Inputs!$K$6:$O$6,Inputs!$K150:$O150)*BG$155</f>
        <v>56002.75564</v>
      </c>
      <c r="BH191" s="122">
        <f>LOOKUP(BH$6,Inputs!$K$6:$O$6,Inputs!$K150:$O150)*BH$155</f>
        <v>56002.75564</v>
      </c>
      <c r="BI191" s="122">
        <f>LOOKUP(BI$6,Inputs!$K$6:$O$6,Inputs!$K150:$O150)*BI$155</f>
        <v>56002.75564</v>
      </c>
      <c r="BJ191" s="122">
        <f>LOOKUP(BJ$6,Inputs!$K$6:$O$6,Inputs!$K150:$O150)*BJ$155</f>
        <v>56002.75564</v>
      </c>
      <c r="BK191" s="122">
        <f>LOOKUP(BK$6,Inputs!$K$6:$O$6,Inputs!$K150:$O150)*BK$155</f>
        <v>56002.75564</v>
      </c>
      <c r="BL191" s="122">
        <f>LOOKUP(BL$6,Inputs!$K$6:$O$6,Inputs!$K150:$O150)*BL$155</f>
        <v>56002.75564</v>
      </c>
      <c r="BM191" s="122">
        <f>LOOKUP(BM$6,Inputs!$K$6:$O$6,Inputs!$K150:$O150)*BM$155</f>
        <v>56002.75564</v>
      </c>
      <c r="BN191" s="122">
        <f>LOOKUP(BN$6,Inputs!$K$6:$O$6,Inputs!$K150:$O150)*BN$155</f>
        <v>56002.75564</v>
      </c>
      <c r="BO191" s="122">
        <f>LOOKUP(BO$6,Inputs!$K$6:$O$6,Inputs!$K150:$O150)*BO$155</f>
        <v>56002.75564</v>
      </c>
      <c r="BP191" s="122">
        <f>LOOKUP(BP$6,Inputs!$K$6:$O$6,Inputs!$K150:$O150)*BP$155</f>
        <v>56002.75564</v>
      </c>
      <c r="BQ191" s="122">
        <f>LOOKUP(BQ$6,Inputs!$K$6:$O$6,Inputs!$K150:$O150)*BQ$155</f>
        <v>56002.75564</v>
      </c>
      <c r="BR191" s="122">
        <f>LOOKUP(BR$6,Inputs!$K$6:$O$6,Inputs!$K150:$O150)*BR$155</f>
        <v>56002.75564</v>
      </c>
    </row>
    <row r="192" ht="15.75" customHeight="1" outlineLevel="2">
      <c r="D192" s="51" t="str">
        <f>Inputs!D151</f>
        <v>Utilities</v>
      </c>
      <c r="E192" s="66" t="str">
        <f>Currency</f>
        <v>[₦]</v>
      </c>
      <c r="K192" s="122">
        <f>LOOKUP(K$6,Inputs!$K$6:$O$6,Inputs!$K151:$O151)*K$155</f>
        <v>50000</v>
      </c>
      <c r="L192" s="122">
        <f>LOOKUP(L$6,Inputs!$K$6:$O$6,Inputs!$K151:$O151)*L$155</f>
        <v>50000</v>
      </c>
      <c r="M192" s="122">
        <f>LOOKUP(M$6,Inputs!$K$6:$O$6,Inputs!$K151:$O151)*M$155</f>
        <v>50000</v>
      </c>
      <c r="N192" s="122">
        <f>LOOKUP(N$6,Inputs!$K$6:$O$6,Inputs!$K151:$O151)*N$155</f>
        <v>50000</v>
      </c>
      <c r="O192" s="122">
        <f>LOOKUP(O$6,Inputs!$K$6:$O$6,Inputs!$K151:$O151)*O$155</f>
        <v>50000</v>
      </c>
      <c r="P192" s="122">
        <f>LOOKUP(P$6,Inputs!$K$6:$O$6,Inputs!$K151:$O151)*P$155</f>
        <v>50000</v>
      </c>
      <c r="Q192" s="122">
        <f>LOOKUP(Q$6,Inputs!$K$6:$O$6,Inputs!$K151:$O151)*Q$155</f>
        <v>50000</v>
      </c>
      <c r="R192" s="122">
        <f>LOOKUP(R$6,Inputs!$K$6:$O$6,Inputs!$K151:$O151)*R$155</f>
        <v>50000</v>
      </c>
      <c r="S192" s="122">
        <f>LOOKUP(S$6,Inputs!$K$6:$O$6,Inputs!$K151:$O151)*S$155</f>
        <v>50000</v>
      </c>
      <c r="T192" s="122">
        <f>LOOKUP(T$6,Inputs!$K$6:$O$6,Inputs!$K151:$O151)*T$155</f>
        <v>50000</v>
      </c>
      <c r="U192" s="122">
        <f>LOOKUP(U$6,Inputs!$K$6:$O$6,Inputs!$K151:$O151)*U$155</f>
        <v>50000</v>
      </c>
      <c r="V192" s="122">
        <f>LOOKUP(V$6,Inputs!$K$6:$O$6,Inputs!$K151:$O151)*V$155</f>
        <v>50000</v>
      </c>
      <c r="W192" s="122">
        <f>LOOKUP(W$6,Inputs!$K$6:$O$6,Inputs!$K151:$O151)*W$155</f>
        <v>102942.5</v>
      </c>
      <c r="X192" s="122">
        <f>LOOKUP(X$6,Inputs!$K$6:$O$6,Inputs!$K151:$O151)*X$155</f>
        <v>102942.5</v>
      </c>
      <c r="Y192" s="122">
        <f>LOOKUP(Y$6,Inputs!$K$6:$O$6,Inputs!$K151:$O151)*Y$155</f>
        <v>102942.5</v>
      </c>
      <c r="Z192" s="122">
        <f>LOOKUP(Z$6,Inputs!$K$6:$O$6,Inputs!$K151:$O151)*Z$155</f>
        <v>102942.5</v>
      </c>
      <c r="AA192" s="122">
        <f>LOOKUP(AA$6,Inputs!$K$6:$O$6,Inputs!$K151:$O151)*AA$155</f>
        <v>102942.5</v>
      </c>
      <c r="AB192" s="122">
        <f>LOOKUP(AB$6,Inputs!$K$6:$O$6,Inputs!$K151:$O151)*AB$155</f>
        <v>102942.5</v>
      </c>
      <c r="AC192" s="122">
        <f>LOOKUP(AC$6,Inputs!$K$6:$O$6,Inputs!$K151:$O151)*AC$155</f>
        <v>102942.5</v>
      </c>
      <c r="AD192" s="122">
        <f>LOOKUP(AD$6,Inputs!$K$6:$O$6,Inputs!$K151:$O151)*AD$155</f>
        <v>102942.5</v>
      </c>
      <c r="AE192" s="122">
        <f>LOOKUP(AE$6,Inputs!$K$6:$O$6,Inputs!$K151:$O151)*AE$155</f>
        <v>102942.5</v>
      </c>
      <c r="AF192" s="122">
        <f>LOOKUP(AF$6,Inputs!$K$6:$O$6,Inputs!$K151:$O151)*AF$155</f>
        <v>102942.5</v>
      </c>
      <c r="AG192" s="122">
        <f>LOOKUP(AG$6,Inputs!$K$6:$O$6,Inputs!$K151:$O151)*AG$155</f>
        <v>102942.5</v>
      </c>
      <c r="AH192" s="122">
        <f>LOOKUP(AH$6,Inputs!$K$6:$O$6,Inputs!$K151:$O151)*AH$155</f>
        <v>102942.5</v>
      </c>
      <c r="AI192" s="122">
        <f>LOOKUP(AI$6,Inputs!$K$6:$O$6,Inputs!$K151:$O151)*AI$155</f>
        <v>105956.1423</v>
      </c>
      <c r="AJ192" s="122">
        <f>LOOKUP(AJ$6,Inputs!$K$6:$O$6,Inputs!$K151:$O151)*AJ$155</f>
        <v>105956.1423</v>
      </c>
      <c r="AK192" s="122">
        <f>LOOKUP(AK$6,Inputs!$K$6:$O$6,Inputs!$K151:$O151)*AK$155</f>
        <v>105956.1423</v>
      </c>
      <c r="AL192" s="122">
        <f>LOOKUP(AL$6,Inputs!$K$6:$O$6,Inputs!$K151:$O151)*AL$155</f>
        <v>105956.1423</v>
      </c>
      <c r="AM192" s="122">
        <f>LOOKUP(AM$6,Inputs!$K$6:$O$6,Inputs!$K151:$O151)*AM$155</f>
        <v>105956.1423</v>
      </c>
      <c r="AN192" s="122">
        <f>LOOKUP(AN$6,Inputs!$K$6:$O$6,Inputs!$K151:$O151)*AN$155</f>
        <v>105956.1423</v>
      </c>
      <c r="AO192" s="122">
        <f>LOOKUP(AO$6,Inputs!$K$6:$O$6,Inputs!$K151:$O151)*AO$155</f>
        <v>105956.1423</v>
      </c>
      <c r="AP192" s="122">
        <f>LOOKUP(AP$6,Inputs!$K$6:$O$6,Inputs!$K151:$O151)*AP$155</f>
        <v>105956.1423</v>
      </c>
      <c r="AQ192" s="122">
        <f>LOOKUP(AQ$6,Inputs!$K$6:$O$6,Inputs!$K151:$O151)*AQ$155</f>
        <v>105956.1423</v>
      </c>
      <c r="AR192" s="122">
        <f>LOOKUP(AR$6,Inputs!$K$6:$O$6,Inputs!$K151:$O151)*AR$155</f>
        <v>105956.1423</v>
      </c>
      <c r="AS192" s="122">
        <f>LOOKUP(AS$6,Inputs!$K$6:$O$6,Inputs!$K151:$O151)*AS$155</f>
        <v>105956.1423</v>
      </c>
      <c r="AT192" s="122">
        <f>LOOKUP(AT$6,Inputs!$K$6:$O$6,Inputs!$K151:$O151)*AT$155</f>
        <v>105956.1423</v>
      </c>
      <c r="AU192" s="122">
        <f>LOOKUP(AU$6,Inputs!$K$6:$O$6,Inputs!$K151:$O151)*AU$155</f>
        <v>108875.3451</v>
      </c>
      <c r="AV192" s="122">
        <f>LOOKUP(AV$6,Inputs!$K$6:$O$6,Inputs!$K151:$O151)*AV$155</f>
        <v>108875.3451</v>
      </c>
      <c r="AW192" s="122">
        <f>LOOKUP(AW$6,Inputs!$K$6:$O$6,Inputs!$K151:$O151)*AW$155</f>
        <v>108875.3451</v>
      </c>
      <c r="AX192" s="122">
        <f>LOOKUP(AX$6,Inputs!$K$6:$O$6,Inputs!$K151:$O151)*AX$155</f>
        <v>108875.3451</v>
      </c>
      <c r="AY192" s="122">
        <f>LOOKUP(AY$6,Inputs!$K$6:$O$6,Inputs!$K151:$O151)*AY$155</f>
        <v>108875.3451</v>
      </c>
      <c r="AZ192" s="122">
        <f>LOOKUP(AZ$6,Inputs!$K$6:$O$6,Inputs!$K151:$O151)*AZ$155</f>
        <v>108875.3451</v>
      </c>
      <c r="BA192" s="122">
        <f>LOOKUP(BA$6,Inputs!$K$6:$O$6,Inputs!$K151:$O151)*BA$155</f>
        <v>108875.3451</v>
      </c>
      <c r="BB192" s="122">
        <f>LOOKUP(BB$6,Inputs!$K$6:$O$6,Inputs!$K151:$O151)*BB$155</f>
        <v>108875.3451</v>
      </c>
      <c r="BC192" s="122">
        <f>LOOKUP(BC$6,Inputs!$K$6:$O$6,Inputs!$K151:$O151)*BC$155</f>
        <v>108875.3451</v>
      </c>
      <c r="BD192" s="122">
        <f>LOOKUP(BD$6,Inputs!$K$6:$O$6,Inputs!$K151:$O151)*BD$155</f>
        <v>108875.3451</v>
      </c>
      <c r="BE192" s="122">
        <f>LOOKUP(BE$6,Inputs!$K$6:$O$6,Inputs!$K151:$O151)*BE$155</f>
        <v>108875.3451</v>
      </c>
      <c r="BF192" s="122">
        <f>LOOKUP(BF$6,Inputs!$K$6:$O$6,Inputs!$K151:$O151)*BF$155</f>
        <v>108875.3451</v>
      </c>
      <c r="BG192" s="122">
        <f>LOOKUP(BG$6,Inputs!$K$6:$O$6,Inputs!$K151:$O151)*BG$155</f>
        <v>112005.5113</v>
      </c>
      <c r="BH192" s="122">
        <f>LOOKUP(BH$6,Inputs!$K$6:$O$6,Inputs!$K151:$O151)*BH$155</f>
        <v>112005.5113</v>
      </c>
      <c r="BI192" s="122">
        <f>LOOKUP(BI$6,Inputs!$K$6:$O$6,Inputs!$K151:$O151)*BI$155</f>
        <v>112005.5113</v>
      </c>
      <c r="BJ192" s="122">
        <f>LOOKUP(BJ$6,Inputs!$K$6:$O$6,Inputs!$K151:$O151)*BJ$155</f>
        <v>112005.5113</v>
      </c>
      <c r="BK192" s="122">
        <f>LOOKUP(BK$6,Inputs!$K$6:$O$6,Inputs!$K151:$O151)*BK$155</f>
        <v>112005.5113</v>
      </c>
      <c r="BL192" s="122">
        <f>LOOKUP(BL$6,Inputs!$K$6:$O$6,Inputs!$K151:$O151)*BL$155</f>
        <v>112005.5113</v>
      </c>
      <c r="BM192" s="122">
        <f>LOOKUP(BM$6,Inputs!$K$6:$O$6,Inputs!$K151:$O151)*BM$155</f>
        <v>112005.5113</v>
      </c>
      <c r="BN192" s="122">
        <f>LOOKUP(BN$6,Inputs!$K$6:$O$6,Inputs!$K151:$O151)*BN$155</f>
        <v>112005.5113</v>
      </c>
      <c r="BO192" s="122">
        <f>LOOKUP(BO$6,Inputs!$K$6:$O$6,Inputs!$K151:$O151)*BO$155</f>
        <v>112005.5113</v>
      </c>
      <c r="BP192" s="122">
        <f>LOOKUP(BP$6,Inputs!$K$6:$O$6,Inputs!$K151:$O151)*BP$155</f>
        <v>112005.5113</v>
      </c>
      <c r="BQ192" s="122">
        <f>LOOKUP(BQ$6,Inputs!$K$6:$O$6,Inputs!$K151:$O151)*BQ$155</f>
        <v>112005.5113</v>
      </c>
      <c r="BR192" s="122">
        <f>LOOKUP(BR$6,Inputs!$K$6:$O$6,Inputs!$K151:$O151)*BR$155</f>
        <v>112005.5113</v>
      </c>
    </row>
    <row r="193" ht="15.75" customHeight="1" outlineLevel="2">
      <c r="D193" s="51" t="str">
        <f>Inputs!D152</f>
        <v>Insurance</v>
      </c>
      <c r="E193" s="66" t="str">
        <f>Currency</f>
        <v>[₦]</v>
      </c>
      <c r="K193" s="122">
        <f>LOOKUP(K$6,Inputs!$K$6:$O$6,Inputs!$K152:$O152)*K$155</f>
        <v>0</v>
      </c>
      <c r="L193" s="122">
        <f>LOOKUP(L$6,Inputs!$K$6:$O$6,Inputs!$K152:$O152)*L$155</f>
        <v>0</v>
      </c>
      <c r="M193" s="122">
        <f>LOOKUP(M$6,Inputs!$K$6:$O$6,Inputs!$K152:$O152)*M$155</f>
        <v>0</v>
      </c>
      <c r="N193" s="122">
        <f>LOOKUP(N$6,Inputs!$K$6:$O$6,Inputs!$K152:$O152)*N$155</f>
        <v>0</v>
      </c>
      <c r="O193" s="122">
        <f>LOOKUP(O$6,Inputs!$K$6:$O$6,Inputs!$K152:$O152)*O$155</f>
        <v>0</v>
      </c>
      <c r="P193" s="122">
        <f>LOOKUP(P$6,Inputs!$K$6:$O$6,Inputs!$K152:$O152)*P$155</f>
        <v>0</v>
      </c>
      <c r="Q193" s="122">
        <f>LOOKUP(Q$6,Inputs!$K$6:$O$6,Inputs!$K152:$O152)*Q$155</f>
        <v>0</v>
      </c>
      <c r="R193" s="122">
        <f>LOOKUP(R$6,Inputs!$K$6:$O$6,Inputs!$K152:$O152)*R$155</f>
        <v>0</v>
      </c>
      <c r="S193" s="122">
        <f>LOOKUP(S$6,Inputs!$K$6:$O$6,Inputs!$K152:$O152)*S$155</f>
        <v>0</v>
      </c>
      <c r="T193" s="122">
        <f>LOOKUP(T$6,Inputs!$K$6:$O$6,Inputs!$K152:$O152)*T$155</f>
        <v>0</v>
      </c>
      <c r="U193" s="122">
        <f>LOOKUP(U$6,Inputs!$K$6:$O$6,Inputs!$K152:$O152)*U$155</f>
        <v>0</v>
      </c>
      <c r="V193" s="122">
        <f>LOOKUP(V$6,Inputs!$K$6:$O$6,Inputs!$K152:$O152)*V$155</f>
        <v>0</v>
      </c>
      <c r="W193" s="122">
        <f>LOOKUP(W$6,Inputs!$K$6:$O$6,Inputs!$K152:$O152)*W$155</f>
        <v>85785.38235</v>
      </c>
      <c r="X193" s="122">
        <f>LOOKUP(X$6,Inputs!$K$6:$O$6,Inputs!$K152:$O152)*X$155</f>
        <v>85785.38235</v>
      </c>
      <c r="Y193" s="122">
        <f>LOOKUP(Y$6,Inputs!$K$6:$O$6,Inputs!$K152:$O152)*Y$155</f>
        <v>85785.38235</v>
      </c>
      <c r="Z193" s="122">
        <f>LOOKUP(Z$6,Inputs!$K$6:$O$6,Inputs!$K152:$O152)*Z$155</f>
        <v>85785.38235</v>
      </c>
      <c r="AA193" s="122">
        <f>LOOKUP(AA$6,Inputs!$K$6:$O$6,Inputs!$K152:$O152)*AA$155</f>
        <v>85785.38235</v>
      </c>
      <c r="AB193" s="122">
        <f>LOOKUP(AB$6,Inputs!$K$6:$O$6,Inputs!$K152:$O152)*AB$155</f>
        <v>85785.38235</v>
      </c>
      <c r="AC193" s="122">
        <f>LOOKUP(AC$6,Inputs!$K$6:$O$6,Inputs!$K152:$O152)*AC$155</f>
        <v>85785.38235</v>
      </c>
      <c r="AD193" s="122">
        <f>LOOKUP(AD$6,Inputs!$K$6:$O$6,Inputs!$K152:$O152)*AD$155</f>
        <v>85785.38235</v>
      </c>
      <c r="AE193" s="122">
        <f>LOOKUP(AE$6,Inputs!$K$6:$O$6,Inputs!$K152:$O152)*AE$155</f>
        <v>85785.38235</v>
      </c>
      <c r="AF193" s="122">
        <f>LOOKUP(AF$6,Inputs!$K$6:$O$6,Inputs!$K152:$O152)*AF$155</f>
        <v>85785.38235</v>
      </c>
      <c r="AG193" s="122">
        <f>LOOKUP(AG$6,Inputs!$K$6:$O$6,Inputs!$K152:$O152)*AG$155</f>
        <v>85785.38235</v>
      </c>
      <c r="AH193" s="122">
        <f>LOOKUP(AH$6,Inputs!$K$6:$O$6,Inputs!$K152:$O152)*AH$155</f>
        <v>85785.38235</v>
      </c>
      <c r="AI193" s="122">
        <f>LOOKUP(AI$6,Inputs!$K$6:$O$6,Inputs!$K152:$O152)*AI$155</f>
        <v>88296.74989</v>
      </c>
      <c r="AJ193" s="122">
        <f>LOOKUP(AJ$6,Inputs!$K$6:$O$6,Inputs!$K152:$O152)*AJ$155</f>
        <v>88296.74989</v>
      </c>
      <c r="AK193" s="122">
        <f>LOOKUP(AK$6,Inputs!$K$6:$O$6,Inputs!$K152:$O152)*AK$155</f>
        <v>88296.74989</v>
      </c>
      <c r="AL193" s="122">
        <f>LOOKUP(AL$6,Inputs!$K$6:$O$6,Inputs!$K152:$O152)*AL$155</f>
        <v>88296.74989</v>
      </c>
      <c r="AM193" s="122">
        <f>LOOKUP(AM$6,Inputs!$K$6:$O$6,Inputs!$K152:$O152)*AM$155</f>
        <v>88296.74989</v>
      </c>
      <c r="AN193" s="122">
        <f>LOOKUP(AN$6,Inputs!$K$6:$O$6,Inputs!$K152:$O152)*AN$155</f>
        <v>88296.74989</v>
      </c>
      <c r="AO193" s="122">
        <f>LOOKUP(AO$6,Inputs!$K$6:$O$6,Inputs!$K152:$O152)*AO$155</f>
        <v>88296.74989</v>
      </c>
      <c r="AP193" s="122">
        <f>LOOKUP(AP$6,Inputs!$K$6:$O$6,Inputs!$K152:$O152)*AP$155</f>
        <v>88296.74989</v>
      </c>
      <c r="AQ193" s="122">
        <f>LOOKUP(AQ$6,Inputs!$K$6:$O$6,Inputs!$K152:$O152)*AQ$155</f>
        <v>88296.74989</v>
      </c>
      <c r="AR193" s="122">
        <f>LOOKUP(AR$6,Inputs!$K$6:$O$6,Inputs!$K152:$O152)*AR$155</f>
        <v>88296.74989</v>
      </c>
      <c r="AS193" s="122">
        <f>LOOKUP(AS$6,Inputs!$K$6:$O$6,Inputs!$K152:$O152)*AS$155</f>
        <v>88296.74989</v>
      </c>
      <c r="AT193" s="122">
        <f>LOOKUP(AT$6,Inputs!$K$6:$O$6,Inputs!$K152:$O152)*AT$155</f>
        <v>88296.74989</v>
      </c>
      <c r="AU193" s="122">
        <f>LOOKUP(AU$6,Inputs!$K$6:$O$6,Inputs!$K152:$O152)*AU$155</f>
        <v>90729.41797</v>
      </c>
      <c r="AV193" s="122">
        <f>LOOKUP(AV$6,Inputs!$K$6:$O$6,Inputs!$K152:$O152)*AV$155</f>
        <v>90729.41797</v>
      </c>
      <c r="AW193" s="122">
        <f>LOOKUP(AW$6,Inputs!$K$6:$O$6,Inputs!$K152:$O152)*AW$155</f>
        <v>90729.41797</v>
      </c>
      <c r="AX193" s="122">
        <f>LOOKUP(AX$6,Inputs!$K$6:$O$6,Inputs!$K152:$O152)*AX$155</f>
        <v>90729.41797</v>
      </c>
      <c r="AY193" s="122">
        <f>LOOKUP(AY$6,Inputs!$K$6:$O$6,Inputs!$K152:$O152)*AY$155</f>
        <v>90729.41797</v>
      </c>
      <c r="AZ193" s="122">
        <f>LOOKUP(AZ$6,Inputs!$K$6:$O$6,Inputs!$K152:$O152)*AZ$155</f>
        <v>90729.41797</v>
      </c>
      <c r="BA193" s="122">
        <f>LOOKUP(BA$6,Inputs!$K$6:$O$6,Inputs!$K152:$O152)*BA$155</f>
        <v>90729.41797</v>
      </c>
      <c r="BB193" s="122">
        <f>LOOKUP(BB$6,Inputs!$K$6:$O$6,Inputs!$K152:$O152)*BB$155</f>
        <v>90729.41797</v>
      </c>
      <c r="BC193" s="122">
        <f>LOOKUP(BC$6,Inputs!$K$6:$O$6,Inputs!$K152:$O152)*BC$155</f>
        <v>90729.41797</v>
      </c>
      <c r="BD193" s="122">
        <f>LOOKUP(BD$6,Inputs!$K$6:$O$6,Inputs!$K152:$O152)*BD$155</f>
        <v>90729.41797</v>
      </c>
      <c r="BE193" s="122">
        <f>LOOKUP(BE$6,Inputs!$K$6:$O$6,Inputs!$K152:$O152)*BE$155</f>
        <v>90729.41797</v>
      </c>
      <c r="BF193" s="122">
        <f>LOOKUP(BF$6,Inputs!$K$6:$O$6,Inputs!$K152:$O152)*BF$155</f>
        <v>90729.41797</v>
      </c>
      <c r="BG193" s="122">
        <f>LOOKUP(BG$6,Inputs!$K$6:$O$6,Inputs!$K152:$O152)*BG$155</f>
        <v>93337.88874</v>
      </c>
      <c r="BH193" s="122">
        <f>LOOKUP(BH$6,Inputs!$K$6:$O$6,Inputs!$K152:$O152)*BH$155</f>
        <v>93337.88874</v>
      </c>
      <c r="BI193" s="122">
        <f>LOOKUP(BI$6,Inputs!$K$6:$O$6,Inputs!$K152:$O152)*BI$155</f>
        <v>93337.88874</v>
      </c>
      <c r="BJ193" s="122">
        <f>LOOKUP(BJ$6,Inputs!$K$6:$O$6,Inputs!$K152:$O152)*BJ$155</f>
        <v>93337.88874</v>
      </c>
      <c r="BK193" s="122">
        <f>LOOKUP(BK$6,Inputs!$K$6:$O$6,Inputs!$K152:$O152)*BK$155</f>
        <v>93337.88874</v>
      </c>
      <c r="BL193" s="122">
        <f>LOOKUP(BL$6,Inputs!$K$6:$O$6,Inputs!$K152:$O152)*BL$155</f>
        <v>93337.88874</v>
      </c>
      <c r="BM193" s="122">
        <f>LOOKUP(BM$6,Inputs!$K$6:$O$6,Inputs!$K152:$O152)*BM$155</f>
        <v>93337.88874</v>
      </c>
      <c r="BN193" s="122">
        <f>LOOKUP(BN$6,Inputs!$K$6:$O$6,Inputs!$K152:$O152)*BN$155</f>
        <v>93337.88874</v>
      </c>
      <c r="BO193" s="122">
        <f>LOOKUP(BO$6,Inputs!$K$6:$O$6,Inputs!$K152:$O152)*BO$155</f>
        <v>93337.88874</v>
      </c>
      <c r="BP193" s="122">
        <f>LOOKUP(BP$6,Inputs!$K$6:$O$6,Inputs!$K152:$O152)*BP$155</f>
        <v>93337.88874</v>
      </c>
      <c r="BQ193" s="122">
        <f>LOOKUP(BQ$6,Inputs!$K$6:$O$6,Inputs!$K152:$O152)*BQ$155</f>
        <v>93337.88874</v>
      </c>
      <c r="BR193" s="122">
        <f>LOOKUP(BR$6,Inputs!$K$6:$O$6,Inputs!$K152:$O152)*BR$155</f>
        <v>93337.88874</v>
      </c>
    </row>
    <row r="194" ht="15.75" customHeight="1" outlineLevel="2">
      <c r="D194" s="51" t="str">
        <f>Inputs!D153</f>
        <v>Subscriptions</v>
      </c>
      <c r="E194" s="66" t="str">
        <f>Currency</f>
        <v>[₦]</v>
      </c>
      <c r="K194" s="122">
        <f>LOOKUP(K$6,Inputs!$K$6:$O$6,Inputs!$K153:$O153)*K$155</f>
        <v>10000</v>
      </c>
      <c r="L194" s="122">
        <f>LOOKUP(L$6,Inputs!$K$6:$O$6,Inputs!$K153:$O153)*L$155</f>
        <v>10000</v>
      </c>
      <c r="M194" s="122">
        <f>LOOKUP(M$6,Inputs!$K$6:$O$6,Inputs!$K153:$O153)*M$155</f>
        <v>10000</v>
      </c>
      <c r="N194" s="122">
        <f>LOOKUP(N$6,Inputs!$K$6:$O$6,Inputs!$K153:$O153)*N$155</f>
        <v>10000</v>
      </c>
      <c r="O194" s="122">
        <f>LOOKUP(O$6,Inputs!$K$6:$O$6,Inputs!$K153:$O153)*O$155</f>
        <v>10000</v>
      </c>
      <c r="P194" s="122">
        <f>LOOKUP(P$6,Inputs!$K$6:$O$6,Inputs!$K153:$O153)*P$155</f>
        <v>10000</v>
      </c>
      <c r="Q194" s="122">
        <f>LOOKUP(Q$6,Inputs!$K$6:$O$6,Inputs!$K153:$O153)*Q$155</f>
        <v>10000</v>
      </c>
      <c r="R194" s="122">
        <f>LOOKUP(R$6,Inputs!$K$6:$O$6,Inputs!$K153:$O153)*R$155</f>
        <v>10000</v>
      </c>
      <c r="S194" s="122">
        <f>LOOKUP(S$6,Inputs!$K$6:$O$6,Inputs!$K153:$O153)*S$155</f>
        <v>10000</v>
      </c>
      <c r="T194" s="122">
        <f>LOOKUP(T$6,Inputs!$K$6:$O$6,Inputs!$K153:$O153)*T$155</f>
        <v>10000</v>
      </c>
      <c r="U194" s="122">
        <f>LOOKUP(U$6,Inputs!$K$6:$O$6,Inputs!$K153:$O153)*U$155</f>
        <v>10000</v>
      </c>
      <c r="V194" s="122">
        <f>LOOKUP(V$6,Inputs!$K$6:$O$6,Inputs!$K153:$O153)*V$155</f>
        <v>10000</v>
      </c>
      <c r="W194" s="122">
        <f>LOOKUP(W$6,Inputs!$K$6:$O$6,Inputs!$K153:$O153)*W$155</f>
        <v>20588.5</v>
      </c>
      <c r="X194" s="122">
        <f>LOOKUP(X$6,Inputs!$K$6:$O$6,Inputs!$K153:$O153)*X$155</f>
        <v>20588.5</v>
      </c>
      <c r="Y194" s="122">
        <f>LOOKUP(Y$6,Inputs!$K$6:$O$6,Inputs!$K153:$O153)*Y$155</f>
        <v>20588.5</v>
      </c>
      <c r="Z194" s="122">
        <f>LOOKUP(Z$6,Inputs!$K$6:$O$6,Inputs!$K153:$O153)*Z$155</f>
        <v>20588.5</v>
      </c>
      <c r="AA194" s="122">
        <f>LOOKUP(AA$6,Inputs!$K$6:$O$6,Inputs!$K153:$O153)*AA$155</f>
        <v>20588.5</v>
      </c>
      <c r="AB194" s="122">
        <f>LOOKUP(AB$6,Inputs!$K$6:$O$6,Inputs!$K153:$O153)*AB$155</f>
        <v>20588.5</v>
      </c>
      <c r="AC194" s="122">
        <f>LOOKUP(AC$6,Inputs!$K$6:$O$6,Inputs!$K153:$O153)*AC$155</f>
        <v>20588.5</v>
      </c>
      <c r="AD194" s="122">
        <f>LOOKUP(AD$6,Inputs!$K$6:$O$6,Inputs!$K153:$O153)*AD$155</f>
        <v>20588.5</v>
      </c>
      <c r="AE194" s="122">
        <f>LOOKUP(AE$6,Inputs!$K$6:$O$6,Inputs!$K153:$O153)*AE$155</f>
        <v>20588.5</v>
      </c>
      <c r="AF194" s="122">
        <f>LOOKUP(AF$6,Inputs!$K$6:$O$6,Inputs!$K153:$O153)*AF$155</f>
        <v>20588.5</v>
      </c>
      <c r="AG194" s="122">
        <f>LOOKUP(AG$6,Inputs!$K$6:$O$6,Inputs!$K153:$O153)*AG$155</f>
        <v>20588.5</v>
      </c>
      <c r="AH194" s="122">
        <f>LOOKUP(AH$6,Inputs!$K$6:$O$6,Inputs!$K153:$O153)*AH$155</f>
        <v>20588.5</v>
      </c>
      <c r="AI194" s="122">
        <f>LOOKUP(AI$6,Inputs!$K$6:$O$6,Inputs!$K153:$O153)*AI$155</f>
        <v>21191.22845</v>
      </c>
      <c r="AJ194" s="122">
        <f>LOOKUP(AJ$6,Inputs!$K$6:$O$6,Inputs!$K153:$O153)*AJ$155</f>
        <v>21191.22845</v>
      </c>
      <c r="AK194" s="122">
        <f>LOOKUP(AK$6,Inputs!$K$6:$O$6,Inputs!$K153:$O153)*AK$155</f>
        <v>21191.22845</v>
      </c>
      <c r="AL194" s="122">
        <f>LOOKUP(AL$6,Inputs!$K$6:$O$6,Inputs!$K153:$O153)*AL$155</f>
        <v>21191.22845</v>
      </c>
      <c r="AM194" s="122">
        <f>LOOKUP(AM$6,Inputs!$K$6:$O$6,Inputs!$K153:$O153)*AM$155</f>
        <v>21191.22845</v>
      </c>
      <c r="AN194" s="122">
        <f>LOOKUP(AN$6,Inputs!$K$6:$O$6,Inputs!$K153:$O153)*AN$155</f>
        <v>21191.22845</v>
      </c>
      <c r="AO194" s="122">
        <f>LOOKUP(AO$6,Inputs!$K$6:$O$6,Inputs!$K153:$O153)*AO$155</f>
        <v>21191.22845</v>
      </c>
      <c r="AP194" s="122">
        <f>LOOKUP(AP$6,Inputs!$K$6:$O$6,Inputs!$K153:$O153)*AP$155</f>
        <v>21191.22845</v>
      </c>
      <c r="AQ194" s="122">
        <f>LOOKUP(AQ$6,Inputs!$K$6:$O$6,Inputs!$K153:$O153)*AQ$155</f>
        <v>21191.22845</v>
      </c>
      <c r="AR194" s="122">
        <f>LOOKUP(AR$6,Inputs!$K$6:$O$6,Inputs!$K153:$O153)*AR$155</f>
        <v>21191.22845</v>
      </c>
      <c r="AS194" s="122">
        <f>LOOKUP(AS$6,Inputs!$K$6:$O$6,Inputs!$K153:$O153)*AS$155</f>
        <v>21191.22845</v>
      </c>
      <c r="AT194" s="122">
        <f>LOOKUP(AT$6,Inputs!$K$6:$O$6,Inputs!$K153:$O153)*AT$155</f>
        <v>21191.22845</v>
      </c>
      <c r="AU194" s="122">
        <f>LOOKUP(AU$6,Inputs!$K$6:$O$6,Inputs!$K153:$O153)*AU$155</f>
        <v>21775.06902</v>
      </c>
      <c r="AV194" s="122">
        <f>LOOKUP(AV$6,Inputs!$K$6:$O$6,Inputs!$K153:$O153)*AV$155</f>
        <v>21775.06902</v>
      </c>
      <c r="AW194" s="122">
        <f>LOOKUP(AW$6,Inputs!$K$6:$O$6,Inputs!$K153:$O153)*AW$155</f>
        <v>21775.06902</v>
      </c>
      <c r="AX194" s="122">
        <f>LOOKUP(AX$6,Inputs!$K$6:$O$6,Inputs!$K153:$O153)*AX$155</f>
        <v>21775.06902</v>
      </c>
      <c r="AY194" s="122">
        <f>LOOKUP(AY$6,Inputs!$K$6:$O$6,Inputs!$K153:$O153)*AY$155</f>
        <v>21775.06902</v>
      </c>
      <c r="AZ194" s="122">
        <f>LOOKUP(AZ$6,Inputs!$K$6:$O$6,Inputs!$K153:$O153)*AZ$155</f>
        <v>21775.06902</v>
      </c>
      <c r="BA194" s="122">
        <f>LOOKUP(BA$6,Inputs!$K$6:$O$6,Inputs!$K153:$O153)*BA$155</f>
        <v>21775.06902</v>
      </c>
      <c r="BB194" s="122">
        <f>LOOKUP(BB$6,Inputs!$K$6:$O$6,Inputs!$K153:$O153)*BB$155</f>
        <v>21775.06902</v>
      </c>
      <c r="BC194" s="122">
        <f>LOOKUP(BC$6,Inputs!$K$6:$O$6,Inputs!$K153:$O153)*BC$155</f>
        <v>21775.06902</v>
      </c>
      <c r="BD194" s="122">
        <f>LOOKUP(BD$6,Inputs!$K$6:$O$6,Inputs!$K153:$O153)*BD$155</f>
        <v>21775.06902</v>
      </c>
      <c r="BE194" s="122">
        <f>LOOKUP(BE$6,Inputs!$K$6:$O$6,Inputs!$K153:$O153)*BE$155</f>
        <v>21775.06902</v>
      </c>
      <c r="BF194" s="122">
        <f>LOOKUP(BF$6,Inputs!$K$6:$O$6,Inputs!$K153:$O153)*BF$155</f>
        <v>21775.06902</v>
      </c>
      <c r="BG194" s="122">
        <f>LOOKUP(BG$6,Inputs!$K$6:$O$6,Inputs!$K153:$O153)*BG$155</f>
        <v>22401.10226</v>
      </c>
      <c r="BH194" s="122">
        <f>LOOKUP(BH$6,Inputs!$K$6:$O$6,Inputs!$K153:$O153)*BH$155</f>
        <v>22401.10226</v>
      </c>
      <c r="BI194" s="122">
        <f>LOOKUP(BI$6,Inputs!$K$6:$O$6,Inputs!$K153:$O153)*BI$155</f>
        <v>22401.10226</v>
      </c>
      <c r="BJ194" s="122">
        <f>LOOKUP(BJ$6,Inputs!$K$6:$O$6,Inputs!$K153:$O153)*BJ$155</f>
        <v>22401.10226</v>
      </c>
      <c r="BK194" s="122">
        <f>LOOKUP(BK$6,Inputs!$K$6:$O$6,Inputs!$K153:$O153)*BK$155</f>
        <v>22401.10226</v>
      </c>
      <c r="BL194" s="122">
        <f>LOOKUP(BL$6,Inputs!$K$6:$O$6,Inputs!$K153:$O153)*BL$155</f>
        <v>22401.10226</v>
      </c>
      <c r="BM194" s="122">
        <f>LOOKUP(BM$6,Inputs!$K$6:$O$6,Inputs!$K153:$O153)*BM$155</f>
        <v>22401.10226</v>
      </c>
      <c r="BN194" s="122">
        <f>LOOKUP(BN$6,Inputs!$K$6:$O$6,Inputs!$K153:$O153)*BN$155</f>
        <v>22401.10226</v>
      </c>
      <c r="BO194" s="122">
        <f>LOOKUP(BO$6,Inputs!$K$6:$O$6,Inputs!$K153:$O153)*BO$155</f>
        <v>22401.10226</v>
      </c>
      <c r="BP194" s="122">
        <f>LOOKUP(BP$6,Inputs!$K$6:$O$6,Inputs!$K153:$O153)*BP$155</f>
        <v>22401.10226</v>
      </c>
      <c r="BQ194" s="122">
        <f>LOOKUP(BQ$6,Inputs!$K$6:$O$6,Inputs!$K153:$O153)*BQ$155</f>
        <v>22401.10226</v>
      </c>
      <c r="BR194" s="122">
        <f>LOOKUP(BR$6,Inputs!$K$6:$O$6,Inputs!$K153:$O153)*BR$155</f>
        <v>22401.10226</v>
      </c>
    </row>
    <row r="195" ht="15.75" customHeight="1" outlineLevel="2">
      <c r="D195" s="51" t="str">
        <f>Inputs!D154</f>
        <v>Internet</v>
      </c>
      <c r="E195" s="66" t="str">
        <f>Currency</f>
        <v>[₦]</v>
      </c>
      <c r="K195" s="122">
        <f>LOOKUP(K$6,Inputs!$K$6:$O$6,Inputs!$K154:$O154)*K$155</f>
        <v>0</v>
      </c>
      <c r="L195" s="122">
        <f>LOOKUP(L$6,Inputs!$K$6:$O$6,Inputs!$K154:$O154)*L$155</f>
        <v>0</v>
      </c>
      <c r="M195" s="122">
        <f>LOOKUP(M$6,Inputs!$K$6:$O$6,Inputs!$K154:$O154)*M$155</f>
        <v>0</v>
      </c>
      <c r="N195" s="122">
        <f>LOOKUP(N$6,Inputs!$K$6:$O$6,Inputs!$K154:$O154)*N$155</f>
        <v>0</v>
      </c>
      <c r="O195" s="122">
        <f>LOOKUP(O$6,Inputs!$K$6:$O$6,Inputs!$K154:$O154)*O$155</f>
        <v>0</v>
      </c>
      <c r="P195" s="122">
        <f>LOOKUP(P$6,Inputs!$K$6:$O$6,Inputs!$K154:$O154)*P$155</f>
        <v>0</v>
      </c>
      <c r="Q195" s="122">
        <f>LOOKUP(Q$6,Inputs!$K$6:$O$6,Inputs!$K154:$O154)*Q$155</f>
        <v>0</v>
      </c>
      <c r="R195" s="122">
        <f>LOOKUP(R$6,Inputs!$K$6:$O$6,Inputs!$K154:$O154)*R$155</f>
        <v>0</v>
      </c>
      <c r="S195" s="122">
        <f>LOOKUP(S$6,Inputs!$K$6:$O$6,Inputs!$K154:$O154)*S$155</f>
        <v>0</v>
      </c>
      <c r="T195" s="122">
        <f>LOOKUP(T$6,Inputs!$K$6:$O$6,Inputs!$K154:$O154)*T$155</f>
        <v>0</v>
      </c>
      <c r="U195" s="122">
        <f>LOOKUP(U$6,Inputs!$K$6:$O$6,Inputs!$K154:$O154)*U$155</f>
        <v>0</v>
      </c>
      <c r="V195" s="122">
        <f>LOOKUP(V$6,Inputs!$K$6:$O$6,Inputs!$K154:$O154)*V$155</f>
        <v>0</v>
      </c>
      <c r="W195" s="122">
        <f>LOOKUP(W$6,Inputs!$K$6:$O$6,Inputs!$K154:$O154)*W$155</f>
        <v>0</v>
      </c>
      <c r="X195" s="122">
        <f>LOOKUP(X$6,Inputs!$K$6:$O$6,Inputs!$K154:$O154)*X$155</f>
        <v>0</v>
      </c>
      <c r="Y195" s="122">
        <f>LOOKUP(Y$6,Inputs!$K$6:$O$6,Inputs!$K154:$O154)*Y$155</f>
        <v>0</v>
      </c>
      <c r="Z195" s="122">
        <f>LOOKUP(Z$6,Inputs!$K$6:$O$6,Inputs!$K154:$O154)*Z$155</f>
        <v>0</v>
      </c>
      <c r="AA195" s="122">
        <f>LOOKUP(AA$6,Inputs!$K$6:$O$6,Inputs!$K154:$O154)*AA$155</f>
        <v>0</v>
      </c>
      <c r="AB195" s="122">
        <f>LOOKUP(AB$6,Inputs!$K$6:$O$6,Inputs!$K154:$O154)*AB$155</f>
        <v>0</v>
      </c>
      <c r="AC195" s="122">
        <f>LOOKUP(AC$6,Inputs!$K$6:$O$6,Inputs!$K154:$O154)*AC$155</f>
        <v>0</v>
      </c>
      <c r="AD195" s="122">
        <f>LOOKUP(AD$6,Inputs!$K$6:$O$6,Inputs!$K154:$O154)*AD$155</f>
        <v>0</v>
      </c>
      <c r="AE195" s="122">
        <f>LOOKUP(AE$6,Inputs!$K$6:$O$6,Inputs!$K154:$O154)*AE$155</f>
        <v>0</v>
      </c>
      <c r="AF195" s="122">
        <f>LOOKUP(AF$6,Inputs!$K$6:$O$6,Inputs!$K154:$O154)*AF$155</f>
        <v>0</v>
      </c>
      <c r="AG195" s="122">
        <f>LOOKUP(AG$6,Inputs!$K$6:$O$6,Inputs!$K154:$O154)*AG$155</f>
        <v>0</v>
      </c>
      <c r="AH195" s="122">
        <f>LOOKUP(AH$6,Inputs!$K$6:$O$6,Inputs!$K154:$O154)*AH$155</f>
        <v>0</v>
      </c>
      <c r="AI195" s="122">
        <f>LOOKUP(AI$6,Inputs!$K$6:$O$6,Inputs!$K154:$O154)*AI$155</f>
        <v>0</v>
      </c>
      <c r="AJ195" s="122">
        <f>LOOKUP(AJ$6,Inputs!$K$6:$O$6,Inputs!$K154:$O154)*AJ$155</f>
        <v>0</v>
      </c>
      <c r="AK195" s="122">
        <f>LOOKUP(AK$6,Inputs!$K$6:$O$6,Inputs!$K154:$O154)*AK$155</f>
        <v>0</v>
      </c>
      <c r="AL195" s="122">
        <f>LOOKUP(AL$6,Inputs!$K$6:$O$6,Inputs!$K154:$O154)*AL$155</f>
        <v>0</v>
      </c>
      <c r="AM195" s="122">
        <f>LOOKUP(AM$6,Inputs!$K$6:$O$6,Inputs!$K154:$O154)*AM$155</f>
        <v>0</v>
      </c>
      <c r="AN195" s="122">
        <f>LOOKUP(AN$6,Inputs!$K$6:$O$6,Inputs!$K154:$O154)*AN$155</f>
        <v>0</v>
      </c>
      <c r="AO195" s="122">
        <f>LOOKUP(AO$6,Inputs!$K$6:$O$6,Inputs!$K154:$O154)*AO$155</f>
        <v>0</v>
      </c>
      <c r="AP195" s="122">
        <f>LOOKUP(AP$6,Inputs!$K$6:$O$6,Inputs!$K154:$O154)*AP$155</f>
        <v>0</v>
      </c>
      <c r="AQ195" s="122">
        <f>LOOKUP(AQ$6,Inputs!$K$6:$O$6,Inputs!$K154:$O154)*AQ$155</f>
        <v>0</v>
      </c>
      <c r="AR195" s="122">
        <f>LOOKUP(AR$6,Inputs!$K$6:$O$6,Inputs!$K154:$O154)*AR$155</f>
        <v>0</v>
      </c>
      <c r="AS195" s="122">
        <f>LOOKUP(AS$6,Inputs!$K$6:$O$6,Inputs!$K154:$O154)*AS$155</f>
        <v>0</v>
      </c>
      <c r="AT195" s="122">
        <f>LOOKUP(AT$6,Inputs!$K$6:$O$6,Inputs!$K154:$O154)*AT$155</f>
        <v>0</v>
      </c>
      <c r="AU195" s="122">
        <f>LOOKUP(AU$6,Inputs!$K$6:$O$6,Inputs!$K154:$O154)*AU$155</f>
        <v>0</v>
      </c>
      <c r="AV195" s="122">
        <f>LOOKUP(AV$6,Inputs!$K$6:$O$6,Inputs!$K154:$O154)*AV$155</f>
        <v>0</v>
      </c>
      <c r="AW195" s="122">
        <f>LOOKUP(AW$6,Inputs!$K$6:$O$6,Inputs!$K154:$O154)*AW$155</f>
        <v>0</v>
      </c>
      <c r="AX195" s="122">
        <f>LOOKUP(AX$6,Inputs!$K$6:$O$6,Inputs!$K154:$O154)*AX$155</f>
        <v>0</v>
      </c>
      <c r="AY195" s="122">
        <f>LOOKUP(AY$6,Inputs!$K$6:$O$6,Inputs!$K154:$O154)*AY$155</f>
        <v>0</v>
      </c>
      <c r="AZ195" s="122">
        <f>LOOKUP(AZ$6,Inputs!$K$6:$O$6,Inputs!$K154:$O154)*AZ$155</f>
        <v>0</v>
      </c>
      <c r="BA195" s="122">
        <f>LOOKUP(BA$6,Inputs!$K$6:$O$6,Inputs!$K154:$O154)*BA$155</f>
        <v>0</v>
      </c>
      <c r="BB195" s="122">
        <f>LOOKUP(BB$6,Inputs!$K$6:$O$6,Inputs!$K154:$O154)*BB$155</f>
        <v>0</v>
      </c>
      <c r="BC195" s="122">
        <f>LOOKUP(BC$6,Inputs!$K$6:$O$6,Inputs!$K154:$O154)*BC$155</f>
        <v>0</v>
      </c>
      <c r="BD195" s="122">
        <f>LOOKUP(BD$6,Inputs!$K$6:$O$6,Inputs!$K154:$O154)*BD$155</f>
        <v>0</v>
      </c>
      <c r="BE195" s="122">
        <f>LOOKUP(BE$6,Inputs!$K$6:$O$6,Inputs!$K154:$O154)*BE$155</f>
        <v>0</v>
      </c>
      <c r="BF195" s="122">
        <f>LOOKUP(BF$6,Inputs!$K$6:$O$6,Inputs!$K154:$O154)*BF$155</f>
        <v>0</v>
      </c>
      <c r="BG195" s="122">
        <f>LOOKUP(BG$6,Inputs!$K$6:$O$6,Inputs!$K154:$O154)*BG$155</f>
        <v>0</v>
      </c>
      <c r="BH195" s="122">
        <f>LOOKUP(BH$6,Inputs!$K$6:$O$6,Inputs!$K154:$O154)*BH$155</f>
        <v>0</v>
      </c>
      <c r="BI195" s="122">
        <f>LOOKUP(BI$6,Inputs!$K$6:$O$6,Inputs!$K154:$O154)*BI$155</f>
        <v>0</v>
      </c>
      <c r="BJ195" s="122">
        <f>LOOKUP(BJ$6,Inputs!$K$6:$O$6,Inputs!$K154:$O154)*BJ$155</f>
        <v>0</v>
      </c>
      <c r="BK195" s="122">
        <f>LOOKUP(BK$6,Inputs!$K$6:$O$6,Inputs!$K154:$O154)*BK$155</f>
        <v>0</v>
      </c>
      <c r="BL195" s="122">
        <f>LOOKUP(BL$6,Inputs!$K$6:$O$6,Inputs!$K154:$O154)*BL$155</f>
        <v>0</v>
      </c>
      <c r="BM195" s="122">
        <f>LOOKUP(BM$6,Inputs!$K$6:$O$6,Inputs!$K154:$O154)*BM$155</f>
        <v>0</v>
      </c>
      <c r="BN195" s="122">
        <f>LOOKUP(BN$6,Inputs!$K$6:$O$6,Inputs!$K154:$O154)*BN$155</f>
        <v>0</v>
      </c>
      <c r="BO195" s="122">
        <f>LOOKUP(BO$6,Inputs!$K$6:$O$6,Inputs!$K154:$O154)*BO$155</f>
        <v>0</v>
      </c>
      <c r="BP195" s="122">
        <f>LOOKUP(BP$6,Inputs!$K$6:$O$6,Inputs!$K154:$O154)*BP$155</f>
        <v>0</v>
      </c>
      <c r="BQ195" s="122">
        <f>LOOKUP(BQ$6,Inputs!$K$6:$O$6,Inputs!$K154:$O154)*BQ$155</f>
        <v>0</v>
      </c>
      <c r="BR195" s="122">
        <f>LOOKUP(BR$6,Inputs!$K$6:$O$6,Inputs!$K154:$O154)*BR$155</f>
        <v>0</v>
      </c>
    </row>
    <row r="196" ht="15.75" customHeight="1" outlineLevel="2">
      <c r="D196" s="51" t="str">
        <f>Inputs!D155</f>
        <v>Marketing</v>
      </c>
      <c r="E196" s="66" t="str">
        <f>Currency</f>
        <v>[₦]</v>
      </c>
      <c r="K196" s="122">
        <f>LOOKUP(K$6,Inputs!$K$6:$O$6,Inputs!$K155:$O155)*K$155</f>
        <v>0</v>
      </c>
      <c r="L196" s="122">
        <f>LOOKUP(L$6,Inputs!$K$6:$O$6,Inputs!$K155:$O155)*L$155</f>
        <v>0</v>
      </c>
      <c r="M196" s="122">
        <f>LOOKUP(M$6,Inputs!$K$6:$O$6,Inputs!$K155:$O155)*M$155</f>
        <v>0</v>
      </c>
      <c r="N196" s="122">
        <f>LOOKUP(N$6,Inputs!$K$6:$O$6,Inputs!$K155:$O155)*N$155</f>
        <v>0</v>
      </c>
      <c r="O196" s="122">
        <f>LOOKUP(O$6,Inputs!$K$6:$O$6,Inputs!$K155:$O155)*O$155</f>
        <v>0</v>
      </c>
      <c r="P196" s="122">
        <f>LOOKUP(P$6,Inputs!$K$6:$O$6,Inputs!$K155:$O155)*P$155</f>
        <v>0</v>
      </c>
      <c r="Q196" s="122">
        <f>LOOKUP(Q$6,Inputs!$K$6:$O$6,Inputs!$K155:$O155)*Q$155</f>
        <v>0</v>
      </c>
      <c r="R196" s="122">
        <f>LOOKUP(R$6,Inputs!$K$6:$O$6,Inputs!$K155:$O155)*R$155</f>
        <v>0</v>
      </c>
      <c r="S196" s="122">
        <f>LOOKUP(S$6,Inputs!$K$6:$O$6,Inputs!$K155:$O155)*S$155</f>
        <v>0</v>
      </c>
      <c r="T196" s="122">
        <f>LOOKUP(T$6,Inputs!$K$6:$O$6,Inputs!$K155:$O155)*T$155</f>
        <v>0</v>
      </c>
      <c r="U196" s="122">
        <f>LOOKUP(U$6,Inputs!$K$6:$O$6,Inputs!$K155:$O155)*U$155</f>
        <v>0</v>
      </c>
      <c r="V196" s="122">
        <f>LOOKUP(V$6,Inputs!$K$6:$O$6,Inputs!$K155:$O155)*V$155</f>
        <v>0</v>
      </c>
      <c r="W196" s="122">
        <f>LOOKUP(W$6,Inputs!$K$6:$O$6,Inputs!$K155:$O155)*W$155</f>
        <v>51471.25</v>
      </c>
      <c r="X196" s="122">
        <f>LOOKUP(X$6,Inputs!$K$6:$O$6,Inputs!$K155:$O155)*X$155</f>
        <v>51471.25</v>
      </c>
      <c r="Y196" s="122">
        <f>LOOKUP(Y$6,Inputs!$K$6:$O$6,Inputs!$K155:$O155)*Y$155</f>
        <v>51471.25</v>
      </c>
      <c r="Z196" s="122">
        <f>LOOKUP(Z$6,Inputs!$K$6:$O$6,Inputs!$K155:$O155)*Z$155</f>
        <v>51471.25</v>
      </c>
      <c r="AA196" s="122">
        <f>LOOKUP(AA$6,Inputs!$K$6:$O$6,Inputs!$K155:$O155)*AA$155</f>
        <v>51471.25</v>
      </c>
      <c r="AB196" s="122">
        <f>LOOKUP(AB$6,Inputs!$K$6:$O$6,Inputs!$K155:$O155)*AB$155</f>
        <v>51471.25</v>
      </c>
      <c r="AC196" s="122">
        <f>LOOKUP(AC$6,Inputs!$K$6:$O$6,Inputs!$K155:$O155)*AC$155</f>
        <v>51471.25</v>
      </c>
      <c r="AD196" s="122">
        <f>LOOKUP(AD$6,Inputs!$K$6:$O$6,Inputs!$K155:$O155)*AD$155</f>
        <v>51471.25</v>
      </c>
      <c r="AE196" s="122">
        <f>LOOKUP(AE$6,Inputs!$K$6:$O$6,Inputs!$K155:$O155)*AE$155</f>
        <v>51471.25</v>
      </c>
      <c r="AF196" s="122">
        <f>LOOKUP(AF$6,Inputs!$K$6:$O$6,Inputs!$K155:$O155)*AF$155</f>
        <v>51471.25</v>
      </c>
      <c r="AG196" s="122">
        <f>LOOKUP(AG$6,Inputs!$K$6:$O$6,Inputs!$K155:$O155)*AG$155</f>
        <v>51471.25</v>
      </c>
      <c r="AH196" s="122">
        <f>LOOKUP(AH$6,Inputs!$K$6:$O$6,Inputs!$K155:$O155)*AH$155</f>
        <v>51471.25</v>
      </c>
      <c r="AI196" s="122">
        <f>LOOKUP(AI$6,Inputs!$K$6:$O$6,Inputs!$K155:$O155)*AI$155</f>
        <v>52978.07113</v>
      </c>
      <c r="AJ196" s="122">
        <f>LOOKUP(AJ$6,Inputs!$K$6:$O$6,Inputs!$K155:$O155)*AJ$155</f>
        <v>52978.07113</v>
      </c>
      <c r="AK196" s="122">
        <f>LOOKUP(AK$6,Inputs!$K$6:$O$6,Inputs!$K155:$O155)*AK$155</f>
        <v>52978.07113</v>
      </c>
      <c r="AL196" s="122">
        <f>LOOKUP(AL$6,Inputs!$K$6:$O$6,Inputs!$K155:$O155)*AL$155</f>
        <v>52978.07113</v>
      </c>
      <c r="AM196" s="122">
        <f>LOOKUP(AM$6,Inputs!$K$6:$O$6,Inputs!$K155:$O155)*AM$155</f>
        <v>52978.07113</v>
      </c>
      <c r="AN196" s="122">
        <f>LOOKUP(AN$6,Inputs!$K$6:$O$6,Inputs!$K155:$O155)*AN$155</f>
        <v>52978.07113</v>
      </c>
      <c r="AO196" s="122">
        <f>LOOKUP(AO$6,Inputs!$K$6:$O$6,Inputs!$K155:$O155)*AO$155</f>
        <v>52978.07113</v>
      </c>
      <c r="AP196" s="122">
        <f>LOOKUP(AP$6,Inputs!$K$6:$O$6,Inputs!$K155:$O155)*AP$155</f>
        <v>52978.07113</v>
      </c>
      <c r="AQ196" s="122">
        <f>LOOKUP(AQ$6,Inputs!$K$6:$O$6,Inputs!$K155:$O155)*AQ$155</f>
        <v>52978.07113</v>
      </c>
      <c r="AR196" s="122">
        <f>LOOKUP(AR$6,Inputs!$K$6:$O$6,Inputs!$K155:$O155)*AR$155</f>
        <v>52978.07113</v>
      </c>
      <c r="AS196" s="122">
        <f>LOOKUP(AS$6,Inputs!$K$6:$O$6,Inputs!$K155:$O155)*AS$155</f>
        <v>52978.07113</v>
      </c>
      <c r="AT196" s="122">
        <f>LOOKUP(AT$6,Inputs!$K$6:$O$6,Inputs!$K155:$O155)*AT$155</f>
        <v>52978.07113</v>
      </c>
      <c r="AU196" s="122">
        <f>LOOKUP(AU$6,Inputs!$K$6:$O$6,Inputs!$K155:$O155)*AU$155</f>
        <v>54437.67256</v>
      </c>
      <c r="AV196" s="122">
        <f>LOOKUP(AV$6,Inputs!$K$6:$O$6,Inputs!$K155:$O155)*AV$155</f>
        <v>54437.67256</v>
      </c>
      <c r="AW196" s="122">
        <f>LOOKUP(AW$6,Inputs!$K$6:$O$6,Inputs!$K155:$O155)*AW$155</f>
        <v>54437.67256</v>
      </c>
      <c r="AX196" s="122">
        <f>LOOKUP(AX$6,Inputs!$K$6:$O$6,Inputs!$K155:$O155)*AX$155</f>
        <v>54437.67256</v>
      </c>
      <c r="AY196" s="122">
        <f>LOOKUP(AY$6,Inputs!$K$6:$O$6,Inputs!$K155:$O155)*AY$155</f>
        <v>54437.67256</v>
      </c>
      <c r="AZ196" s="122">
        <f>LOOKUP(AZ$6,Inputs!$K$6:$O$6,Inputs!$K155:$O155)*AZ$155</f>
        <v>54437.67256</v>
      </c>
      <c r="BA196" s="122">
        <f>LOOKUP(BA$6,Inputs!$K$6:$O$6,Inputs!$K155:$O155)*BA$155</f>
        <v>54437.67256</v>
      </c>
      <c r="BB196" s="122">
        <f>LOOKUP(BB$6,Inputs!$K$6:$O$6,Inputs!$K155:$O155)*BB$155</f>
        <v>54437.67256</v>
      </c>
      <c r="BC196" s="122">
        <f>LOOKUP(BC$6,Inputs!$K$6:$O$6,Inputs!$K155:$O155)*BC$155</f>
        <v>54437.67256</v>
      </c>
      <c r="BD196" s="122">
        <f>LOOKUP(BD$6,Inputs!$K$6:$O$6,Inputs!$K155:$O155)*BD$155</f>
        <v>54437.67256</v>
      </c>
      <c r="BE196" s="122">
        <f>LOOKUP(BE$6,Inputs!$K$6:$O$6,Inputs!$K155:$O155)*BE$155</f>
        <v>54437.67256</v>
      </c>
      <c r="BF196" s="122">
        <f>LOOKUP(BF$6,Inputs!$K$6:$O$6,Inputs!$K155:$O155)*BF$155</f>
        <v>54437.67256</v>
      </c>
      <c r="BG196" s="122">
        <f>LOOKUP(BG$6,Inputs!$K$6:$O$6,Inputs!$K155:$O155)*BG$155</f>
        <v>56002.75564</v>
      </c>
      <c r="BH196" s="122">
        <f>LOOKUP(BH$6,Inputs!$K$6:$O$6,Inputs!$K155:$O155)*BH$155</f>
        <v>56002.75564</v>
      </c>
      <c r="BI196" s="122">
        <f>LOOKUP(BI$6,Inputs!$K$6:$O$6,Inputs!$K155:$O155)*BI$155</f>
        <v>56002.75564</v>
      </c>
      <c r="BJ196" s="122">
        <f>LOOKUP(BJ$6,Inputs!$K$6:$O$6,Inputs!$K155:$O155)*BJ$155</f>
        <v>56002.75564</v>
      </c>
      <c r="BK196" s="122">
        <f>LOOKUP(BK$6,Inputs!$K$6:$O$6,Inputs!$K155:$O155)*BK$155</f>
        <v>56002.75564</v>
      </c>
      <c r="BL196" s="122">
        <f>LOOKUP(BL$6,Inputs!$K$6:$O$6,Inputs!$K155:$O155)*BL$155</f>
        <v>56002.75564</v>
      </c>
      <c r="BM196" s="122">
        <f>LOOKUP(BM$6,Inputs!$K$6:$O$6,Inputs!$K155:$O155)*BM$155</f>
        <v>56002.75564</v>
      </c>
      <c r="BN196" s="122">
        <f>LOOKUP(BN$6,Inputs!$K$6:$O$6,Inputs!$K155:$O155)*BN$155</f>
        <v>56002.75564</v>
      </c>
      <c r="BO196" s="122">
        <f>LOOKUP(BO$6,Inputs!$K$6:$O$6,Inputs!$K155:$O155)*BO$155</f>
        <v>56002.75564</v>
      </c>
      <c r="BP196" s="122">
        <f>LOOKUP(BP$6,Inputs!$K$6:$O$6,Inputs!$K155:$O155)*BP$155</f>
        <v>56002.75564</v>
      </c>
      <c r="BQ196" s="122">
        <f>LOOKUP(BQ$6,Inputs!$K$6:$O$6,Inputs!$K155:$O155)*BQ$155</f>
        <v>56002.75564</v>
      </c>
      <c r="BR196" s="122">
        <f>LOOKUP(BR$6,Inputs!$K$6:$O$6,Inputs!$K155:$O155)*BR$155</f>
        <v>56002.75564</v>
      </c>
    </row>
    <row r="197" ht="15.75" customHeight="1" outlineLevel="2">
      <c r="D197" s="51" t="str">
        <f>Inputs!D156</f>
        <v>Maintenance( Vehicle Hire)</v>
      </c>
      <c r="E197" s="66" t="str">
        <f>Currency</f>
        <v>[₦]</v>
      </c>
      <c r="K197" s="122">
        <f>LOOKUP(K$6,Inputs!$K$6:$O$6,Inputs!$K156:$O156)*K$155</f>
        <v>100000</v>
      </c>
      <c r="L197" s="122">
        <f>LOOKUP(L$6,Inputs!$K$6:$O$6,Inputs!$K156:$O156)*L$155</f>
        <v>100000</v>
      </c>
      <c r="M197" s="122">
        <f>LOOKUP(M$6,Inputs!$K$6:$O$6,Inputs!$K156:$O156)*M$155</f>
        <v>100000</v>
      </c>
      <c r="N197" s="122">
        <f>LOOKUP(N$6,Inputs!$K$6:$O$6,Inputs!$K156:$O156)*N$155</f>
        <v>100000</v>
      </c>
      <c r="O197" s="122">
        <f>LOOKUP(O$6,Inputs!$K$6:$O$6,Inputs!$K156:$O156)*O$155</f>
        <v>100000</v>
      </c>
      <c r="P197" s="122">
        <f>LOOKUP(P$6,Inputs!$K$6:$O$6,Inputs!$K156:$O156)*P$155</f>
        <v>100000</v>
      </c>
      <c r="Q197" s="122">
        <f>LOOKUP(Q$6,Inputs!$K$6:$O$6,Inputs!$K156:$O156)*Q$155</f>
        <v>100000</v>
      </c>
      <c r="R197" s="122">
        <f>LOOKUP(R$6,Inputs!$K$6:$O$6,Inputs!$K156:$O156)*R$155</f>
        <v>100000</v>
      </c>
      <c r="S197" s="122">
        <f>LOOKUP(S$6,Inputs!$K$6:$O$6,Inputs!$K156:$O156)*S$155</f>
        <v>100000</v>
      </c>
      <c r="T197" s="122">
        <f>LOOKUP(T$6,Inputs!$K$6:$O$6,Inputs!$K156:$O156)*T$155</f>
        <v>100000</v>
      </c>
      <c r="U197" s="122">
        <f>LOOKUP(U$6,Inputs!$K$6:$O$6,Inputs!$K156:$O156)*U$155</f>
        <v>100000</v>
      </c>
      <c r="V197" s="122">
        <f>LOOKUP(V$6,Inputs!$K$6:$O$6,Inputs!$K156:$O156)*V$155</f>
        <v>100000</v>
      </c>
      <c r="W197" s="122">
        <f>LOOKUP(W$6,Inputs!$K$6:$O$6,Inputs!$K156:$O156)*W$155</f>
        <v>102942.5</v>
      </c>
      <c r="X197" s="122">
        <f>LOOKUP(X$6,Inputs!$K$6:$O$6,Inputs!$K156:$O156)*X$155</f>
        <v>102942.5</v>
      </c>
      <c r="Y197" s="122">
        <f>LOOKUP(Y$6,Inputs!$K$6:$O$6,Inputs!$K156:$O156)*Y$155</f>
        <v>102942.5</v>
      </c>
      <c r="Z197" s="122">
        <f>LOOKUP(Z$6,Inputs!$K$6:$O$6,Inputs!$K156:$O156)*Z$155</f>
        <v>102942.5</v>
      </c>
      <c r="AA197" s="122">
        <f>LOOKUP(AA$6,Inputs!$K$6:$O$6,Inputs!$K156:$O156)*AA$155</f>
        <v>102942.5</v>
      </c>
      <c r="AB197" s="122">
        <f>LOOKUP(AB$6,Inputs!$K$6:$O$6,Inputs!$K156:$O156)*AB$155</f>
        <v>102942.5</v>
      </c>
      <c r="AC197" s="122">
        <f>LOOKUP(AC$6,Inputs!$K$6:$O$6,Inputs!$K156:$O156)*AC$155</f>
        <v>102942.5</v>
      </c>
      <c r="AD197" s="122">
        <f>LOOKUP(AD$6,Inputs!$K$6:$O$6,Inputs!$K156:$O156)*AD$155</f>
        <v>102942.5</v>
      </c>
      <c r="AE197" s="122">
        <f>LOOKUP(AE$6,Inputs!$K$6:$O$6,Inputs!$K156:$O156)*AE$155</f>
        <v>102942.5</v>
      </c>
      <c r="AF197" s="122">
        <f>LOOKUP(AF$6,Inputs!$K$6:$O$6,Inputs!$K156:$O156)*AF$155</f>
        <v>102942.5</v>
      </c>
      <c r="AG197" s="122">
        <f>LOOKUP(AG$6,Inputs!$K$6:$O$6,Inputs!$K156:$O156)*AG$155</f>
        <v>102942.5</v>
      </c>
      <c r="AH197" s="122">
        <f>LOOKUP(AH$6,Inputs!$K$6:$O$6,Inputs!$K156:$O156)*AH$155</f>
        <v>102942.5</v>
      </c>
      <c r="AI197" s="122">
        <f>LOOKUP(AI$6,Inputs!$K$6:$O$6,Inputs!$K156:$O156)*AI$155</f>
        <v>105956.1423</v>
      </c>
      <c r="AJ197" s="122">
        <f>LOOKUP(AJ$6,Inputs!$K$6:$O$6,Inputs!$K156:$O156)*AJ$155</f>
        <v>105956.1423</v>
      </c>
      <c r="AK197" s="122">
        <f>LOOKUP(AK$6,Inputs!$K$6:$O$6,Inputs!$K156:$O156)*AK$155</f>
        <v>105956.1423</v>
      </c>
      <c r="AL197" s="122">
        <f>LOOKUP(AL$6,Inputs!$K$6:$O$6,Inputs!$K156:$O156)*AL$155</f>
        <v>105956.1423</v>
      </c>
      <c r="AM197" s="122">
        <f>LOOKUP(AM$6,Inputs!$K$6:$O$6,Inputs!$K156:$O156)*AM$155</f>
        <v>105956.1423</v>
      </c>
      <c r="AN197" s="122">
        <f>LOOKUP(AN$6,Inputs!$K$6:$O$6,Inputs!$K156:$O156)*AN$155</f>
        <v>105956.1423</v>
      </c>
      <c r="AO197" s="122">
        <f>LOOKUP(AO$6,Inputs!$K$6:$O$6,Inputs!$K156:$O156)*AO$155</f>
        <v>105956.1423</v>
      </c>
      <c r="AP197" s="122">
        <f>LOOKUP(AP$6,Inputs!$K$6:$O$6,Inputs!$K156:$O156)*AP$155</f>
        <v>105956.1423</v>
      </c>
      <c r="AQ197" s="122">
        <f>LOOKUP(AQ$6,Inputs!$K$6:$O$6,Inputs!$K156:$O156)*AQ$155</f>
        <v>105956.1423</v>
      </c>
      <c r="AR197" s="122">
        <f>LOOKUP(AR$6,Inputs!$K$6:$O$6,Inputs!$K156:$O156)*AR$155</f>
        <v>105956.1423</v>
      </c>
      <c r="AS197" s="122">
        <f>LOOKUP(AS$6,Inputs!$K$6:$O$6,Inputs!$K156:$O156)*AS$155</f>
        <v>105956.1423</v>
      </c>
      <c r="AT197" s="122">
        <f>LOOKUP(AT$6,Inputs!$K$6:$O$6,Inputs!$K156:$O156)*AT$155</f>
        <v>105956.1423</v>
      </c>
      <c r="AU197" s="122">
        <f>LOOKUP(AU$6,Inputs!$K$6:$O$6,Inputs!$K156:$O156)*AU$155</f>
        <v>108875.3451</v>
      </c>
      <c r="AV197" s="122">
        <f>LOOKUP(AV$6,Inputs!$K$6:$O$6,Inputs!$K156:$O156)*AV$155</f>
        <v>108875.3451</v>
      </c>
      <c r="AW197" s="122">
        <f>LOOKUP(AW$6,Inputs!$K$6:$O$6,Inputs!$K156:$O156)*AW$155</f>
        <v>108875.3451</v>
      </c>
      <c r="AX197" s="122">
        <f>LOOKUP(AX$6,Inputs!$K$6:$O$6,Inputs!$K156:$O156)*AX$155</f>
        <v>108875.3451</v>
      </c>
      <c r="AY197" s="122">
        <f>LOOKUP(AY$6,Inputs!$K$6:$O$6,Inputs!$K156:$O156)*AY$155</f>
        <v>108875.3451</v>
      </c>
      <c r="AZ197" s="122">
        <f>LOOKUP(AZ$6,Inputs!$K$6:$O$6,Inputs!$K156:$O156)*AZ$155</f>
        <v>108875.3451</v>
      </c>
      <c r="BA197" s="122">
        <f>LOOKUP(BA$6,Inputs!$K$6:$O$6,Inputs!$K156:$O156)*BA$155</f>
        <v>108875.3451</v>
      </c>
      <c r="BB197" s="122">
        <f>LOOKUP(BB$6,Inputs!$K$6:$O$6,Inputs!$K156:$O156)*BB$155</f>
        <v>108875.3451</v>
      </c>
      <c r="BC197" s="122">
        <f>LOOKUP(BC$6,Inputs!$K$6:$O$6,Inputs!$K156:$O156)*BC$155</f>
        <v>108875.3451</v>
      </c>
      <c r="BD197" s="122">
        <f>LOOKUP(BD$6,Inputs!$K$6:$O$6,Inputs!$K156:$O156)*BD$155</f>
        <v>108875.3451</v>
      </c>
      <c r="BE197" s="122">
        <f>LOOKUP(BE$6,Inputs!$K$6:$O$6,Inputs!$K156:$O156)*BE$155</f>
        <v>108875.3451</v>
      </c>
      <c r="BF197" s="122">
        <f>LOOKUP(BF$6,Inputs!$K$6:$O$6,Inputs!$K156:$O156)*BF$155</f>
        <v>108875.3451</v>
      </c>
      <c r="BG197" s="122">
        <f>LOOKUP(BG$6,Inputs!$K$6:$O$6,Inputs!$K156:$O156)*BG$155</f>
        <v>112005.5113</v>
      </c>
      <c r="BH197" s="122">
        <f>LOOKUP(BH$6,Inputs!$K$6:$O$6,Inputs!$K156:$O156)*BH$155</f>
        <v>112005.5113</v>
      </c>
      <c r="BI197" s="122">
        <f>LOOKUP(BI$6,Inputs!$K$6:$O$6,Inputs!$K156:$O156)*BI$155</f>
        <v>112005.5113</v>
      </c>
      <c r="BJ197" s="122">
        <f>LOOKUP(BJ$6,Inputs!$K$6:$O$6,Inputs!$K156:$O156)*BJ$155</f>
        <v>112005.5113</v>
      </c>
      <c r="BK197" s="122">
        <f>LOOKUP(BK$6,Inputs!$K$6:$O$6,Inputs!$K156:$O156)*BK$155</f>
        <v>112005.5113</v>
      </c>
      <c r="BL197" s="122">
        <f>LOOKUP(BL$6,Inputs!$K$6:$O$6,Inputs!$K156:$O156)*BL$155</f>
        <v>112005.5113</v>
      </c>
      <c r="BM197" s="122">
        <f>LOOKUP(BM$6,Inputs!$K$6:$O$6,Inputs!$K156:$O156)*BM$155</f>
        <v>112005.5113</v>
      </c>
      <c r="BN197" s="122">
        <f>LOOKUP(BN$6,Inputs!$K$6:$O$6,Inputs!$K156:$O156)*BN$155</f>
        <v>112005.5113</v>
      </c>
      <c r="BO197" s="122">
        <f>LOOKUP(BO$6,Inputs!$K$6:$O$6,Inputs!$K156:$O156)*BO$155</f>
        <v>112005.5113</v>
      </c>
      <c r="BP197" s="122">
        <f>LOOKUP(BP$6,Inputs!$K$6:$O$6,Inputs!$K156:$O156)*BP$155</f>
        <v>112005.5113</v>
      </c>
      <c r="BQ197" s="122">
        <f>LOOKUP(BQ$6,Inputs!$K$6:$O$6,Inputs!$K156:$O156)*BQ$155</f>
        <v>112005.5113</v>
      </c>
      <c r="BR197" s="122">
        <f>LOOKUP(BR$6,Inputs!$K$6:$O$6,Inputs!$K156:$O156)*BR$155</f>
        <v>112005.5113</v>
      </c>
    </row>
    <row r="198" ht="15.75" customHeight="1" outlineLevel="2">
      <c r="D198" s="51" t="str">
        <f>Inputs!D157</f>
        <v>Miscellaneous</v>
      </c>
      <c r="E198" s="66" t="str">
        <f>Currency</f>
        <v>[₦]</v>
      </c>
      <c r="K198" s="122">
        <f>LOOKUP(K$6,Inputs!$K$6:$O$6,Inputs!$K157:$O157)*K$155</f>
        <v>50000</v>
      </c>
      <c r="L198" s="122">
        <f>LOOKUP(L$6,Inputs!$K$6:$O$6,Inputs!$K157:$O157)*L$155</f>
        <v>50000</v>
      </c>
      <c r="M198" s="122">
        <f>LOOKUP(M$6,Inputs!$K$6:$O$6,Inputs!$K157:$O157)*M$155</f>
        <v>50000</v>
      </c>
      <c r="N198" s="122">
        <f>LOOKUP(N$6,Inputs!$K$6:$O$6,Inputs!$K157:$O157)*N$155</f>
        <v>50000</v>
      </c>
      <c r="O198" s="122">
        <f>LOOKUP(O$6,Inputs!$K$6:$O$6,Inputs!$K157:$O157)*O$155</f>
        <v>50000</v>
      </c>
      <c r="P198" s="122">
        <f>LOOKUP(P$6,Inputs!$K$6:$O$6,Inputs!$K157:$O157)*P$155</f>
        <v>50000</v>
      </c>
      <c r="Q198" s="122">
        <f>LOOKUP(Q$6,Inputs!$K$6:$O$6,Inputs!$K157:$O157)*Q$155</f>
        <v>50000</v>
      </c>
      <c r="R198" s="122">
        <f>LOOKUP(R$6,Inputs!$K$6:$O$6,Inputs!$K157:$O157)*R$155</f>
        <v>50000</v>
      </c>
      <c r="S198" s="122">
        <f>LOOKUP(S$6,Inputs!$K$6:$O$6,Inputs!$K157:$O157)*S$155</f>
        <v>50000</v>
      </c>
      <c r="T198" s="122">
        <f>LOOKUP(T$6,Inputs!$K$6:$O$6,Inputs!$K157:$O157)*T$155</f>
        <v>50000</v>
      </c>
      <c r="U198" s="122">
        <f>LOOKUP(U$6,Inputs!$K$6:$O$6,Inputs!$K157:$O157)*U$155</f>
        <v>50000</v>
      </c>
      <c r="V198" s="122">
        <f>LOOKUP(V$6,Inputs!$K$6:$O$6,Inputs!$K157:$O157)*V$155</f>
        <v>50000</v>
      </c>
      <c r="W198" s="122">
        <f>LOOKUP(W$6,Inputs!$K$6:$O$6,Inputs!$K157:$O157)*W$155</f>
        <v>51471.25</v>
      </c>
      <c r="X198" s="122">
        <f>LOOKUP(X$6,Inputs!$K$6:$O$6,Inputs!$K157:$O157)*X$155</f>
        <v>51471.25</v>
      </c>
      <c r="Y198" s="122">
        <f>LOOKUP(Y$6,Inputs!$K$6:$O$6,Inputs!$K157:$O157)*Y$155</f>
        <v>51471.25</v>
      </c>
      <c r="Z198" s="122">
        <f>LOOKUP(Z$6,Inputs!$K$6:$O$6,Inputs!$K157:$O157)*Z$155</f>
        <v>51471.25</v>
      </c>
      <c r="AA198" s="122">
        <f>LOOKUP(AA$6,Inputs!$K$6:$O$6,Inputs!$K157:$O157)*AA$155</f>
        <v>51471.25</v>
      </c>
      <c r="AB198" s="122">
        <f>LOOKUP(AB$6,Inputs!$K$6:$O$6,Inputs!$K157:$O157)*AB$155</f>
        <v>51471.25</v>
      </c>
      <c r="AC198" s="122">
        <f>LOOKUP(AC$6,Inputs!$K$6:$O$6,Inputs!$K157:$O157)*AC$155</f>
        <v>51471.25</v>
      </c>
      <c r="AD198" s="122">
        <f>LOOKUP(AD$6,Inputs!$K$6:$O$6,Inputs!$K157:$O157)*AD$155</f>
        <v>51471.25</v>
      </c>
      <c r="AE198" s="122">
        <f>LOOKUP(AE$6,Inputs!$K$6:$O$6,Inputs!$K157:$O157)*AE$155</f>
        <v>51471.25</v>
      </c>
      <c r="AF198" s="122">
        <f>LOOKUP(AF$6,Inputs!$K$6:$O$6,Inputs!$K157:$O157)*AF$155</f>
        <v>51471.25</v>
      </c>
      <c r="AG198" s="122">
        <f>LOOKUP(AG$6,Inputs!$K$6:$O$6,Inputs!$K157:$O157)*AG$155</f>
        <v>51471.25</v>
      </c>
      <c r="AH198" s="122">
        <f>LOOKUP(AH$6,Inputs!$K$6:$O$6,Inputs!$K157:$O157)*AH$155</f>
        <v>51471.25</v>
      </c>
      <c r="AI198" s="122">
        <f>LOOKUP(AI$6,Inputs!$K$6:$O$6,Inputs!$K157:$O157)*AI$155</f>
        <v>52978.07113</v>
      </c>
      <c r="AJ198" s="122">
        <f>LOOKUP(AJ$6,Inputs!$K$6:$O$6,Inputs!$K157:$O157)*AJ$155</f>
        <v>52978.07113</v>
      </c>
      <c r="AK198" s="122">
        <f>LOOKUP(AK$6,Inputs!$K$6:$O$6,Inputs!$K157:$O157)*AK$155</f>
        <v>52978.07113</v>
      </c>
      <c r="AL198" s="122">
        <f>LOOKUP(AL$6,Inputs!$K$6:$O$6,Inputs!$K157:$O157)*AL$155</f>
        <v>52978.07113</v>
      </c>
      <c r="AM198" s="122">
        <f>LOOKUP(AM$6,Inputs!$K$6:$O$6,Inputs!$K157:$O157)*AM$155</f>
        <v>52978.07113</v>
      </c>
      <c r="AN198" s="122">
        <f>LOOKUP(AN$6,Inputs!$K$6:$O$6,Inputs!$K157:$O157)*AN$155</f>
        <v>52978.07113</v>
      </c>
      <c r="AO198" s="122">
        <f>LOOKUP(AO$6,Inputs!$K$6:$O$6,Inputs!$K157:$O157)*AO$155</f>
        <v>52978.07113</v>
      </c>
      <c r="AP198" s="122">
        <f>LOOKUP(AP$6,Inputs!$K$6:$O$6,Inputs!$K157:$O157)*AP$155</f>
        <v>52978.07113</v>
      </c>
      <c r="AQ198" s="122">
        <f>LOOKUP(AQ$6,Inputs!$K$6:$O$6,Inputs!$K157:$O157)*AQ$155</f>
        <v>52978.07113</v>
      </c>
      <c r="AR198" s="122">
        <f>LOOKUP(AR$6,Inputs!$K$6:$O$6,Inputs!$K157:$O157)*AR$155</f>
        <v>52978.07113</v>
      </c>
      <c r="AS198" s="122">
        <f>LOOKUP(AS$6,Inputs!$K$6:$O$6,Inputs!$K157:$O157)*AS$155</f>
        <v>52978.07113</v>
      </c>
      <c r="AT198" s="122">
        <f>LOOKUP(AT$6,Inputs!$K$6:$O$6,Inputs!$K157:$O157)*AT$155</f>
        <v>52978.07113</v>
      </c>
      <c r="AU198" s="122">
        <f>LOOKUP(AU$6,Inputs!$K$6:$O$6,Inputs!$K157:$O157)*AU$155</f>
        <v>54437.67256</v>
      </c>
      <c r="AV198" s="122">
        <f>LOOKUP(AV$6,Inputs!$K$6:$O$6,Inputs!$K157:$O157)*AV$155</f>
        <v>54437.67256</v>
      </c>
      <c r="AW198" s="122">
        <f>LOOKUP(AW$6,Inputs!$K$6:$O$6,Inputs!$K157:$O157)*AW$155</f>
        <v>54437.67256</v>
      </c>
      <c r="AX198" s="122">
        <f>LOOKUP(AX$6,Inputs!$K$6:$O$6,Inputs!$K157:$O157)*AX$155</f>
        <v>54437.67256</v>
      </c>
      <c r="AY198" s="122">
        <f>LOOKUP(AY$6,Inputs!$K$6:$O$6,Inputs!$K157:$O157)*AY$155</f>
        <v>54437.67256</v>
      </c>
      <c r="AZ198" s="122">
        <f>LOOKUP(AZ$6,Inputs!$K$6:$O$6,Inputs!$K157:$O157)*AZ$155</f>
        <v>54437.67256</v>
      </c>
      <c r="BA198" s="122">
        <f>LOOKUP(BA$6,Inputs!$K$6:$O$6,Inputs!$K157:$O157)*BA$155</f>
        <v>54437.67256</v>
      </c>
      <c r="BB198" s="122">
        <f>LOOKUP(BB$6,Inputs!$K$6:$O$6,Inputs!$K157:$O157)*BB$155</f>
        <v>54437.67256</v>
      </c>
      <c r="BC198" s="122">
        <f>LOOKUP(BC$6,Inputs!$K$6:$O$6,Inputs!$K157:$O157)*BC$155</f>
        <v>54437.67256</v>
      </c>
      <c r="BD198" s="122">
        <f>LOOKUP(BD$6,Inputs!$K$6:$O$6,Inputs!$K157:$O157)*BD$155</f>
        <v>54437.67256</v>
      </c>
      <c r="BE198" s="122">
        <f>LOOKUP(BE$6,Inputs!$K$6:$O$6,Inputs!$K157:$O157)*BE$155</f>
        <v>54437.67256</v>
      </c>
      <c r="BF198" s="122">
        <f>LOOKUP(BF$6,Inputs!$K$6:$O$6,Inputs!$K157:$O157)*BF$155</f>
        <v>54437.67256</v>
      </c>
      <c r="BG198" s="122">
        <f>LOOKUP(BG$6,Inputs!$K$6:$O$6,Inputs!$K157:$O157)*BG$155</f>
        <v>56002.75564</v>
      </c>
      <c r="BH198" s="122">
        <f>LOOKUP(BH$6,Inputs!$K$6:$O$6,Inputs!$K157:$O157)*BH$155</f>
        <v>56002.75564</v>
      </c>
      <c r="BI198" s="122">
        <f>LOOKUP(BI$6,Inputs!$K$6:$O$6,Inputs!$K157:$O157)*BI$155</f>
        <v>56002.75564</v>
      </c>
      <c r="BJ198" s="122">
        <f>LOOKUP(BJ$6,Inputs!$K$6:$O$6,Inputs!$K157:$O157)*BJ$155</f>
        <v>56002.75564</v>
      </c>
      <c r="BK198" s="122">
        <f>LOOKUP(BK$6,Inputs!$K$6:$O$6,Inputs!$K157:$O157)*BK$155</f>
        <v>56002.75564</v>
      </c>
      <c r="BL198" s="122">
        <f>LOOKUP(BL$6,Inputs!$K$6:$O$6,Inputs!$K157:$O157)*BL$155</f>
        <v>56002.75564</v>
      </c>
      <c r="BM198" s="122">
        <f>LOOKUP(BM$6,Inputs!$K$6:$O$6,Inputs!$K157:$O157)*BM$155</f>
        <v>56002.75564</v>
      </c>
      <c r="BN198" s="122">
        <f>LOOKUP(BN$6,Inputs!$K$6:$O$6,Inputs!$K157:$O157)*BN$155</f>
        <v>56002.75564</v>
      </c>
      <c r="BO198" s="122">
        <f>LOOKUP(BO$6,Inputs!$K$6:$O$6,Inputs!$K157:$O157)*BO$155</f>
        <v>56002.75564</v>
      </c>
      <c r="BP198" s="122">
        <f>LOOKUP(BP$6,Inputs!$K$6:$O$6,Inputs!$K157:$O157)*BP$155</f>
        <v>56002.75564</v>
      </c>
      <c r="BQ198" s="122">
        <f>LOOKUP(BQ$6,Inputs!$K$6:$O$6,Inputs!$K157:$O157)*BQ$155</f>
        <v>56002.75564</v>
      </c>
      <c r="BR198" s="122">
        <f>LOOKUP(BR$6,Inputs!$K$6:$O$6,Inputs!$K157:$O157)*BR$155</f>
        <v>56002.75564</v>
      </c>
    </row>
    <row r="199" ht="15.75" customHeight="1" outlineLevel="2">
      <c r="D199" s="98" t="s">
        <v>270</v>
      </c>
      <c r="E199" s="98" t="str">
        <f>Currency</f>
        <v>[₦]</v>
      </c>
      <c r="F199" s="98"/>
      <c r="G199" s="98"/>
      <c r="H199" s="98"/>
      <c r="I199" s="98"/>
      <c r="J199" s="98"/>
      <c r="K199" s="108">
        <f t="shared" ref="K199:BR199" si="64">SUM(K190:K198)</f>
        <v>210000</v>
      </c>
      <c r="L199" s="108">
        <f t="shared" si="64"/>
        <v>210000</v>
      </c>
      <c r="M199" s="108">
        <f t="shared" si="64"/>
        <v>210000</v>
      </c>
      <c r="N199" s="108">
        <f t="shared" si="64"/>
        <v>210000</v>
      </c>
      <c r="O199" s="108">
        <f t="shared" si="64"/>
        <v>210000</v>
      </c>
      <c r="P199" s="108">
        <f t="shared" si="64"/>
        <v>210000</v>
      </c>
      <c r="Q199" s="108">
        <f t="shared" si="64"/>
        <v>210000</v>
      </c>
      <c r="R199" s="108">
        <f t="shared" si="64"/>
        <v>210000</v>
      </c>
      <c r="S199" s="108">
        <f t="shared" si="64"/>
        <v>210000</v>
      </c>
      <c r="T199" s="108">
        <f t="shared" si="64"/>
        <v>210000</v>
      </c>
      <c r="U199" s="108">
        <f t="shared" si="64"/>
        <v>210000</v>
      </c>
      <c r="V199" s="108">
        <f t="shared" si="64"/>
        <v>210000</v>
      </c>
      <c r="W199" s="108">
        <f t="shared" si="64"/>
        <v>595350.7574</v>
      </c>
      <c r="X199" s="108">
        <f t="shared" si="64"/>
        <v>595350.7574</v>
      </c>
      <c r="Y199" s="108">
        <f t="shared" si="64"/>
        <v>595350.7574</v>
      </c>
      <c r="Z199" s="108">
        <f t="shared" si="64"/>
        <v>595350.7574</v>
      </c>
      <c r="AA199" s="108">
        <f t="shared" si="64"/>
        <v>595350.7574</v>
      </c>
      <c r="AB199" s="108">
        <f t="shared" si="64"/>
        <v>595350.7574</v>
      </c>
      <c r="AC199" s="108">
        <f t="shared" si="64"/>
        <v>595350.7574</v>
      </c>
      <c r="AD199" s="108">
        <f t="shared" si="64"/>
        <v>595350.7574</v>
      </c>
      <c r="AE199" s="108">
        <f t="shared" si="64"/>
        <v>595350.7574</v>
      </c>
      <c r="AF199" s="108">
        <f t="shared" si="64"/>
        <v>595350.7574</v>
      </c>
      <c r="AG199" s="108">
        <f t="shared" si="64"/>
        <v>595350.7574</v>
      </c>
      <c r="AH199" s="108">
        <f t="shared" si="64"/>
        <v>595350.7574</v>
      </c>
      <c r="AI199" s="108">
        <f t="shared" si="64"/>
        <v>612779.654</v>
      </c>
      <c r="AJ199" s="108">
        <f t="shared" si="64"/>
        <v>612779.654</v>
      </c>
      <c r="AK199" s="108">
        <f t="shared" si="64"/>
        <v>612779.654</v>
      </c>
      <c r="AL199" s="108">
        <f t="shared" si="64"/>
        <v>612779.654</v>
      </c>
      <c r="AM199" s="108">
        <f t="shared" si="64"/>
        <v>612779.654</v>
      </c>
      <c r="AN199" s="108">
        <f t="shared" si="64"/>
        <v>612779.654</v>
      </c>
      <c r="AO199" s="108">
        <f t="shared" si="64"/>
        <v>612779.654</v>
      </c>
      <c r="AP199" s="108">
        <f t="shared" si="64"/>
        <v>612779.654</v>
      </c>
      <c r="AQ199" s="108">
        <f t="shared" si="64"/>
        <v>612779.654</v>
      </c>
      <c r="AR199" s="108">
        <f t="shared" si="64"/>
        <v>612779.654</v>
      </c>
      <c r="AS199" s="108">
        <f t="shared" si="64"/>
        <v>612779.654</v>
      </c>
      <c r="AT199" s="108">
        <f t="shared" si="64"/>
        <v>612779.654</v>
      </c>
      <c r="AU199" s="108">
        <f t="shared" si="64"/>
        <v>629662.3763</v>
      </c>
      <c r="AV199" s="108">
        <f t="shared" si="64"/>
        <v>629662.3763</v>
      </c>
      <c r="AW199" s="108">
        <f t="shared" si="64"/>
        <v>629662.3763</v>
      </c>
      <c r="AX199" s="108">
        <f t="shared" si="64"/>
        <v>629662.3763</v>
      </c>
      <c r="AY199" s="108">
        <f t="shared" si="64"/>
        <v>629662.3763</v>
      </c>
      <c r="AZ199" s="108">
        <f t="shared" si="64"/>
        <v>629662.3763</v>
      </c>
      <c r="BA199" s="108">
        <f t="shared" si="64"/>
        <v>629662.3763</v>
      </c>
      <c r="BB199" s="108">
        <f t="shared" si="64"/>
        <v>629662.3763</v>
      </c>
      <c r="BC199" s="108">
        <f t="shared" si="64"/>
        <v>629662.3763</v>
      </c>
      <c r="BD199" s="108">
        <f t="shared" si="64"/>
        <v>629662.3763</v>
      </c>
      <c r="BE199" s="108">
        <f t="shared" si="64"/>
        <v>629662.3763</v>
      </c>
      <c r="BF199" s="108">
        <f t="shared" si="64"/>
        <v>629662.3763</v>
      </c>
      <c r="BG199" s="108">
        <f t="shared" si="64"/>
        <v>647765.1696</v>
      </c>
      <c r="BH199" s="108">
        <f t="shared" si="64"/>
        <v>647765.1696</v>
      </c>
      <c r="BI199" s="108">
        <f t="shared" si="64"/>
        <v>647765.1696</v>
      </c>
      <c r="BJ199" s="108">
        <f t="shared" si="64"/>
        <v>647765.1696</v>
      </c>
      <c r="BK199" s="108">
        <f t="shared" si="64"/>
        <v>647765.1696</v>
      </c>
      <c r="BL199" s="108">
        <f t="shared" si="64"/>
        <v>647765.1696</v>
      </c>
      <c r="BM199" s="108">
        <f t="shared" si="64"/>
        <v>647765.1696</v>
      </c>
      <c r="BN199" s="108">
        <f t="shared" si="64"/>
        <v>647765.1696</v>
      </c>
      <c r="BO199" s="108">
        <f t="shared" si="64"/>
        <v>647765.1696</v>
      </c>
      <c r="BP199" s="108">
        <f t="shared" si="64"/>
        <v>647765.1696</v>
      </c>
      <c r="BQ199" s="108">
        <f t="shared" si="64"/>
        <v>647765.1696</v>
      </c>
      <c r="BR199" s="108">
        <f t="shared" si="64"/>
        <v>647765.1696</v>
      </c>
    </row>
    <row r="200" ht="15.75" customHeight="1" outlineLevel="2"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</row>
    <row r="201" ht="15.75" customHeight="1" outlineLevel="2">
      <c r="D201" s="65" t="s">
        <v>84</v>
      </c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</row>
    <row r="202" ht="15.75" customHeight="1" outlineLevel="2">
      <c r="D202" s="51" t="s">
        <v>271</v>
      </c>
      <c r="E202" s="66" t="str">
        <f>Currency</f>
        <v>[₦]</v>
      </c>
      <c r="K202" s="67">
        <f t="shared" ref="K202:BR202" si="65">K64+K66</f>
        <v>1663333.333</v>
      </c>
      <c r="L202" s="67">
        <f t="shared" si="65"/>
        <v>3333.333333</v>
      </c>
      <c r="M202" s="67">
        <f t="shared" si="65"/>
        <v>3333.333333</v>
      </c>
      <c r="N202" s="67">
        <f t="shared" si="65"/>
        <v>3333.333333</v>
      </c>
      <c r="O202" s="67">
        <f t="shared" si="65"/>
        <v>3333.333333</v>
      </c>
      <c r="P202" s="67">
        <f t="shared" si="65"/>
        <v>3333.333333</v>
      </c>
      <c r="Q202" s="67">
        <f t="shared" si="65"/>
        <v>3333.333333</v>
      </c>
      <c r="R202" s="67">
        <f t="shared" si="65"/>
        <v>3333.333333</v>
      </c>
      <c r="S202" s="67">
        <f t="shared" si="65"/>
        <v>3333.333333</v>
      </c>
      <c r="T202" s="67">
        <f t="shared" si="65"/>
        <v>3333.333333</v>
      </c>
      <c r="U202" s="67">
        <f t="shared" si="65"/>
        <v>3333.333333</v>
      </c>
      <c r="V202" s="67">
        <f t="shared" si="65"/>
        <v>3333.333333</v>
      </c>
      <c r="W202" s="67">
        <f t="shared" si="65"/>
        <v>0</v>
      </c>
      <c r="X202" s="67">
        <f t="shared" si="65"/>
        <v>0</v>
      </c>
      <c r="Y202" s="67">
        <f t="shared" si="65"/>
        <v>0</v>
      </c>
      <c r="Z202" s="67">
        <f t="shared" si="65"/>
        <v>0</v>
      </c>
      <c r="AA202" s="67">
        <f t="shared" si="65"/>
        <v>0</v>
      </c>
      <c r="AB202" s="67">
        <f t="shared" si="65"/>
        <v>0</v>
      </c>
      <c r="AC202" s="67">
        <f t="shared" si="65"/>
        <v>0</v>
      </c>
      <c r="AD202" s="67">
        <f t="shared" si="65"/>
        <v>0</v>
      </c>
      <c r="AE202" s="67">
        <f t="shared" si="65"/>
        <v>0</v>
      </c>
      <c r="AF202" s="67">
        <f t="shared" si="65"/>
        <v>0</v>
      </c>
      <c r="AG202" s="67">
        <f t="shared" si="65"/>
        <v>0</v>
      </c>
      <c r="AH202" s="67">
        <f t="shared" si="65"/>
        <v>0</v>
      </c>
      <c r="AI202" s="67">
        <f t="shared" si="65"/>
        <v>0</v>
      </c>
      <c r="AJ202" s="67">
        <f t="shared" si="65"/>
        <v>0</v>
      </c>
      <c r="AK202" s="67">
        <f t="shared" si="65"/>
        <v>0</v>
      </c>
      <c r="AL202" s="67">
        <f t="shared" si="65"/>
        <v>0</v>
      </c>
      <c r="AM202" s="67">
        <f t="shared" si="65"/>
        <v>0</v>
      </c>
      <c r="AN202" s="67">
        <f t="shared" si="65"/>
        <v>0</v>
      </c>
      <c r="AO202" s="67">
        <f t="shared" si="65"/>
        <v>0</v>
      </c>
      <c r="AP202" s="67">
        <f t="shared" si="65"/>
        <v>0</v>
      </c>
      <c r="AQ202" s="67">
        <f t="shared" si="65"/>
        <v>0</v>
      </c>
      <c r="AR202" s="67">
        <f t="shared" si="65"/>
        <v>0</v>
      </c>
      <c r="AS202" s="67">
        <f t="shared" si="65"/>
        <v>0</v>
      </c>
      <c r="AT202" s="67">
        <f t="shared" si="65"/>
        <v>0</v>
      </c>
      <c r="AU202" s="67">
        <f t="shared" si="65"/>
        <v>0</v>
      </c>
      <c r="AV202" s="67">
        <f t="shared" si="65"/>
        <v>0</v>
      </c>
      <c r="AW202" s="67">
        <f t="shared" si="65"/>
        <v>0</v>
      </c>
      <c r="AX202" s="67">
        <f t="shared" si="65"/>
        <v>0</v>
      </c>
      <c r="AY202" s="67">
        <f t="shared" si="65"/>
        <v>0</v>
      </c>
      <c r="AZ202" s="67">
        <f t="shared" si="65"/>
        <v>0</v>
      </c>
      <c r="BA202" s="67">
        <f t="shared" si="65"/>
        <v>0</v>
      </c>
      <c r="BB202" s="67">
        <f t="shared" si="65"/>
        <v>0</v>
      </c>
      <c r="BC202" s="67">
        <f t="shared" si="65"/>
        <v>0</v>
      </c>
      <c r="BD202" s="67">
        <f t="shared" si="65"/>
        <v>0</v>
      </c>
      <c r="BE202" s="67">
        <f t="shared" si="65"/>
        <v>0</v>
      </c>
      <c r="BF202" s="67">
        <f t="shared" si="65"/>
        <v>0</v>
      </c>
      <c r="BG202" s="67">
        <f t="shared" si="65"/>
        <v>0</v>
      </c>
      <c r="BH202" s="67">
        <f t="shared" si="65"/>
        <v>0</v>
      </c>
      <c r="BI202" s="67">
        <f t="shared" si="65"/>
        <v>0</v>
      </c>
      <c r="BJ202" s="67">
        <f t="shared" si="65"/>
        <v>0</v>
      </c>
      <c r="BK202" s="67">
        <f t="shared" si="65"/>
        <v>0</v>
      </c>
      <c r="BL202" s="67">
        <f t="shared" si="65"/>
        <v>0</v>
      </c>
      <c r="BM202" s="67">
        <f t="shared" si="65"/>
        <v>0</v>
      </c>
      <c r="BN202" s="67">
        <f t="shared" si="65"/>
        <v>0</v>
      </c>
      <c r="BO202" s="67">
        <f t="shared" si="65"/>
        <v>0</v>
      </c>
      <c r="BP202" s="67">
        <f t="shared" si="65"/>
        <v>0</v>
      </c>
      <c r="BQ202" s="67">
        <f t="shared" si="65"/>
        <v>0</v>
      </c>
      <c r="BR202" s="67">
        <f t="shared" si="65"/>
        <v>0</v>
      </c>
    </row>
    <row r="203" ht="15.75" customHeight="1" outlineLevel="2">
      <c r="D203" s="51" t="s">
        <v>268</v>
      </c>
      <c r="E203" s="66" t="str">
        <f>Currency</f>
        <v>[₦]</v>
      </c>
      <c r="K203" s="67">
        <f t="shared" ref="K203:BR203" si="66">K187</f>
        <v>130000</v>
      </c>
      <c r="L203" s="67">
        <f t="shared" si="66"/>
        <v>130000</v>
      </c>
      <c r="M203" s="67">
        <f t="shared" si="66"/>
        <v>130000</v>
      </c>
      <c r="N203" s="67">
        <f t="shared" si="66"/>
        <v>130000</v>
      </c>
      <c r="O203" s="67">
        <f t="shared" si="66"/>
        <v>130000</v>
      </c>
      <c r="P203" s="67">
        <f t="shared" si="66"/>
        <v>130000</v>
      </c>
      <c r="Q203" s="67">
        <f t="shared" si="66"/>
        <v>130000</v>
      </c>
      <c r="R203" s="67">
        <f t="shared" si="66"/>
        <v>130000</v>
      </c>
      <c r="S203" s="67">
        <f t="shared" si="66"/>
        <v>130000</v>
      </c>
      <c r="T203" s="67">
        <f t="shared" si="66"/>
        <v>130000</v>
      </c>
      <c r="U203" s="67">
        <f t="shared" si="66"/>
        <v>130000</v>
      </c>
      <c r="V203" s="67">
        <f t="shared" si="66"/>
        <v>130000</v>
      </c>
      <c r="W203" s="67">
        <f t="shared" si="66"/>
        <v>247062</v>
      </c>
      <c r="X203" s="67">
        <f t="shared" si="66"/>
        <v>247062</v>
      </c>
      <c r="Y203" s="67">
        <f t="shared" si="66"/>
        <v>247062</v>
      </c>
      <c r="Z203" s="67">
        <f t="shared" si="66"/>
        <v>247062</v>
      </c>
      <c r="AA203" s="67">
        <f t="shared" si="66"/>
        <v>247062</v>
      </c>
      <c r="AB203" s="67">
        <f t="shared" si="66"/>
        <v>247062</v>
      </c>
      <c r="AC203" s="67">
        <f t="shared" si="66"/>
        <v>247062</v>
      </c>
      <c r="AD203" s="67">
        <f t="shared" si="66"/>
        <v>247062</v>
      </c>
      <c r="AE203" s="67">
        <f t="shared" si="66"/>
        <v>247062</v>
      </c>
      <c r="AF203" s="67">
        <f t="shared" si="66"/>
        <v>247062</v>
      </c>
      <c r="AG203" s="67">
        <f t="shared" si="66"/>
        <v>247062</v>
      </c>
      <c r="AH203" s="67">
        <f t="shared" si="66"/>
        <v>247062</v>
      </c>
      <c r="AI203" s="67">
        <f t="shared" si="66"/>
        <v>381442.1121</v>
      </c>
      <c r="AJ203" s="67">
        <f t="shared" si="66"/>
        <v>381442.1121</v>
      </c>
      <c r="AK203" s="67">
        <f t="shared" si="66"/>
        <v>381442.1121</v>
      </c>
      <c r="AL203" s="67">
        <f t="shared" si="66"/>
        <v>381442.1121</v>
      </c>
      <c r="AM203" s="67">
        <f t="shared" si="66"/>
        <v>381442.1121</v>
      </c>
      <c r="AN203" s="67">
        <f t="shared" si="66"/>
        <v>381442.1121</v>
      </c>
      <c r="AO203" s="67">
        <f t="shared" si="66"/>
        <v>381442.1121</v>
      </c>
      <c r="AP203" s="67">
        <f t="shared" si="66"/>
        <v>381442.1121</v>
      </c>
      <c r="AQ203" s="67">
        <f t="shared" si="66"/>
        <v>381442.1121</v>
      </c>
      <c r="AR203" s="67">
        <f t="shared" si="66"/>
        <v>381442.1121</v>
      </c>
      <c r="AS203" s="67">
        <f t="shared" si="66"/>
        <v>381442.1121</v>
      </c>
      <c r="AT203" s="67">
        <f t="shared" si="66"/>
        <v>381442.1121</v>
      </c>
      <c r="AU203" s="67">
        <f t="shared" si="66"/>
        <v>587926.8636</v>
      </c>
      <c r="AV203" s="67">
        <f t="shared" si="66"/>
        <v>587926.8636</v>
      </c>
      <c r="AW203" s="67">
        <f t="shared" si="66"/>
        <v>587926.8636</v>
      </c>
      <c r="AX203" s="67">
        <f t="shared" si="66"/>
        <v>587926.8636</v>
      </c>
      <c r="AY203" s="67">
        <f t="shared" si="66"/>
        <v>587926.8636</v>
      </c>
      <c r="AZ203" s="67">
        <f t="shared" si="66"/>
        <v>587926.8636</v>
      </c>
      <c r="BA203" s="67">
        <f t="shared" si="66"/>
        <v>587926.8636</v>
      </c>
      <c r="BB203" s="67">
        <f t="shared" si="66"/>
        <v>587926.8636</v>
      </c>
      <c r="BC203" s="67">
        <f t="shared" si="66"/>
        <v>587926.8636</v>
      </c>
      <c r="BD203" s="67">
        <f t="shared" si="66"/>
        <v>587926.8636</v>
      </c>
      <c r="BE203" s="67">
        <f t="shared" si="66"/>
        <v>587926.8636</v>
      </c>
      <c r="BF203" s="67">
        <f t="shared" si="66"/>
        <v>587926.8636</v>
      </c>
      <c r="BG203" s="67">
        <f t="shared" si="66"/>
        <v>907244.6414</v>
      </c>
      <c r="BH203" s="67">
        <f t="shared" si="66"/>
        <v>907244.6414</v>
      </c>
      <c r="BI203" s="67">
        <f t="shared" si="66"/>
        <v>907244.6414</v>
      </c>
      <c r="BJ203" s="67">
        <f t="shared" si="66"/>
        <v>907244.6414</v>
      </c>
      <c r="BK203" s="67">
        <f t="shared" si="66"/>
        <v>907244.6414</v>
      </c>
      <c r="BL203" s="67">
        <f t="shared" si="66"/>
        <v>907244.6414</v>
      </c>
      <c r="BM203" s="67">
        <f t="shared" si="66"/>
        <v>907244.6414</v>
      </c>
      <c r="BN203" s="67">
        <f t="shared" si="66"/>
        <v>907244.6414</v>
      </c>
      <c r="BO203" s="67">
        <f t="shared" si="66"/>
        <v>907244.6414</v>
      </c>
      <c r="BP203" s="67">
        <f t="shared" si="66"/>
        <v>907244.6414</v>
      </c>
      <c r="BQ203" s="67">
        <f t="shared" si="66"/>
        <v>907244.6414</v>
      </c>
      <c r="BR203" s="67">
        <f t="shared" si="66"/>
        <v>907244.6414</v>
      </c>
    </row>
    <row r="204" ht="15.75" customHeight="1" outlineLevel="2">
      <c r="D204" s="51" t="s">
        <v>272</v>
      </c>
      <c r="E204" s="66" t="str">
        <f>Currency</f>
        <v>[₦]</v>
      </c>
      <c r="K204" s="67">
        <f t="shared" ref="K204:BR204" si="67">K199</f>
        <v>210000</v>
      </c>
      <c r="L204" s="67">
        <f t="shared" si="67"/>
        <v>210000</v>
      </c>
      <c r="M204" s="67">
        <f t="shared" si="67"/>
        <v>210000</v>
      </c>
      <c r="N204" s="67">
        <f t="shared" si="67"/>
        <v>210000</v>
      </c>
      <c r="O204" s="67">
        <f t="shared" si="67"/>
        <v>210000</v>
      </c>
      <c r="P204" s="67">
        <f t="shared" si="67"/>
        <v>210000</v>
      </c>
      <c r="Q204" s="67">
        <f t="shared" si="67"/>
        <v>210000</v>
      </c>
      <c r="R204" s="67">
        <f t="shared" si="67"/>
        <v>210000</v>
      </c>
      <c r="S204" s="67">
        <f t="shared" si="67"/>
        <v>210000</v>
      </c>
      <c r="T204" s="67">
        <f t="shared" si="67"/>
        <v>210000</v>
      </c>
      <c r="U204" s="67">
        <f t="shared" si="67"/>
        <v>210000</v>
      </c>
      <c r="V204" s="67">
        <f t="shared" si="67"/>
        <v>210000</v>
      </c>
      <c r="W204" s="67">
        <f t="shared" si="67"/>
        <v>595350.7574</v>
      </c>
      <c r="X204" s="67">
        <f t="shared" si="67"/>
        <v>595350.7574</v>
      </c>
      <c r="Y204" s="67">
        <f t="shared" si="67"/>
        <v>595350.7574</v>
      </c>
      <c r="Z204" s="67">
        <f t="shared" si="67"/>
        <v>595350.7574</v>
      </c>
      <c r="AA204" s="67">
        <f t="shared" si="67"/>
        <v>595350.7574</v>
      </c>
      <c r="AB204" s="67">
        <f t="shared" si="67"/>
        <v>595350.7574</v>
      </c>
      <c r="AC204" s="67">
        <f t="shared" si="67"/>
        <v>595350.7574</v>
      </c>
      <c r="AD204" s="67">
        <f t="shared" si="67"/>
        <v>595350.7574</v>
      </c>
      <c r="AE204" s="67">
        <f t="shared" si="67"/>
        <v>595350.7574</v>
      </c>
      <c r="AF204" s="67">
        <f t="shared" si="67"/>
        <v>595350.7574</v>
      </c>
      <c r="AG204" s="67">
        <f t="shared" si="67"/>
        <v>595350.7574</v>
      </c>
      <c r="AH204" s="67">
        <f t="shared" si="67"/>
        <v>595350.7574</v>
      </c>
      <c r="AI204" s="67">
        <f t="shared" si="67"/>
        <v>612779.654</v>
      </c>
      <c r="AJ204" s="67">
        <f t="shared" si="67"/>
        <v>612779.654</v>
      </c>
      <c r="AK204" s="67">
        <f t="shared" si="67"/>
        <v>612779.654</v>
      </c>
      <c r="AL204" s="67">
        <f t="shared" si="67"/>
        <v>612779.654</v>
      </c>
      <c r="AM204" s="67">
        <f t="shared" si="67"/>
        <v>612779.654</v>
      </c>
      <c r="AN204" s="67">
        <f t="shared" si="67"/>
        <v>612779.654</v>
      </c>
      <c r="AO204" s="67">
        <f t="shared" si="67"/>
        <v>612779.654</v>
      </c>
      <c r="AP204" s="67">
        <f t="shared" si="67"/>
        <v>612779.654</v>
      </c>
      <c r="AQ204" s="67">
        <f t="shared" si="67"/>
        <v>612779.654</v>
      </c>
      <c r="AR204" s="67">
        <f t="shared" si="67"/>
        <v>612779.654</v>
      </c>
      <c r="AS204" s="67">
        <f t="shared" si="67"/>
        <v>612779.654</v>
      </c>
      <c r="AT204" s="67">
        <f t="shared" si="67"/>
        <v>612779.654</v>
      </c>
      <c r="AU204" s="67">
        <f t="shared" si="67"/>
        <v>629662.3763</v>
      </c>
      <c r="AV204" s="67">
        <f t="shared" si="67"/>
        <v>629662.3763</v>
      </c>
      <c r="AW204" s="67">
        <f t="shared" si="67"/>
        <v>629662.3763</v>
      </c>
      <c r="AX204" s="67">
        <f t="shared" si="67"/>
        <v>629662.3763</v>
      </c>
      <c r="AY204" s="67">
        <f t="shared" si="67"/>
        <v>629662.3763</v>
      </c>
      <c r="AZ204" s="67">
        <f t="shared" si="67"/>
        <v>629662.3763</v>
      </c>
      <c r="BA204" s="67">
        <f t="shared" si="67"/>
        <v>629662.3763</v>
      </c>
      <c r="BB204" s="67">
        <f t="shared" si="67"/>
        <v>629662.3763</v>
      </c>
      <c r="BC204" s="67">
        <f t="shared" si="67"/>
        <v>629662.3763</v>
      </c>
      <c r="BD204" s="67">
        <f t="shared" si="67"/>
        <v>629662.3763</v>
      </c>
      <c r="BE204" s="67">
        <f t="shared" si="67"/>
        <v>629662.3763</v>
      </c>
      <c r="BF204" s="67">
        <f t="shared" si="67"/>
        <v>629662.3763</v>
      </c>
      <c r="BG204" s="67">
        <f t="shared" si="67"/>
        <v>647765.1696</v>
      </c>
      <c r="BH204" s="67">
        <f t="shared" si="67"/>
        <v>647765.1696</v>
      </c>
      <c r="BI204" s="67">
        <f t="shared" si="67"/>
        <v>647765.1696</v>
      </c>
      <c r="BJ204" s="67">
        <f t="shared" si="67"/>
        <v>647765.1696</v>
      </c>
      <c r="BK204" s="67">
        <f t="shared" si="67"/>
        <v>647765.1696</v>
      </c>
      <c r="BL204" s="67">
        <f t="shared" si="67"/>
        <v>647765.1696</v>
      </c>
      <c r="BM204" s="67">
        <f t="shared" si="67"/>
        <v>647765.1696</v>
      </c>
      <c r="BN204" s="67">
        <f t="shared" si="67"/>
        <v>647765.1696</v>
      </c>
      <c r="BO204" s="67">
        <f t="shared" si="67"/>
        <v>647765.1696</v>
      </c>
      <c r="BP204" s="67">
        <f t="shared" si="67"/>
        <v>647765.1696</v>
      </c>
      <c r="BQ204" s="67">
        <f t="shared" si="67"/>
        <v>647765.1696</v>
      </c>
      <c r="BR204" s="67">
        <f t="shared" si="67"/>
        <v>647765.1696</v>
      </c>
    </row>
    <row r="205" ht="15.75" customHeight="1" outlineLevel="2">
      <c r="D205" s="98" t="s">
        <v>84</v>
      </c>
      <c r="E205" s="98" t="str">
        <f>Currency</f>
        <v>[₦]</v>
      </c>
      <c r="F205" s="98"/>
      <c r="G205" s="98"/>
      <c r="H205" s="98"/>
      <c r="I205" s="98"/>
      <c r="J205" s="98"/>
      <c r="K205" s="108">
        <f t="shared" ref="K205:BR205" si="68">SUM(K202:K204)</f>
        <v>2003333.333</v>
      </c>
      <c r="L205" s="108">
        <f t="shared" si="68"/>
        <v>343333.3333</v>
      </c>
      <c r="M205" s="108">
        <f t="shared" si="68"/>
        <v>343333.3333</v>
      </c>
      <c r="N205" s="108">
        <f t="shared" si="68"/>
        <v>343333.3333</v>
      </c>
      <c r="O205" s="108">
        <f t="shared" si="68"/>
        <v>343333.3333</v>
      </c>
      <c r="P205" s="108">
        <f t="shared" si="68"/>
        <v>343333.3333</v>
      </c>
      <c r="Q205" s="108">
        <f t="shared" si="68"/>
        <v>343333.3333</v>
      </c>
      <c r="R205" s="108">
        <f t="shared" si="68"/>
        <v>343333.3333</v>
      </c>
      <c r="S205" s="108">
        <f t="shared" si="68"/>
        <v>343333.3333</v>
      </c>
      <c r="T205" s="108">
        <f t="shared" si="68"/>
        <v>343333.3333</v>
      </c>
      <c r="U205" s="108">
        <f t="shared" si="68"/>
        <v>343333.3333</v>
      </c>
      <c r="V205" s="108">
        <f t="shared" si="68"/>
        <v>343333.3333</v>
      </c>
      <c r="W205" s="108">
        <f t="shared" si="68"/>
        <v>842412.7574</v>
      </c>
      <c r="X205" s="108">
        <f t="shared" si="68"/>
        <v>842412.7574</v>
      </c>
      <c r="Y205" s="108">
        <f t="shared" si="68"/>
        <v>842412.7574</v>
      </c>
      <c r="Z205" s="108">
        <f t="shared" si="68"/>
        <v>842412.7574</v>
      </c>
      <c r="AA205" s="108">
        <f t="shared" si="68"/>
        <v>842412.7574</v>
      </c>
      <c r="AB205" s="108">
        <f t="shared" si="68"/>
        <v>842412.7574</v>
      </c>
      <c r="AC205" s="108">
        <f t="shared" si="68"/>
        <v>842412.7574</v>
      </c>
      <c r="AD205" s="108">
        <f t="shared" si="68"/>
        <v>842412.7574</v>
      </c>
      <c r="AE205" s="108">
        <f t="shared" si="68"/>
        <v>842412.7574</v>
      </c>
      <c r="AF205" s="108">
        <f t="shared" si="68"/>
        <v>842412.7574</v>
      </c>
      <c r="AG205" s="108">
        <f t="shared" si="68"/>
        <v>842412.7574</v>
      </c>
      <c r="AH205" s="108">
        <f t="shared" si="68"/>
        <v>842412.7574</v>
      </c>
      <c r="AI205" s="108">
        <f t="shared" si="68"/>
        <v>994221.7661</v>
      </c>
      <c r="AJ205" s="108">
        <f t="shared" si="68"/>
        <v>994221.7661</v>
      </c>
      <c r="AK205" s="108">
        <f t="shared" si="68"/>
        <v>994221.7661</v>
      </c>
      <c r="AL205" s="108">
        <f t="shared" si="68"/>
        <v>994221.7661</v>
      </c>
      <c r="AM205" s="108">
        <f t="shared" si="68"/>
        <v>994221.7661</v>
      </c>
      <c r="AN205" s="108">
        <f t="shared" si="68"/>
        <v>994221.7661</v>
      </c>
      <c r="AO205" s="108">
        <f t="shared" si="68"/>
        <v>994221.7661</v>
      </c>
      <c r="AP205" s="108">
        <f t="shared" si="68"/>
        <v>994221.7661</v>
      </c>
      <c r="AQ205" s="108">
        <f t="shared" si="68"/>
        <v>994221.7661</v>
      </c>
      <c r="AR205" s="108">
        <f t="shared" si="68"/>
        <v>994221.7661</v>
      </c>
      <c r="AS205" s="108">
        <f t="shared" si="68"/>
        <v>994221.7661</v>
      </c>
      <c r="AT205" s="108">
        <f t="shared" si="68"/>
        <v>994221.7661</v>
      </c>
      <c r="AU205" s="108">
        <f t="shared" si="68"/>
        <v>1217589.24</v>
      </c>
      <c r="AV205" s="108">
        <f t="shared" si="68"/>
        <v>1217589.24</v>
      </c>
      <c r="AW205" s="108">
        <f t="shared" si="68"/>
        <v>1217589.24</v>
      </c>
      <c r="AX205" s="108">
        <f t="shared" si="68"/>
        <v>1217589.24</v>
      </c>
      <c r="AY205" s="108">
        <f t="shared" si="68"/>
        <v>1217589.24</v>
      </c>
      <c r="AZ205" s="108">
        <f t="shared" si="68"/>
        <v>1217589.24</v>
      </c>
      <c r="BA205" s="108">
        <f t="shared" si="68"/>
        <v>1217589.24</v>
      </c>
      <c r="BB205" s="108">
        <f t="shared" si="68"/>
        <v>1217589.24</v>
      </c>
      <c r="BC205" s="108">
        <f t="shared" si="68"/>
        <v>1217589.24</v>
      </c>
      <c r="BD205" s="108">
        <f t="shared" si="68"/>
        <v>1217589.24</v>
      </c>
      <c r="BE205" s="108">
        <f t="shared" si="68"/>
        <v>1217589.24</v>
      </c>
      <c r="BF205" s="108">
        <f t="shared" si="68"/>
        <v>1217589.24</v>
      </c>
      <c r="BG205" s="108">
        <f t="shared" si="68"/>
        <v>1555009.811</v>
      </c>
      <c r="BH205" s="108">
        <f t="shared" si="68"/>
        <v>1555009.811</v>
      </c>
      <c r="BI205" s="108">
        <f t="shared" si="68"/>
        <v>1555009.811</v>
      </c>
      <c r="BJ205" s="108">
        <f t="shared" si="68"/>
        <v>1555009.811</v>
      </c>
      <c r="BK205" s="108">
        <f t="shared" si="68"/>
        <v>1555009.811</v>
      </c>
      <c r="BL205" s="108">
        <f t="shared" si="68"/>
        <v>1555009.811</v>
      </c>
      <c r="BM205" s="108">
        <f t="shared" si="68"/>
        <v>1555009.811</v>
      </c>
      <c r="BN205" s="108">
        <f t="shared" si="68"/>
        <v>1555009.811</v>
      </c>
      <c r="BO205" s="108">
        <f t="shared" si="68"/>
        <v>1555009.811</v>
      </c>
      <c r="BP205" s="108">
        <f t="shared" si="68"/>
        <v>1555009.811</v>
      </c>
      <c r="BQ205" s="108">
        <f t="shared" si="68"/>
        <v>1555009.811</v>
      </c>
      <c r="BR205" s="108">
        <f t="shared" si="68"/>
        <v>1555009.811</v>
      </c>
    </row>
    <row r="206" ht="15.75" customHeight="1" outlineLevel="2"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</row>
    <row r="207" ht="15.75" customHeight="1" outlineLevel="2"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</row>
    <row r="208" ht="15.75" customHeight="1" outlineLevel="1">
      <c r="C208" s="79" t="s">
        <v>215</v>
      </c>
      <c r="D208" s="79"/>
      <c r="E208" s="79"/>
      <c r="F208" s="79"/>
      <c r="G208" s="79"/>
      <c r="H208" s="79"/>
      <c r="I208" s="79"/>
      <c r="J208" s="7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</row>
    <row r="209" ht="15.75" customHeight="1" outlineLevel="2">
      <c r="D209" s="65" t="s">
        <v>233</v>
      </c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</row>
    <row r="210" ht="15.75" customHeight="1" outlineLevel="2">
      <c r="D210" s="51" t="str">
        <f>Inputs!D160</f>
        <v>Receivable days</v>
      </c>
      <c r="E210" s="51" t="str">
        <f>Inputs!E160</f>
        <v>[days]</v>
      </c>
      <c r="K210" s="122">
        <f>LOOKUP(K$6,Inputs!$K$6:$O$6,Inputs!$K160:$O160)</f>
        <v>1</v>
      </c>
      <c r="L210" s="122">
        <f>LOOKUP(L$6,Inputs!$K$6:$O$6,Inputs!$K160:$O160)</f>
        <v>1</v>
      </c>
      <c r="M210" s="122">
        <f>LOOKUP(M$6,Inputs!$K$6:$O$6,Inputs!$K160:$O160)</f>
        <v>1</v>
      </c>
      <c r="N210" s="122">
        <f>LOOKUP(N$6,Inputs!$K$6:$O$6,Inputs!$K160:$O160)</f>
        <v>1</v>
      </c>
      <c r="O210" s="122">
        <f>LOOKUP(O$6,Inputs!$K$6:$O$6,Inputs!$K160:$O160)</f>
        <v>1</v>
      </c>
      <c r="P210" s="122">
        <f>LOOKUP(P$6,Inputs!$K$6:$O$6,Inputs!$K160:$O160)</f>
        <v>1</v>
      </c>
      <c r="Q210" s="122">
        <f>LOOKUP(Q$6,Inputs!$K$6:$O$6,Inputs!$K160:$O160)</f>
        <v>1</v>
      </c>
      <c r="R210" s="122">
        <f>LOOKUP(R$6,Inputs!$K$6:$O$6,Inputs!$K160:$O160)</f>
        <v>1</v>
      </c>
      <c r="S210" s="122">
        <f>LOOKUP(S$6,Inputs!$K$6:$O$6,Inputs!$K160:$O160)</f>
        <v>1</v>
      </c>
      <c r="T210" s="122">
        <f>LOOKUP(T$6,Inputs!$K$6:$O$6,Inputs!$K160:$O160)</f>
        <v>1</v>
      </c>
      <c r="U210" s="122">
        <f>LOOKUP(U$6,Inputs!$K$6:$O$6,Inputs!$K160:$O160)</f>
        <v>1</v>
      </c>
      <c r="V210" s="122">
        <f>LOOKUP(V$6,Inputs!$K$6:$O$6,Inputs!$K160:$O160)</f>
        <v>1</v>
      </c>
      <c r="W210" s="122">
        <f>LOOKUP(W$6,Inputs!$K$6:$O$6,Inputs!$K160:$O160)</f>
        <v>1</v>
      </c>
      <c r="X210" s="122">
        <f>LOOKUP(X$6,Inputs!$K$6:$O$6,Inputs!$K160:$O160)</f>
        <v>1</v>
      </c>
      <c r="Y210" s="122">
        <f>LOOKUP(Y$6,Inputs!$K$6:$O$6,Inputs!$K160:$O160)</f>
        <v>1</v>
      </c>
      <c r="Z210" s="122">
        <f>LOOKUP(Z$6,Inputs!$K$6:$O$6,Inputs!$K160:$O160)</f>
        <v>1</v>
      </c>
      <c r="AA210" s="122">
        <f>LOOKUP(AA$6,Inputs!$K$6:$O$6,Inputs!$K160:$O160)</f>
        <v>1</v>
      </c>
      <c r="AB210" s="122">
        <f>LOOKUP(AB$6,Inputs!$K$6:$O$6,Inputs!$K160:$O160)</f>
        <v>1</v>
      </c>
      <c r="AC210" s="122">
        <f>LOOKUP(AC$6,Inputs!$K$6:$O$6,Inputs!$K160:$O160)</f>
        <v>1</v>
      </c>
      <c r="AD210" s="122">
        <f>LOOKUP(AD$6,Inputs!$K$6:$O$6,Inputs!$K160:$O160)</f>
        <v>1</v>
      </c>
      <c r="AE210" s="122">
        <f>LOOKUP(AE$6,Inputs!$K$6:$O$6,Inputs!$K160:$O160)</f>
        <v>1</v>
      </c>
      <c r="AF210" s="122">
        <f>LOOKUP(AF$6,Inputs!$K$6:$O$6,Inputs!$K160:$O160)</f>
        <v>1</v>
      </c>
      <c r="AG210" s="122">
        <f>LOOKUP(AG$6,Inputs!$K$6:$O$6,Inputs!$K160:$O160)</f>
        <v>1</v>
      </c>
      <c r="AH210" s="122">
        <f>LOOKUP(AH$6,Inputs!$K$6:$O$6,Inputs!$K160:$O160)</f>
        <v>1</v>
      </c>
      <c r="AI210" s="122">
        <f>LOOKUP(AI$6,Inputs!$K$6:$O$6,Inputs!$K160:$O160)</f>
        <v>1</v>
      </c>
      <c r="AJ210" s="122">
        <f>LOOKUP(AJ$6,Inputs!$K$6:$O$6,Inputs!$K160:$O160)</f>
        <v>1</v>
      </c>
      <c r="AK210" s="122">
        <f>LOOKUP(AK$6,Inputs!$K$6:$O$6,Inputs!$K160:$O160)</f>
        <v>1</v>
      </c>
      <c r="AL210" s="122">
        <f>LOOKUP(AL$6,Inputs!$K$6:$O$6,Inputs!$K160:$O160)</f>
        <v>1</v>
      </c>
      <c r="AM210" s="122">
        <f>LOOKUP(AM$6,Inputs!$K$6:$O$6,Inputs!$K160:$O160)</f>
        <v>1</v>
      </c>
      <c r="AN210" s="122">
        <f>LOOKUP(AN$6,Inputs!$K$6:$O$6,Inputs!$K160:$O160)</f>
        <v>1</v>
      </c>
      <c r="AO210" s="122">
        <f>LOOKUP(AO$6,Inputs!$K$6:$O$6,Inputs!$K160:$O160)</f>
        <v>1</v>
      </c>
      <c r="AP210" s="122">
        <f>LOOKUP(AP$6,Inputs!$K$6:$O$6,Inputs!$K160:$O160)</f>
        <v>1</v>
      </c>
      <c r="AQ210" s="122">
        <f>LOOKUP(AQ$6,Inputs!$K$6:$O$6,Inputs!$K160:$O160)</f>
        <v>1</v>
      </c>
      <c r="AR210" s="122">
        <f>LOOKUP(AR$6,Inputs!$K$6:$O$6,Inputs!$K160:$O160)</f>
        <v>1</v>
      </c>
      <c r="AS210" s="122">
        <f>LOOKUP(AS$6,Inputs!$K$6:$O$6,Inputs!$K160:$O160)</f>
        <v>1</v>
      </c>
      <c r="AT210" s="122">
        <f>LOOKUP(AT$6,Inputs!$K$6:$O$6,Inputs!$K160:$O160)</f>
        <v>1</v>
      </c>
      <c r="AU210" s="122">
        <f>LOOKUP(AU$6,Inputs!$K$6:$O$6,Inputs!$K160:$O160)</f>
        <v>1</v>
      </c>
      <c r="AV210" s="122">
        <f>LOOKUP(AV$6,Inputs!$K$6:$O$6,Inputs!$K160:$O160)</f>
        <v>1</v>
      </c>
      <c r="AW210" s="122">
        <f>LOOKUP(AW$6,Inputs!$K$6:$O$6,Inputs!$K160:$O160)</f>
        <v>1</v>
      </c>
      <c r="AX210" s="122">
        <f>LOOKUP(AX$6,Inputs!$K$6:$O$6,Inputs!$K160:$O160)</f>
        <v>1</v>
      </c>
      <c r="AY210" s="122">
        <f>LOOKUP(AY$6,Inputs!$K$6:$O$6,Inputs!$K160:$O160)</f>
        <v>1</v>
      </c>
      <c r="AZ210" s="122">
        <f>LOOKUP(AZ$6,Inputs!$K$6:$O$6,Inputs!$K160:$O160)</f>
        <v>1</v>
      </c>
      <c r="BA210" s="122">
        <f>LOOKUP(BA$6,Inputs!$K$6:$O$6,Inputs!$K160:$O160)</f>
        <v>1</v>
      </c>
      <c r="BB210" s="122">
        <f>LOOKUP(BB$6,Inputs!$K$6:$O$6,Inputs!$K160:$O160)</f>
        <v>1</v>
      </c>
      <c r="BC210" s="122">
        <f>LOOKUP(BC$6,Inputs!$K$6:$O$6,Inputs!$K160:$O160)</f>
        <v>1</v>
      </c>
      <c r="BD210" s="122">
        <f>LOOKUP(BD$6,Inputs!$K$6:$O$6,Inputs!$K160:$O160)</f>
        <v>1</v>
      </c>
      <c r="BE210" s="122">
        <f>LOOKUP(BE$6,Inputs!$K$6:$O$6,Inputs!$K160:$O160)</f>
        <v>1</v>
      </c>
      <c r="BF210" s="122">
        <f>LOOKUP(BF$6,Inputs!$K$6:$O$6,Inputs!$K160:$O160)</f>
        <v>1</v>
      </c>
      <c r="BG210" s="122">
        <f>LOOKUP(BG$6,Inputs!$K$6:$O$6,Inputs!$K160:$O160)</f>
        <v>1</v>
      </c>
      <c r="BH210" s="122">
        <f>LOOKUP(BH$6,Inputs!$K$6:$O$6,Inputs!$K160:$O160)</f>
        <v>1</v>
      </c>
      <c r="BI210" s="122">
        <f>LOOKUP(BI$6,Inputs!$K$6:$O$6,Inputs!$K160:$O160)</f>
        <v>1</v>
      </c>
      <c r="BJ210" s="122">
        <f>LOOKUP(BJ$6,Inputs!$K$6:$O$6,Inputs!$K160:$O160)</f>
        <v>1</v>
      </c>
      <c r="BK210" s="122">
        <f>LOOKUP(BK$6,Inputs!$K$6:$O$6,Inputs!$K160:$O160)</f>
        <v>1</v>
      </c>
      <c r="BL210" s="122">
        <f>LOOKUP(BL$6,Inputs!$K$6:$O$6,Inputs!$K160:$O160)</f>
        <v>1</v>
      </c>
      <c r="BM210" s="122">
        <f>LOOKUP(BM$6,Inputs!$K$6:$O$6,Inputs!$K160:$O160)</f>
        <v>1</v>
      </c>
      <c r="BN210" s="122">
        <f>LOOKUP(BN$6,Inputs!$K$6:$O$6,Inputs!$K160:$O160)</f>
        <v>1</v>
      </c>
      <c r="BO210" s="122">
        <f>LOOKUP(BO$6,Inputs!$K$6:$O$6,Inputs!$K160:$O160)</f>
        <v>1</v>
      </c>
      <c r="BP210" s="122">
        <f>LOOKUP(BP$6,Inputs!$K$6:$O$6,Inputs!$K160:$O160)</f>
        <v>1</v>
      </c>
      <c r="BQ210" s="122">
        <f>LOOKUP(BQ$6,Inputs!$K$6:$O$6,Inputs!$K160:$O160)</f>
        <v>1</v>
      </c>
      <c r="BR210" s="122">
        <f>LOOKUP(BR$6,Inputs!$K$6:$O$6,Inputs!$K160:$O160)</f>
        <v>1</v>
      </c>
    </row>
    <row r="211" ht="15.75" customHeight="1" outlineLevel="2">
      <c r="D211" s="51" t="str">
        <f>Inputs!D161</f>
        <v>Prepayments</v>
      </c>
      <c r="E211" s="51" t="str">
        <f>Inputs!E161</f>
        <v>[days]</v>
      </c>
      <c r="K211" s="122">
        <f>LOOKUP(K$6,Inputs!$K$6:$O$6,Inputs!$K161:$O161)</f>
        <v>5</v>
      </c>
      <c r="L211" s="122">
        <f>LOOKUP(L$6,Inputs!$K$6:$O$6,Inputs!$K161:$O161)</f>
        <v>5</v>
      </c>
      <c r="M211" s="122">
        <f>LOOKUP(M$6,Inputs!$K$6:$O$6,Inputs!$K161:$O161)</f>
        <v>5</v>
      </c>
      <c r="N211" s="122">
        <f>LOOKUP(N$6,Inputs!$K$6:$O$6,Inputs!$K161:$O161)</f>
        <v>5</v>
      </c>
      <c r="O211" s="122">
        <f>LOOKUP(O$6,Inputs!$K$6:$O$6,Inputs!$K161:$O161)</f>
        <v>5</v>
      </c>
      <c r="P211" s="122">
        <f>LOOKUP(P$6,Inputs!$K$6:$O$6,Inputs!$K161:$O161)</f>
        <v>5</v>
      </c>
      <c r="Q211" s="122">
        <f>LOOKUP(Q$6,Inputs!$K$6:$O$6,Inputs!$K161:$O161)</f>
        <v>5</v>
      </c>
      <c r="R211" s="122">
        <f>LOOKUP(R$6,Inputs!$K$6:$O$6,Inputs!$K161:$O161)</f>
        <v>5</v>
      </c>
      <c r="S211" s="122">
        <f>LOOKUP(S$6,Inputs!$K$6:$O$6,Inputs!$K161:$O161)</f>
        <v>5</v>
      </c>
      <c r="T211" s="122">
        <f>LOOKUP(T$6,Inputs!$K$6:$O$6,Inputs!$K161:$O161)</f>
        <v>5</v>
      </c>
      <c r="U211" s="122">
        <f>LOOKUP(U$6,Inputs!$K$6:$O$6,Inputs!$K161:$O161)</f>
        <v>5</v>
      </c>
      <c r="V211" s="122">
        <f>LOOKUP(V$6,Inputs!$K$6:$O$6,Inputs!$K161:$O161)</f>
        <v>5</v>
      </c>
      <c r="W211" s="122">
        <f>LOOKUP(W$6,Inputs!$K$6:$O$6,Inputs!$K161:$O161)</f>
        <v>5</v>
      </c>
      <c r="X211" s="122">
        <f>LOOKUP(X$6,Inputs!$K$6:$O$6,Inputs!$K161:$O161)</f>
        <v>5</v>
      </c>
      <c r="Y211" s="122">
        <f>LOOKUP(Y$6,Inputs!$K$6:$O$6,Inputs!$K161:$O161)</f>
        <v>5</v>
      </c>
      <c r="Z211" s="122">
        <f>LOOKUP(Z$6,Inputs!$K$6:$O$6,Inputs!$K161:$O161)</f>
        <v>5</v>
      </c>
      <c r="AA211" s="122">
        <f>LOOKUP(AA$6,Inputs!$K$6:$O$6,Inputs!$K161:$O161)</f>
        <v>5</v>
      </c>
      <c r="AB211" s="122">
        <f>LOOKUP(AB$6,Inputs!$K$6:$O$6,Inputs!$K161:$O161)</f>
        <v>5</v>
      </c>
      <c r="AC211" s="122">
        <f>LOOKUP(AC$6,Inputs!$K$6:$O$6,Inputs!$K161:$O161)</f>
        <v>5</v>
      </c>
      <c r="AD211" s="122">
        <f>LOOKUP(AD$6,Inputs!$K$6:$O$6,Inputs!$K161:$O161)</f>
        <v>5</v>
      </c>
      <c r="AE211" s="122">
        <f>LOOKUP(AE$6,Inputs!$K$6:$O$6,Inputs!$K161:$O161)</f>
        <v>5</v>
      </c>
      <c r="AF211" s="122">
        <f>LOOKUP(AF$6,Inputs!$K$6:$O$6,Inputs!$K161:$O161)</f>
        <v>5</v>
      </c>
      <c r="AG211" s="122">
        <f>LOOKUP(AG$6,Inputs!$K$6:$O$6,Inputs!$K161:$O161)</f>
        <v>5</v>
      </c>
      <c r="AH211" s="122">
        <f>LOOKUP(AH$6,Inputs!$K$6:$O$6,Inputs!$K161:$O161)</f>
        <v>5</v>
      </c>
      <c r="AI211" s="122">
        <f>LOOKUP(AI$6,Inputs!$K$6:$O$6,Inputs!$K161:$O161)</f>
        <v>5</v>
      </c>
      <c r="AJ211" s="122">
        <f>LOOKUP(AJ$6,Inputs!$K$6:$O$6,Inputs!$K161:$O161)</f>
        <v>5</v>
      </c>
      <c r="AK211" s="122">
        <f>LOOKUP(AK$6,Inputs!$K$6:$O$6,Inputs!$K161:$O161)</f>
        <v>5</v>
      </c>
      <c r="AL211" s="122">
        <f>LOOKUP(AL$6,Inputs!$K$6:$O$6,Inputs!$K161:$O161)</f>
        <v>5</v>
      </c>
      <c r="AM211" s="122">
        <f>LOOKUP(AM$6,Inputs!$K$6:$O$6,Inputs!$K161:$O161)</f>
        <v>5</v>
      </c>
      <c r="AN211" s="122">
        <f>LOOKUP(AN$6,Inputs!$K$6:$O$6,Inputs!$K161:$O161)</f>
        <v>5</v>
      </c>
      <c r="AO211" s="122">
        <f>LOOKUP(AO$6,Inputs!$K$6:$O$6,Inputs!$K161:$O161)</f>
        <v>5</v>
      </c>
      <c r="AP211" s="122">
        <f>LOOKUP(AP$6,Inputs!$K$6:$O$6,Inputs!$K161:$O161)</f>
        <v>5</v>
      </c>
      <c r="AQ211" s="122">
        <f>LOOKUP(AQ$6,Inputs!$K$6:$O$6,Inputs!$K161:$O161)</f>
        <v>5</v>
      </c>
      <c r="AR211" s="122">
        <f>LOOKUP(AR$6,Inputs!$K$6:$O$6,Inputs!$K161:$O161)</f>
        <v>5</v>
      </c>
      <c r="AS211" s="122">
        <f>LOOKUP(AS$6,Inputs!$K$6:$O$6,Inputs!$K161:$O161)</f>
        <v>5</v>
      </c>
      <c r="AT211" s="122">
        <f>LOOKUP(AT$6,Inputs!$K$6:$O$6,Inputs!$K161:$O161)</f>
        <v>5</v>
      </c>
      <c r="AU211" s="122">
        <f>LOOKUP(AU$6,Inputs!$K$6:$O$6,Inputs!$K161:$O161)</f>
        <v>5</v>
      </c>
      <c r="AV211" s="122">
        <f>LOOKUP(AV$6,Inputs!$K$6:$O$6,Inputs!$K161:$O161)</f>
        <v>5</v>
      </c>
      <c r="AW211" s="122">
        <f>LOOKUP(AW$6,Inputs!$K$6:$O$6,Inputs!$K161:$O161)</f>
        <v>5</v>
      </c>
      <c r="AX211" s="122">
        <f>LOOKUP(AX$6,Inputs!$K$6:$O$6,Inputs!$K161:$O161)</f>
        <v>5</v>
      </c>
      <c r="AY211" s="122">
        <f>LOOKUP(AY$6,Inputs!$K$6:$O$6,Inputs!$K161:$O161)</f>
        <v>5</v>
      </c>
      <c r="AZ211" s="122">
        <f>LOOKUP(AZ$6,Inputs!$K$6:$O$6,Inputs!$K161:$O161)</f>
        <v>5</v>
      </c>
      <c r="BA211" s="122">
        <f>LOOKUP(BA$6,Inputs!$K$6:$O$6,Inputs!$K161:$O161)</f>
        <v>5</v>
      </c>
      <c r="BB211" s="122">
        <f>LOOKUP(BB$6,Inputs!$K$6:$O$6,Inputs!$K161:$O161)</f>
        <v>5</v>
      </c>
      <c r="BC211" s="122">
        <f>LOOKUP(BC$6,Inputs!$K$6:$O$6,Inputs!$K161:$O161)</f>
        <v>5</v>
      </c>
      <c r="BD211" s="122">
        <f>LOOKUP(BD$6,Inputs!$K$6:$O$6,Inputs!$K161:$O161)</f>
        <v>5</v>
      </c>
      <c r="BE211" s="122">
        <f>LOOKUP(BE$6,Inputs!$K$6:$O$6,Inputs!$K161:$O161)</f>
        <v>5</v>
      </c>
      <c r="BF211" s="122">
        <f>LOOKUP(BF$6,Inputs!$K$6:$O$6,Inputs!$K161:$O161)</f>
        <v>5</v>
      </c>
      <c r="BG211" s="122">
        <f>LOOKUP(BG$6,Inputs!$K$6:$O$6,Inputs!$K161:$O161)</f>
        <v>5</v>
      </c>
      <c r="BH211" s="122">
        <f>LOOKUP(BH$6,Inputs!$K$6:$O$6,Inputs!$K161:$O161)</f>
        <v>5</v>
      </c>
      <c r="BI211" s="122">
        <f>LOOKUP(BI$6,Inputs!$K$6:$O$6,Inputs!$K161:$O161)</f>
        <v>5</v>
      </c>
      <c r="BJ211" s="122">
        <f>LOOKUP(BJ$6,Inputs!$K$6:$O$6,Inputs!$K161:$O161)</f>
        <v>5</v>
      </c>
      <c r="BK211" s="122">
        <f>LOOKUP(BK$6,Inputs!$K$6:$O$6,Inputs!$K161:$O161)</f>
        <v>5</v>
      </c>
      <c r="BL211" s="122">
        <f>LOOKUP(BL$6,Inputs!$K$6:$O$6,Inputs!$K161:$O161)</f>
        <v>5</v>
      </c>
      <c r="BM211" s="122">
        <f>LOOKUP(BM$6,Inputs!$K$6:$O$6,Inputs!$K161:$O161)</f>
        <v>5</v>
      </c>
      <c r="BN211" s="122">
        <f>LOOKUP(BN$6,Inputs!$K$6:$O$6,Inputs!$K161:$O161)</f>
        <v>5</v>
      </c>
      <c r="BO211" s="122">
        <f>LOOKUP(BO$6,Inputs!$K$6:$O$6,Inputs!$K161:$O161)</f>
        <v>5</v>
      </c>
      <c r="BP211" s="122">
        <f>LOOKUP(BP$6,Inputs!$K$6:$O$6,Inputs!$K161:$O161)</f>
        <v>5</v>
      </c>
      <c r="BQ211" s="122">
        <f>LOOKUP(BQ$6,Inputs!$K$6:$O$6,Inputs!$K161:$O161)</f>
        <v>5</v>
      </c>
      <c r="BR211" s="122">
        <f>LOOKUP(BR$6,Inputs!$K$6:$O$6,Inputs!$K161:$O161)</f>
        <v>5</v>
      </c>
    </row>
    <row r="212" ht="15.75" customHeight="1" outlineLevel="2">
      <c r="D212" s="51" t="str">
        <f>Inputs!D162</f>
        <v>Payable days</v>
      </c>
      <c r="E212" s="51" t="str">
        <f>Inputs!E162</f>
        <v>[days]</v>
      </c>
      <c r="K212" s="122">
        <f>LOOKUP(K$6,Inputs!$K$6:$O$6,Inputs!$K162:$O162)</f>
        <v>5</v>
      </c>
      <c r="L212" s="122">
        <f>LOOKUP(L$6,Inputs!$K$6:$O$6,Inputs!$K162:$O162)</f>
        <v>5</v>
      </c>
      <c r="M212" s="122">
        <f>LOOKUP(M$6,Inputs!$K$6:$O$6,Inputs!$K162:$O162)</f>
        <v>5</v>
      </c>
      <c r="N212" s="122">
        <f>LOOKUP(N$6,Inputs!$K$6:$O$6,Inputs!$K162:$O162)</f>
        <v>5</v>
      </c>
      <c r="O212" s="122">
        <f>LOOKUP(O$6,Inputs!$K$6:$O$6,Inputs!$K162:$O162)</f>
        <v>5</v>
      </c>
      <c r="P212" s="122">
        <f>LOOKUP(P$6,Inputs!$K$6:$O$6,Inputs!$K162:$O162)</f>
        <v>5</v>
      </c>
      <c r="Q212" s="122">
        <f>LOOKUP(Q$6,Inputs!$K$6:$O$6,Inputs!$K162:$O162)</f>
        <v>5</v>
      </c>
      <c r="R212" s="122">
        <f>LOOKUP(R$6,Inputs!$K$6:$O$6,Inputs!$K162:$O162)</f>
        <v>5</v>
      </c>
      <c r="S212" s="122">
        <f>LOOKUP(S$6,Inputs!$K$6:$O$6,Inputs!$K162:$O162)</f>
        <v>5</v>
      </c>
      <c r="T212" s="122">
        <f>LOOKUP(T$6,Inputs!$K$6:$O$6,Inputs!$K162:$O162)</f>
        <v>5</v>
      </c>
      <c r="U212" s="122">
        <f>LOOKUP(U$6,Inputs!$K$6:$O$6,Inputs!$K162:$O162)</f>
        <v>5</v>
      </c>
      <c r="V212" s="122">
        <f>LOOKUP(V$6,Inputs!$K$6:$O$6,Inputs!$K162:$O162)</f>
        <v>5</v>
      </c>
      <c r="W212" s="122">
        <f>LOOKUP(W$6,Inputs!$K$6:$O$6,Inputs!$K162:$O162)</f>
        <v>5</v>
      </c>
      <c r="X212" s="122">
        <f>LOOKUP(X$6,Inputs!$K$6:$O$6,Inputs!$K162:$O162)</f>
        <v>5</v>
      </c>
      <c r="Y212" s="122">
        <f>LOOKUP(Y$6,Inputs!$K$6:$O$6,Inputs!$K162:$O162)</f>
        <v>5</v>
      </c>
      <c r="Z212" s="122">
        <f>LOOKUP(Z$6,Inputs!$K$6:$O$6,Inputs!$K162:$O162)</f>
        <v>5</v>
      </c>
      <c r="AA212" s="122">
        <f>LOOKUP(AA$6,Inputs!$K$6:$O$6,Inputs!$K162:$O162)</f>
        <v>5</v>
      </c>
      <c r="AB212" s="122">
        <f>LOOKUP(AB$6,Inputs!$K$6:$O$6,Inputs!$K162:$O162)</f>
        <v>5</v>
      </c>
      <c r="AC212" s="122">
        <f>LOOKUP(AC$6,Inputs!$K$6:$O$6,Inputs!$K162:$O162)</f>
        <v>5</v>
      </c>
      <c r="AD212" s="122">
        <f>LOOKUP(AD$6,Inputs!$K$6:$O$6,Inputs!$K162:$O162)</f>
        <v>5</v>
      </c>
      <c r="AE212" s="122">
        <f>LOOKUP(AE$6,Inputs!$K$6:$O$6,Inputs!$K162:$O162)</f>
        <v>5</v>
      </c>
      <c r="AF212" s="122">
        <f>LOOKUP(AF$6,Inputs!$K$6:$O$6,Inputs!$K162:$O162)</f>
        <v>5</v>
      </c>
      <c r="AG212" s="122">
        <f>LOOKUP(AG$6,Inputs!$K$6:$O$6,Inputs!$K162:$O162)</f>
        <v>5</v>
      </c>
      <c r="AH212" s="122">
        <f>LOOKUP(AH$6,Inputs!$K$6:$O$6,Inputs!$K162:$O162)</f>
        <v>5</v>
      </c>
      <c r="AI212" s="122">
        <f>LOOKUP(AI$6,Inputs!$K$6:$O$6,Inputs!$K162:$O162)</f>
        <v>5</v>
      </c>
      <c r="AJ212" s="122">
        <f>LOOKUP(AJ$6,Inputs!$K$6:$O$6,Inputs!$K162:$O162)</f>
        <v>5</v>
      </c>
      <c r="AK212" s="122">
        <f>LOOKUP(AK$6,Inputs!$K$6:$O$6,Inputs!$K162:$O162)</f>
        <v>5</v>
      </c>
      <c r="AL212" s="122">
        <f>LOOKUP(AL$6,Inputs!$K$6:$O$6,Inputs!$K162:$O162)</f>
        <v>5</v>
      </c>
      <c r="AM212" s="122">
        <f>LOOKUP(AM$6,Inputs!$K$6:$O$6,Inputs!$K162:$O162)</f>
        <v>5</v>
      </c>
      <c r="AN212" s="122">
        <f>LOOKUP(AN$6,Inputs!$K$6:$O$6,Inputs!$K162:$O162)</f>
        <v>5</v>
      </c>
      <c r="AO212" s="122">
        <f>LOOKUP(AO$6,Inputs!$K$6:$O$6,Inputs!$K162:$O162)</f>
        <v>5</v>
      </c>
      <c r="AP212" s="122">
        <f>LOOKUP(AP$6,Inputs!$K$6:$O$6,Inputs!$K162:$O162)</f>
        <v>5</v>
      </c>
      <c r="AQ212" s="122">
        <f>LOOKUP(AQ$6,Inputs!$K$6:$O$6,Inputs!$K162:$O162)</f>
        <v>5</v>
      </c>
      <c r="AR212" s="122">
        <f>LOOKUP(AR$6,Inputs!$K$6:$O$6,Inputs!$K162:$O162)</f>
        <v>5</v>
      </c>
      <c r="AS212" s="122">
        <f>LOOKUP(AS$6,Inputs!$K$6:$O$6,Inputs!$K162:$O162)</f>
        <v>5</v>
      </c>
      <c r="AT212" s="122">
        <f>LOOKUP(AT$6,Inputs!$K$6:$O$6,Inputs!$K162:$O162)</f>
        <v>5</v>
      </c>
      <c r="AU212" s="122">
        <f>LOOKUP(AU$6,Inputs!$K$6:$O$6,Inputs!$K162:$O162)</f>
        <v>5</v>
      </c>
      <c r="AV212" s="122">
        <f>LOOKUP(AV$6,Inputs!$K$6:$O$6,Inputs!$K162:$O162)</f>
        <v>5</v>
      </c>
      <c r="AW212" s="122">
        <f>LOOKUP(AW$6,Inputs!$K$6:$O$6,Inputs!$K162:$O162)</f>
        <v>5</v>
      </c>
      <c r="AX212" s="122">
        <f>LOOKUP(AX$6,Inputs!$K$6:$O$6,Inputs!$K162:$O162)</f>
        <v>5</v>
      </c>
      <c r="AY212" s="122">
        <f>LOOKUP(AY$6,Inputs!$K$6:$O$6,Inputs!$K162:$O162)</f>
        <v>5</v>
      </c>
      <c r="AZ212" s="122">
        <f>LOOKUP(AZ$6,Inputs!$K$6:$O$6,Inputs!$K162:$O162)</f>
        <v>5</v>
      </c>
      <c r="BA212" s="122">
        <f>LOOKUP(BA$6,Inputs!$K$6:$O$6,Inputs!$K162:$O162)</f>
        <v>5</v>
      </c>
      <c r="BB212" s="122">
        <f>LOOKUP(BB$6,Inputs!$K$6:$O$6,Inputs!$K162:$O162)</f>
        <v>5</v>
      </c>
      <c r="BC212" s="122">
        <f>LOOKUP(BC$6,Inputs!$K$6:$O$6,Inputs!$K162:$O162)</f>
        <v>5</v>
      </c>
      <c r="BD212" s="122">
        <f>LOOKUP(BD$6,Inputs!$K$6:$O$6,Inputs!$K162:$O162)</f>
        <v>5</v>
      </c>
      <c r="BE212" s="122">
        <f>LOOKUP(BE$6,Inputs!$K$6:$O$6,Inputs!$K162:$O162)</f>
        <v>5</v>
      </c>
      <c r="BF212" s="122">
        <f>LOOKUP(BF$6,Inputs!$K$6:$O$6,Inputs!$K162:$O162)</f>
        <v>5</v>
      </c>
      <c r="BG212" s="122">
        <f>LOOKUP(BG$6,Inputs!$K$6:$O$6,Inputs!$K162:$O162)</f>
        <v>5</v>
      </c>
      <c r="BH212" s="122">
        <f>LOOKUP(BH$6,Inputs!$K$6:$O$6,Inputs!$K162:$O162)</f>
        <v>5</v>
      </c>
      <c r="BI212" s="122">
        <f>LOOKUP(BI$6,Inputs!$K$6:$O$6,Inputs!$K162:$O162)</f>
        <v>5</v>
      </c>
      <c r="BJ212" s="122">
        <f>LOOKUP(BJ$6,Inputs!$K$6:$O$6,Inputs!$K162:$O162)</f>
        <v>5</v>
      </c>
      <c r="BK212" s="122">
        <f>LOOKUP(BK$6,Inputs!$K$6:$O$6,Inputs!$K162:$O162)</f>
        <v>5</v>
      </c>
      <c r="BL212" s="122">
        <f>LOOKUP(BL$6,Inputs!$K$6:$O$6,Inputs!$K162:$O162)</f>
        <v>5</v>
      </c>
      <c r="BM212" s="122">
        <f>LOOKUP(BM$6,Inputs!$K$6:$O$6,Inputs!$K162:$O162)</f>
        <v>5</v>
      </c>
      <c r="BN212" s="122">
        <f>LOOKUP(BN$6,Inputs!$K$6:$O$6,Inputs!$K162:$O162)</f>
        <v>5</v>
      </c>
      <c r="BO212" s="122">
        <f>LOOKUP(BO$6,Inputs!$K$6:$O$6,Inputs!$K162:$O162)</f>
        <v>5</v>
      </c>
      <c r="BP212" s="122">
        <f>LOOKUP(BP$6,Inputs!$K$6:$O$6,Inputs!$K162:$O162)</f>
        <v>5</v>
      </c>
      <c r="BQ212" s="122">
        <f>LOOKUP(BQ$6,Inputs!$K$6:$O$6,Inputs!$K162:$O162)</f>
        <v>5</v>
      </c>
      <c r="BR212" s="122">
        <f>LOOKUP(BR$6,Inputs!$K$6:$O$6,Inputs!$K162:$O162)</f>
        <v>5</v>
      </c>
    </row>
    <row r="213" ht="15.75" customHeight="1" outlineLevel="2">
      <c r="D213" s="51" t="str">
        <f>Inputs!D163</f>
        <v>Accruals &amp; others</v>
      </c>
      <c r="E213" s="51" t="str">
        <f>Inputs!E163</f>
        <v>[days]</v>
      </c>
      <c r="K213" s="122">
        <f>LOOKUP(K$6,Inputs!$K$6:$O$6,Inputs!$K163:$O163)</f>
        <v>25</v>
      </c>
      <c r="L213" s="122">
        <f>LOOKUP(L$6,Inputs!$K$6:$O$6,Inputs!$K163:$O163)</f>
        <v>25</v>
      </c>
      <c r="M213" s="122">
        <f>LOOKUP(M$6,Inputs!$K$6:$O$6,Inputs!$K163:$O163)</f>
        <v>25</v>
      </c>
      <c r="N213" s="122">
        <f>LOOKUP(N$6,Inputs!$K$6:$O$6,Inputs!$K163:$O163)</f>
        <v>25</v>
      </c>
      <c r="O213" s="122">
        <f>LOOKUP(O$6,Inputs!$K$6:$O$6,Inputs!$K163:$O163)</f>
        <v>25</v>
      </c>
      <c r="P213" s="122">
        <f>LOOKUP(P$6,Inputs!$K$6:$O$6,Inputs!$K163:$O163)</f>
        <v>25</v>
      </c>
      <c r="Q213" s="122">
        <f>LOOKUP(Q$6,Inputs!$K$6:$O$6,Inputs!$K163:$O163)</f>
        <v>25</v>
      </c>
      <c r="R213" s="122">
        <f>LOOKUP(R$6,Inputs!$K$6:$O$6,Inputs!$K163:$O163)</f>
        <v>25</v>
      </c>
      <c r="S213" s="122">
        <f>LOOKUP(S$6,Inputs!$K$6:$O$6,Inputs!$K163:$O163)</f>
        <v>25</v>
      </c>
      <c r="T213" s="122">
        <f>LOOKUP(T$6,Inputs!$K$6:$O$6,Inputs!$K163:$O163)</f>
        <v>25</v>
      </c>
      <c r="U213" s="122">
        <f>LOOKUP(U$6,Inputs!$K$6:$O$6,Inputs!$K163:$O163)</f>
        <v>25</v>
      </c>
      <c r="V213" s="122">
        <f>LOOKUP(V$6,Inputs!$K$6:$O$6,Inputs!$K163:$O163)</f>
        <v>25</v>
      </c>
      <c r="W213" s="122">
        <f>LOOKUP(W$6,Inputs!$K$6:$O$6,Inputs!$K163:$O163)</f>
        <v>25</v>
      </c>
      <c r="X213" s="122">
        <f>LOOKUP(X$6,Inputs!$K$6:$O$6,Inputs!$K163:$O163)</f>
        <v>25</v>
      </c>
      <c r="Y213" s="122">
        <f>LOOKUP(Y$6,Inputs!$K$6:$O$6,Inputs!$K163:$O163)</f>
        <v>25</v>
      </c>
      <c r="Z213" s="122">
        <f>LOOKUP(Z$6,Inputs!$K$6:$O$6,Inputs!$K163:$O163)</f>
        <v>25</v>
      </c>
      <c r="AA213" s="122">
        <f>LOOKUP(AA$6,Inputs!$K$6:$O$6,Inputs!$K163:$O163)</f>
        <v>25</v>
      </c>
      <c r="AB213" s="122">
        <f>LOOKUP(AB$6,Inputs!$K$6:$O$6,Inputs!$K163:$O163)</f>
        <v>25</v>
      </c>
      <c r="AC213" s="122">
        <f>LOOKUP(AC$6,Inputs!$K$6:$O$6,Inputs!$K163:$O163)</f>
        <v>25</v>
      </c>
      <c r="AD213" s="122">
        <f>LOOKUP(AD$6,Inputs!$K$6:$O$6,Inputs!$K163:$O163)</f>
        <v>25</v>
      </c>
      <c r="AE213" s="122">
        <f>LOOKUP(AE$6,Inputs!$K$6:$O$6,Inputs!$K163:$O163)</f>
        <v>25</v>
      </c>
      <c r="AF213" s="122">
        <f>LOOKUP(AF$6,Inputs!$K$6:$O$6,Inputs!$K163:$O163)</f>
        <v>25</v>
      </c>
      <c r="AG213" s="122">
        <f>LOOKUP(AG$6,Inputs!$K$6:$O$6,Inputs!$K163:$O163)</f>
        <v>25</v>
      </c>
      <c r="AH213" s="122">
        <f>LOOKUP(AH$6,Inputs!$K$6:$O$6,Inputs!$K163:$O163)</f>
        <v>25</v>
      </c>
      <c r="AI213" s="122">
        <f>LOOKUP(AI$6,Inputs!$K$6:$O$6,Inputs!$K163:$O163)</f>
        <v>25</v>
      </c>
      <c r="AJ213" s="122">
        <f>LOOKUP(AJ$6,Inputs!$K$6:$O$6,Inputs!$K163:$O163)</f>
        <v>25</v>
      </c>
      <c r="AK213" s="122">
        <f>LOOKUP(AK$6,Inputs!$K$6:$O$6,Inputs!$K163:$O163)</f>
        <v>25</v>
      </c>
      <c r="AL213" s="122">
        <f>LOOKUP(AL$6,Inputs!$K$6:$O$6,Inputs!$K163:$O163)</f>
        <v>25</v>
      </c>
      <c r="AM213" s="122">
        <f>LOOKUP(AM$6,Inputs!$K$6:$O$6,Inputs!$K163:$O163)</f>
        <v>25</v>
      </c>
      <c r="AN213" s="122">
        <f>LOOKUP(AN$6,Inputs!$K$6:$O$6,Inputs!$K163:$O163)</f>
        <v>25</v>
      </c>
      <c r="AO213" s="122">
        <f>LOOKUP(AO$6,Inputs!$K$6:$O$6,Inputs!$K163:$O163)</f>
        <v>25</v>
      </c>
      <c r="AP213" s="122">
        <f>LOOKUP(AP$6,Inputs!$K$6:$O$6,Inputs!$K163:$O163)</f>
        <v>25</v>
      </c>
      <c r="AQ213" s="122">
        <f>LOOKUP(AQ$6,Inputs!$K$6:$O$6,Inputs!$K163:$O163)</f>
        <v>25</v>
      </c>
      <c r="AR213" s="122">
        <f>LOOKUP(AR$6,Inputs!$K$6:$O$6,Inputs!$K163:$O163)</f>
        <v>25</v>
      </c>
      <c r="AS213" s="122">
        <f>LOOKUP(AS$6,Inputs!$K$6:$O$6,Inputs!$K163:$O163)</f>
        <v>25</v>
      </c>
      <c r="AT213" s="122">
        <f>LOOKUP(AT$6,Inputs!$K$6:$O$6,Inputs!$K163:$O163)</f>
        <v>25</v>
      </c>
      <c r="AU213" s="122">
        <f>LOOKUP(AU$6,Inputs!$K$6:$O$6,Inputs!$K163:$O163)</f>
        <v>25</v>
      </c>
      <c r="AV213" s="122">
        <f>LOOKUP(AV$6,Inputs!$K$6:$O$6,Inputs!$K163:$O163)</f>
        <v>25</v>
      </c>
      <c r="AW213" s="122">
        <f>LOOKUP(AW$6,Inputs!$K$6:$O$6,Inputs!$K163:$O163)</f>
        <v>25</v>
      </c>
      <c r="AX213" s="122">
        <f>LOOKUP(AX$6,Inputs!$K$6:$O$6,Inputs!$K163:$O163)</f>
        <v>25</v>
      </c>
      <c r="AY213" s="122">
        <f>LOOKUP(AY$6,Inputs!$K$6:$O$6,Inputs!$K163:$O163)</f>
        <v>25</v>
      </c>
      <c r="AZ213" s="122">
        <f>LOOKUP(AZ$6,Inputs!$K$6:$O$6,Inputs!$K163:$O163)</f>
        <v>25</v>
      </c>
      <c r="BA213" s="122">
        <f>LOOKUP(BA$6,Inputs!$K$6:$O$6,Inputs!$K163:$O163)</f>
        <v>25</v>
      </c>
      <c r="BB213" s="122">
        <f>LOOKUP(BB$6,Inputs!$K$6:$O$6,Inputs!$K163:$O163)</f>
        <v>25</v>
      </c>
      <c r="BC213" s="122">
        <f>LOOKUP(BC$6,Inputs!$K$6:$O$6,Inputs!$K163:$O163)</f>
        <v>25</v>
      </c>
      <c r="BD213" s="122">
        <f>LOOKUP(BD$6,Inputs!$K$6:$O$6,Inputs!$K163:$O163)</f>
        <v>25</v>
      </c>
      <c r="BE213" s="122">
        <f>LOOKUP(BE$6,Inputs!$K$6:$O$6,Inputs!$K163:$O163)</f>
        <v>25</v>
      </c>
      <c r="BF213" s="122">
        <f>LOOKUP(BF$6,Inputs!$K$6:$O$6,Inputs!$K163:$O163)</f>
        <v>25</v>
      </c>
      <c r="BG213" s="122">
        <f>LOOKUP(BG$6,Inputs!$K$6:$O$6,Inputs!$K163:$O163)</f>
        <v>25</v>
      </c>
      <c r="BH213" s="122">
        <f>LOOKUP(BH$6,Inputs!$K$6:$O$6,Inputs!$K163:$O163)</f>
        <v>25</v>
      </c>
      <c r="BI213" s="122">
        <f>LOOKUP(BI$6,Inputs!$K$6:$O$6,Inputs!$K163:$O163)</f>
        <v>25</v>
      </c>
      <c r="BJ213" s="122">
        <f>LOOKUP(BJ$6,Inputs!$K$6:$O$6,Inputs!$K163:$O163)</f>
        <v>25</v>
      </c>
      <c r="BK213" s="122">
        <f>LOOKUP(BK$6,Inputs!$K$6:$O$6,Inputs!$K163:$O163)</f>
        <v>25</v>
      </c>
      <c r="BL213" s="122">
        <f>LOOKUP(BL$6,Inputs!$K$6:$O$6,Inputs!$K163:$O163)</f>
        <v>25</v>
      </c>
      <c r="BM213" s="122">
        <f>LOOKUP(BM$6,Inputs!$K$6:$O$6,Inputs!$K163:$O163)</f>
        <v>25</v>
      </c>
      <c r="BN213" s="122">
        <f>LOOKUP(BN$6,Inputs!$K$6:$O$6,Inputs!$K163:$O163)</f>
        <v>25</v>
      </c>
      <c r="BO213" s="122">
        <f>LOOKUP(BO$6,Inputs!$K$6:$O$6,Inputs!$K163:$O163)</f>
        <v>25</v>
      </c>
      <c r="BP213" s="122">
        <f>LOOKUP(BP$6,Inputs!$K$6:$O$6,Inputs!$K163:$O163)</f>
        <v>25</v>
      </c>
      <c r="BQ213" s="122">
        <f>LOOKUP(BQ$6,Inputs!$K$6:$O$6,Inputs!$K163:$O163)</f>
        <v>25</v>
      </c>
      <c r="BR213" s="122">
        <f>LOOKUP(BR$6,Inputs!$K$6:$O$6,Inputs!$K163:$O163)</f>
        <v>25</v>
      </c>
    </row>
    <row r="214" ht="15.75" customHeight="1" outlineLevel="2">
      <c r="D214" s="51" t="str">
        <f>Inputs!D12</f>
        <v>Days in a period</v>
      </c>
      <c r="E214" s="51" t="str">
        <f>Inputs!E12</f>
        <v>[days]</v>
      </c>
      <c r="F214" s="120">
        <f>Inputs!K12</f>
        <v>365</v>
      </c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</row>
    <row r="215" ht="15.75" customHeight="1" outlineLevel="2"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</row>
    <row r="216" ht="15.75" customHeight="1" outlineLevel="2"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</row>
    <row r="217" ht="15.75" customHeight="1" outlineLevel="2">
      <c r="D217" s="66" t="str">
        <f>D141</f>
        <v>Total revenue</v>
      </c>
      <c r="E217" s="66" t="str">
        <f>Currency</f>
        <v>[₦]</v>
      </c>
      <c r="K217" s="67">
        <f t="shared" ref="K217:BR217" si="69">K141</f>
        <v>10385000</v>
      </c>
      <c r="L217" s="67">
        <f t="shared" si="69"/>
        <v>10739541.67</v>
      </c>
      <c r="M217" s="67">
        <f t="shared" si="69"/>
        <v>11114555.56</v>
      </c>
      <c r="N217" s="67">
        <f t="shared" si="69"/>
        <v>11511019.53</v>
      </c>
      <c r="O217" s="67">
        <f t="shared" si="69"/>
        <v>11929961.09</v>
      </c>
      <c r="P217" s="67">
        <f t="shared" si="69"/>
        <v>12372459.89</v>
      </c>
      <c r="Q217" s="67">
        <f t="shared" si="69"/>
        <v>12839650.29</v>
      </c>
      <c r="R217" s="67">
        <f t="shared" si="69"/>
        <v>13332724.08</v>
      </c>
      <c r="S217" s="67">
        <f t="shared" si="69"/>
        <v>13852933.37</v>
      </c>
      <c r="T217" s="67">
        <f t="shared" si="69"/>
        <v>14401593.57</v>
      </c>
      <c r="U217" s="67">
        <f t="shared" si="69"/>
        <v>14980086.57</v>
      </c>
      <c r="V217" s="67">
        <f t="shared" si="69"/>
        <v>15589863.98</v>
      </c>
      <c r="W217" s="67">
        <f t="shared" si="69"/>
        <v>17524809.26</v>
      </c>
      <c r="X217" s="67">
        <f t="shared" si="69"/>
        <v>17911046.49</v>
      </c>
      <c r="Y217" s="67">
        <f t="shared" si="69"/>
        <v>18307804.37</v>
      </c>
      <c r="Z217" s="67">
        <f t="shared" si="69"/>
        <v>18715331.5</v>
      </c>
      <c r="AA217" s="67">
        <f t="shared" si="69"/>
        <v>19133882.93</v>
      </c>
      <c r="AB217" s="67">
        <f t="shared" si="69"/>
        <v>19563720.36</v>
      </c>
      <c r="AC217" s="67">
        <f t="shared" si="69"/>
        <v>20005112.21</v>
      </c>
      <c r="AD217" s="67">
        <f t="shared" si="69"/>
        <v>20458333.87</v>
      </c>
      <c r="AE217" s="67">
        <f t="shared" si="69"/>
        <v>20923667.85</v>
      </c>
      <c r="AF217" s="67">
        <f t="shared" si="69"/>
        <v>21401403.92</v>
      </c>
      <c r="AG217" s="67">
        <f t="shared" si="69"/>
        <v>21891839.31</v>
      </c>
      <c r="AH217" s="67">
        <f t="shared" si="69"/>
        <v>22395278.92</v>
      </c>
      <c r="AI217" s="67">
        <f t="shared" si="69"/>
        <v>27586975.07</v>
      </c>
      <c r="AJ217" s="67">
        <f t="shared" si="69"/>
        <v>29485990.37</v>
      </c>
      <c r="AK217" s="67">
        <f t="shared" si="69"/>
        <v>31454336.82</v>
      </c>
      <c r="AL217" s="67">
        <f t="shared" si="69"/>
        <v>33494842.89</v>
      </c>
      <c r="AM217" s="67">
        <f t="shared" si="69"/>
        <v>35610449.78</v>
      </c>
      <c r="AN217" s="67">
        <f t="shared" si="69"/>
        <v>37804215.83</v>
      </c>
      <c r="AO217" s="67">
        <f t="shared" si="69"/>
        <v>40079321.28</v>
      </c>
      <c r="AP217" s="67">
        <f t="shared" si="69"/>
        <v>42439073.15</v>
      </c>
      <c r="AQ217" s="67">
        <f t="shared" si="69"/>
        <v>44886910.27</v>
      </c>
      <c r="AR217" s="67">
        <f t="shared" si="69"/>
        <v>47426408.59</v>
      </c>
      <c r="AS217" s="67">
        <f t="shared" si="69"/>
        <v>50061286.65</v>
      </c>
      <c r="AT217" s="67">
        <f t="shared" si="69"/>
        <v>52795411.33</v>
      </c>
      <c r="AU217" s="67">
        <f t="shared" si="69"/>
        <v>62470141.37</v>
      </c>
      <c r="AV217" s="67">
        <f t="shared" si="69"/>
        <v>64256158.7</v>
      </c>
      <c r="AW217" s="67">
        <f t="shared" si="69"/>
        <v>66073424.6</v>
      </c>
      <c r="AX217" s="67">
        <f t="shared" si="69"/>
        <v>67922601.29</v>
      </c>
      <c r="AY217" s="67">
        <f t="shared" si="69"/>
        <v>69804363.95</v>
      </c>
      <c r="AZ217" s="67">
        <f t="shared" si="69"/>
        <v>71719400.94</v>
      </c>
      <c r="BA217" s="67">
        <f t="shared" si="69"/>
        <v>73668414.09</v>
      </c>
      <c r="BB217" s="67">
        <f t="shared" si="69"/>
        <v>75652118.96</v>
      </c>
      <c r="BC217" s="67">
        <f t="shared" si="69"/>
        <v>77671245.12</v>
      </c>
      <c r="BD217" s="67">
        <f t="shared" si="69"/>
        <v>79726536.43</v>
      </c>
      <c r="BE217" s="67">
        <f t="shared" si="69"/>
        <v>81818751.36</v>
      </c>
      <c r="BF217" s="67">
        <f t="shared" si="69"/>
        <v>83948663.21</v>
      </c>
      <c r="BG217" s="67">
        <f t="shared" si="69"/>
        <v>96690914.47</v>
      </c>
      <c r="BH217" s="67">
        <f t="shared" si="69"/>
        <v>101162149.8</v>
      </c>
      <c r="BI217" s="67">
        <f t="shared" si="69"/>
        <v>105760978.4</v>
      </c>
      <c r="BJ217" s="67">
        <f t="shared" si="69"/>
        <v>110491255.3</v>
      </c>
      <c r="BK217" s="67">
        <f t="shared" si="69"/>
        <v>115356951.2</v>
      </c>
      <c r="BL217" s="67">
        <f t="shared" si="69"/>
        <v>120362155.6</v>
      </c>
      <c r="BM217" s="67">
        <f t="shared" si="69"/>
        <v>125511080.8</v>
      </c>
      <c r="BN217" s="67">
        <f t="shared" si="69"/>
        <v>130808065.1</v>
      </c>
      <c r="BO217" s="67">
        <f t="shared" si="69"/>
        <v>136257577.1</v>
      </c>
      <c r="BP217" s="67">
        <f t="shared" si="69"/>
        <v>141864219.2</v>
      </c>
      <c r="BQ217" s="67">
        <f t="shared" si="69"/>
        <v>147632731.7</v>
      </c>
      <c r="BR217" s="67">
        <f t="shared" si="69"/>
        <v>153567997.1</v>
      </c>
    </row>
    <row r="218" ht="15.75" customHeight="1" outlineLevel="2">
      <c r="D218" s="66" t="str">
        <f>D151</f>
        <v>Direct cost</v>
      </c>
      <c r="E218" s="66" t="str">
        <f>Currency</f>
        <v>[₦]</v>
      </c>
      <c r="K218" s="67">
        <f t="shared" ref="K218:BR218" si="70">K151</f>
        <v>9979600</v>
      </c>
      <c r="L218" s="67">
        <f t="shared" si="70"/>
        <v>10319960</v>
      </c>
      <c r="M218" s="67">
        <f t="shared" si="70"/>
        <v>10679973.33</v>
      </c>
      <c r="N218" s="67">
        <f t="shared" si="70"/>
        <v>11060578.74</v>
      </c>
      <c r="O218" s="67">
        <f t="shared" si="70"/>
        <v>11462762.65</v>
      </c>
      <c r="P218" s="67">
        <f t="shared" si="70"/>
        <v>11887561.5</v>
      </c>
      <c r="Q218" s="67">
        <f t="shared" si="70"/>
        <v>12336064.27</v>
      </c>
      <c r="R218" s="67">
        <f t="shared" si="70"/>
        <v>12809415.11</v>
      </c>
      <c r="S218" s="67">
        <f t="shared" si="70"/>
        <v>13308816.03</v>
      </c>
      <c r="T218" s="67">
        <f t="shared" si="70"/>
        <v>13835529.83</v>
      </c>
      <c r="U218" s="67">
        <f t="shared" si="70"/>
        <v>14390883.1</v>
      </c>
      <c r="V218" s="67">
        <f t="shared" si="70"/>
        <v>14976269.42</v>
      </c>
      <c r="W218" s="67">
        <f t="shared" si="70"/>
        <v>16833816.89</v>
      </c>
      <c r="X218" s="67">
        <f t="shared" si="70"/>
        <v>17204604.63</v>
      </c>
      <c r="Y218" s="67">
        <f t="shared" si="70"/>
        <v>17585492.19</v>
      </c>
      <c r="Z218" s="67">
        <f t="shared" si="70"/>
        <v>17976718.24</v>
      </c>
      <c r="AA218" s="67">
        <f t="shared" si="70"/>
        <v>18378527.62</v>
      </c>
      <c r="AB218" s="67">
        <f t="shared" si="70"/>
        <v>18791171.54</v>
      </c>
      <c r="AC218" s="67">
        <f t="shared" si="70"/>
        <v>19214907.72</v>
      </c>
      <c r="AD218" s="67">
        <f t="shared" si="70"/>
        <v>19650000.52</v>
      </c>
      <c r="AE218" s="67">
        <f t="shared" si="70"/>
        <v>20096721.14</v>
      </c>
      <c r="AF218" s="67">
        <f t="shared" si="70"/>
        <v>20555347.76</v>
      </c>
      <c r="AG218" s="67">
        <f t="shared" si="70"/>
        <v>21026165.74</v>
      </c>
      <c r="AH218" s="67">
        <f t="shared" si="70"/>
        <v>21509467.77</v>
      </c>
      <c r="AI218" s="67">
        <f t="shared" si="70"/>
        <v>26493496.07</v>
      </c>
      <c r="AJ218" s="67">
        <f t="shared" si="70"/>
        <v>28316550.76</v>
      </c>
      <c r="AK218" s="67">
        <f t="shared" si="70"/>
        <v>30206163.34</v>
      </c>
      <c r="AL218" s="67">
        <f t="shared" si="70"/>
        <v>32165049.18</v>
      </c>
      <c r="AM218" s="67">
        <f t="shared" si="70"/>
        <v>34196031.79</v>
      </c>
      <c r="AN218" s="67">
        <f t="shared" si="70"/>
        <v>36302047.19</v>
      </c>
      <c r="AO218" s="67">
        <f t="shared" si="70"/>
        <v>38486148.43</v>
      </c>
      <c r="AP218" s="67">
        <f t="shared" si="70"/>
        <v>40751510.23</v>
      </c>
      <c r="AQ218" s="67">
        <f t="shared" si="70"/>
        <v>43101433.86</v>
      </c>
      <c r="AR218" s="67">
        <f t="shared" si="70"/>
        <v>45539352.24</v>
      </c>
      <c r="AS218" s="67">
        <f t="shared" si="70"/>
        <v>48068835.19</v>
      </c>
      <c r="AT218" s="67">
        <f t="shared" si="70"/>
        <v>50693594.88</v>
      </c>
      <c r="AU218" s="67">
        <f t="shared" si="70"/>
        <v>59981335.71</v>
      </c>
      <c r="AV218" s="67">
        <f t="shared" si="70"/>
        <v>61695912.36</v>
      </c>
      <c r="AW218" s="67">
        <f t="shared" si="70"/>
        <v>63440487.62</v>
      </c>
      <c r="AX218" s="67">
        <f t="shared" si="70"/>
        <v>65215697.24</v>
      </c>
      <c r="AY218" s="67">
        <f t="shared" si="70"/>
        <v>67022189.39</v>
      </c>
      <c r="AZ218" s="67">
        <f t="shared" si="70"/>
        <v>68860624.9</v>
      </c>
      <c r="BA218" s="67">
        <f t="shared" si="70"/>
        <v>70731677.52</v>
      </c>
      <c r="BB218" s="67">
        <f t="shared" si="70"/>
        <v>72636034.2</v>
      </c>
      <c r="BC218" s="67">
        <f t="shared" si="70"/>
        <v>74574395.31</v>
      </c>
      <c r="BD218" s="67">
        <f t="shared" si="70"/>
        <v>76547474.98</v>
      </c>
      <c r="BE218" s="67">
        <f t="shared" si="70"/>
        <v>78556001.31</v>
      </c>
      <c r="BF218" s="67">
        <f t="shared" si="70"/>
        <v>80600716.69</v>
      </c>
      <c r="BG218" s="67">
        <f t="shared" si="70"/>
        <v>92833277.89</v>
      </c>
      <c r="BH218" s="67">
        <f t="shared" si="70"/>
        <v>97125663.8</v>
      </c>
      <c r="BI218" s="67">
        <f t="shared" si="70"/>
        <v>101540539.2</v>
      </c>
      <c r="BJ218" s="67">
        <f t="shared" si="70"/>
        <v>106081605.1</v>
      </c>
      <c r="BK218" s="67">
        <f t="shared" si="70"/>
        <v>110752673.2</v>
      </c>
      <c r="BL218" s="67">
        <f t="shared" si="70"/>
        <v>115557669.4</v>
      </c>
      <c r="BM218" s="67">
        <f t="shared" si="70"/>
        <v>120500637.6</v>
      </c>
      <c r="BN218" s="67">
        <f t="shared" si="70"/>
        <v>125585742.5</v>
      </c>
      <c r="BO218" s="67">
        <f t="shared" si="70"/>
        <v>130817274</v>
      </c>
      <c r="BP218" s="67">
        <f t="shared" si="70"/>
        <v>136199650.4</v>
      </c>
      <c r="BQ218" s="67">
        <f t="shared" si="70"/>
        <v>141737422.4</v>
      </c>
      <c r="BR218" s="67">
        <f t="shared" si="70"/>
        <v>147435277.2</v>
      </c>
    </row>
    <row r="219" ht="15.75" customHeight="1" outlineLevel="2">
      <c r="D219" s="66" t="str">
        <f>D205</f>
        <v>SG&amp;A</v>
      </c>
      <c r="E219" s="66" t="str">
        <f>Currency</f>
        <v>[₦]</v>
      </c>
      <c r="K219" s="67">
        <f t="shared" ref="K219:BR219" si="71">K205</f>
        <v>2003333.333</v>
      </c>
      <c r="L219" s="67">
        <f t="shared" si="71"/>
        <v>343333.3333</v>
      </c>
      <c r="M219" s="67">
        <f t="shared" si="71"/>
        <v>343333.3333</v>
      </c>
      <c r="N219" s="67">
        <f t="shared" si="71"/>
        <v>343333.3333</v>
      </c>
      <c r="O219" s="67">
        <f t="shared" si="71"/>
        <v>343333.3333</v>
      </c>
      <c r="P219" s="67">
        <f t="shared" si="71"/>
        <v>343333.3333</v>
      </c>
      <c r="Q219" s="67">
        <f t="shared" si="71"/>
        <v>343333.3333</v>
      </c>
      <c r="R219" s="67">
        <f t="shared" si="71"/>
        <v>343333.3333</v>
      </c>
      <c r="S219" s="67">
        <f t="shared" si="71"/>
        <v>343333.3333</v>
      </c>
      <c r="T219" s="67">
        <f t="shared" si="71"/>
        <v>343333.3333</v>
      </c>
      <c r="U219" s="67">
        <f t="shared" si="71"/>
        <v>343333.3333</v>
      </c>
      <c r="V219" s="67">
        <f t="shared" si="71"/>
        <v>343333.3333</v>
      </c>
      <c r="W219" s="67">
        <f t="shared" si="71"/>
        <v>842412.7574</v>
      </c>
      <c r="X219" s="67">
        <f t="shared" si="71"/>
        <v>842412.7574</v>
      </c>
      <c r="Y219" s="67">
        <f t="shared" si="71"/>
        <v>842412.7574</v>
      </c>
      <c r="Z219" s="67">
        <f t="shared" si="71"/>
        <v>842412.7574</v>
      </c>
      <c r="AA219" s="67">
        <f t="shared" si="71"/>
        <v>842412.7574</v>
      </c>
      <c r="AB219" s="67">
        <f t="shared" si="71"/>
        <v>842412.7574</v>
      </c>
      <c r="AC219" s="67">
        <f t="shared" si="71"/>
        <v>842412.7574</v>
      </c>
      <c r="AD219" s="67">
        <f t="shared" si="71"/>
        <v>842412.7574</v>
      </c>
      <c r="AE219" s="67">
        <f t="shared" si="71"/>
        <v>842412.7574</v>
      </c>
      <c r="AF219" s="67">
        <f t="shared" si="71"/>
        <v>842412.7574</v>
      </c>
      <c r="AG219" s="67">
        <f t="shared" si="71"/>
        <v>842412.7574</v>
      </c>
      <c r="AH219" s="67">
        <f t="shared" si="71"/>
        <v>842412.7574</v>
      </c>
      <c r="AI219" s="67">
        <f t="shared" si="71"/>
        <v>994221.7661</v>
      </c>
      <c r="AJ219" s="67">
        <f t="shared" si="71"/>
        <v>994221.7661</v>
      </c>
      <c r="AK219" s="67">
        <f t="shared" si="71"/>
        <v>994221.7661</v>
      </c>
      <c r="AL219" s="67">
        <f t="shared" si="71"/>
        <v>994221.7661</v>
      </c>
      <c r="AM219" s="67">
        <f t="shared" si="71"/>
        <v>994221.7661</v>
      </c>
      <c r="AN219" s="67">
        <f t="shared" si="71"/>
        <v>994221.7661</v>
      </c>
      <c r="AO219" s="67">
        <f t="shared" si="71"/>
        <v>994221.7661</v>
      </c>
      <c r="AP219" s="67">
        <f t="shared" si="71"/>
        <v>994221.7661</v>
      </c>
      <c r="AQ219" s="67">
        <f t="shared" si="71"/>
        <v>994221.7661</v>
      </c>
      <c r="AR219" s="67">
        <f t="shared" si="71"/>
        <v>994221.7661</v>
      </c>
      <c r="AS219" s="67">
        <f t="shared" si="71"/>
        <v>994221.7661</v>
      </c>
      <c r="AT219" s="67">
        <f t="shared" si="71"/>
        <v>994221.7661</v>
      </c>
      <c r="AU219" s="67">
        <f t="shared" si="71"/>
        <v>1217589.24</v>
      </c>
      <c r="AV219" s="67">
        <f t="shared" si="71"/>
        <v>1217589.24</v>
      </c>
      <c r="AW219" s="67">
        <f t="shared" si="71"/>
        <v>1217589.24</v>
      </c>
      <c r="AX219" s="67">
        <f t="shared" si="71"/>
        <v>1217589.24</v>
      </c>
      <c r="AY219" s="67">
        <f t="shared" si="71"/>
        <v>1217589.24</v>
      </c>
      <c r="AZ219" s="67">
        <f t="shared" si="71"/>
        <v>1217589.24</v>
      </c>
      <c r="BA219" s="67">
        <f t="shared" si="71"/>
        <v>1217589.24</v>
      </c>
      <c r="BB219" s="67">
        <f t="shared" si="71"/>
        <v>1217589.24</v>
      </c>
      <c r="BC219" s="67">
        <f t="shared" si="71"/>
        <v>1217589.24</v>
      </c>
      <c r="BD219" s="67">
        <f t="shared" si="71"/>
        <v>1217589.24</v>
      </c>
      <c r="BE219" s="67">
        <f t="shared" si="71"/>
        <v>1217589.24</v>
      </c>
      <c r="BF219" s="67">
        <f t="shared" si="71"/>
        <v>1217589.24</v>
      </c>
      <c r="BG219" s="67">
        <f t="shared" si="71"/>
        <v>1555009.811</v>
      </c>
      <c r="BH219" s="67">
        <f t="shared" si="71"/>
        <v>1555009.811</v>
      </c>
      <c r="BI219" s="67">
        <f t="shared" si="71"/>
        <v>1555009.811</v>
      </c>
      <c r="BJ219" s="67">
        <f t="shared" si="71"/>
        <v>1555009.811</v>
      </c>
      <c r="BK219" s="67">
        <f t="shared" si="71"/>
        <v>1555009.811</v>
      </c>
      <c r="BL219" s="67">
        <f t="shared" si="71"/>
        <v>1555009.811</v>
      </c>
      <c r="BM219" s="67">
        <f t="shared" si="71"/>
        <v>1555009.811</v>
      </c>
      <c r="BN219" s="67">
        <f t="shared" si="71"/>
        <v>1555009.811</v>
      </c>
      <c r="BO219" s="67">
        <f t="shared" si="71"/>
        <v>1555009.811</v>
      </c>
      <c r="BP219" s="67">
        <f t="shared" si="71"/>
        <v>1555009.811</v>
      </c>
      <c r="BQ219" s="67">
        <f t="shared" si="71"/>
        <v>1555009.811</v>
      </c>
      <c r="BR219" s="67">
        <f t="shared" si="71"/>
        <v>1555009.811</v>
      </c>
    </row>
    <row r="220" ht="15.75" customHeight="1" outlineLevel="2"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</row>
    <row r="221" ht="15.75" customHeight="1" outlineLevel="2">
      <c r="D221" s="65" t="s">
        <v>273</v>
      </c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</row>
    <row r="222" ht="15.75" customHeight="1" outlineLevel="2">
      <c r="D222" s="51" t="s">
        <v>274</v>
      </c>
      <c r="E222" s="66" t="str">
        <f>Currency</f>
        <v>[₦]</v>
      </c>
      <c r="K222" s="67">
        <f t="shared" ref="K222:BR222" si="72">K210/$F$214*K217</f>
        <v>28452.05479</v>
      </c>
      <c r="L222" s="67">
        <f t="shared" si="72"/>
        <v>29423.40183</v>
      </c>
      <c r="M222" s="67">
        <f t="shared" si="72"/>
        <v>30450.83714</v>
      </c>
      <c r="N222" s="67">
        <f t="shared" si="72"/>
        <v>31537.0398</v>
      </c>
      <c r="O222" s="67">
        <f t="shared" si="72"/>
        <v>32684.82491</v>
      </c>
      <c r="P222" s="67">
        <f t="shared" si="72"/>
        <v>33897.15039</v>
      </c>
      <c r="Q222" s="67">
        <f t="shared" si="72"/>
        <v>35177.12407</v>
      </c>
      <c r="R222" s="67">
        <f t="shared" si="72"/>
        <v>36528.01117</v>
      </c>
      <c r="S222" s="67">
        <f t="shared" si="72"/>
        <v>37953.24211</v>
      </c>
      <c r="T222" s="67">
        <f t="shared" si="72"/>
        <v>39456.42075</v>
      </c>
      <c r="U222" s="67">
        <f t="shared" si="72"/>
        <v>41041.33306</v>
      </c>
      <c r="V222" s="67">
        <f t="shared" si="72"/>
        <v>42711.95612</v>
      </c>
      <c r="W222" s="67">
        <f t="shared" si="72"/>
        <v>48013.17607</v>
      </c>
      <c r="X222" s="67">
        <f t="shared" si="72"/>
        <v>49071.36025</v>
      </c>
      <c r="Y222" s="67">
        <f t="shared" si="72"/>
        <v>50158.36813</v>
      </c>
      <c r="Z222" s="67">
        <f t="shared" si="72"/>
        <v>51274.88081</v>
      </c>
      <c r="AA222" s="67">
        <f t="shared" si="72"/>
        <v>52421.59708</v>
      </c>
      <c r="AB222" s="67">
        <f t="shared" si="72"/>
        <v>53599.23385</v>
      </c>
      <c r="AC222" s="67">
        <f t="shared" si="72"/>
        <v>54808.5266</v>
      </c>
      <c r="AD222" s="67">
        <f t="shared" si="72"/>
        <v>56050.22979</v>
      </c>
      <c r="AE222" s="67">
        <f t="shared" si="72"/>
        <v>57325.1174</v>
      </c>
      <c r="AF222" s="67">
        <f t="shared" si="72"/>
        <v>58633.98334</v>
      </c>
      <c r="AG222" s="67">
        <f t="shared" si="72"/>
        <v>59977.64196</v>
      </c>
      <c r="AH222" s="67">
        <f t="shared" si="72"/>
        <v>61356.92856</v>
      </c>
      <c r="AI222" s="67">
        <f t="shared" si="72"/>
        <v>75580.75362</v>
      </c>
      <c r="AJ222" s="67">
        <f t="shared" si="72"/>
        <v>80783.53526</v>
      </c>
      <c r="AK222" s="67">
        <f t="shared" si="72"/>
        <v>86176.26525</v>
      </c>
      <c r="AL222" s="67">
        <f t="shared" si="72"/>
        <v>91766.69286</v>
      </c>
      <c r="AM222" s="67">
        <f t="shared" si="72"/>
        <v>97562.8761</v>
      </c>
      <c r="AN222" s="67">
        <f t="shared" si="72"/>
        <v>103573.194</v>
      </c>
      <c r="AO222" s="67">
        <f t="shared" si="72"/>
        <v>109806.3597</v>
      </c>
      <c r="AP222" s="67">
        <f t="shared" si="72"/>
        <v>116271.4333</v>
      </c>
      <c r="AQ222" s="67">
        <f t="shared" si="72"/>
        <v>122977.8364</v>
      </c>
      <c r="AR222" s="67">
        <f t="shared" si="72"/>
        <v>129935.366</v>
      </c>
      <c r="AS222" s="67">
        <f t="shared" si="72"/>
        <v>137154.21</v>
      </c>
      <c r="AT222" s="67">
        <f t="shared" si="72"/>
        <v>144644.9626</v>
      </c>
      <c r="AU222" s="67">
        <f t="shared" si="72"/>
        <v>171151.0722</v>
      </c>
      <c r="AV222" s="67">
        <f t="shared" si="72"/>
        <v>176044.2704</v>
      </c>
      <c r="AW222" s="67">
        <f t="shared" si="72"/>
        <v>181023.0811</v>
      </c>
      <c r="AX222" s="67">
        <f t="shared" si="72"/>
        <v>186089.3186</v>
      </c>
      <c r="AY222" s="67">
        <f t="shared" si="72"/>
        <v>191244.8327</v>
      </c>
      <c r="AZ222" s="67">
        <f t="shared" si="72"/>
        <v>196491.5094</v>
      </c>
      <c r="BA222" s="67">
        <f t="shared" si="72"/>
        <v>201831.2715</v>
      </c>
      <c r="BB222" s="67">
        <f t="shared" si="72"/>
        <v>207266.0793</v>
      </c>
      <c r="BC222" s="67">
        <f t="shared" si="72"/>
        <v>212797.9318</v>
      </c>
      <c r="BD222" s="67">
        <f t="shared" si="72"/>
        <v>218428.8669</v>
      </c>
      <c r="BE222" s="67">
        <f t="shared" si="72"/>
        <v>224160.9626</v>
      </c>
      <c r="BF222" s="67">
        <f t="shared" si="72"/>
        <v>229996.3376</v>
      </c>
      <c r="BG222" s="67">
        <f t="shared" si="72"/>
        <v>264906.615</v>
      </c>
      <c r="BH222" s="67">
        <f t="shared" si="72"/>
        <v>277156.5748</v>
      </c>
      <c r="BI222" s="67">
        <f t="shared" si="72"/>
        <v>289756.1052</v>
      </c>
      <c r="BJ222" s="67">
        <f t="shared" si="72"/>
        <v>302715.768</v>
      </c>
      <c r="BK222" s="67">
        <f t="shared" si="72"/>
        <v>316046.4416</v>
      </c>
      <c r="BL222" s="67">
        <f t="shared" si="72"/>
        <v>329759.3305</v>
      </c>
      <c r="BM222" s="67">
        <f t="shared" si="72"/>
        <v>343865.9748</v>
      </c>
      <c r="BN222" s="67">
        <f t="shared" si="72"/>
        <v>358378.2606</v>
      </c>
      <c r="BO222" s="67">
        <f t="shared" si="72"/>
        <v>373308.4304</v>
      </c>
      <c r="BP222" s="67">
        <f t="shared" si="72"/>
        <v>388669.0936</v>
      </c>
      <c r="BQ222" s="67">
        <f t="shared" si="72"/>
        <v>404473.2374</v>
      </c>
      <c r="BR222" s="67">
        <f t="shared" si="72"/>
        <v>420734.2386</v>
      </c>
    </row>
    <row r="223" ht="15.75" customHeight="1" outlineLevel="2">
      <c r="D223" s="51" t="str">
        <f>D211</f>
        <v>Prepayments</v>
      </c>
      <c r="E223" s="66" t="str">
        <f>Currency</f>
        <v>[₦]</v>
      </c>
      <c r="K223" s="67">
        <f t="shared" ref="K223:BR223" si="73">K211/$F$214*K219</f>
        <v>27442.92237</v>
      </c>
      <c r="L223" s="67">
        <f t="shared" si="73"/>
        <v>4703.196347</v>
      </c>
      <c r="M223" s="67">
        <f t="shared" si="73"/>
        <v>4703.196347</v>
      </c>
      <c r="N223" s="67">
        <f t="shared" si="73"/>
        <v>4703.196347</v>
      </c>
      <c r="O223" s="67">
        <f t="shared" si="73"/>
        <v>4703.196347</v>
      </c>
      <c r="P223" s="67">
        <f t="shared" si="73"/>
        <v>4703.196347</v>
      </c>
      <c r="Q223" s="67">
        <f t="shared" si="73"/>
        <v>4703.196347</v>
      </c>
      <c r="R223" s="67">
        <f t="shared" si="73"/>
        <v>4703.196347</v>
      </c>
      <c r="S223" s="67">
        <f t="shared" si="73"/>
        <v>4703.196347</v>
      </c>
      <c r="T223" s="67">
        <f t="shared" si="73"/>
        <v>4703.196347</v>
      </c>
      <c r="U223" s="67">
        <f t="shared" si="73"/>
        <v>4703.196347</v>
      </c>
      <c r="V223" s="67">
        <f t="shared" si="73"/>
        <v>4703.196347</v>
      </c>
      <c r="W223" s="67">
        <f t="shared" si="73"/>
        <v>11539.90079</v>
      </c>
      <c r="X223" s="67">
        <f t="shared" si="73"/>
        <v>11539.90079</v>
      </c>
      <c r="Y223" s="67">
        <f t="shared" si="73"/>
        <v>11539.90079</v>
      </c>
      <c r="Z223" s="67">
        <f t="shared" si="73"/>
        <v>11539.90079</v>
      </c>
      <c r="AA223" s="67">
        <f t="shared" si="73"/>
        <v>11539.90079</v>
      </c>
      <c r="AB223" s="67">
        <f t="shared" si="73"/>
        <v>11539.90079</v>
      </c>
      <c r="AC223" s="67">
        <f t="shared" si="73"/>
        <v>11539.90079</v>
      </c>
      <c r="AD223" s="67">
        <f t="shared" si="73"/>
        <v>11539.90079</v>
      </c>
      <c r="AE223" s="67">
        <f t="shared" si="73"/>
        <v>11539.90079</v>
      </c>
      <c r="AF223" s="67">
        <f t="shared" si="73"/>
        <v>11539.90079</v>
      </c>
      <c r="AG223" s="67">
        <f t="shared" si="73"/>
        <v>11539.90079</v>
      </c>
      <c r="AH223" s="67">
        <f t="shared" si="73"/>
        <v>11539.90079</v>
      </c>
      <c r="AI223" s="67">
        <f t="shared" si="73"/>
        <v>13619.47625</v>
      </c>
      <c r="AJ223" s="67">
        <f t="shared" si="73"/>
        <v>13619.47625</v>
      </c>
      <c r="AK223" s="67">
        <f t="shared" si="73"/>
        <v>13619.47625</v>
      </c>
      <c r="AL223" s="67">
        <f t="shared" si="73"/>
        <v>13619.47625</v>
      </c>
      <c r="AM223" s="67">
        <f t="shared" si="73"/>
        <v>13619.47625</v>
      </c>
      <c r="AN223" s="67">
        <f t="shared" si="73"/>
        <v>13619.47625</v>
      </c>
      <c r="AO223" s="67">
        <f t="shared" si="73"/>
        <v>13619.47625</v>
      </c>
      <c r="AP223" s="67">
        <f t="shared" si="73"/>
        <v>13619.47625</v>
      </c>
      <c r="AQ223" s="67">
        <f t="shared" si="73"/>
        <v>13619.47625</v>
      </c>
      <c r="AR223" s="67">
        <f t="shared" si="73"/>
        <v>13619.47625</v>
      </c>
      <c r="AS223" s="67">
        <f t="shared" si="73"/>
        <v>13619.47625</v>
      </c>
      <c r="AT223" s="67">
        <f t="shared" si="73"/>
        <v>13619.47625</v>
      </c>
      <c r="AU223" s="67">
        <f t="shared" si="73"/>
        <v>16679.30466</v>
      </c>
      <c r="AV223" s="67">
        <f t="shared" si="73"/>
        <v>16679.30466</v>
      </c>
      <c r="AW223" s="67">
        <f t="shared" si="73"/>
        <v>16679.30466</v>
      </c>
      <c r="AX223" s="67">
        <f t="shared" si="73"/>
        <v>16679.30466</v>
      </c>
      <c r="AY223" s="67">
        <f t="shared" si="73"/>
        <v>16679.30466</v>
      </c>
      <c r="AZ223" s="67">
        <f t="shared" si="73"/>
        <v>16679.30466</v>
      </c>
      <c r="BA223" s="67">
        <f t="shared" si="73"/>
        <v>16679.30466</v>
      </c>
      <c r="BB223" s="67">
        <f t="shared" si="73"/>
        <v>16679.30466</v>
      </c>
      <c r="BC223" s="67">
        <f t="shared" si="73"/>
        <v>16679.30466</v>
      </c>
      <c r="BD223" s="67">
        <f t="shared" si="73"/>
        <v>16679.30466</v>
      </c>
      <c r="BE223" s="67">
        <f t="shared" si="73"/>
        <v>16679.30466</v>
      </c>
      <c r="BF223" s="67">
        <f t="shared" si="73"/>
        <v>16679.30466</v>
      </c>
      <c r="BG223" s="67">
        <f t="shared" si="73"/>
        <v>21301.50426</v>
      </c>
      <c r="BH223" s="67">
        <f t="shared" si="73"/>
        <v>21301.50426</v>
      </c>
      <c r="BI223" s="67">
        <f t="shared" si="73"/>
        <v>21301.50426</v>
      </c>
      <c r="BJ223" s="67">
        <f t="shared" si="73"/>
        <v>21301.50426</v>
      </c>
      <c r="BK223" s="67">
        <f t="shared" si="73"/>
        <v>21301.50426</v>
      </c>
      <c r="BL223" s="67">
        <f t="shared" si="73"/>
        <v>21301.50426</v>
      </c>
      <c r="BM223" s="67">
        <f t="shared" si="73"/>
        <v>21301.50426</v>
      </c>
      <c r="BN223" s="67">
        <f t="shared" si="73"/>
        <v>21301.50426</v>
      </c>
      <c r="BO223" s="67">
        <f t="shared" si="73"/>
        <v>21301.50426</v>
      </c>
      <c r="BP223" s="67">
        <f t="shared" si="73"/>
        <v>21301.50426</v>
      </c>
      <c r="BQ223" s="67">
        <f t="shared" si="73"/>
        <v>21301.50426</v>
      </c>
      <c r="BR223" s="67">
        <f t="shared" si="73"/>
        <v>21301.50426</v>
      </c>
    </row>
    <row r="224" ht="15.75" customHeight="1" outlineLevel="2">
      <c r="D224" s="97" t="s">
        <v>275</v>
      </c>
      <c r="E224" s="66" t="str">
        <f>Currency</f>
        <v>[₦]</v>
      </c>
      <c r="K224" s="124">
        <f t="shared" ref="K224:BR224" si="74">SUM(K222:K223)</f>
        <v>55894.97717</v>
      </c>
      <c r="L224" s="124">
        <f t="shared" si="74"/>
        <v>34126.59817</v>
      </c>
      <c r="M224" s="124">
        <f t="shared" si="74"/>
        <v>35154.03349</v>
      </c>
      <c r="N224" s="124">
        <f t="shared" si="74"/>
        <v>36240.23614</v>
      </c>
      <c r="O224" s="124">
        <f t="shared" si="74"/>
        <v>37388.02125</v>
      </c>
      <c r="P224" s="124">
        <f t="shared" si="74"/>
        <v>38600.34673</v>
      </c>
      <c r="Q224" s="124">
        <f t="shared" si="74"/>
        <v>39880.32042</v>
      </c>
      <c r="R224" s="124">
        <f t="shared" si="74"/>
        <v>41231.20752</v>
      </c>
      <c r="S224" s="124">
        <f t="shared" si="74"/>
        <v>42656.43845</v>
      </c>
      <c r="T224" s="124">
        <f t="shared" si="74"/>
        <v>44159.6171</v>
      </c>
      <c r="U224" s="124">
        <f t="shared" si="74"/>
        <v>45744.5294</v>
      </c>
      <c r="V224" s="124">
        <f t="shared" si="74"/>
        <v>47415.15247</v>
      </c>
      <c r="W224" s="124">
        <f t="shared" si="74"/>
        <v>59553.07685</v>
      </c>
      <c r="X224" s="124">
        <f t="shared" si="74"/>
        <v>60611.26104</v>
      </c>
      <c r="Y224" s="124">
        <f t="shared" si="74"/>
        <v>61698.26892</v>
      </c>
      <c r="Z224" s="124">
        <f t="shared" si="74"/>
        <v>62814.7816</v>
      </c>
      <c r="AA224" s="124">
        <f t="shared" si="74"/>
        <v>63961.49787</v>
      </c>
      <c r="AB224" s="124">
        <f t="shared" si="74"/>
        <v>65139.13464</v>
      </c>
      <c r="AC224" s="124">
        <f t="shared" si="74"/>
        <v>66348.42738</v>
      </c>
      <c r="AD224" s="124">
        <f t="shared" si="74"/>
        <v>67590.13058</v>
      </c>
      <c r="AE224" s="124">
        <f t="shared" si="74"/>
        <v>68865.01819</v>
      </c>
      <c r="AF224" s="124">
        <f t="shared" si="74"/>
        <v>70173.88413</v>
      </c>
      <c r="AG224" s="124">
        <f t="shared" si="74"/>
        <v>71517.54274</v>
      </c>
      <c r="AH224" s="124">
        <f t="shared" si="74"/>
        <v>72896.82934</v>
      </c>
      <c r="AI224" s="124">
        <f t="shared" si="74"/>
        <v>89200.22987</v>
      </c>
      <c r="AJ224" s="124">
        <f t="shared" si="74"/>
        <v>94403.01151</v>
      </c>
      <c r="AK224" s="124">
        <f t="shared" si="74"/>
        <v>99795.7415</v>
      </c>
      <c r="AL224" s="124">
        <f t="shared" si="74"/>
        <v>105386.1691</v>
      </c>
      <c r="AM224" s="124">
        <f t="shared" si="74"/>
        <v>111182.3524</v>
      </c>
      <c r="AN224" s="124">
        <f t="shared" si="74"/>
        <v>117192.6703</v>
      </c>
      <c r="AO224" s="124">
        <f t="shared" si="74"/>
        <v>123425.8359</v>
      </c>
      <c r="AP224" s="124">
        <f t="shared" si="74"/>
        <v>129890.9095</v>
      </c>
      <c r="AQ224" s="124">
        <f t="shared" si="74"/>
        <v>136597.3126</v>
      </c>
      <c r="AR224" s="124">
        <f t="shared" si="74"/>
        <v>143554.8422</v>
      </c>
      <c r="AS224" s="124">
        <f t="shared" si="74"/>
        <v>150773.6863</v>
      </c>
      <c r="AT224" s="124">
        <f t="shared" si="74"/>
        <v>158264.4388</v>
      </c>
      <c r="AU224" s="124">
        <f t="shared" si="74"/>
        <v>187830.3769</v>
      </c>
      <c r="AV224" s="124">
        <f t="shared" si="74"/>
        <v>192723.5751</v>
      </c>
      <c r="AW224" s="124">
        <f t="shared" si="74"/>
        <v>197702.3858</v>
      </c>
      <c r="AX224" s="124">
        <f t="shared" si="74"/>
        <v>202768.6233</v>
      </c>
      <c r="AY224" s="124">
        <f t="shared" si="74"/>
        <v>207924.1374</v>
      </c>
      <c r="AZ224" s="124">
        <f t="shared" si="74"/>
        <v>213170.8141</v>
      </c>
      <c r="BA224" s="124">
        <f t="shared" si="74"/>
        <v>218510.5761</v>
      </c>
      <c r="BB224" s="124">
        <f t="shared" si="74"/>
        <v>223945.384</v>
      </c>
      <c r="BC224" s="124">
        <f t="shared" si="74"/>
        <v>229477.2365</v>
      </c>
      <c r="BD224" s="124">
        <f t="shared" si="74"/>
        <v>235108.1716</v>
      </c>
      <c r="BE224" s="124">
        <f t="shared" si="74"/>
        <v>240840.2673</v>
      </c>
      <c r="BF224" s="124">
        <f t="shared" si="74"/>
        <v>246675.6422</v>
      </c>
      <c r="BG224" s="124">
        <f t="shared" si="74"/>
        <v>286208.1192</v>
      </c>
      <c r="BH224" s="124">
        <f t="shared" si="74"/>
        <v>298458.079</v>
      </c>
      <c r="BI224" s="124">
        <f t="shared" si="74"/>
        <v>311057.6094</v>
      </c>
      <c r="BJ224" s="124">
        <f t="shared" si="74"/>
        <v>324017.2723</v>
      </c>
      <c r="BK224" s="124">
        <f t="shared" si="74"/>
        <v>337347.9459</v>
      </c>
      <c r="BL224" s="124">
        <f t="shared" si="74"/>
        <v>351060.8348</v>
      </c>
      <c r="BM224" s="124">
        <f t="shared" si="74"/>
        <v>365167.479</v>
      </c>
      <c r="BN224" s="124">
        <f t="shared" si="74"/>
        <v>379679.7649</v>
      </c>
      <c r="BO224" s="124">
        <f t="shared" si="74"/>
        <v>394609.9347</v>
      </c>
      <c r="BP224" s="124">
        <f t="shared" si="74"/>
        <v>409970.5978</v>
      </c>
      <c r="BQ224" s="124">
        <f t="shared" si="74"/>
        <v>425774.7417</v>
      </c>
      <c r="BR224" s="124">
        <f t="shared" si="74"/>
        <v>442035.7428</v>
      </c>
    </row>
    <row r="225" ht="15.75" customHeight="1" outlineLevel="2">
      <c r="D225" s="65" t="s">
        <v>276</v>
      </c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</row>
    <row r="226" ht="15.75" customHeight="1" outlineLevel="2">
      <c r="D226" s="51" t="s">
        <v>277</v>
      </c>
      <c r="E226" s="66" t="str">
        <f>Currency</f>
        <v>[₦]</v>
      </c>
      <c r="K226" s="67">
        <f t="shared" ref="K226:BR226" si="75">K212/$F$214*K218</f>
        <v>136706.8493</v>
      </c>
      <c r="L226" s="67">
        <f t="shared" si="75"/>
        <v>141369.3151</v>
      </c>
      <c r="M226" s="67">
        <f t="shared" si="75"/>
        <v>146301.0046</v>
      </c>
      <c r="N226" s="67">
        <f t="shared" si="75"/>
        <v>151514.7773</v>
      </c>
      <c r="O226" s="67">
        <f t="shared" si="75"/>
        <v>157024.1458</v>
      </c>
      <c r="P226" s="67">
        <f t="shared" si="75"/>
        <v>162843.3082</v>
      </c>
      <c r="Q226" s="67">
        <f t="shared" si="75"/>
        <v>168987.1818</v>
      </c>
      <c r="R226" s="67">
        <f t="shared" si="75"/>
        <v>175471.4399</v>
      </c>
      <c r="S226" s="67">
        <f t="shared" si="75"/>
        <v>182312.5484</v>
      </c>
      <c r="T226" s="67">
        <f t="shared" si="75"/>
        <v>189527.8059</v>
      </c>
      <c r="U226" s="67">
        <f t="shared" si="75"/>
        <v>197135.385</v>
      </c>
      <c r="V226" s="67">
        <f t="shared" si="75"/>
        <v>205154.3757</v>
      </c>
      <c r="W226" s="67">
        <f t="shared" si="75"/>
        <v>230600.2314</v>
      </c>
      <c r="X226" s="67">
        <f t="shared" si="75"/>
        <v>235679.5155</v>
      </c>
      <c r="Y226" s="67">
        <f t="shared" si="75"/>
        <v>240897.1533</v>
      </c>
      <c r="Z226" s="67">
        <f t="shared" si="75"/>
        <v>246256.4142</v>
      </c>
      <c r="AA226" s="67">
        <f t="shared" si="75"/>
        <v>251760.6523</v>
      </c>
      <c r="AB226" s="67">
        <f t="shared" si="75"/>
        <v>257413.3088</v>
      </c>
      <c r="AC226" s="67">
        <f t="shared" si="75"/>
        <v>263217.914</v>
      </c>
      <c r="AD226" s="67">
        <f t="shared" si="75"/>
        <v>269178.0893</v>
      </c>
      <c r="AE226" s="67">
        <f t="shared" si="75"/>
        <v>275297.5498</v>
      </c>
      <c r="AF226" s="67">
        <f t="shared" si="75"/>
        <v>281580.1063</v>
      </c>
      <c r="AG226" s="67">
        <f t="shared" si="75"/>
        <v>288029.6677</v>
      </c>
      <c r="AH226" s="67">
        <f t="shared" si="75"/>
        <v>294650.2434</v>
      </c>
      <c r="AI226" s="67">
        <f t="shared" si="75"/>
        <v>362924.6037</v>
      </c>
      <c r="AJ226" s="67">
        <f t="shared" si="75"/>
        <v>387897.9556</v>
      </c>
      <c r="AK226" s="67">
        <f t="shared" si="75"/>
        <v>413783.0595</v>
      </c>
      <c r="AL226" s="67">
        <f t="shared" si="75"/>
        <v>440617.112</v>
      </c>
      <c r="AM226" s="67">
        <f t="shared" si="75"/>
        <v>468438.7916</v>
      </c>
      <c r="AN226" s="67">
        <f t="shared" si="75"/>
        <v>497288.3177</v>
      </c>
      <c r="AO226" s="67">
        <f t="shared" si="75"/>
        <v>527207.5128</v>
      </c>
      <c r="AP226" s="67">
        <f t="shared" si="75"/>
        <v>558239.8661</v>
      </c>
      <c r="AQ226" s="67">
        <f t="shared" si="75"/>
        <v>590430.6008</v>
      </c>
      <c r="AR226" s="67">
        <f t="shared" si="75"/>
        <v>623826.7431</v>
      </c>
      <c r="AS226" s="67">
        <f t="shared" si="75"/>
        <v>658477.1944</v>
      </c>
      <c r="AT226" s="67">
        <f t="shared" si="75"/>
        <v>694432.8065</v>
      </c>
      <c r="AU226" s="67">
        <f t="shared" si="75"/>
        <v>821662.133</v>
      </c>
      <c r="AV226" s="67">
        <f t="shared" si="75"/>
        <v>845149.4843</v>
      </c>
      <c r="AW226" s="67">
        <f t="shared" si="75"/>
        <v>869047.7756</v>
      </c>
      <c r="AX226" s="67">
        <f t="shared" si="75"/>
        <v>893365.7156</v>
      </c>
      <c r="AY226" s="67">
        <f t="shared" si="75"/>
        <v>918112.1835</v>
      </c>
      <c r="AZ226" s="67">
        <f t="shared" si="75"/>
        <v>943296.2315</v>
      </c>
      <c r="BA226" s="67">
        <f t="shared" si="75"/>
        <v>968927.0894</v>
      </c>
      <c r="BB226" s="67">
        <f t="shared" si="75"/>
        <v>995014.1671</v>
      </c>
      <c r="BC226" s="67">
        <f t="shared" si="75"/>
        <v>1021567.059</v>
      </c>
      <c r="BD226" s="67">
        <f t="shared" si="75"/>
        <v>1048595.548</v>
      </c>
      <c r="BE226" s="67">
        <f t="shared" si="75"/>
        <v>1076109.607</v>
      </c>
      <c r="BF226" s="67">
        <f t="shared" si="75"/>
        <v>1104119.407</v>
      </c>
      <c r="BG226" s="67">
        <f t="shared" si="75"/>
        <v>1271688.738</v>
      </c>
      <c r="BH226" s="67">
        <f t="shared" si="75"/>
        <v>1330488.545</v>
      </c>
      <c r="BI226" s="67">
        <f t="shared" si="75"/>
        <v>1390966.291</v>
      </c>
      <c r="BJ226" s="67">
        <f t="shared" si="75"/>
        <v>1453172.673</v>
      </c>
      <c r="BK226" s="67">
        <f t="shared" si="75"/>
        <v>1517159.906</v>
      </c>
      <c r="BL226" s="67">
        <f t="shared" si="75"/>
        <v>1582981.773</v>
      </c>
      <c r="BM226" s="67">
        <f t="shared" si="75"/>
        <v>1650693.665</v>
      </c>
      <c r="BN226" s="67">
        <f t="shared" si="75"/>
        <v>1720352.637</v>
      </c>
      <c r="BO226" s="67">
        <f t="shared" si="75"/>
        <v>1792017.452</v>
      </c>
      <c r="BP226" s="67">
        <f t="shared" si="75"/>
        <v>1865748.635</v>
      </c>
      <c r="BQ226" s="67">
        <f t="shared" si="75"/>
        <v>1941608.526</v>
      </c>
      <c r="BR226" s="67">
        <f t="shared" si="75"/>
        <v>2019661.332</v>
      </c>
    </row>
    <row r="227" ht="15.75" customHeight="1" outlineLevel="2">
      <c r="D227" s="51" t="str">
        <f>D213</f>
        <v>Accruals &amp; others</v>
      </c>
      <c r="E227" s="66" t="str">
        <f>Currency</f>
        <v>[₦]</v>
      </c>
      <c r="K227" s="67">
        <f t="shared" ref="K227:BR227" si="76">K213/$F$214*K219</f>
        <v>137214.6119</v>
      </c>
      <c r="L227" s="67">
        <f t="shared" si="76"/>
        <v>23515.98174</v>
      </c>
      <c r="M227" s="67">
        <f t="shared" si="76"/>
        <v>23515.98174</v>
      </c>
      <c r="N227" s="67">
        <f t="shared" si="76"/>
        <v>23515.98174</v>
      </c>
      <c r="O227" s="67">
        <f t="shared" si="76"/>
        <v>23515.98174</v>
      </c>
      <c r="P227" s="67">
        <f t="shared" si="76"/>
        <v>23515.98174</v>
      </c>
      <c r="Q227" s="67">
        <f t="shared" si="76"/>
        <v>23515.98174</v>
      </c>
      <c r="R227" s="67">
        <f t="shared" si="76"/>
        <v>23515.98174</v>
      </c>
      <c r="S227" s="67">
        <f t="shared" si="76"/>
        <v>23515.98174</v>
      </c>
      <c r="T227" s="67">
        <f t="shared" si="76"/>
        <v>23515.98174</v>
      </c>
      <c r="U227" s="67">
        <f t="shared" si="76"/>
        <v>23515.98174</v>
      </c>
      <c r="V227" s="67">
        <f t="shared" si="76"/>
        <v>23515.98174</v>
      </c>
      <c r="W227" s="67">
        <f t="shared" si="76"/>
        <v>57699.50393</v>
      </c>
      <c r="X227" s="67">
        <f t="shared" si="76"/>
        <v>57699.50393</v>
      </c>
      <c r="Y227" s="67">
        <f t="shared" si="76"/>
        <v>57699.50393</v>
      </c>
      <c r="Z227" s="67">
        <f t="shared" si="76"/>
        <v>57699.50393</v>
      </c>
      <c r="AA227" s="67">
        <f t="shared" si="76"/>
        <v>57699.50393</v>
      </c>
      <c r="AB227" s="67">
        <f t="shared" si="76"/>
        <v>57699.50393</v>
      </c>
      <c r="AC227" s="67">
        <f t="shared" si="76"/>
        <v>57699.50393</v>
      </c>
      <c r="AD227" s="67">
        <f t="shared" si="76"/>
        <v>57699.50393</v>
      </c>
      <c r="AE227" s="67">
        <f t="shared" si="76"/>
        <v>57699.50393</v>
      </c>
      <c r="AF227" s="67">
        <f t="shared" si="76"/>
        <v>57699.50393</v>
      </c>
      <c r="AG227" s="67">
        <f t="shared" si="76"/>
        <v>57699.50393</v>
      </c>
      <c r="AH227" s="67">
        <f t="shared" si="76"/>
        <v>57699.50393</v>
      </c>
      <c r="AI227" s="67">
        <f t="shared" si="76"/>
        <v>68097.38124</v>
      </c>
      <c r="AJ227" s="67">
        <f t="shared" si="76"/>
        <v>68097.38124</v>
      </c>
      <c r="AK227" s="67">
        <f t="shared" si="76"/>
        <v>68097.38124</v>
      </c>
      <c r="AL227" s="67">
        <f t="shared" si="76"/>
        <v>68097.38124</v>
      </c>
      <c r="AM227" s="67">
        <f t="shared" si="76"/>
        <v>68097.38124</v>
      </c>
      <c r="AN227" s="67">
        <f t="shared" si="76"/>
        <v>68097.38124</v>
      </c>
      <c r="AO227" s="67">
        <f t="shared" si="76"/>
        <v>68097.38124</v>
      </c>
      <c r="AP227" s="67">
        <f t="shared" si="76"/>
        <v>68097.38124</v>
      </c>
      <c r="AQ227" s="67">
        <f t="shared" si="76"/>
        <v>68097.38124</v>
      </c>
      <c r="AR227" s="67">
        <f t="shared" si="76"/>
        <v>68097.38124</v>
      </c>
      <c r="AS227" s="67">
        <f t="shared" si="76"/>
        <v>68097.38124</v>
      </c>
      <c r="AT227" s="67">
        <f t="shared" si="76"/>
        <v>68097.38124</v>
      </c>
      <c r="AU227" s="67">
        <f t="shared" si="76"/>
        <v>83396.52328</v>
      </c>
      <c r="AV227" s="67">
        <f t="shared" si="76"/>
        <v>83396.52328</v>
      </c>
      <c r="AW227" s="67">
        <f t="shared" si="76"/>
        <v>83396.52328</v>
      </c>
      <c r="AX227" s="67">
        <f t="shared" si="76"/>
        <v>83396.52328</v>
      </c>
      <c r="AY227" s="67">
        <f t="shared" si="76"/>
        <v>83396.52328</v>
      </c>
      <c r="AZ227" s="67">
        <f t="shared" si="76"/>
        <v>83396.52328</v>
      </c>
      <c r="BA227" s="67">
        <f t="shared" si="76"/>
        <v>83396.52328</v>
      </c>
      <c r="BB227" s="67">
        <f t="shared" si="76"/>
        <v>83396.52328</v>
      </c>
      <c r="BC227" s="67">
        <f t="shared" si="76"/>
        <v>83396.52328</v>
      </c>
      <c r="BD227" s="67">
        <f t="shared" si="76"/>
        <v>83396.52328</v>
      </c>
      <c r="BE227" s="67">
        <f t="shared" si="76"/>
        <v>83396.52328</v>
      </c>
      <c r="BF227" s="67">
        <f t="shared" si="76"/>
        <v>83396.52328</v>
      </c>
      <c r="BG227" s="67">
        <f t="shared" si="76"/>
        <v>106507.5213</v>
      </c>
      <c r="BH227" s="67">
        <f t="shared" si="76"/>
        <v>106507.5213</v>
      </c>
      <c r="BI227" s="67">
        <f t="shared" si="76"/>
        <v>106507.5213</v>
      </c>
      <c r="BJ227" s="67">
        <f t="shared" si="76"/>
        <v>106507.5213</v>
      </c>
      <c r="BK227" s="67">
        <f t="shared" si="76"/>
        <v>106507.5213</v>
      </c>
      <c r="BL227" s="67">
        <f t="shared" si="76"/>
        <v>106507.5213</v>
      </c>
      <c r="BM227" s="67">
        <f t="shared" si="76"/>
        <v>106507.5213</v>
      </c>
      <c r="BN227" s="67">
        <f t="shared" si="76"/>
        <v>106507.5213</v>
      </c>
      <c r="BO227" s="67">
        <f t="shared" si="76"/>
        <v>106507.5213</v>
      </c>
      <c r="BP227" s="67">
        <f t="shared" si="76"/>
        <v>106507.5213</v>
      </c>
      <c r="BQ227" s="67">
        <f t="shared" si="76"/>
        <v>106507.5213</v>
      </c>
      <c r="BR227" s="67">
        <f t="shared" si="76"/>
        <v>106507.5213</v>
      </c>
    </row>
    <row r="228" ht="15.75" customHeight="1" outlineLevel="2">
      <c r="D228" s="97" t="s">
        <v>278</v>
      </c>
      <c r="E228" s="66" t="str">
        <f>Currency</f>
        <v>[₦]</v>
      </c>
      <c r="K228" s="124">
        <f t="shared" ref="K228:BR228" si="77">SUM(K226:K227)</f>
        <v>273921.4612</v>
      </c>
      <c r="L228" s="124">
        <f t="shared" si="77"/>
        <v>164885.2968</v>
      </c>
      <c r="M228" s="124">
        <f t="shared" si="77"/>
        <v>169816.9863</v>
      </c>
      <c r="N228" s="124">
        <f t="shared" si="77"/>
        <v>175030.7591</v>
      </c>
      <c r="O228" s="124">
        <f t="shared" si="77"/>
        <v>180540.1276</v>
      </c>
      <c r="P228" s="124">
        <f t="shared" si="77"/>
        <v>186359.2899</v>
      </c>
      <c r="Q228" s="124">
        <f t="shared" si="77"/>
        <v>192503.1636</v>
      </c>
      <c r="R228" s="124">
        <f t="shared" si="77"/>
        <v>198987.4216</v>
      </c>
      <c r="S228" s="124">
        <f t="shared" si="77"/>
        <v>205828.5302</v>
      </c>
      <c r="T228" s="124">
        <f t="shared" si="77"/>
        <v>213043.7876</v>
      </c>
      <c r="U228" s="124">
        <f t="shared" si="77"/>
        <v>220651.3667</v>
      </c>
      <c r="V228" s="124">
        <f t="shared" si="77"/>
        <v>228670.3574</v>
      </c>
      <c r="W228" s="124">
        <f t="shared" si="77"/>
        <v>288299.7354</v>
      </c>
      <c r="X228" s="124">
        <f t="shared" si="77"/>
        <v>293379.0194</v>
      </c>
      <c r="Y228" s="124">
        <f t="shared" si="77"/>
        <v>298596.6573</v>
      </c>
      <c r="Z228" s="124">
        <f t="shared" si="77"/>
        <v>303955.9181</v>
      </c>
      <c r="AA228" s="124">
        <f t="shared" si="77"/>
        <v>309460.1562</v>
      </c>
      <c r="AB228" s="124">
        <f t="shared" si="77"/>
        <v>315112.8127</v>
      </c>
      <c r="AC228" s="124">
        <f t="shared" si="77"/>
        <v>320917.4179</v>
      </c>
      <c r="AD228" s="124">
        <f t="shared" si="77"/>
        <v>326877.5932</v>
      </c>
      <c r="AE228" s="124">
        <f t="shared" si="77"/>
        <v>332997.0538</v>
      </c>
      <c r="AF228" s="124">
        <f t="shared" si="77"/>
        <v>339279.6103</v>
      </c>
      <c r="AG228" s="124">
        <f t="shared" si="77"/>
        <v>345729.1716</v>
      </c>
      <c r="AH228" s="124">
        <f t="shared" si="77"/>
        <v>352349.7473</v>
      </c>
      <c r="AI228" s="124">
        <f t="shared" si="77"/>
        <v>431021.9849</v>
      </c>
      <c r="AJ228" s="124">
        <f t="shared" si="77"/>
        <v>455995.3368</v>
      </c>
      <c r="AK228" s="124">
        <f t="shared" si="77"/>
        <v>481880.4407</v>
      </c>
      <c r="AL228" s="124">
        <f t="shared" si="77"/>
        <v>508714.4933</v>
      </c>
      <c r="AM228" s="124">
        <f t="shared" si="77"/>
        <v>536536.1728</v>
      </c>
      <c r="AN228" s="124">
        <f t="shared" si="77"/>
        <v>565385.699</v>
      </c>
      <c r="AO228" s="124">
        <f t="shared" si="77"/>
        <v>595304.894</v>
      </c>
      <c r="AP228" s="124">
        <f t="shared" si="77"/>
        <v>626337.2473</v>
      </c>
      <c r="AQ228" s="124">
        <f t="shared" si="77"/>
        <v>658527.982</v>
      </c>
      <c r="AR228" s="124">
        <f t="shared" si="77"/>
        <v>691924.1243</v>
      </c>
      <c r="AS228" s="124">
        <f t="shared" si="77"/>
        <v>726574.5756</v>
      </c>
      <c r="AT228" s="124">
        <f t="shared" si="77"/>
        <v>762530.1878</v>
      </c>
      <c r="AU228" s="124">
        <f t="shared" si="77"/>
        <v>905058.6563</v>
      </c>
      <c r="AV228" s="124">
        <f t="shared" si="77"/>
        <v>928546.0076</v>
      </c>
      <c r="AW228" s="124">
        <f t="shared" si="77"/>
        <v>952444.2989</v>
      </c>
      <c r="AX228" s="124">
        <f t="shared" si="77"/>
        <v>976762.2389</v>
      </c>
      <c r="AY228" s="124">
        <f t="shared" si="77"/>
        <v>1001508.707</v>
      </c>
      <c r="AZ228" s="124">
        <f t="shared" si="77"/>
        <v>1026692.755</v>
      </c>
      <c r="BA228" s="124">
        <f t="shared" si="77"/>
        <v>1052323.613</v>
      </c>
      <c r="BB228" s="124">
        <f t="shared" si="77"/>
        <v>1078410.69</v>
      </c>
      <c r="BC228" s="124">
        <f t="shared" si="77"/>
        <v>1104963.582</v>
      </c>
      <c r="BD228" s="124">
        <f t="shared" si="77"/>
        <v>1131992.071</v>
      </c>
      <c r="BE228" s="124">
        <f t="shared" si="77"/>
        <v>1159506.13</v>
      </c>
      <c r="BF228" s="124">
        <f t="shared" si="77"/>
        <v>1187515.93</v>
      </c>
      <c r="BG228" s="124">
        <f t="shared" si="77"/>
        <v>1378196.26</v>
      </c>
      <c r="BH228" s="124">
        <f t="shared" si="77"/>
        <v>1436996.066</v>
      </c>
      <c r="BI228" s="124">
        <f t="shared" si="77"/>
        <v>1497473.812</v>
      </c>
      <c r="BJ228" s="124">
        <f t="shared" si="77"/>
        <v>1559680.194</v>
      </c>
      <c r="BK228" s="124">
        <f t="shared" si="77"/>
        <v>1623667.428</v>
      </c>
      <c r="BL228" s="124">
        <f t="shared" si="77"/>
        <v>1689489.294</v>
      </c>
      <c r="BM228" s="124">
        <f t="shared" si="77"/>
        <v>1757201.187</v>
      </c>
      <c r="BN228" s="124">
        <f t="shared" si="77"/>
        <v>1826860.159</v>
      </c>
      <c r="BO228" s="124">
        <f t="shared" si="77"/>
        <v>1898524.974</v>
      </c>
      <c r="BP228" s="124">
        <f t="shared" si="77"/>
        <v>1972256.157</v>
      </c>
      <c r="BQ228" s="124">
        <f t="shared" si="77"/>
        <v>2048116.047</v>
      </c>
      <c r="BR228" s="124">
        <f t="shared" si="77"/>
        <v>2126168.853</v>
      </c>
    </row>
    <row r="229" ht="15.75" customHeight="1" outlineLevel="2">
      <c r="D229" s="98" t="s">
        <v>279</v>
      </c>
      <c r="E229" s="98" t="str">
        <f>Currency</f>
        <v>[₦]</v>
      </c>
      <c r="F229" s="98"/>
      <c r="G229" s="98"/>
      <c r="H229" s="98"/>
      <c r="I229" s="98"/>
      <c r="J229" s="98"/>
      <c r="K229" s="108">
        <f t="shared" ref="K229:BR229" si="78">K224-K228</f>
        <v>-218026.484</v>
      </c>
      <c r="L229" s="108">
        <f t="shared" si="78"/>
        <v>-130758.6986</v>
      </c>
      <c r="M229" s="108">
        <f t="shared" si="78"/>
        <v>-134662.9528</v>
      </c>
      <c r="N229" s="108">
        <f t="shared" si="78"/>
        <v>-138790.5229</v>
      </c>
      <c r="O229" s="108">
        <f t="shared" si="78"/>
        <v>-143152.1063</v>
      </c>
      <c r="P229" s="108">
        <f t="shared" si="78"/>
        <v>-147758.9432</v>
      </c>
      <c r="Q229" s="108">
        <f t="shared" si="78"/>
        <v>-152622.8432</v>
      </c>
      <c r="R229" s="108">
        <f t="shared" si="78"/>
        <v>-157756.2141</v>
      </c>
      <c r="S229" s="108">
        <f t="shared" si="78"/>
        <v>-163172.0917</v>
      </c>
      <c r="T229" s="108">
        <f t="shared" si="78"/>
        <v>-168884.1706</v>
      </c>
      <c r="U229" s="108">
        <f t="shared" si="78"/>
        <v>-174906.8373</v>
      </c>
      <c r="V229" s="108">
        <f t="shared" si="78"/>
        <v>-181255.2049</v>
      </c>
      <c r="W229" s="108">
        <f t="shared" si="78"/>
        <v>-228746.6585</v>
      </c>
      <c r="X229" s="108">
        <f t="shared" si="78"/>
        <v>-232767.7584</v>
      </c>
      <c r="Y229" s="108">
        <f t="shared" si="78"/>
        <v>-236898.3883</v>
      </c>
      <c r="Z229" s="108">
        <f t="shared" si="78"/>
        <v>-241141.1365</v>
      </c>
      <c r="AA229" s="108">
        <f t="shared" si="78"/>
        <v>-245498.6583</v>
      </c>
      <c r="AB229" s="108">
        <f t="shared" si="78"/>
        <v>-249973.6781</v>
      </c>
      <c r="AC229" s="108">
        <f t="shared" si="78"/>
        <v>-254568.9905</v>
      </c>
      <c r="AD229" s="108">
        <f t="shared" si="78"/>
        <v>-259287.4627</v>
      </c>
      <c r="AE229" s="108">
        <f t="shared" si="78"/>
        <v>-264132.0356</v>
      </c>
      <c r="AF229" s="108">
        <f t="shared" si="78"/>
        <v>-269105.7261</v>
      </c>
      <c r="AG229" s="108">
        <f t="shared" si="78"/>
        <v>-274211.6289</v>
      </c>
      <c r="AH229" s="108">
        <f t="shared" si="78"/>
        <v>-279452.918</v>
      </c>
      <c r="AI229" s="108">
        <f t="shared" si="78"/>
        <v>-341821.755</v>
      </c>
      <c r="AJ229" s="108">
        <f t="shared" si="78"/>
        <v>-361592.3253</v>
      </c>
      <c r="AK229" s="108">
        <f t="shared" si="78"/>
        <v>-382084.6992</v>
      </c>
      <c r="AL229" s="108">
        <f t="shared" si="78"/>
        <v>-403328.3242</v>
      </c>
      <c r="AM229" s="108">
        <f t="shared" si="78"/>
        <v>-425353.8205</v>
      </c>
      <c r="AN229" s="108">
        <f t="shared" si="78"/>
        <v>-448193.0287</v>
      </c>
      <c r="AO229" s="108">
        <f t="shared" si="78"/>
        <v>-471879.0581</v>
      </c>
      <c r="AP229" s="108">
        <f t="shared" si="78"/>
        <v>-496446.3378</v>
      </c>
      <c r="AQ229" s="108">
        <f t="shared" si="78"/>
        <v>-521930.6694</v>
      </c>
      <c r="AR229" s="108">
        <f t="shared" si="78"/>
        <v>-548369.2821</v>
      </c>
      <c r="AS229" s="108">
        <f t="shared" si="78"/>
        <v>-575800.8893</v>
      </c>
      <c r="AT229" s="108">
        <f t="shared" si="78"/>
        <v>-604265.749</v>
      </c>
      <c r="AU229" s="108">
        <f t="shared" si="78"/>
        <v>-717228.2794</v>
      </c>
      <c r="AV229" s="108">
        <f t="shared" si="78"/>
        <v>-735822.4325</v>
      </c>
      <c r="AW229" s="108">
        <f t="shared" si="78"/>
        <v>-754741.9131</v>
      </c>
      <c r="AX229" s="108">
        <f t="shared" si="78"/>
        <v>-773993.6157</v>
      </c>
      <c r="AY229" s="108">
        <f t="shared" si="78"/>
        <v>-793584.5694</v>
      </c>
      <c r="AZ229" s="108">
        <f t="shared" si="78"/>
        <v>-813521.9407</v>
      </c>
      <c r="BA229" s="108">
        <f t="shared" si="78"/>
        <v>-833813.0365</v>
      </c>
      <c r="BB229" s="108">
        <f t="shared" si="78"/>
        <v>-854465.3064</v>
      </c>
      <c r="BC229" s="108">
        <f t="shared" si="78"/>
        <v>-875486.3459</v>
      </c>
      <c r="BD229" s="108">
        <f t="shared" si="78"/>
        <v>-896883.8993</v>
      </c>
      <c r="BE229" s="108">
        <f t="shared" si="78"/>
        <v>-918665.8629</v>
      </c>
      <c r="BF229" s="108">
        <f t="shared" si="78"/>
        <v>-940840.2877</v>
      </c>
      <c r="BG229" s="108">
        <f t="shared" si="78"/>
        <v>-1091988.14</v>
      </c>
      <c r="BH229" s="108">
        <f t="shared" si="78"/>
        <v>-1138537.987</v>
      </c>
      <c r="BI229" s="108">
        <f t="shared" si="78"/>
        <v>-1186416.203</v>
      </c>
      <c r="BJ229" s="108">
        <f t="shared" si="78"/>
        <v>-1235662.922</v>
      </c>
      <c r="BK229" s="108">
        <f t="shared" si="78"/>
        <v>-1286319.482</v>
      </c>
      <c r="BL229" s="108">
        <f t="shared" si="78"/>
        <v>-1338428.459</v>
      </c>
      <c r="BM229" s="108">
        <f t="shared" si="78"/>
        <v>-1392033.708</v>
      </c>
      <c r="BN229" s="108">
        <f t="shared" si="78"/>
        <v>-1447180.394</v>
      </c>
      <c r="BO229" s="108">
        <f t="shared" si="78"/>
        <v>-1503915.039</v>
      </c>
      <c r="BP229" s="108">
        <f t="shared" si="78"/>
        <v>-1562285.559</v>
      </c>
      <c r="BQ229" s="108">
        <f t="shared" si="78"/>
        <v>-1622341.305</v>
      </c>
      <c r="BR229" s="108">
        <f t="shared" si="78"/>
        <v>-1684133.11</v>
      </c>
    </row>
    <row r="230" ht="15.75" customHeight="1" outlineLevel="2">
      <c r="D230" s="51" t="s">
        <v>280</v>
      </c>
      <c r="E230" s="66" t="str">
        <f>Currency</f>
        <v>[₦]</v>
      </c>
      <c r="K230" s="67">
        <f t="shared" ref="K230:BR230" si="79">J229-K229</f>
        <v>218026.484</v>
      </c>
      <c r="L230" s="67">
        <f t="shared" si="79"/>
        <v>-87267.78539</v>
      </c>
      <c r="M230" s="67">
        <f t="shared" si="79"/>
        <v>3904.254186</v>
      </c>
      <c r="N230" s="67">
        <f t="shared" si="79"/>
        <v>4127.570098</v>
      </c>
      <c r="O230" s="67">
        <f t="shared" si="79"/>
        <v>4361.583419</v>
      </c>
      <c r="P230" s="67">
        <f t="shared" si="79"/>
        <v>4606.836825</v>
      </c>
      <c r="Q230" s="67">
        <f t="shared" si="79"/>
        <v>4863.899998</v>
      </c>
      <c r="R230" s="67">
        <f t="shared" si="79"/>
        <v>5133.370974</v>
      </c>
      <c r="S230" s="67">
        <f t="shared" si="79"/>
        <v>5415.877566</v>
      </c>
      <c r="T230" s="67">
        <f t="shared" si="79"/>
        <v>5712.078854</v>
      </c>
      <c r="U230" s="67">
        <f t="shared" si="79"/>
        <v>6022.666749</v>
      </c>
      <c r="V230" s="67">
        <f t="shared" si="79"/>
        <v>6348.36764</v>
      </c>
      <c r="W230" s="67">
        <f t="shared" si="79"/>
        <v>47491.45356</v>
      </c>
      <c r="X230" s="67">
        <f t="shared" si="79"/>
        <v>4021.099909</v>
      </c>
      <c r="Y230" s="67">
        <f t="shared" si="79"/>
        <v>4130.629937</v>
      </c>
      <c r="Z230" s="67">
        <f t="shared" si="79"/>
        <v>4242.748174</v>
      </c>
      <c r="AA230" s="67">
        <f t="shared" si="79"/>
        <v>4357.521825</v>
      </c>
      <c r="AB230" s="67">
        <f t="shared" si="79"/>
        <v>4475.019735</v>
      </c>
      <c r="AC230" s="67">
        <f t="shared" si="79"/>
        <v>4595.312428</v>
      </c>
      <c r="AD230" s="67">
        <f t="shared" si="79"/>
        <v>4718.472152</v>
      </c>
      <c r="AE230" s="67">
        <f t="shared" si="79"/>
        <v>4844.57292</v>
      </c>
      <c r="AF230" s="67">
        <f t="shared" si="79"/>
        <v>4973.690558</v>
      </c>
      <c r="AG230" s="67">
        <f t="shared" si="79"/>
        <v>5105.902749</v>
      </c>
      <c r="AH230" s="67">
        <f t="shared" si="79"/>
        <v>5241.289079</v>
      </c>
      <c r="AI230" s="67">
        <f t="shared" si="79"/>
        <v>62368.83707</v>
      </c>
      <c r="AJ230" s="67">
        <f t="shared" si="79"/>
        <v>19770.57026</v>
      </c>
      <c r="AK230" s="67">
        <f t="shared" si="79"/>
        <v>20492.37394</v>
      </c>
      <c r="AL230" s="67">
        <f t="shared" si="79"/>
        <v>21243.62493</v>
      </c>
      <c r="AM230" s="67">
        <f t="shared" si="79"/>
        <v>22025.49632</v>
      </c>
      <c r="AN230" s="67">
        <f t="shared" si="79"/>
        <v>22839.20818</v>
      </c>
      <c r="AO230" s="67">
        <f t="shared" si="79"/>
        <v>23686.02941</v>
      </c>
      <c r="AP230" s="67">
        <f t="shared" si="79"/>
        <v>24567.27972</v>
      </c>
      <c r="AQ230" s="67">
        <f t="shared" si="79"/>
        <v>25484.33164</v>
      </c>
      <c r="AR230" s="67">
        <f t="shared" si="79"/>
        <v>26438.61262</v>
      </c>
      <c r="AS230" s="67">
        <f t="shared" si="79"/>
        <v>27431.60728</v>
      </c>
      <c r="AT230" s="67">
        <f t="shared" si="79"/>
        <v>28464.85964</v>
      </c>
      <c r="AU230" s="67">
        <f t="shared" si="79"/>
        <v>112962.5304</v>
      </c>
      <c r="AV230" s="67">
        <f t="shared" si="79"/>
        <v>18594.1531</v>
      </c>
      <c r="AW230" s="67">
        <f t="shared" si="79"/>
        <v>18919.48057</v>
      </c>
      <c r="AX230" s="67">
        <f t="shared" si="79"/>
        <v>19251.70255</v>
      </c>
      <c r="AY230" s="67">
        <f t="shared" si="79"/>
        <v>19590.9537</v>
      </c>
      <c r="AZ230" s="67">
        <f t="shared" si="79"/>
        <v>19937.37139</v>
      </c>
      <c r="BA230" s="67">
        <f t="shared" si="79"/>
        <v>20291.09578</v>
      </c>
      <c r="BB230" s="67">
        <f t="shared" si="79"/>
        <v>20652.26986</v>
      </c>
      <c r="BC230" s="67">
        <f t="shared" si="79"/>
        <v>21021.03948</v>
      </c>
      <c r="BD230" s="67">
        <f t="shared" si="79"/>
        <v>21397.55346</v>
      </c>
      <c r="BE230" s="67">
        <f t="shared" si="79"/>
        <v>21781.9636</v>
      </c>
      <c r="BF230" s="67">
        <f t="shared" si="79"/>
        <v>22174.42479</v>
      </c>
      <c r="BG230" s="67">
        <f t="shared" si="79"/>
        <v>151147.8526</v>
      </c>
      <c r="BH230" s="67">
        <f t="shared" si="79"/>
        <v>46549.84716</v>
      </c>
      <c r="BI230" s="67">
        <f t="shared" si="79"/>
        <v>47878.21552</v>
      </c>
      <c r="BJ230" s="67">
        <f t="shared" si="79"/>
        <v>49246.71879</v>
      </c>
      <c r="BK230" s="67">
        <f t="shared" si="79"/>
        <v>50656.55984</v>
      </c>
      <c r="BL230" s="67">
        <f t="shared" si="79"/>
        <v>52108.97763</v>
      </c>
      <c r="BM230" s="67">
        <f t="shared" si="79"/>
        <v>53605.24828</v>
      </c>
      <c r="BN230" s="67">
        <f t="shared" si="79"/>
        <v>55146.68621</v>
      </c>
      <c r="BO230" s="67">
        <f t="shared" si="79"/>
        <v>56734.64527</v>
      </c>
      <c r="BP230" s="67">
        <f t="shared" si="79"/>
        <v>58370.51995</v>
      </c>
      <c r="BQ230" s="67">
        <f t="shared" si="79"/>
        <v>60055.74655</v>
      </c>
      <c r="BR230" s="67">
        <f t="shared" si="79"/>
        <v>61791.80449</v>
      </c>
    </row>
    <row r="231" ht="15.75" customHeight="1" outlineLevel="2"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</row>
    <row r="232" ht="15.75" customHeight="1" outlineLevel="1"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</row>
    <row r="233" ht="15.75" customHeight="1"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</row>
    <row r="234" ht="15.75" customHeight="1"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</row>
    <row r="235" ht="15.75" customHeight="1"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</row>
    <row r="236" ht="15.75" customHeight="1"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</row>
    <row r="237" ht="15.75" customHeight="1"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</row>
    <row r="238" ht="15.75" customHeight="1"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67"/>
      <c r="BF238" s="67"/>
      <c r="BG238" s="67"/>
      <c r="BH238" s="67"/>
      <c r="BI238" s="67"/>
      <c r="BJ238" s="67"/>
      <c r="BK238" s="67"/>
      <c r="BL238" s="67"/>
      <c r="BM238" s="67"/>
      <c r="BN238" s="67"/>
      <c r="BO238" s="67"/>
      <c r="BP238" s="67"/>
      <c r="BQ238" s="67"/>
      <c r="BR238" s="67"/>
    </row>
    <row r="239" ht="15.75" customHeight="1"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  <c r="BO239" s="67"/>
      <c r="BP239" s="67"/>
      <c r="BQ239" s="67"/>
      <c r="BR239" s="67"/>
    </row>
    <row r="240" ht="15.75" customHeight="1"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67"/>
      <c r="BF240" s="67"/>
      <c r="BG240" s="67"/>
      <c r="BH240" s="67"/>
      <c r="BI240" s="67"/>
      <c r="BJ240" s="67"/>
      <c r="BK240" s="67"/>
      <c r="BL240" s="67"/>
      <c r="BM240" s="67"/>
      <c r="BN240" s="67"/>
      <c r="BO240" s="67"/>
      <c r="BP240" s="67"/>
      <c r="BQ240" s="67"/>
      <c r="BR240" s="67"/>
    </row>
    <row r="241" ht="15.75" customHeight="1"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67"/>
      <c r="BF241" s="67"/>
      <c r="BG241" s="67"/>
      <c r="BH241" s="67"/>
      <c r="BI241" s="67"/>
      <c r="BJ241" s="67"/>
      <c r="BK241" s="67"/>
      <c r="BL241" s="67"/>
      <c r="BM241" s="67"/>
      <c r="BN241" s="67"/>
      <c r="BO241" s="67"/>
      <c r="BP241" s="67"/>
      <c r="BQ241" s="67"/>
      <c r="BR241" s="67"/>
    </row>
    <row r="242" ht="15.75" customHeight="1"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67"/>
      <c r="BF242" s="67"/>
      <c r="BG242" s="67"/>
      <c r="BH242" s="67"/>
      <c r="BI242" s="67"/>
      <c r="BJ242" s="67"/>
      <c r="BK242" s="67"/>
      <c r="BL242" s="67"/>
      <c r="BM242" s="67"/>
      <c r="BN242" s="67"/>
      <c r="BO242" s="67"/>
      <c r="BP242" s="67"/>
      <c r="BQ242" s="67"/>
      <c r="BR242" s="67"/>
    </row>
    <row r="243" ht="15.75" customHeight="1"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67"/>
      <c r="BF243" s="67"/>
      <c r="BG243" s="67"/>
      <c r="BH243" s="67"/>
      <c r="BI243" s="67"/>
      <c r="BJ243" s="67"/>
      <c r="BK243" s="67"/>
      <c r="BL243" s="67"/>
      <c r="BM243" s="67"/>
      <c r="BN243" s="67"/>
      <c r="BO243" s="67"/>
      <c r="BP243" s="67"/>
      <c r="BQ243" s="67"/>
      <c r="BR243" s="67"/>
    </row>
    <row r="244" ht="15.75" customHeight="1"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67"/>
      <c r="BF244" s="67"/>
      <c r="BG244" s="67"/>
      <c r="BH244" s="67"/>
      <c r="BI244" s="67"/>
      <c r="BJ244" s="67"/>
      <c r="BK244" s="67"/>
      <c r="BL244" s="67"/>
      <c r="BM244" s="67"/>
      <c r="BN244" s="67"/>
      <c r="BO244" s="67"/>
      <c r="BP244" s="67"/>
      <c r="BQ244" s="67"/>
      <c r="BR244" s="67"/>
    </row>
    <row r="245" ht="15.75" customHeight="1"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  <c r="BD245" s="67"/>
      <c r="BE245" s="67"/>
      <c r="BF245" s="67"/>
      <c r="BG245" s="67"/>
      <c r="BH245" s="67"/>
      <c r="BI245" s="67"/>
      <c r="BJ245" s="67"/>
      <c r="BK245" s="67"/>
      <c r="BL245" s="67"/>
      <c r="BM245" s="67"/>
      <c r="BN245" s="67"/>
      <c r="BO245" s="67"/>
      <c r="BP245" s="67"/>
      <c r="BQ245" s="67"/>
      <c r="BR245" s="67"/>
    </row>
    <row r="246" ht="15.75" customHeight="1"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  <c r="BD246" s="67"/>
      <c r="BE246" s="67"/>
      <c r="BF246" s="67"/>
      <c r="BG246" s="67"/>
      <c r="BH246" s="67"/>
      <c r="BI246" s="67"/>
      <c r="BJ246" s="67"/>
      <c r="BK246" s="67"/>
      <c r="BL246" s="67"/>
      <c r="BM246" s="67"/>
      <c r="BN246" s="67"/>
      <c r="BO246" s="67"/>
      <c r="BP246" s="67"/>
      <c r="BQ246" s="67"/>
      <c r="BR246" s="67"/>
    </row>
    <row r="247" ht="15.75" customHeight="1"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67"/>
      <c r="BF247" s="67"/>
      <c r="BG247" s="67"/>
      <c r="BH247" s="67"/>
      <c r="BI247" s="67"/>
      <c r="BJ247" s="67"/>
      <c r="BK247" s="67"/>
      <c r="BL247" s="67"/>
      <c r="BM247" s="67"/>
      <c r="BN247" s="67"/>
      <c r="BO247" s="67"/>
      <c r="BP247" s="67"/>
      <c r="BQ247" s="67"/>
      <c r="BR247" s="67"/>
    </row>
    <row r="248" ht="15.75" customHeight="1"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67"/>
      <c r="BF248" s="67"/>
      <c r="BG248" s="67"/>
      <c r="BH248" s="67"/>
      <c r="BI248" s="67"/>
      <c r="BJ248" s="67"/>
      <c r="BK248" s="67"/>
      <c r="BL248" s="67"/>
      <c r="BM248" s="67"/>
      <c r="BN248" s="67"/>
      <c r="BO248" s="67"/>
      <c r="BP248" s="67"/>
      <c r="BQ248" s="67"/>
      <c r="BR248" s="67"/>
    </row>
    <row r="249" ht="15.75" customHeight="1"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67"/>
      <c r="BH249" s="67"/>
      <c r="BI249" s="67"/>
      <c r="BJ249" s="67"/>
      <c r="BK249" s="67"/>
      <c r="BL249" s="67"/>
      <c r="BM249" s="67"/>
      <c r="BN249" s="67"/>
      <c r="BO249" s="67"/>
      <c r="BP249" s="67"/>
      <c r="BQ249" s="67"/>
      <c r="BR249" s="67"/>
    </row>
    <row r="250" ht="15.75" customHeight="1"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67"/>
      <c r="BF250" s="67"/>
      <c r="BG250" s="67"/>
      <c r="BH250" s="67"/>
      <c r="BI250" s="67"/>
      <c r="BJ250" s="67"/>
      <c r="BK250" s="67"/>
      <c r="BL250" s="67"/>
      <c r="BM250" s="67"/>
      <c r="BN250" s="67"/>
      <c r="BO250" s="67"/>
      <c r="BP250" s="67"/>
      <c r="BQ250" s="67"/>
      <c r="BR250" s="67"/>
    </row>
    <row r="251" ht="15.75" customHeight="1"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  <c r="BD251" s="67"/>
      <c r="BE251" s="67"/>
      <c r="BF251" s="67"/>
      <c r="BG251" s="67"/>
      <c r="BH251" s="67"/>
      <c r="BI251" s="67"/>
      <c r="BJ251" s="67"/>
      <c r="BK251" s="67"/>
      <c r="BL251" s="67"/>
      <c r="BM251" s="67"/>
      <c r="BN251" s="67"/>
      <c r="BO251" s="67"/>
      <c r="BP251" s="67"/>
      <c r="BQ251" s="67"/>
      <c r="BR251" s="67"/>
    </row>
    <row r="252" ht="15.75" customHeight="1"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67"/>
      <c r="BF252" s="67"/>
      <c r="BG252" s="67"/>
      <c r="BH252" s="67"/>
      <c r="BI252" s="67"/>
      <c r="BJ252" s="67"/>
      <c r="BK252" s="67"/>
      <c r="BL252" s="67"/>
      <c r="BM252" s="67"/>
      <c r="BN252" s="67"/>
      <c r="BO252" s="67"/>
      <c r="BP252" s="67"/>
      <c r="BQ252" s="67"/>
      <c r="BR252" s="67"/>
    </row>
    <row r="253" ht="15.75" customHeight="1"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67"/>
      <c r="BF253" s="67"/>
      <c r="BG253" s="67"/>
      <c r="BH253" s="67"/>
      <c r="BI253" s="67"/>
      <c r="BJ253" s="67"/>
      <c r="BK253" s="67"/>
      <c r="BL253" s="67"/>
      <c r="BM253" s="67"/>
      <c r="BN253" s="67"/>
      <c r="BO253" s="67"/>
      <c r="BP253" s="67"/>
      <c r="BQ253" s="67"/>
      <c r="BR253" s="67"/>
    </row>
    <row r="254" ht="15.75" customHeight="1"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  <c r="BG254" s="67"/>
      <c r="BH254" s="67"/>
      <c r="BI254" s="67"/>
      <c r="BJ254" s="67"/>
      <c r="BK254" s="67"/>
      <c r="BL254" s="67"/>
      <c r="BM254" s="67"/>
      <c r="BN254" s="67"/>
      <c r="BO254" s="67"/>
      <c r="BP254" s="67"/>
      <c r="BQ254" s="67"/>
      <c r="BR254" s="67"/>
    </row>
    <row r="255" ht="15.75" customHeight="1"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67"/>
      <c r="BF255" s="67"/>
      <c r="BG255" s="67"/>
      <c r="BH255" s="67"/>
      <c r="BI255" s="67"/>
      <c r="BJ255" s="67"/>
      <c r="BK255" s="67"/>
      <c r="BL255" s="67"/>
      <c r="BM255" s="67"/>
      <c r="BN255" s="67"/>
      <c r="BO255" s="67"/>
      <c r="BP255" s="67"/>
      <c r="BQ255" s="67"/>
      <c r="BR255" s="67"/>
    </row>
    <row r="256" ht="15.75" customHeight="1"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67"/>
      <c r="BF256" s="67"/>
      <c r="BG256" s="67"/>
      <c r="BH256" s="67"/>
      <c r="BI256" s="67"/>
      <c r="BJ256" s="67"/>
      <c r="BK256" s="67"/>
      <c r="BL256" s="67"/>
      <c r="BM256" s="67"/>
      <c r="BN256" s="67"/>
      <c r="BO256" s="67"/>
      <c r="BP256" s="67"/>
      <c r="BQ256" s="67"/>
      <c r="BR256" s="67"/>
    </row>
    <row r="257" ht="15.75" customHeight="1"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67"/>
      <c r="BF257" s="67"/>
      <c r="BG257" s="67"/>
      <c r="BH257" s="67"/>
      <c r="BI257" s="67"/>
      <c r="BJ257" s="67"/>
      <c r="BK257" s="67"/>
      <c r="BL257" s="67"/>
      <c r="BM257" s="67"/>
      <c r="BN257" s="67"/>
      <c r="BO257" s="67"/>
      <c r="BP257" s="67"/>
      <c r="BQ257" s="67"/>
      <c r="BR257" s="67"/>
    </row>
    <row r="258" ht="15.75" customHeight="1"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67"/>
      <c r="BH258" s="67"/>
      <c r="BI258" s="67"/>
      <c r="BJ258" s="67"/>
      <c r="BK258" s="67"/>
      <c r="BL258" s="67"/>
      <c r="BM258" s="67"/>
      <c r="BN258" s="67"/>
      <c r="BO258" s="67"/>
      <c r="BP258" s="67"/>
      <c r="BQ258" s="67"/>
      <c r="BR258" s="67"/>
    </row>
    <row r="259" ht="15.75" customHeight="1"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67"/>
      <c r="BH259" s="67"/>
      <c r="BI259" s="67"/>
      <c r="BJ259" s="67"/>
      <c r="BK259" s="67"/>
      <c r="BL259" s="67"/>
      <c r="BM259" s="67"/>
      <c r="BN259" s="67"/>
      <c r="BO259" s="67"/>
      <c r="BP259" s="67"/>
      <c r="BQ259" s="67"/>
      <c r="BR259" s="67"/>
    </row>
    <row r="260" ht="15.75" customHeight="1"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7"/>
      <c r="BK260" s="67"/>
      <c r="BL260" s="67"/>
      <c r="BM260" s="67"/>
      <c r="BN260" s="67"/>
      <c r="BO260" s="67"/>
      <c r="BP260" s="67"/>
      <c r="BQ260" s="67"/>
      <c r="BR260" s="67"/>
    </row>
    <row r="261" ht="15.75" customHeight="1"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67"/>
      <c r="BH261" s="67"/>
      <c r="BI261" s="67"/>
      <c r="BJ261" s="67"/>
      <c r="BK261" s="67"/>
      <c r="BL261" s="67"/>
      <c r="BM261" s="67"/>
      <c r="BN261" s="67"/>
      <c r="BO261" s="67"/>
      <c r="BP261" s="67"/>
      <c r="BQ261" s="67"/>
      <c r="BR261" s="67"/>
    </row>
    <row r="262" ht="15.75" customHeight="1"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67"/>
      <c r="BH262" s="67"/>
      <c r="BI262" s="67"/>
      <c r="BJ262" s="67"/>
      <c r="BK262" s="67"/>
      <c r="BL262" s="67"/>
      <c r="BM262" s="67"/>
      <c r="BN262" s="67"/>
      <c r="BO262" s="67"/>
      <c r="BP262" s="67"/>
      <c r="BQ262" s="67"/>
      <c r="BR262" s="67"/>
    </row>
    <row r="263" ht="15.75" customHeight="1"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67"/>
      <c r="BF263" s="67"/>
      <c r="BG263" s="67"/>
      <c r="BH263" s="67"/>
      <c r="BI263" s="67"/>
      <c r="BJ263" s="67"/>
      <c r="BK263" s="67"/>
      <c r="BL263" s="67"/>
      <c r="BM263" s="67"/>
      <c r="BN263" s="67"/>
      <c r="BO263" s="67"/>
      <c r="BP263" s="67"/>
      <c r="BQ263" s="67"/>
      <c r="BR263" s="67"/>
    </row>
    <row r="264" ht="15.75" customHeight="1"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67"/>
      <c r="BF264" s="67"/>
      <c r="BG264" s="67"/>
      <c r="BH264" s="67"/>
      <c r="BI264" s="67"/>
      <c r="BJ264" s="67"/>
      <c r="BK264" s="67"/>
      <c r="BL264" s="67"/>
      <c r="BM264" s="67"/>
      <c r="BN264" s="67"/>
      <c r="BO264" s="67"/>
      <c r="BP264" s="67"/>
      <c r="BQ264" s="67"/>
      <c r="BR264" s="67"/>
    </row>
    <row r="265" ht="15.75" customHeight="1"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67"/>
      <c r="BF265" s="67"/>
      <c r="BG265" s="67"/>
      <c r="BH265" s="67"/>
      <c r="BI265" s="67"/>
      <c r="BJ265" s="67"/>
      <c r="BK265" s="67"/>
      <c r="BL265" s="67"/>
      <c r="BM265" s="67"/>
      <c r="BN265" s="67"/>
      <c r="BO265" s="67"/>
      <c r="BP265" s="67"/>
      <c r="BQ265" s="67"/>
      <c r="BR265" s="67"/>
    </row>
    <row r="266" ht="15.75" customHeight="1"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67"/>
      <c r="BF266" s="67"/>
      <c r="BG266" s="67"/>
      <c r="BH266" s="67"/>
      <c r="BI266" s="67"/>
      <c r="BJ266" s="67"/>
      <c r="BK266" s="67"/>
      <c r="BL266" s="67"/>
      <c r="BM266" s="67"/>
      <c r="BN266" s="67"/>
      <c r="BO266" s="67"/>
      <c r="BP266" s="67"/>
      <c r="BQ266" s="67"/>
      <c r="BR266" s="67"/>
    </row>
    <row r="267" ht="15.75" customHeight="1"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7"/>
    </row>
    <row r="268" ht="15.75" customHeight="1"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67"/>
      <c r="BG268" s="67"/>
      <c r="BH268" s="67"/>
      <c r="BI268" s="67"/>
      <c r="BJ268" s="67"/>
      <c r="BK268" s="67"/>
      <c r="BL268" s="67"/>
      <c r="BM268" s="67"/>
      <c r="BN268" s="67"/>
      <c r="BO268" s="67"/>
      <c r="BP268" s="67"/>
      <c r="BQ268" s="67"/>
      <c r="BR268" s="67"/>
    </row>
    <row r="269" ht="15.75" customHeight="1"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  <c r="BD269" s="67"/>
      <c r="BE269" s="67"/>
      <c r="BF269" s="67"/>
      <c r="BG269" s="67"/>
      <c r="BH269" s="67"/>
      <c r="BI269" s="67"/>
      <c r="BJ269" s="67"/>
      <c r="BK269" s="67"/>
      <c r="BL269" s="67"/>
      <c r="BM269" s="67"/>
      <c r="BN269" s="67"/>
      <c r="BO269" s="67"/>
      <c r="BP269" s="67"/>
      <c r="BQ269" s="67"/>
      <c r="BR269" s="67"/>
    </row>
    <row r="270" ht="15.75" customHeight="1"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  <c r="BD270" s="67"/>
      <c r="BE270" s="67"/>
      <c r="BF270" s="67"/>
      <c r="BG270" s="67"/>
      <c r="BH270" s="67"/>
      <c r="BI270" s="67"/>
      <c r="BJ270" s="67"/>
      <c r="BK270" s="67"/>
      <c r="BL270" s="67"/>
      <c r="BM270" s="67"/>
      <c r="BN270" s="67"/>
      <c r="BO270" s="67"/>
      <c r="BP270" s="67"/>
      <c r="BQ270" s="67"/>
      <c r="BR270" s="67"/>
    </row>
    <row r="271" ht="15.75" customHeight="1"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  <c r="BG271" s="67"/>
      <c r="BH271" s="67"/>
      <c r="BI271" s="67"/>
      <c r="BJ271" s="67"/>
      <c r="BK271" s="67"/>
      <c r="BL271" s="67"/>
      <c r="BM271" s="67"/>
      <c r="BN271" s="67"/>
      <c r="BO271" s="67"/>
      <c r="BP271" s="67"/>
      <c r="BQ271" s="67"/>
      <c r="BR271" s="67"/>
    </row>
    <row r="272" ht="15.75" customHeight="1"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67"/>
      <c r="BF272" s="67"/>
      <c r="BG272" s="67"/>
      <c r="BH272" s="67"/>
      <c r="BI272" s="67"/>
      <c r="BJ272" s="67"/>
      <c r="BK272" s="67"/>
      <c r="BL272" s="67"/>
      <c r="BM272" s="67"/>
      <c r="BN272" s="67"/>
      <c r="BO272" s="67"/>
      <c r="BP272" s="67"/>
      <c r="BQ272" s="67"/>
      <c r="BR272" s="67"/>
    </row>
    <row r="273" ht="15.75" customHeight="1"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67"/>
      <c r="BF273" s="67"/>
      <c r="BG273" s="67"/>
      <c r="BH273" s="67"/>
      <c r="BI273" s="67"/>
      <c r="BJ273" s="67"/>
      <c r="BK273" s="67"/>
      <c r="BL273" s="67"/>
      <c r="BM273" s="67"/>
      <c r="BN273" s="67"/>
      <c r="BO273" s="67"/>
      <c r="BP273" s="67"/>
      <c r="BQ273" s="67"/>
      <c r="BR273" s="67"/>
    </row>
    <row r="274" ht="15.75" customHeight="1"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67"/>
      <c r="BF274" s="67"/>
      <c r="BG274" s="67"/>
      <c r="BH274" s="67"/>
      <c r="BI274" s="67"/>
      <c r="BJ274" s="67"/>
      <c r="BK274" s="67"/>
      <c r="BL274" s="67"/>
      <c r="BM274" s="67"/>
      <c r="BN274" s="67"/>
      <c r="BO274" s="67"/>
      <c r="BP274" s="67"/>
      <c r="BQ274" s="67"/>
      <c r="BR274" s="67"/>
    </row>
    <row r="275" ht="15.75" customHeight="1"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  <c r="BD275" s="67"/>
      <c r="BE275" s="67"/>
      <c r="BF275" s="67"/>
      <c r="BG275" s="67"/>
      <c r="BH275" s="67"/>
      <c r="BI275" s="67"/>
      <c r="BJ275" s="67"/>
      <c r="BK275" s="67"/>
      <c r="BL275" s="67"/>
      <c r="BM275" s="67"/>
      <c r="BN275" s="67"/>
      <c r="BO275" s="67"/>
      <c r="BP275" s="67"/>
      <c r="BQ275" s="67"/>
      <c r="BR275" s="67"/>
    </row>
    <row r="276" ht="15.75" customHeight="1"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67"/>
      <c r="BF276" s="67"/>
      <c r="BG276" s="67"/>
      <c r="BH276" s="67"/>
      <c r="BI276" s="67"/>
      <c r="BJ276" s="67"/>
      <c r="BK276" s="67"/>
      <c r="BL276" s="67"/>
      <c r="BM276" s="67"/>
      <c r="BN276" s="67"/>
      <c r="BO276" s="67"/>
      <c r="BP276" s="67"/>
      <c r="BQ276" s="67"/>
      <c r="BR276" s="67"/>
    </row>
    <row r="277" ht="15.75" customHeight="1"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67"/>
      <c r="BG277" s="67"/>
      <c r="BH277" s="67"/>
      <c r="BI277" s="67"/>
      <c r="BJ277" s="67"/>
      <c r="BK277" s="67"/>
      <c r="BL277" s="67"/>
      <c r="BM277" s="67"/>
      <c r="BN277" s="67"/>
      <c r="BO277" s="67"/>
      <c r="BP277" s="67"/>
      <c r="BQ277" s="67"/>
      <c r="BR277" s="67"/>
    </row>
    <row r="278" ht="15.75" customHeight="1"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67"/>
      <c r="BF278" s="67"/>
      <c r="BG278" s="67"/>
      <c r="BH278" s="67"/>
      <c r="BI278" s="67"/>
      <c r="BJ278" s="67"/>
      <c r="BK278" s="67"/>
      <c r="BL278" s="67"/>
      <c r="BM278" s="67"/>
      <c r="BN278" s="67"/>
      <c r="BO278" s="67"/>
      <c r="BP278" s="67"/>
      <c r="BQ278" s="67"/>
      <c r="BR278" s="67"/>
    </row>
    <row r="279" ht="15.75" customHeight="1"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  <c r="BD279" s="67"/>
      <c r="BE279" s="67"/>
      <c r="BF279" s="67"/>
      <c r="BG279" s="67"/>
      <c r="BH279" s="67"/>
      <c r="BI279" s="67"/>
      <c r="BJ279" s="67"/>
      <c r="BK279" s="67"/>
      <c r="BL279" s="67"/>
      <c r="BM279" s="67"/>
      <c r="BN279" s="67"/>
      <c r="BO279" s="67"/>
      <c r="BP279" s="67"/>
      <c r="BQ279" s="67"/>
      <c r="BR279" s="67"/>
    </row>
    <row r="280" ht="15.75" customHeight="1"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  <c r="BD280" s="67"/>
      <c r="BE280" s="67"/>
      <c r="BF280" s="67"/>
      <c r="BG280" s="67"/>
      <c r="BH280" s="67"/>
      <c r="BI280" s="67"/>
      <c r="BJ280" s="67"/>
      <c r="BK280" s="67"/>
      <c r="BL280" s="67"/>
      <c r="BM280" s="67"/>
      <c r="BN280" s="67"/>
      <c r="BO280" s="67"/>
      <c r="BP280" s="67"/>
      <c r="BQ280" s="67"/>
      <c r="BR280" s="67"/>
    </row>
    <row r="281" ht="15.75" customHeight="1"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  <c r="BD281" s="67"/>
      <c r="BE281" s="67"/>
      <c r="BF281" s="67"/>
      <c r="BG281" s="67"/>
      <c r="BH281" s="67"/>
      <c r="BI281" s="67"/>
      <c r="BJ281" s="67"/>
      <c r="BK281" s="67"/>
      <c r="BL281" s="67"/>
      <c r="BM281" s="67"/>
      <c r="BN281" s="67"/>
      <c r="BO281" s="67"/>
      <c r="BP281" s="67"/>
      <c r="BQ281" s="67"/>
      <c r="BR281" s="67"/>
    </row>
    <row r="282" ht="15.75" customHeight="1"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67"/>
      <c r="BF282" s="67"/>
      <c r="BG282" s="67"/>
      <c r="BH282" s="67"/>
      <c r="BI282" s="67"/>
      <c r="BJ282" s="67"/>
      <c r="BK282" s="67"/>
      <c r="BL282" s="67"/>
      <c r="BM282" s="67"/>
      <c r="BN282" s="67"/>
      <c r="BO282" s="67"/>
      <c r="BP282" s="67"/>
      <c r="BQ282" s="67"/>
      <c r="BR282" s="67"/>
    </row>
    <row r="283" ht="15.75" customHeight="1"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  <c r="BD283" s="67"/>
      <c r="BE283" s="67"/>
      <c r="BF283" s="67"/>
      <c r="BG283" s="67"/>
      <c r="BH283" s="67"/>
      <c r="BI283" s="67"/>
      <c r="BJ283" s="67"/>
      <c r="BK283" s="67"/>
      <c r="BL283" s="67"/>
      <c r="BM283" s="67"/>
      <c r="BN283" s="67"/>
      <c r="BO283" s="67"/>
      <c r="BP283" s="67"/>
      <c r="BQ283" s="67"/>
      <c r="BR283" s="67"/>
    </row>
    <row r="284" ht="15.75" customHeight="1"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  <c r="BD284" s="67"/>
      <c r="BE284" s="67"/>
      <c r="BF284" s="67"/>
      <c r="BG284" s="67"/>
      <c r="BH284" s="67"/>
      <c r="BI284" s="67"/>
      <c r="BJ284" s="67"/>
      <c r="BK284" s="67"/>
      <c r="BL284" s="67"/>
      <c r="BM284" s="67"/>
      <c r="BN284" s="67"/>
      <c r="BO284" s="67"/>
      <c r="BP284" s="67"/>
      <c r="BQ284" s="67"/>
      <c r="BR284" s="67"/>
    </row>
    <row r="285" ht="15.75" customHeight="1"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  <c r="BD285" s="67"/>
      <c r="BE285" s="67"/>
      <c r="BF285" s="67"/>
      <c r="BG285" s="67"/>
      <c r="BH285" s="67"/>
      <c r="BI285" s="67"/>
      <c r="BJ285" s="67"/>
      <c r="BK285" s="67"/>
      <c r="BL285" s="67"/>
      <c r="BM285" s="67"/>
      <c r="BN285" s="67"/>
      <c r="BO285" s="67"/>
      <c r="BP285" s="67"/>
      <c r="BQ285" s="67"/>
      <c r="BR285" s="67"/>
    </row>
    <row r="286" ht="15.75" customHeight="1"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  <c r="BD286" s="67"/>
      <c r="BE286" s="67"/>
      <c r="BF286" s="67"/>
      <c r="BG286" s="67"/>
      <c r="BH286" s="67"/>
      <c r="BI286" s="67"/>
      <c r="BJ286" s="67"/>
      <c r="BK286" s="67"/>
      <c r="BL286" s="67"/>
      <c r="BM286" s="67"/>
      <c r="BN286" s="67"/>
      <c r="BO286" s="67"/>
      <c r="BP286" s="67"/>
      <c r="BQ286" s="67"/>
      <c r="BR286" s="67"/>
    </row>
    <row r="287" ht="15.75" customHeight="1"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  <c r="BD287" s="67"/>
      <c r="BE287" s="67"/>
      <c r="BF287" s="67"/>
      <c r="BG287" s="67"/>
      <c r="BH287" s="67"/>
      <c r="BI287" s="67"/>
      <c r="BJ287" s="67"/>
      <c r="BK287" s="67"/>
      <c r="BL287" s="67"/>
      <c r="BM287" s="67"/>
      <c r="BN287" s="67"/>
      <c r="BO287" s="67"/>
      <c r="BP287" s="67"/>
      <c r="BQ287" s="67"/>
      <c r="BR287" s="67"/>
    </row>
    <row r="288" ht="15.75" customHeight="1"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  <c r="BD288" s="67"/>
      <c r="BE288" s="67"/>
      <c r="BF288" s="67"/>
      <c r="BG288" s="67"/>
      <c r="BH288" s="67"/>
      <c r="BI288" s="67"/>
      <c r="BJ288" s="67"/>
      <c r="BK288" s="67"/>
      <c r="BL288" s="67"/>
      <c r="BM288" s="67"/>
      <c r="BN288" s="67"/>
      <c r="BO288" s="67"/>
      <c r="BP288" s="67"/>
      <c r="BQ288" s="67"/>
      <c r="BR288" s="67"/>
    </row>
    <row r="289" ht="15.75" customHeight="1"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67"/>
      <c r="BG289" s="67"/>
      <c r="BH289" s="67"/>
      <c r="BI289" s="67"/>
      <c r="BJ289" s="67"/>
      <c r="BK289" s="67"/>
      <c r="BL289" s="67"/>
      <c r="BM289" s="67"/>
      <c r="BN289" s="67"/>
      <c r="BO289" s="67"/>
      <c r="BP289" s="67"/>
      <c r="BQ289" s="67"/>
      <c r="BR289" s="67"/>
    </row>
    <row r="290" ht="15.75" customHeight="1"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67"/>
      <c r="BG290" s="67"/>
      <c r="BH290" s="67"/>
      <c r="BI290" s="67"/>
      <c r="BJ290" s="67"/>
      <c r="BK290" s="67"/>
      <c r="BL290" s="67"/>
      <c r="BM290" s="67"/>
      <c r="BN290" s="67"/>
      <c r="BO290" s="67"/>
      <c r="BP290" s="67"/>
      <c r="BQ290" s="67"/>
      <c r="BR290" s="67"/>
    </row>
    <row r="291" ht="15.75" customHeight="1"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  <c r="BF291" s="67"/>
      <c r="BG291" s="67"/>
      <c r="BH291" s="67"/>
      <c r="BI291" s="67"/>
      <c r="BJ291" s="67"/>
      <c r="BK291" s="67"/>
      <c r="BL291" s="67"/>
      <c r="BM291" s="67"/>
      <c r="BN291" s="67"/>
      <c r="BO291" s="67"/>
      <c r="BP291" s="67"/>
      <c r="BQ291" s="67"/>
      <c r="BR291" s="67"/>
    </row>
    <row r="292" ht="15.75" customHeight="1"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  <c r="BF292" s="67"/>
      <c r="BG292" s="67"/>
      <c r="BH292" s="67"/>
      <c r="BI292" s="67"/>
      <c r="BJ292" s="67"/>
      <c r="BK292" s="67"/>
      <c r="BL292" s="67"/>
      <c r="BM292" s="67"/>
      <c r="BN292" s="67"/>
      <c r="BO292" s="67"/>
      <c r="BP292" s="67"/>
      <c r="BQ292" s="67"/>
      <c r="BR292" s="67"/>
    </row>
    <row r="293" ht="15.75" customHeight="1"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  <c r="BF293" s="67"/>
      <c r="BG293" s="67"/>
      <c r="BH293" s="67"/>
      <c r="BI293" s="67"/>
      <c r="BJ293" s="67"/>
      <c r="BK293" s="67"/>
      <c r="BL293" s="67"/>
      <c r="BM293" s="67"/>
      <c r="BN293" s="67"/>
      <c r="BO293" s="67"/>
      <c r="BP293" s="67"/>
      <c r="BQ293" s="67"/>
      <c r="BR293" s="67"/>
    </row>
    <row r="294" ht="15.75" customHeight="1"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  <c r="BF294" s="67"/>
      <c r="BG294" s="67"/>
      <c r="BH294" s="67"/>
      <c r="BI294" s="67"/>
      <c r="BJ294" s="67"/>
      <c r="BK294" s="67"/>
      <c r="BL294" s="67"/>
      <c r="BM294" s="67"/>
      <c r="BN294" s="67"/>
      <c r="BO294" s="67"/>
      <c r="BP294" s="67"/>
      <c r="BQ294" s="67"/>
      <c r="BR294" s="67"/>
    </row>
    <row r="295" ht="15.75" customHeight="1"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  <c r="BF295" s="67"/>
      <c r="BG295" s="67"/>
      <c r="BH295" s="67"/>
      <c r="BI295" s="67"/>
      <c r="BJ295" s="67"/>
      <c r="BK295" s="67"/>
      <c r="BL295" s="67"/>
      <c r="BM295" s="67"/>
      <c r="BN295" s="67"/>
      <c r="BO295" s="67"/>
      <c r="BP295" s="67"/>
      <c r="BQ295" s="67"/>
      <c r="BR295" s="67"/>
    </row>
    <row r="296" ht="15.75" customHeight="1"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67"/>
      <c r="BG296" s="67"/>
      <c r="BH296" s="67"/>
      <c r="BI296" s="67"/>
      <c r="BJ296" s="67"/>
      <c r="BK296" s="67"/>
      <c r="BL296" s="67"/>
      <c r="BM296" s="67"/>
      <c r="BN296" s="67"/>
      <c r="BO296" s="67"/>
      <c r="BP296" s="67"/>
      <c r="BQ296" s="67"/>
      <c r="BR296" s="67"/>
    </row>
    <row r="297" ht="15.75" customHeight="1"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67"/>
      <c r="BF297" s="67"/>
      <c r="BG297" s="67"/>
      <c r="BH297" s="67"/>
      <c r="BI297" s="67"/>
      <c r="BJ297" s="67"/>
      <c r="BK297" s="67"/>
      <c r="BL297" s="67"/>
      <c r="BM297" s="67"/>
      <c r="BN297" s="67"/>
      <c r="BO297" s="67"/>
      <c r="BP297" s="67"/>
      <c r="BQ297" s="67"/>
      <c r="BR297" s="67"/>
    </row>
    <row r="298" ht="15.75" customHeight="1"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67"/>
      <c r="BF298" s="67"/>
      <c r="BG298" s="67"/>
      <c r="BH298" s="67"/>
      <c r="BI298" s="67"/>
      <c r="BJ298" s="67"/>
      <c r="BK298" s="67"/>
      <c r="BL298" s="67"/>
      <c r="BM298" s="67"/>
      <c r="BN298" s="67"/>
      <c r="BO298" s="67"/>
      <c r="BP298" s="67"/>
      <c r="BQ298" s="67"/>
      <c r="BR298" s="67"/>
    </row>
    <row r="299" ht="15.75" customHeight="1"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67"/>
      <c r="BG299" s="67"/>
      <c r="BH299" s="67"/>
      <c r="BI299" s="67"/>
      <c r="BJ299" s="67"/>
      <c r="BK299" s="67"/>
      <c r="BL299" s="67"/>
      <c r="BM299" s="67"/>
      <c r="BN299" s="67"/>
      <c r="BO299" s="67"/>
      <c r="BP299" s="67"/>
      <c r="BQ299" s="67"/>
      <c r="BR299" s="67"/>
    </row>
    <row r="300" ht="15.75" customHeight="1"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  <c r="BG300" s="67"/>
      <c r="BH300" s="67"/>
      <c r="BI300" s="67"/>
      <c r="BJ300" s="67"/>
      <c r="BK300" s="67"/>
      <c r="BL300" s="67"/>
      <c r="BM300" s="67"/>
      <c r="BN300" s="67"/>
      <c r="BO300" s="67"/>
      <c r="BP300" s="67"/>
      <c r="BQ300" s="67"/>
      <c r="BR300" s="67"/>
    </row>
    <row r="301" ht="15.75" customHeight="1"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67"/>
      <c r="BG301" s="67"/>
      <c r="BH301" s="67"/>
      <c r="BI301" s="67"/>
      <c r="BJ301" s="67"/>
      <c r="BK301" s="67"/>
      <c r="BL301" s="67"/>
      <c r="BM301" s="67"/>
      <c r="BN301" s="67"/>
      <c r="BO301" s="67"/>
      <c r="BP301" s="67"/>
      <c r="BQ301" s="67"/>
      <c r="BR301" s="67"/>
    </row>
    <row r="302" ht="15.75" customHeight="1"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67"/>
      <c r="BG302" s="67"/>
      <c r="BH302" s="67"/>
      <c r="BI302" s="67"/>
      <c r="BJ302" s="67"/>
      <c r="BK302" s="67"/>
      <c r="BL302" s="67"/>
      <c r="BM302" s="67"/>
      <c r="BN302" s="67"/>
      <c r="BO302" s="67"/>
      <c r="BP302" s="67"/>
      <c r="BQ302" s="67"/>
      <c r="BR302" s="67"/>
    </row>
    <row r="303" ht="15.75" customHeight="1"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67"/>
      <c r="BG303" s="67"/>
      <c r="BH303" s="67"/>
      <c r="BI303" s="67"/>
      <c r="BJ303" s="67"/>
      <c r="BK303" s="67"/>
      <c r="BL303" s="67"/>
      <c r="BM303" s="67"/>
      <c r="BN303" s="67"/>
      <c r="BO303" s="67"/>
      <c r="BP303" s="67"/>
      <c r="BQ303" s="67"/>
      <c r="BR303" s="67"/>
    </row>
    <row r="304" ht="15.75" customHeight="1"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67"/>
      <c r="BG304" s="67"/>
      <c r="BH304" s="67"/>
      <c r="BI304" s="67"/>
      <c r="BJ304" s="67"/>
      <c r="BK304" s="67"/>
      <c r="BL304" s="67"/>
      <c r="BM304" s="67"/>
      <c r="BN304" s="67"/>
      <c r="BO304" s="67"/>
      <c r="BP304" s="67"/>
      <c r="BQ304" s="67"/>
      <c r="BR304" s="67"/>
    </row>
    <row r="305" ht="15.75" customHeight="1"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67"/>
      <c r="BG305" s="67"/>
      <c r="BH305" s="67"/>
      <c r="BI305" s="67"/>
      <c r="BJ305" s="67"/>
      <c r="BK305" s="67"/>
      <c r="BL305" s="67"/>
      <c r="BM305" s="67"/>
      <c r="BN305" s="67"/>
      <c r="BO305" s="67"/>
      <c r="BP305" s="67"/>
      <c r="BQ305" s="67"/>
      <c r="BR305" s="67"/>
    </row>
    <row r="306" ht="15.75" customHeight="1"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67"/>
      <c r="BG306" s="67"/>
      <c r="BH306" s="67"/>
      <c r="BI306" s="67"/>
      <c r="BJ306" s="67"/>
      <c r="BK306" s="67"/>
      <c r="BL306" s="67"/>
      <c r="BM306" s="67"/>
      <c r="BN306" s="67"/>
      <c r="BO306" s="67"/>
      <c r="BP306" s="67"/>
      <c r="BQ306" s="67"/>
      <c r="BR306" s="67"/>
    </row>
    <row r="307" ht="15.75" customHeight="1"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67"/>
      <c r="BG307" s="67"/>
      <c r="BH307" s="67"/>
      <c r="BI307" s="67"/>
      <c r="BJ307" s="67"/>
      <c r="BK307" s="67"/>
      <c r="BL307" s="67"/>
      <c r="BM307" s="67"/>
      <c r="BN307" s="67"/>
      <c r="BO307" s="67"/>
      <c r="BP307" s="67"/>
      <c r="BQ307" s="67"/>
      <c r="BR307" s="67"/>
    </row>
    <row r="308" ht="15.75" customHeight="1"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67"/>
      <c r="BG308" s="67"/>
      <c r="BH308" s="67"/>
      <c r="BI308" s="67"/>
      <c r="BJ308" s="67"/>
      <c r="BK308" s="67"/>
      <c r="BL308" s="67"/>
      <c r="BM308" s="67"/>
      <c r="BN308" s="67"/>
      <c r="BO308" s="67"/>
      <c r="BP308" s="67"/>
      <c r="BQ308" s="67"/>
      <c r="BR308" s="67"/>
    </row>
    <row r="309" ht="15.75" customHeight="1"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67"/>
      <c r="BG309" s="67"/>
      <c r="BH309" s="67"/>
      <c r="BI309" s="67"/>
      <c r="BJ309" s="67"/>
      <c r="BK309" s="67"/>
      <c r="BL309" s="67"/>
      <c r="BM309" s="67"/>
      <c r="BN309" s="67"/>
      <c r="BO309" s="67"/>
      <c r="BP309" s="67"/>
      <c r="BQ309" s="67"/>
      <c r="BR309" s="67"/>
    </row>
    <row r="310" ht="15.75" customHeight="1"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67"/>
      <c r="BG310" s="67"/>
      <c r="BH310" s="67"/>
      <c r="BI310" s="67"/>
      <c r="BJ310" s="67"/>
      <c r="BK310" s="67"/>
      <c r="BL310" s="67"/>
      <c r="BM310" s="67"/>
      <c r="BN310" s="67"/>
      <c r="BO310" s="67"/>
      <c r="BP310" s="67"/>
      <c r="BQ310" s="67"/>
      <c r="BR310" s="67"/>
    </row>
    <row r="311" ht="15.75" customHeight="1"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67"/>
      <c r="BG311" s="67"/>
      <c r="BH311" s="67"/>
      <c r="BI311" s="67"/>
      <c r="BJ311" s="67"/>
      <c r="BK311" s="67"/>
      <c r="BL311" s="67"/>
      <c r="BM311" s="67"/>
      <c r="BN311" s="67"/>
      <c r="BO311" s="67"/>
      <c r="BP311" s="67"/>
      <c r="BQ311" s="67"/>
      <c r="BR311" s="67"/>
    </row>
    <row r="312" ht="15.75" customHeight="1"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67"/>
      <c r="BG312" s="67"/>
      <c r="BH312" s="67"/>
      <c r="BI312" s="67"/>
      <c r="BJ312" s="67"/>
      <c r="BK312" s="67"/>
      <c r="BL312" s="67"/>
      <c r="BM312" s="67"/>
      <c r="BN312" s="67"/>
      <c r="BO312" s="67"/>
      <c r="BP312" s="67"/>
      <c r="BQ312" s="67"/>
      <c r="BR312" s="67"/>
    </row>
    <row r="313" ht="15.75" customHeight="1"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67"/>
      <c r="BF313" s="67"/>
      <c r="BG313" s="67"/>
      <c r="BH313" s="67"/>
      <c r="BI313" s="67"/>
      <c r="BJ313" s="67"/>
      <c r="BK313" s="67"/>
      <c r="BL313" s="67"/>
      <c r="BM313" s="67"/>
      <c r="BN313" s="67"/>
      <c r="BO313" s="67"/>
      <c r="BP313" s="67"/>
      <c r="BQ313" s="67"/>
      <c r="BR313" s="67"/>
    </row>
    <row r="314" ht="15.75" customHeight="1"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67"/>
      <c r="BF314" s="67"/>
      <c r="BG314" s="67"/>
      <c r="BH314" s="67"/>
      <c r="BI314" s="67"/>
      <c r="BJ314" s="67"/>
      <c r="BK314" s="67"/>
      <c r="BL314" s="67"/>
      <c r="BM314" s="67"/>
      <c r="BN314" s="67"/>
      <c r="BO314" s="67"/>
      <c r="BP314" s="67"/>
      <c r="BQ314" s="67"/>
      <c r="BR314" s="67"/>
    </row>
    <row r="315" ht="15.75" customHeight="1"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67"/>
      <c r="BG315" s="67"/>
      <c r="BH315" s="67"/>
      <c r="BI315" s="67"/>
      <c r="BJ315" s="67"/>
      <c r="BK315" s="67"/>
      <c r="BL315" s="67"/>
      <c r="BM315" s="67"/>
      <c r="BN315" s="67"/>
      <c r="BO315" s="67"/>
      <c r="BP315" s="67"/>
      <c r="BQ315" s="67"/>
      <c r="BR315" s="67"/>
    </row>
    <row r="316" ht="15.75" customHeight="1"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  <c r="BO316" s="67"/>
      <c r="BP316" s="67"/>
      <c r="BQ316" s="67"/>
      <c r="BR316" s="67"/>
    </row>
    <row r="317" ht="15.75" customHeight="1"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67"/>
      <c r="BF317" s="67"/>
      <c r="BG317" s="67"/>
      <c r="BH317" s="67"/>
      <c r="BI317" s="67"/>
      <c r="BJ317" s="67"/>
      <c r="BK317" s="67"/>
      <c r="BL317" s="67"/>
      <c r="BM317" s="67"/>
      <c r="BN317" s="67"/>
      <c r="BO317" s="67"/>
      <c r="BP317" s="67"/>
      <c r="BQ317" s="67"/>
      <c r="BR317" s="67"/>
    </row>
    <row r="318" ht="15.75" customHeight="1"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67"/>
      <c r="BF318" s="67"/>
      <c r="BG318" s="67"/>
      <c r="BH318" s="67"/>
      <c r="BI318" s="67"/>
      <c r="BJ318" s="67"/>
      <c r="BK318" s="67"/>
      <c r="BL318" s="67"/>
      <c r="BM318" s="67"/>
      <c r="BN318" s="67"/>
      <c r="BO318" s="67"/>
      <c r="BP318" s="67"/>
      <c r="BQ318" s="67"/>
      <c r="BR318" s="67"/>
    </row>
    <row r="319" ht="15.75" customHeight="1"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67"/>
      <c r="BF319" s="67"/>
      <c r="BG319" s="67"/>
      <c r="BH319" s="67"/>
      <c r="BI319" s="67"/>
      <c r="BJ319" s="67"/>
      <c r="BK319" s="67"/>
      <c r="BL319" s="67"/>
      <c r="BM319" s="67"/>
      <c r="BN319" s="67"/>
      <c r="BO319" s="67"/>
      <c r="BP319" s="67"/>
      <c r="BQ319" s="67"/>
      <c r="BR319" s="67"/>
    </row>
    <row r="320" ht="15.75" customHeight="1"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67"/>
      <c r="BG320" s="67"/>
      <c r="BH320" s="67"/>
      <c r="BI320" s="67"/>
      <c r="BJ320" s="67"/>
      <c r="BK320" s="67"/>
      <c r="BL320" s="67"/>
      <c r="BM320" s="67"/>
      <c r="BN320" s="67"/>
      <c r="BO320" s="67"/>
      <c r="BP320" s="67"/>
      <c r="BQ320" s="67"/>
      <c r="BR320" s="67"/>
    </row>
    <row r="321" ht="15.75" customHeight="1"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67"/>
      <c r="BF321" s="67"/>
      <c r="BG321" s="67"/>
      <c r="BH321" s="67"/>
      <c r="BI321" s="67"/>
      <c r="BJ321" s="67"/>
      <c r="BK321" s="67"/>
      <c r="BL321" s="67"/>
      <c r="BM321" s="67"/>
      <c r="BN321" s="67"/>
      <c r="BO321" s="67"/>
      <c r="BP321" s="67"/>
      <c r="BQ321" s="67"/>
      <c r="BR321" s="67"/>
    </row>
    <row r="322" ht="15.75" customHeight="1"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67"/>
      <c r="BF322" s="67"/>
      <c r="BG322" s="67"/>
      <c r="BH322" s="67"/>
      <c r="BI322" s="67"/>
      <c r="BJ322" s="67"/>
      <c r="BK322" s="67"/>
      <c r="BL322" s="67"/>
      <c r="BM322" s="67"/>
      <c r="BN322" s="67"/>
      <c r="BO322" s="67"/>
      <c r="BP322" s="67"/>
      <c r="BQ322" s="67"/>
      <c r="BR322" s="67"/>
    </row>
    <row r="323" ht="15.75" customHeight="1"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67"/>
      <c r="BF323" s="67"/>
      <c r="BG323" s="67"/>
      <c r="BH323" s="67"/>
      <c r="BI323" s="67"/>
      <c r="BJ323" s="67"/>
      <c r="BK323" s="67"/>
      <c r="BL323" s="67"/>
      <c r="BM323" s="67"/>
      <c r="BN323" s="67"/>
      <c r="BO323" s="67"/>
      <c r="BP323" s="67"/>
      <c r="BQ323" s="67"/>
      <c r="BR323" s="67"/>
    </row>
    <row r="324" ht="15.75" customHeight="1"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67"/>
      <c r="BF324" s="67"/>
      <c r="BG324" s="67"/>
      <c r="BH324" s="67"/>
      <c r="BI324" s="67"/>
      <c r="BJ324" s="67"/>
      <c r="BK324" s="67"/>
      <c r="BL324" s="67"/>
      <c r="BM324" s="67"/>
      <c r="BN324" s="67"/>
      <c r="BO324" s="67"/>
      <c r="BP324" s="67"/>
      <c r="BQ324" s="67"/>
      <c r="BR324" s="67"/>
    </row>
    <row r="325" ht="15.75" customHeight="1"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67"/>
      <c r="BF325" s="67"/>
      <c r="BG325" s="67"/>
      <c r="BH325" s="67"/>
      <c r="BI325" s="67"/>
      <c r="BJ325" s="67"/>
      <c r="BK325" s="67"/>
      <c r="BL325" s="67"/>
      <c r="BM325" s="67"/>
      <c r="BN325" s="67"/>
      <c r="BO325" s="67"/>
      <c r="BP325" s="67"/>
      <c r="BQ325" s="67"/>
      <c r="BR325" s="67"/>
    </row>
    <row r="326" ht="15.75" customHeight="1"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67"/>
      <c r="BF326" s="67"/>
      <c r="BG326" s="67"/>
      <c r="BH326" s="67"/>
      <c r="BI326" s="67"/>
      <c r="BJ326" s="67"/>
      <c r="BK326" s="67"/>
      <c r="BL326" s="67"/>
      <c r="BM326" s="67"/>
      <c r="BN326" s="67"/>
      <c r="BO326" s="67"/>
      <c r="BP326" s="67"/>
      <c r="BQ326" s="67"/>
      <c r="BR326" s="67"/>
    </row>
    <row r="327" ht="15.75" customHeight="1"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67"/>
      <c r="BF327" s="67"/>
      <c r="BG327" s="67"/>
      <c r="BH327" s="67"/>
      <c r="BI327" s="67"/>
      <c r="BJ327" s="67"/>
      <c r="BK327" s="67"/>
      <c r="BL327" s="67"/>
      <c r="BM327" s="67"/>
      <c r="BN327" s="67"/>
      <c r="BO327" s="67"/>
      <c r="BP327" s="67"/>
      <c r="BQ327" s="67"/>
      <c r="BR327" s="67"/>
    </row>
    <row r="328" ht="15.75" customHeight="1"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67"/>
      <c r="BG328" s="67"/>
      <c r="BH328" s="67"/>
      <c r="BI328" s="67"/>
      <c r="BJ328" s="67"/>
      <c r="BK328" s="67"/>
      <c r="BL328" s="67"/>
      <c r="BM328" s="67"/>
      <c r="BN328" s="67"/>
      <c r="BO328" s="67"/>
      <c r="BP328" s="67"/>
      <c r="BQ328" s="67"/>
      <c r="BR328" s="67"/>
    </row>
    <row r="329" ht="15.75" customHeight="1"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67"/>
      <c r="BG329" s="67"/>
      <c r="BH329" s="67"/>
      <c r="BI329" s="67"/>
      <c r="BJ329" s="67"/>
      <c r="BK329" s="67"/>
      <c r="BL329" s="67"/>
      <c r="BM329" s="67"/>
      <c r="BN329" s="67"/>
      <c r="BO329" s="67"/>
      <c r="BP329" s="67"/>
      <c r="BQ329" s="67"/>
      <c r="BR329" s="67"/>
    </row>
    <row r="330" ht="15.75" customHeight="1"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  <c r="BG330" s="67"/>
      <c r="BH330" s="67"/>
      <c r="BI330" s="67"/>
      <c r="BJ330" s="67"/>
      <c r="BK330" s="67"/>
      <c r="BL330" s="67"/>
      <c r="BM330" s="67"/>
      <c r="BN330" s="67"/>
      <c r="BO330" s="67"/>
      <c r="BP330" s="67"/>
      <c r="BQ330" s="67"/>
      <c r="BR330" s="67"/>
    </row>
    <row r="331" ht="15.75" customHeight="1"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  <c r="BG331" s="67"/>
      <c r="BH331" s="67"/>
      <c r="BI331" s="67"/>
      <c r="BJ331" s="67"/>
      <c r="BK331" s="67"/>
      <c r="BL331" s="67"/>
      <c r="BM331" s="67"/>
      <c r="BN331" s="67"/>
      <c r="BO331" s="67"/>
      <c r="BP331" s="67"/>
      <c r="BQ331" s="67"/>
      <c r="BR331" s="67"/>
    </row>
    <row r="332" ht="15.75" customHeight="1"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  <c r="BG332" s="67"/>
      <c r="BH332" s="67"/>
      <c r="BI332" s="67"/>
      <c r="BJ332" s="67"/>
      <c r="BK332" s="67"/>
      <c r="BL332" s="67"/>
      <c r="BM332" s="67"/>
      <c r="BN332" s="67"/>
      <c r="BO332" s="67"/>
      <c r="BP332" s="67"/>
      <c r="BQ332" s="67"/>
      <c r="BR332" s="67"/>
    </row>
    <row r="333" ht="15.75" customHeight="1"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67"/>
      <c r="BF333" s="67"/>
      <c r="BG333" s="67"/>
      <c r="BH333" s="67"/>
      <c r="BI333" s="67"/>
      <c r="BJ333" s="67"/>
      <c r="BK333" s="67"/>
      <c r="BL333" s="67"/>
      <c r="BM333" s="67"/>
      <c r="BN333" s="67"/>
      <c r="BO333" s="67"/>
      <c r="BP333" s="67"/>
      <c r="BQ333" s="67"/>
      <c r="BR333" s="67"/>
    </row>
    <row r="334" ht="15.75" customHeight="1"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67"/>
      <c r="BG334" s="67"/>
      <c r="BH334" s="67"/>
      <c r="BI334" s="67"/>
      <c r="BJ334" s="67"/>
      <c r="BK334" s="67"/>
      <c r="BL334" s="67"/>
      <c r="BM334" s="67"/>
      <c r="BN334" s="67"/>
      <c r="BO334" s="67"/>
      <c r="BP334" s="67"/>
      <c r="BQ334" s="67"/>
      <c r="BR334" s="67"/>
    </row>
    <row r="335" ht="15.75" customHeight="1"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67"/>
      <c r="BG335" s="67"/>
      <c r="BH335" s="67"/>
      <c r="BI335" s="67"/>
      <c r="BJ335" s="67"/>
      <c r="BK335" s="67"/>
      <c r="BL335" s="67"/>
      <c r="BM335" s="67"/>
      <c r="BN335" s="67"/>
      <c r="BO335" s="67"/>
      <c r="BP335" s="67"/>
      <c r="BQ335" s="67"/>
      <c r="BR335" s="67"/>
    </row>
    <row r="336" ht="15.75" customHeight="1"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67"/>
      <c r="BF336" s="67"/>
      <c r="BG336" s="67"/>
      <c r="BH336" s="67"/>
      <c r="BI336" s="67"/>
      <c r="BJ336" s="67"/>
      <c r="BK336" s="67"/>
      <c r="BL336" s="67"/>
      <c r="BM336" s="67"/>
      <c r="BN336" s="67"/>
      <c r="BO336" s="67"/>
      <c r="BP336" s="67"/>
      <c r="BQ336" s="67"/>
      <c r="BR336" s="67"/>
    </row>
    <row r="337" ht="15.75" customHeight="1"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67"/>
      <c r="BF337" s="67"/>
      <c r="BG337" s="67"/>
      <c r="BH337" s="67"/>
      <c r="BI337" s="67"/>
      <c r="BJ337" s="67"/>
      <c r="BK337" s="67"/>
      <c r="BL337" s="67"/>
      <c r="BM337" s="67"/>
      <c r="BN337" s="67"/>
      <c r="BO337" s="67"/>
      <c r="BP337" s="67"/>
      <c r="BQ337" s="67"/>
      <c r="BR337" s="67"/>
    </row>
    <row r="338" ht="15.75" customHeight="1"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  <c r="BG338" s="67"/>
      <c r="BH338" s="67"/>
      <c r="BI338" s="67"/>
      <c r="BJ338" s="67"/>
      <c r="BK338" s="67"/>
      <c r="BL338" s="67"/>
      <c r="BM338" s="67"/>
      <c r="BN338" s="67"/>
      <c r="BO338" s="67"/>
      <c r="BP338" s="67"/>
      <c r="BQ338" s="67"/>
      <c r="BR338" s="67"/>
    </row>
    <row r="339" ht="15.75" customHeight="1"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67"/>
      <c r="BF339" s="67"/>
      <c r="BG339" s="67"/>
      <c r="BH339" s="67"/>
      <c r="BI339" s="67"/>
      <c r="BJ339" s="67"/>
      <c r="BK339" s="67"/>
      <c r="BL339" s="67"/>
      <c r="BM339" s="67"/>
      <c r="BN339" s="67"/>
      <c r="BO339" s="67"/>
      <c r="BP339" s="67"/>
      <c r="BQ339" s="67"/>
      <c r="BR339" s="67"/>
    </row>
    <row r="340" ht="15.75" customHeight="1"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67"/>
      <c r="BF340" s="67"/>
      <c r="BG340" s="67"/>
      <c r="BH340" s="67"/>
      <c r="BI340" s="67"/>
      <c r="BJ340" s="67"/>
      <c r="BK340" s="67"/>
      <c r="BL340" s="67"/>
      <c r="BM340" s="67"/>
      <c r="BN340" s="67"/>
      <c r="BO340" s="67"/>
      <c r="BP340" s="67"/>
      <c r="BQ340" s="67"/>
      <c r="BR340" s="67"/>
    </row>
    <row r="341" ht="15.75" customHeight="1"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</row>
    <row r="342" ht="15.75" customHeight="1"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  <c r="BG342" s="67"/>
      <c r="BH342" s="67"/>
      <c r="BI342" s="67"/>
      <c r="BJ342" s="67"/>
      <c r="BK342" s="67"/>
      <c r="BL342" s="67"/>
      <c r="BM342" s="67"/>
      <c r="BN342" s="67"/>
      <c r="BO342" s="67"/>
      <c r="BP342" s="67"/>
      <c r="BQ342" s="67"/>
      <c r="BR342" s="67"/>
    </row>
    <row r="343" ht="15.75" customHeight="1"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  <c r="BG343" s="67"/>
      <c r="BH343" s="67"/>
      <c r="BI343" s="67"/>
      <c r="BJ343" s="67"/>
      <c r="BK343" s="67"/>
      <c r="BL343" s="67"/>
      <c r="BM343" s="67"/>
      <c r="BN343" s="67"/>
      <c r="BO343" s="67"/>
      <c r="BP343" s="67"/>
      <c r="BQ343" s="67"/>
      <c r="BR343" s="67"/>
    </row>
    <row r="344" ht="15.75" customHeight="1"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  <c r="BG344" s="67"/>
      <c r="BH344" s="67"/>
      <c r="BI344" s="67"/>
      <c r="BJ344" s="67"/>
      <c r="BK344" s="67"/>
      <c r="BL344" s="67"/>
      <c r="BM344" s="67"/>
      <c r="BN344" s="67"/>
      <c r="BO344" s="67"/>
      <c r="BP344" s="67"/>
      <c r="BQ344" s="67"/>
      <c r="BR344" s="67"/>
    </row>
    <row r="345" ht="15.75" customHeight="1"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  <c r="BG345" s="67"/>
      <c r="BH345" s="67"/>
      <c r="BI345" s="67"/>
      <c r="BJ345" s="67"/>
      <c r="BK345" s="67"/>
      <c r="BL345" s="67"/>
      <c r="BM345" s="67"/>
      <c r="BN345" s="67"/>
      <c r="BO345" s="67"/>
      <c r="BP345" s="67"/>
      <c r="BQ345" s="67"/>
      <c r="BR345" s="67"/>
    </row>
    <row r="346" ht="15.75" customHeight="1"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  <c r="BG346" s="67"/>
      <c r="BH346" s="67"/>
      <c r="BI346" s="67"/>
      <c r="BJ346" s="67"/>
      <c r="BK346" s="67"/>
      <c r="BL346" s="67"/>
      <c r="BM346" s="67"/>
      <c r="BN346" s="67"/>
      <c r="BO346" s="67"/>
      <c r="BP346" s="67"/>
      <c r="BQ346" s="67"/>
      <c r="BR346" s="67"/>
    </row>
    <row r="347" ht="15.75" customHeight="1"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67"/>
      <c r="BF347" s="67"/>
      <c r="BG347" s="67"/>
      <c r="BH347" s="67"/>
      <c r="BI347" s="67"/>
      <c r="BJ347" s="67"/>
      <c r="BK347" s="67"/>
      <c r="BL347" s="67"/>
      <c r="BM347" s="67"/>
      <c r="BN347" s="67"/>
      <c r="BO347" s="67"/>
      <c r="BP347" s="67"/>
      <c r="BQ347" s="67"/>
      <c r="BR347" s="67"/>
    </row>
    <row r="348" ht="15.75" customHeight="1"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67"/>
      <c r="BF348" s="67"/>
      <c r="BG348" s="67"/>
      <c r="BH348" s="67"/>
      <c r="BI348" s="67"/>
      <c r="BJ348" s="67"/>
      <c r="BK348" s="67"/>
      <c r="BL348" s="67"/>
      <c r="BM348" s="67"/>
      <c r="BN348" s="67"/>
      <c r="BO348" s="67"/>
      <c r="BP348" s="67"/>
      <c r="BQ348" s="67"/>
      <c r="BR348" s="67"/>
    </row>
    <row r="349" ht="15.75" customHeight="1"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  <c r="BG349" s="67"/>
      <c r="BH349" s="67"/>
      <c r="BI349" s="67"/>
      <c r="BJ349" s="67"/>
      <c r="BK349" s="67"/>
      <c r="BL349" s="67"/>
      <c r="BM349" s="67"/>
      <c r="BN349" s="67"/>
      <c r="BO349" s="67"/>
      <c r="BP349" s="67"/>
      <c r="BQ349" s="67"/>
      <c r="BR349" s="67"/>
    </row>
    <row r="350" ht="15.75" customHeight="1"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67"/>
      <c r="BF350" s="67"/>
      <c r="BG350" s="67"/>
      <c r="BH350" s="67"/>
      <c r="BI350" s="67"/>
      <c r="BJ350" s="67"/>
      <c r="BK350" s="67"/>
      <c r="BL350" s="67"/>
      <c r="BM350" s="67"/>
      <c r="BN350" s="67"/>
      <c r="BO350" s="67"/>
      <c r="BP350" s="67"/>
      <c r="BQ350" s="67"/>
      <c r="BR350" s="67"/>
    </row>
    <row r="351" ht="15.75" customHeight="1"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  <c r="BG351" s="67"/>
      <c r="BH351" s="67"/>
      <c r="BI351" s="67"/>
      <c r="BJ351" s="67"/>
      <c r="BK351" s="67"/>
      <c r="BL351" s="67"/>
      <c r="BM351" s="67"/>
      <c r="BN351" s="67"/>
      <c r="BO351" s="67"/>
      <c r="BP351" s="67"/>
      <c r="BQ351" s="67"/>
      <c r="BR351" s="67"/>
    </row>
    <row r="352" ht="15.75" customHeight="1"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67"/>
      <c r="BF352" s="67"/>
      <c r="BG352" s="67"/>
      <c r="BH352" s="67"/>
      <c r="BI352" s="67"/>
      <c r="BJ352" s="67"/>
      <c r="BK352" s="67"/>
      <c r="BL352" s="67"/>
      <c r="BM352" s="67"/>
      <c r="BN352" s="67"/>
      <c r="BO352" s="67"/>
      <c r="BP352" s="67"/>
      <c r="BQ352" s="67"/>
      <c r="BR352" s="67"/>
    </row>
    <row r="353" ht="15.75" customHeight="1"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67"/>
      <c r="BF353" s="67"/>
      <c r="BG353" s="67"/>
      <c r="BH353" s="67"/>
      <c r="BI353" s="67"/>
      <c r="BJ353" s="67"/>
      <c r="BK353" s="67"/>
      <c r="BL353" s="67"/>
      <c r="BM353" s="67"/>
      <c r="BN353" s="67"/>
      <c r="BO353" s="67"/>
      <c r="BP353" s="67"/>
      <c r="BQ353" s="67"/>
      <c r="BR353" s="67"/>
    </row>
    <row r="354" ht="15.75" customHeight="1"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67"/>
      <c r="BF354" s="67"/>
      <c r="BG354" s="67"/>
      <c r="BH354" s="67"/>
      <c r="BI354" s="67"/>
      <c r="BJ354" s="67"/>
      <c r="BK354" s="67"/>
      <c r="BL354" s="67"/>
      <c r="BM354" s="67"/>
      <c r="BN354" s="67"/>
      <c r="BO354" s="67"/>
      <c r="BP354" s="67"/>
      <c r="BQ354" s="67"/>
      <c r="BR354" s="67"/>
    </row>
    <row r="355" ht="15.75" customHeight="1"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67"/>
      <c r="BF355" s="67"/>
      <c r="BG355" s="67"/>
      <c r="BH355" s="67"/>
      <c r="BI355" s="67"/>
      <c r="BJ355" s="67"/>
      <c r="BK355" s="67"/>
      <c r="BL355" s="67"/>
      <c r="BM355" s="67"/>
      <c r="BN355" s="67"/>
      <c r="BO355" s="67"/>
      <c r="BP355" s="67"/>
      <c r="BQ355" s="67"/>
      <c r="BR355" s="67"/>
    </row>
    <row r="356" ht="15.75" customHeight="1"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67"/>
      <c r="BF356" s="67"/>
      <c r="BG356" s="67"/>
      <c r="BH356" s="67"/>
      <c r="BI356" s="67"/>
      <c r="BJ356" s="67"/>
      <c r="BK356" s="67"/>
      <c r="BL356" s="67"/>
      <c r="BM356" s="67"/>
      <c r="BN356" s="67"/>
      <c r="BO356" s="67"/>
      <c r="BP356" s="67"/>
      <c r="BQ356" s="67"/>
      <c r="BR356" s="67"/>
    </row>
    <row r="357" ht="15.75" customHeight="1"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67"/>
      <c r="BH357" s="67"/>
      <c r="BI357" s="67"/>
      <c r="BJ357" s="67"/>
      <c r="BK357" s="67"/>
      <c r="BL357" s="67"/>
      <c r="BM357" s="67"/>
      <c r="BN357" s="67"/>
      <c r="BO357" s="67"/>
      <c r="BP357" s="67"/>
      <c r="BQ357" s="67"/>
      <c r="BR357" s="67"/>
    </row>
    <row r="358" ht="15.75" customHeight="1"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67"/>
      <c r="BF358" s="67"/>
      <c r="BG358" s="67"/>
      <c r="BH358" s="67"/>
      <c r="BI358" s="67"/>
      <c r="BJ358" s="67"/>
      <c r="BK358" s="67"/>
      <c r="BL358" s="67"/>
      <c r="BM358" s="67"/>
      <c r="BN358" s="67"/>
      <c r="BO358" s="67"/>
      <c r="BP358" s="67"/>
      <c r="BQ358" s="67"/>
      <c r="BR358" s="67"/>
    </row>
    <row r="359" ht="15.75" customHeight="1"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67"/>
      <c r="BF359" s="67"/>
      <c r="BG359" s="67"/>
      <c r="BH359" s="67"/>
      <c r="BI359" s="67"/>
      <c r="BJ359" s="67"/>
      <c r="BK359" s="67"/>
      <c r="BL359" s="67"/>
      <c r="BM359" s="67"/>
      <c r="BN359" s="67"/>
      <c r="BO359" s="67"/>
      <c r="BP359" s="67"/>
      <c r="BQ359" s="67"/>
      <c r="BR359" s="67"/>
    </row>
    <row r="360" ht="15.75" customHeight="1"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  <c r="BG360" s="67"/>
      <c r="BH360" s="67"/>
      <c r="BI360" s="67"/>
      <c r="BJ360" s="67"/>
      <c r="BK360" s="67"/>
      <c r="BL360" s="67"/>
      <c r="BM360" s="67"/>
      <c r="BN360" s="67"/>
      <c r="BO360" s="67"/>
      <c r="BP360" s="67"/>
      <c r="BQ360" s="67"/>
      <c r="BR360" s="67"/>
    </row>
    <row r="361" ht="15.75" customHeight="1"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67"/>
      <c r="BF361" s="67"/>
      <c r="BG361" s="67"/>
      <c r="BH361" s="67"/>
      <c r="BI361" s="67"/>
      <c r="BJ361" s="67"/>
      <c r="BK361" s="67"/>
      <c r="BL361" s="67"/>
      <c r="BM361" s="67"/>
      <c r="BN361" s="67"/>
      <c r="BO361" s="67"/>
      <c r="BP361" s="67"/>
      <c r="BQ361" s="67"/>
      <c r="BR361" s="67"/>
    </row>
    <row r="362" ht="15.75" customHeight="1"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67"/>
      <c r="BF362" s="67"/>
      <c r="BG362" s="67"/>
      <c r="BH362" s="67"/>
      <c r="BI362" s="67"/>
      <c r="BJ362" s="67"/>
      <c r="BK362" s="67"/>
      <c r="BL362" s="67"/>
      <c r="BM362" s="67"/>
      <c r="BN362" s="67"/>
      <c r="BO362" s="67"/>
      <c r="BP362" s="67"/>
      <c r="BQ362" s="67"/>
      <c r="BR362" s="67"/>
    </row>
    <row r="363" ht="15.75" customHeight="1"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  <c r="BG363" s="67"/>
      <c r="BH363" s="67"/>
      <c r="BI363" s="67"/>
      <c r="BJ363" s="67"/>
      <c r="BK363" s="67"/>
      <c r="BL363" s="67"/>
      <c r="BM363" s="67"/>
      <c r="BN363" s="67"/>
      <c r="BO363" s="67"/>
      <c r="BP363" s="67"/>
      <c r="BQ363" s="67"/>
      <c r="BR363" s="67"/>
    </row>
    <row r="364" ht="15.75" customHeight="1"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</row>
    <row r="365" ht="15.75" customHeight="1"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</row>
    <row r="366" ht="15.75" customHeight="1"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67"/>
      <c r="BF366" s="67"/>
      <c r="BG366" s="67"/>
      <c r="BH366" s="67"/>
      <c r="BI366" s="67"/>
      <c r="BJ366" s="67"/>
      <c r="BK366" s="67"/>
      <c r="BL366" s="67"/>
      <c r="BM366" s="67"/>
      <c r="BN366" s="67"/>
      <c r="BO366" s="67"/>
      <c r="BP366" s="67"/>
      <c r="BQ366" s="67"/>
      <c r="BR366" s="67"/>
    </row>
    <row r="367" ht="15.75" customHeight="1"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  <c r="BG367" s="67"/>
      <c r="BH367" s="67"/>
      <c r="BI367" s="67"/>
      <c r="BJ367" s="67"/>
      <c r="BK367" s="67"/>
      <c r="BL367" s="67"/>
      <c r="BM367" s="67"/>
      <c r="BN367" s="67"/>
      <c r="BO367" s="67"/>
      <c r="BP367" s="67"/>
      <c r="BQ367" s="67"/>
      <c r="BR367" s="67"/>
    </row>
    <row r="368" ht="15.75" customHeight="1"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</row>
    <row r="369" ht="15.75" customHeight="1"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7"/>
      <c r="BF369" s="67"/>
      <c r="BG369" s="67"/>
      <c r="BH369" s="67"/>
      <c r="BI369" s="67"/>
      <c r="BJ369" s="67"/>
      <c r="BK369" s="67"/>
      <c r="BL369" s="67"/>
      <c r="BM369" s="67"/>
      <c r="BN369" s="67"/>
      <c r="BO369" s="67"/>
      <c r="BP369" s="67"/>
      <c r="BQ369" s="67"/>
      <c r="BR369" s="67"/>
    </row>
    <row r="370" ht="15.75" customHeight="1"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  <c r="BG370" s="67"/>
      <c r="BH370" s="67"/>
      <c r="BI370" s="67"/>
      <c r="BJ370" s="67"/>
      <c r="BK370" s="67"/>
      <c r="BL370" s="67"/>
      <c r="BM370" s="67"/>
      <c r="BN370" s="67"/>
      <c r="BO370" s="67"/>
      <c r="BP370" s="67"/>
      <c r="BQ370" s="67"/>
      <c r="BR370" s="67"/>
    </row>
    <row r="371" ht="15.75" customHeight="1"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  <c r="BG371" s="67"/>
      <c r="BH371" s="67"/>
      <c r="BI371" s="67"/>
      <c r="BJ371" s="67"/>
      <c r="BK371" s="67"/>
      <c r="BL371" s="67"/>
      <c r="BM371" s="67"/>
      <c r="BN371" s="67"/>
      <c r="BO371" s="67"/>
      <c r="BP371" s="67"/>
      <c r="BQ371" s="67"/>
      <c r="BR371" s="67"/>
    </row>
    <row r="372" ht="15.75" customHeight="1"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  <c r="BG372" s="67"/>
      <c r="BH372" s="67"/>
      <c r="BI372" s="67"/>
      <c r="BJ372" s="67"/>
      <c r="BK372" s="67"/>
      <c r="BL372" s="67"/>
      <c r="BM372" s="67"/>
      <c r="BN372" s="67"/>
      <c r="BO372" s="67"/>
      <c r="BP372" s="67"/>
      <c r="BQ372" s="67"/>
      <c r="BR372" s="67"/>
    </row>
    <row r="373" ht="15.75" customHeight="1"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  <c r="BG373" s="67"/>
      <c r="BH373" s="67"/>
      <c r="BI373" s="67"/>
      <c r="BJ373" s="67"/>
      <c r="BK373" s="67"/>
      <c r="BL373" s="67"/>
      <c r="BM373" s="67"/>
      <c r="BN373" s="67"/>
      <c r="BO373" s="67"/>
      <c r="BP373" s="67"/>
      <c r="BQ373" s="67"/>
      <c r="BR373" s="67"/>
    </row>
    <row r="374" ht="15.75" customHeight="1"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  <c r="BG374" s="67"/>
      <c r="BH374" s="67"/>
      <c r="BI374" s="67"/>
      <c r="BJ374" s="67"/>
      <c r="BK374" s="67"/>
      <c r="BL374" s="67"/>
      <c r="BM374" s="67"/>
      <c r="BN374" s="67"/>
      <c r="BO374" s="67"/>
      <c r="BP374" s="67"/>
      <c r="BQ374" s="67"/>
      <c r="BR374" s="67"/>
    </row>
    <row r="375" ht="15.75" customHeight="1"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  <c r="BG375" s="67"/>
      <c r="BH375" s="67"/>
      <c r="BI375" s="67"/>
      <c r="BJ375" s="67"/>
      <c r="BK375" s="67"/>
      <c r="BL375" s="67"/>
      <c r="BM375" s="67"/>
      <c r="BN375" s="67"/>
      <c r="BO375" s="67"/>
      <c r="BP375" s="67"/>
      <c r="BQ375" s="67"/>
      <c r="BR375" s="67"/>
    </row>
    <row r="376" ht="15.75" customHeight="1"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  <c r="BG376" s="67"/>
      <c r="BH376" s="67"/>
      <c r="BI376" s="67"/>
      <c r="BJ376" s="67"/>
      <c r="BK376" s="67"/>
      <c r="BL376" s="67"/>
      <c r="BM376" s="67"/>
      <c r="BN376" s="67"/>
      <c r="BO376" s="67"/>
      <c r="BP376" s="67"/>
      <c r="BQ376" s="67"/>
      <c r="BR376" s="67"/>
    </row>
    <row r="377" ht="15.75" customHeight="1"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  <c r="BG377" s="67"/>
      <c r="BH377" s="67"/>
      <c r="BI377" s="67"/>
      <c r="BJ377" s="67"/>
      <c r="BK377" s="67"/>
      <c r="BL377" s="67"/>
      <c r="BM377" s="67"/>
      <c r="BN377" s="67"/>
      <c r="BO377" s="67"/>
      <c r="BP377" s="67"/>
      <c r="BQ377" s="67"/>
      <c r="BR377" s="67"/>
    </row>
    <row r="378" ht="15.75" customHeight="1"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67"/>
      <c r="BF378" s="67"/>
      <c r="BG378" s="67"/>
      <c r="BH378" s="67"/>
      <c r="BI378" s="67"/>
      <c r="BJ378" s="67"/>
      <c r="BK378" s="67"/>
      <c r="BL378" s="67"/>
      <c r="BM378" s="67"/>
      <c r="BN378" s="67"/>
      <c r="BO378" s="67"/>
      <c r="BP378" s="67"/>
      <c r="BQ378" s="67"/>
      <c r="BR378" s="67"/>
    </row>
    <row r="379" ht="15.75" customHeight="1"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  <c r="BI379" s="67"/>
      <c r="BJ379" s="67"/>
      <c r="BK379" s="67"/>
      <c r="BL379" s="67"/>
      <c r="BM379" s="67"/>
      <c r="BN379" s="67"/>
      <c r="BO379" s="67"/>
      <c r="BP379" s="67"/>
      <c r="BQ379" s="67"/>
      <c r="BR379" s="67"/>
    </row>
    <row r="380" ht="15.75" customHeight="1"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67"/>
      <c r="BF380" s="67"/>
      <c r="BG380" s="67"/>
      <c r="BH380" s="67"/>
      <c r="BI380" s="67"/>
      <c r="BJ380" s="67"/>
      <c r="BK380" s="67"/>
      <c r="BL380" s="67"/>
      <c r="BM380" s="67"/>
      <c r="BN380" s="67"/>
      <c r="BO380" s="67"/>
      <c r="BP380" s="67"/>
      <c r="BQ380" s="67"/>
      <c r="BR380" s="67"/>
    </row>
    <row r="381" ht="15.75" customHeight="1"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67"/>
      <c r="BF381" s="67"/>
      <c r="BG381" s="67"/>
      <c r="BH381" s="67"/>
      <c r="BI381" s="67"/>
      <c r="BJ381" s="67"/>
      <c r="BK381" s="67"/>
      <c r="BL381" s="67"/>
      <c r="BM381" s="67"/>
      <c r="BN381" s="67"/>
      <c r="BO381" s="67"/>
      <c r="BP381" s="67"/>
      <c r="BQ381" s="67"/>
      <c r="BR381" s="67"/>
    </row>
    <row r="382" ht="15.75" customHeight="1"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67"/>
      <c r="BF382" s="67"/>
      <c r="BG382" s="67"/>
      <c r="BH382" s="67"/>
      <c r="BI382" s="67"/>
      <c r="BJ382" s="67"/>
      <c r="BK382" s="67"/>
      <c r="BL382" s="67"/>
      <c r="BM382" s="67"/>
      <c r="BN382" s="67"/>
      <c r="BO382" s="67"/>
      <c r="BP382" s="67"/>
      <c r="BQ382" s="67"/>
      <c r="BR382" s="67"/>
    </row>
    <row r="383" ht="15.75" customHeight="1"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67"/>
      <c r="BF383" s="67"/>
      <c r="BG383" s="67"/>
      <c r="BH383" s="67"/>
      <c r="BI383" s="67"/>
      <c r="BJ383" s="67"/>
      <c r="BK383" s="67"/>
      <c r="BL383" s="67"/>
      <c r="BM383" s="67"/>
      <c r="BN383" s="67"/>
      <c r="BO383" s="67"/>
      <c r="BP383" s="67"/>
      <c r="BQ383" s="67"/>
      <c r="BR383" s="67"/>
    </row>
    <row r="384" ht="15.75" customHeight="1"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  <c r="BD384" s="67"/>
      <c r="BE384" s="67"/>
      <c r="BF384" s="67"/>
      <c r="BG384" s="67"/>
      <c r="BH384" s="67"/>
      <c r="BI384" s="67"/>
      <c r="BJ384" s="67"/>
      <c r="BK384" s="67"/>
      <c r="BL384" s="67"/>
      <c r="BM384" s="67"/>
      <c r="BN384" s="67"/>
      <c r="BO384" s="67"/>
      <c r="BP384" s="67"/>
      <c r="BQ384" s="67"/>
      <c r="BR384" s="67"/>
    </row>
    <row r="385" ht="15.75" customHeight="1"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E385" s="67"/>
      <c r="BF385" s="67"/>
      <c r="BG385" s="67"/>
      <c r="BH385" s="67"/>
      <c r="BI385" s="67"/>
      <c r="BJ385" s="67"/>
      <c r="BK385" s="67"/>
      <c r="BL385" s="67"/>
      <c r="BM385" s="67"/>
      <c r="BN385" s="67"/>
      <c r="BO385" s="67"/>
      <c r="BP385" s="67"/>
      <c r="BQ385" s="67"/>
      <c r="BR385" s="67"/>
    </row>
    <row r="386" ht="15.75" customHeight="1"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E386" s="67"/>
      <c r="BF386" s="67"/>
      <c r="BG386" s="67"/>
      <c r="BH386" s="67"/>
      <c r="BI386" s="67"/>
      <c r="BJ386" s="67"/>
      <c r="BK386" s="67"/>
      <c r="BL386" s="67"/>
      <c r="BM386" s="67"/>
      <c r="BN386" s="67"/>
      <c r="BO386" s="67"/>
      <c r="BP386" s="67"/>
      <c r="BQ386" s="67"/>
      <c r="BR386" s="67"/>
    </row>
    <row r="387" ht="15.75" customHeight="1"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E387" s="67"/>
      <c r="BF387" s="67"/>
      <c r="BG387" s="67"/>
      <c r="BH387" s="67"/>
      <c r="BI387" s="67"/>
      <c r="BJ387" s="67"/>
      <c r="BK387" s="67"/>
      <c r="BL387" s="67"/>
      <c r="BM387" s="67"/>
      <c r="BN387" s="67"/>
      <c r="BO387" s="67"/>
      <c r="BP387" s="67"/>
      <c r="BQ387" s="67"/>
      <c r="BR387" s="67"/>
    </row>
    <row r="388" ht="15.75" customHeight="1"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67"/>
      <c r="BF388" s="67"/>
      <c r="BG388" s="67"/>
      <c r="BH388" s="67"/>
      <c r="BI388" s="67"/>
      <c r="BJ388" s="67"/>
      <c r="BK388" s="67"/>
      <c r="BL388" s="67"/>
      <c r="BM388" s="67"/>
      <c r="BN388" s="67"/>
      <c r="BO388" s="67"/>
      <c r="BP388" s="67"/>
      <c r="BQ388" s="67"/>
      <c r="BR388" s="67"/>
    </row>
    <row r="389" ht="15.75" customHeight="1"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67"/>
      <c r="BF389" s="67"/>
      <c r="BG389" s="67"/>
      <c r="BH389" s="67"/>
      <c r="BI389" s="67"/>
      <c r="BJ389" s="67"/>
      <c r="BK389" s="67"/>
      <c r="BL389" s="67"/>
      <c r="BM389" s="67"/>
      <c r="BN389" s="67"/>
      <c r="BO389" s="67"/>
      <c r="BP389" s="67"/>
      <c r="BQ389" s="67"/>
      <c r="BR389" s="67"/>
    </row>
    <row r="390" ht="15.75" customHeight="1"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67"/>
      <c r="BF390" s="67"/>
      <c r="BG390" s="67"/>
      <c r="BH390" s="67"/>
      <c r="BI390" s="67"/>
      <c r="BJ390" s="67"/>
      <c r="BK390" s="67"/>
      <c r="BL390" s="67"/>
      <c r="BM390" s="67"/>
      <c r="BN390" s="67"/>
      <c r="BO390" s="67"/>
      <c r="BP390" s="67"/>
      <c r="BQ390" s="67"/>
      <c r="BR390" s="67"/>
    </row>
    <row r="391" ht="15.75" customHeight="1"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67"/>
      <c r="BF391" s="67"/>
      <c r="BG391" s="67"/>
      <c r="BH391" s="67"/>
      <c r="BI391" s="67"/>
      <c r="BJ391" s="67"/>
      <c r="BK391" s="67"/>
      <c r="BL391" s="67"/>
      <c r="BM391" s="67"/>
      <c r="BN391" s="67"/>
      <c r="BO391" s="67"/>
      <c r="BP391" s="67"/>
      <c r="BQ391" s="67"/>
      <c r="BR391" s="67"/>
    </row>
    <row r="392" ht="15.75" customHeight="1"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E392" s="67"/>
      <c r="BF392" s="67"/>
      <c r="BG392" s="67"/>
      <c r="BH392" s="67"/>
      <c r="BI392" s="67"/>
      <c r="BJ392" s="67"/>
      <c r="BK392" s="67"/>
      <c r="BL392" s="67"/>
      <c r="BM392" s="67"/>
      <c r="BN392" s="67"/>
      <c r="BO392" s="67"/>
      <c r="BP392" s="67"/>
      <c r="BQ392" s="67"/>
      <c r="BR392" s="67"/>
    </row>
    <row r="393" ht="15.75" customHeight="1"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67"/>
      <c r="BF393" s="67"/>
      <c r="BG393" s="67"/>
      <c r="BH393" s="67"/>
      <c r="BI393" s="67"/>
      <c r="BJ393" s="67"/>
      <c r="BK393" s="67"/>
      <c r="BL393" s="67"/>
      <c r="BM393" s="67"/>
      <c r="BN393" s="67"/>
      <c r="BO393" s="67"/>
      <c r="BP393" s="67"/>
      <c r="BQ393" s="67"/>
      <c r="BR393" s="67"/>
    </row>
    <row r="394" ht="15.75" customHeight="1"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67"/>
      <c r="BF394" s="67"/>
      <c r="BG394" s="67"/>
      <c r="BH394" s="67"/>
      <c r="BI394" s="67"/>
      <c r="BJ394" s="67"/>
      <c r="BK394" s="67"/>
      <c r="BL394" s="67"/>
      <c r="BM394" s="67"/>
      <c r="BN394" s="67"/>
      <c r="BO394" s="67"/>
      <c r="BP394" s="67"/>
      <c r="BQ394" s="67"/>
      <c r="BR394" s="67"/>
    </row>
    <row r="395" ht="15.75" customHeight="1"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67"/>
      <c r="BF395" s="67"/>
      <c r="BG395" s="67"/>
      <c r="BH395" s="67"/>
      <c r="BI395" s="67"/>
      <c r="BJ395" s="67"/>
      <c r="BK395" s="67"/>
      <c r="BL395" s="67"/>
      <c r="BM395" s="67"/>
      <c r="BN395" s="67"/>
      <c r="BO395" s="67"/>
      <c r="BP395" s="67"/>
      <c r="BQ395" s="67"/>
      <c r="BR395" s="67"/>
    </row>
    <row r="396" ht="15.75" customHeight="1"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E396" s="67"/>
      <c r="BF396" s="67"/>
      <c r="BG396" s="67"/>
      <c r="BH396" s="67"/>
      <c r="BI396" s="67"/>
      <c r="BJ396" s="67"/>
      <c r="BK396" s="67"/>
      <c r="BL396" s="67"/>
      <c r="BM396" s="67"/>
      <c r="BN396" s="67"/>
      <c r="BO396" s="67"/>
      <c r="BP396" s="67"/>
      <c r="BQ396" s="67"/>
      <c r="BR396" s="67"/>
    </row>
    <row r="397" ht="15.75" customHeight="1"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  <c r="BG397" s="67"/>
      <c r="BH397" s="67"/>
      <c r="BI397" s="67"/>
      <c r="BJ397" s="67"/>
      <c r="BK397" s="67"/>
      <c r="BL397" s="67"/>
      <c r="BM397" s="67"/>
      <c r="BN397" s="67"/>
      <c r="BO397" s="67"/>
      <c r="BP397" s="67"/>
      <c r="BQ397" s="67"/>
      <c r="BR397" s="67"/>
    </row>
    <row r="398" ht="15.75" customHeight="1"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E398" s="67"/>
      <c r="BF398" s="67"/>
      <c r="BG398" s="67"/>
      <c r="BH398" s="67"/>
      <c r="BI398" s="67"/>
      <c r="BJ398" s="67"/>
      <c r="BK398" s="67"/>
      <c r="BL398" s="67"/>
      <c r="BM398" s="67"/>
      <c r="BN398" s="67"/>
      <c r="BO398" s="67"/>
      <c r="BP398" s="67"/>
      <c r="BQ398" s="67"/>
      <c r="BR398" s="67"/>
    </row>
    <row r="399" ht="15.75" customHeight="1"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E399" s="67"/>
      <c r="BF399" s="67"/>
      <c r="BG399" s="67"/>
      <c r="BH399" s="67"/>
      <c r="BI399" s="67"/>
      <c r="BJ399" s="67"/>
      <c r="BK399" s="67"/>
      <c r="BL399" s="67"/>
      <c r="BM399" s="67"/>
      <c r="BN399" s="67"/>
      <c r="BO399" s="67"/>
      <c r="BP399" s="67"/>
      <c r="BQ399" s="67"/>
      <c r="BR399" s="67"/>
    </row>
    <row r="400" ht="15.75" customHeight="1"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67"/>
      <c r="BF400" s="67"/>
      <c r="BG400" s="67"/>
      <c r="BH400" s="67"/>
      <c r="BI400" s="67"/>
      <c r="BJ400" s="67"/>
      <c r="BK400" s="67"/>
      <c r="BL400" s="67"/>
      <c r="BM400" s="67"/>
      <c r="BN400" s="67"/>
      <c r="BO400" s="67"/>
      <c r="BP400" s="67"/>
      <c r="BQ400" s="67"/>
      <c r="BR400" s="67"/>
    </row>
    <row r="401" ht="15.75" customHeight="1"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67"/>
      <c r="BF401" s="67"/>
      <c r="BG401" s="67"/>
      <c r="BH401" s="67"/>
      <c r="BI401" s="67"/>
      <c r="BJ401" s="67"/>
      <c r="BK401" s="67"/>
      <c r="BL401" s="67"/>
      <c r="BM401" s="67"/>
      <c r="BN401" s="67"/>
      <c r="BO401" s="67"/>
      <c r="BP401" s="67"/>
      <c r="BQ401" s="67"/>
      <c r="BR401" s="67"/>
    </row>
    <row r="402" ht="15.75" customHeight="1"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67"/>
      <c r="BF402" s="67"/>
      <c r="BG402" s="67"/>
      <c r="BH402" s="67"/>
      <c r="BI402" s="67"/>
      <c r="BJ402" s="67"/>
      <c r="BK402" s="67"/>
      <c r="BL402" s="67"/>
      <c r="BM402" s="67"/>
      <c r="BN402" s="67"/>
      <c r="BO402" s="67"/>
      <c r="BP402" s="67"/>
      <c r="BQ402" s="67"/>
      <c r="BR402" s="67"/>
    </row>
    <row r="403" ht="15.75" customHeight="1"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  <c r="BG403" s="67"/>
      <c r="BH403" s="67"/>
      <c r="BI403" s="67"/>
      <c r="BJ403" s="67"/>
      <c r="BK403" s="67"/>
      <c r="BL403" s="67"/>
      <c r="BM403" s="67"/>
      <c r="BN403" s="67"/>
      <c r="BO403" s="67"/>
      <c r="BP403" s="67"/>
      <c r="BQ403" s="67"/>
      <c r="BR403" s="67"/>
    </row>
    <row r="404" ht="15.75" customHeight="1"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E404" s="67"/>
      <c r="BF404" s="67"/>
      <c r="BG404" s="67"/>
      <c r="BH404" s="67"/>
      <c r="BI404" s="67"/>
      <c r="BJ404" s="67"/>
      <c r="BK404" s="67"/>
      <c r="BL404" s="67"/>
      <c r="BM404" s="67"/>
      <c r="BN404" s="67"/>
      <c r="BO404" s="67"/>
      <c r="BP404" s="67"/>
      <c r="BQ404" s="67"/>
      <c r="BR404" s="67"/>
    </row>
    <row r="405" ht="15.75" customHeight="1"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67"/>
      <c r="BF405" s="67"/>
      <c r="BG405" s="67"/>
      <c r="BH405" s="67"/>
      <c r="BI405" s="67"/>
      <c r="BJ405" s="67"/>
      <c r="BK405" s="67"/>
      <c r="BL405" s="67"/>
      <c r="BM405" s="67"/>
      <c r="BN405" s="67"/>
      <c r="BO405" s="67"/>
      <c r="BP405" s="67"/>
      <c r="BQ405" s="67"/>
      <c r="BR405" s="67"/>
    </row>
    <row r="406" ht="15.75" customHeight="1"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67"/>
      <c r="BF406" s="67"/>
      <c r="BG406" s="67"/>
      <c r="BH406" s="67"/>
      <c r="BI406" s="67"/>
      <c r="BJ406" s="67"/>
      <c r="BK406" s="67"/>
      <c r="BL406" s="67"/>
      <c r="BM406" s="67"/>
      <c r="BN406" s="67"/>
      <c r="BO406" s="67"/>
      <c r="BP406" s="67"/>
      <c r="BQ406" s="67"/>
      <c r="BR406" s="67"/>
    </row>
    <row r="407" ht="15.75" customHeight="1"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E407" s="67"/>
      <c r="BF407" s="67"/>
      <c r="BG407" s="67"/>
      <c r="BH407" s="67"/>
      <c r="BI407" s="67"/>
      <c r="BJ407" s="67"/>
      <c r="BK407" s="67"/>
      <c r="BL407" s="67"/>
      <c r="BM407" s="67"/>
      <c r="BN407" s="67"/>
      <c r="BO407" s="67"/>
      <c r="BP407" s="67"/>
      <c r="BQ407" s="67"/>
      <c r="BR407" s="67"/>
    </row>
    <row r="408" ht="15.75" customHeight="1"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E408" s="67"/>
      <c r="BF408" s="67"/>
      <c r="BG408" s="67"/>
      <c r="BH408" s="67"/>
      <c r="BI408" s="67"/>
      <c r="BJ408" s="67"/>
      <c r="BK408" s="67"/>
      <c r="BL408" s="67"/>
      <c r="BM408" s="67"/>
      <c r="BN408" s="67"/>
      <c r="BO408" s="67"/>
      <c r="BP408" s="67"/>
      <c r="BQ408" s="67"/>
      <c r="BR408" s="67"/>
    </row>
    <row r="409" ht="15.75" customHeight="1"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E409" s="67"/>
      <c r="BF409" s="67"/>
      <c r="BG409" s="67"/>
      <c r="BH409" s="67"/>
      <c r="BI409" s="67"/>
      <c r="BJ409" s="67"/>
      <c r="BK409" s="67"/>
      <c r="BL409" s="67"/>
      <c r="BM409" s="67"/>
      <c r="BN409" s="67"/>
      <c r="BO409" s="67"/>
      <c r="BP409" s="67"/>
      <c r="BQ409" s="67"/>
      <c r="BR409" s="67"/>
    </row>
    <row r="410" ht="15.75" customHeight="1"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E410" s="67"/>
      <c r="BF410" s="67"/>
      <c r="BG410" s="67"/>
      <c r="BH410" s="67"/>
      <c r="BI410" s="67"/>
      <c r="BJ410" s="67"/>
      <c r="BK410" s="67"/>
      <c r="BL410" s="67"/>
      <c r="BM410" s="67"/>
      <c r="BN410" s="67"/>
      <c r="BO410" s="67"/>
      <c r="BP410" s="67"/>
      <c r="BQ410" s="67"/>
      <c r="BR410" s="67"/>
    </row>
    <row r="411" ht="15.75" customHeight="1"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E411" s="67"/>
      <c r="BF411" s="67"/>
      <c r="BG411" s="67"/>
      <c r="BH411" s="67"/>
      <c r="BI411" s="67"/>
      <c r="BJ411" s="67"/>
      <c r="BK411" s="67"/>
      <c r="BL411" s="67"/>
      <c r="BM411" s="67"/>
      <c r="BN411" s="67"/>
      <c r="BO411" s="67"/>
      <c r="BP411" s="67"/>
      <c r="BQ411" s="67"/>
      <c r="BR411" s="67"/>
    </row>
    <row r="412" ht="15.75" customHeight="1"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E412" s="67"/>
      <c r="BF412" s="67"/>
      <c r="BG412" s="67"/>
      <c r="BH412" s="67"/>
      <c r="BI412" s="67"/>
      <c r="BJ412" s="67"/>
      <c r="BK412" s="67"/>
      <c r="BL412" s="67"/>
      <c r="BM412" s="67"/>
      <c r="BN412" s="67"/>
      <c r="BO412" s="67"/>
      <c r="BP412" s="67"/>
      <c r="BQ412" s="67"/>
      <c r="BR412" s="67"/>
    </row>
    <row r="413" ht="15.75" customHeight="1"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67"/>
      <c r="BF413" s="67"/>
      <c r="BG413" s="67"/>
      <c r="BH413" s="67"/>
      <c r="BI413" s="67"/>
      <c r="BJ413" s="67"/>
      <c r="BK413" s="67"/>
      <c r="BL413" s="67"/>
      <c r="BM413" s="67"/>
      <c r="BN413" s="67"/>
      <c r="BO413" s="67"/>
      <c r="BP413" s="67"/>
      <c r="BQ413" s="67"/>
      <c r="BR413" s="67"/>
    </row>
    <row r="414" ht="15.75" customHeight="1"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67"/>
      <c r="BF414" s="67"/>
      <c r="BG414" s="67"/>
      <c r="BH414" s="67"/>
      <c r="BI414" s="67"/>
      <c r="BJ414" s="67"/>
      <c r="BK414" s="67"/>
      <c r="BL414" s="67"/>
      <c r="BM414" s="67"/>
      <c r="BN414" s="67"/>
      <c r="BO414" s="67"/>
      <c r="BP414" s="67"/>
      <c r="BQ414" s="67"/>
      <c r="BR414" s="67"/>
    </row>
    <row r="415" ht="15.75" customHeight="1"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67"/>
      <c r="BF415" s="67"/>
      <c r="BG415" s="67"/>
      <c r="BH415" s="67"/>
      <c r="BI415" s="67"/>
      <c r="BJ415" s="67"/>
      <c r="BK415" s="67"/>
      <c r="BL415" s="67"/>
      <c r="BM415" s="67"/>
      <c r="BN415" s="67"/>
      <c r="BO415" s="67"/>
      <c r="BP415" s="67"/>
      <c r="BQ415" s="67"/>
      <c r="BR415" s="67"/>
    </row>
    <row r="416" ht="15.75" customHeight="1"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67"/>
      <c r="BF416" s="67"/>
      <c r="BG416" s="67"/>
      <c r="BH416" s="67"/>
      <c r="BI416" s="67"/>
      <c r="BJ416" s="67"/>
      <c r="BK416" s="67"/>
      <c r="BL416" s="67"/>
      <c r="BM416" s="67"/>
      <c r="BN416" s="67"/>
      <c r="BO416" s="67"/>
      <c r="BP416" s="67"/>
      <c r="BQ416" s="67"/>
      <c r="BR416" s="67"/>
    </row>
    <row r="417" ht="15.75" customHeight="1"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BM417" s="67"/>
      <c r="BN417" s="67"/>
      <c r="BO417" s="67"/>
      <c r="BP417" s="67"/>
      <c r="BQ417" s="67"/>
      <c r="BR417" s="67"/>
    </row>
    <row r="418" ht="15.75" customHeight="1"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BM418" s="67"/>
      <c r="BN418" s="67"/>
      <c r="BO418" s="67"/>
      <c r="BP418" s="67"/>
      <c r="BQ418" s="67"/>
      <c r="BR418" s="67"/>
    </row>
    <row r="419" ht="15.75" customHeight="1"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BM419" s="67"/>
      <c r="BN419" s="67"/>
      <c r="BO419" s="67"/>
      <c r="BP419" s="67"/>
      <c r="BQ419" s="67"/>
      <c r="BR419" s="67"/>
    </row>
    <row r="420" ht="15.75" customHeight="1"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BM420" s="67"/>
      <c r="BN420" s="67"/>
      <c r="BO420" s="67"/>
      <c r="BP420" s="67"/>
      <c r="BQ420" s="67"/>
      <c r="BR420" s="67"/>
    </row>
    <row r="421" ht="15.75" customHeight="1"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BM421" s="67"/>
      <c r="BN421" s="67"/>
      <c r="BO421" s="67"/>
      <c r="BP421" s="67"/>
      <c r="BQ421" s="67"/>
      <c r="BR421" s="67"/>
    </row>
    <row r="422" ht="15.75" customHeight="1"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BM422" s="67"/>
      <c r="BN422" s="67"/>
      <c r="BO422" s="67"/>
      <c r="BP422" s="67"/>
      <c r="BQ422" s="67"/>
      <c r="BR422" s="67"/>
    </row>
    <row r="423" ht="15.75" customHeight="1"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BM423" s="67"/>
      <c r="BN423" s="67"/>
      <c r="BO423" s="67"/>
      <c r="BP423" s="67"/>
      <c r="BQ423" s="67"/>
      <c r="BR423" s="67"/>
    </row>
    <row r="424" ht="15.75" customHeight="1"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BM424" s="67"/>
      <c r="BN424" s="67"/>
      <c r="BO424" s="67"/>
      <c r="BP424" s="67"/>
      <c r="BQ424" s="67"/>
      <c r="BR424" s="67"/>
    </row>
    <row r="425" ht="15.75" customHeight="1"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BM425" s="67"/>
      <c r="BN425" s="67"/>
      <c r="BO425" s="67"/>
      <c r="BP425" s="67"/>
      <c r="BQ425" s="67"/>
      <c r="BR425" s="67"/>
    </row>
    <row r="426" ht="15.75" customHeight="1"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BM426" s="67"/>
      <c r="BN426" s="67"/>
      <c r="BO426" s="67"/>
      <c r="BP426" s="67"/>
      <c r="BQ426" s="67"/>
      <c r="BR426" s="67"/>
    </row>
    <row r="427" ht="15.75" customHeight="1"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BM427" s="67"/>
      <c r="BN427" s="67"/>
      <c r="BO427" s="67"/>
      <c r="BP427" s="67"/>
      <c r="BQ427" s="67"/>
      <c r="BR427" s="67"/>
    </row>
    <row r="428" ht="15.75" customHeight="1"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BM428" s="67"/>
      <c r="BN428" s="67"/>
      <c r="BO428" s="67"/>
      <c r="BP428" s="67"/>
      <c r="BQ428" s="67"/>
      <c r="BR428" s="67"/>
    </row>
    <row r="429" ht="15.75" customHeight="1"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BM429" s="67"/>
      <c r="BN429" s="67"/>
      <c r="BO429" s="67"/>
      <c r="BP429" s="67"/>
      <c r="BQ429" s="67"/>
      <c r="BR429" s="67"/>
    </row>
    <row r="430" ht="15.75" customHeight="1"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BM430" s="67"/>
      <c r="BN430" s="67"/>
      <c r="BO430" s="67"/>
      <c r="BP430" s="67"/>
      <c r="BQ430" s="67"/>
      <c r="BR430" s="67"/>
    </row>
    <row r="431" ht="15.75" customHeight="1"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BM431" s="67"/>
      <c r="BN431" s="67"/>
      <c r="BO431" s="67"/>
      <c r="BP431" s="67"/>
      <c r="BQ431" s="67"/>
      <c r="BR431" s="67"/>
    </row>
    <row r="432" ht="15.75" customHeight="1"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BM432" s="67"/>
      <c r="BN432" s="67"/>
      <c r="BO432" s="67"/>
      <c r="BP432" s="67"/>
      <c r="BQ432" s="67"/>
      <c r="BR432" s="67"/>
    </row>
    <row r="433" ht="15.75" customHeight="1"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BM433" s="67"/>
      <c r="BN433" s="67"/>
      <c r="BO433" s="67"/>
      <c r="BP433" s="67"/>
      <c r="BQ433" s="67"/>
      <c r="BR433" s="67"/>
    </row>
    <row r="434" ht="15.75" customHeight="1"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BM434" s="67"/>
      <c r="BN434" s="67"/>
      <c r="BO434" s="67"/>
      <c r="BP434" s="67"/>
      <c r="BQ434" s="67"/>
      <c r="BR434" s="67"/>
    </row>
    <row r="435" ht="15.75" customHeight="1"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BM435" s="67"/>
      <c r="BN435" s="67"/>
      <c r="BO435" s="67"/>
      <c r="BP435" s="67"/>
      <c r="BQ435" s="67"/>
      <c r="BR435" s="67"/>
    </row>
    <row r="436" ht="15.75" customHeight="1"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BM436" s="67"/>
      <c r="BN436" s="67"/>
      <c r="BO436" s="67"/>
      <c r="BP436" s="67"/>
      <c r="BQ436" s="67"/>
      <c r="BR436" s="67"/>
    </row>
    <row r="437" ht="15.75" customHeight="1"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BM437" s="67"/>
      <c r="BN437" s="67"/>
      <c r="BO437" s="67"/>
      <c r="BP437" s="67"/>
      <c r="BQ437" s="67"/>
      <c r="BR437" s="67"/>
    </row>
    <row r="438" ht="15.75" customHeight="1"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BM438" s="67"/>
      <c r="BN438" s="67"/>
      <c r="BO438" s="67"/>
      <c r="BP438" s="67"/>
      <c r="BQ438" s="67"/>
      <c r="BR438" s="67"/>
    </row>
    <row r="439" ht="15.75" customHeight="1"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BM439" s="67"/>
      <c r="BN439" s="67"/>
      <c r="BO439" s="67"/>
      <c r="BP439" s="67"/>
      <c r="BQ439" s="67"/>
      <c r="BR439" s="67"/>
    </row>
    <row r="440" ht="15.75" customHeight="1"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BM440" s="67"/>
      <c r="BN440" s="67"/>
      <c r="BO440" s="67"/>
      <c r="BP440" s="67"/>
      <c r="BQ440" s="67"/>
      <c r="BR440" s="67"/>
    </row>
    <row r="441" ht="15.75" customHeight="1"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BM441" s="67"/>
      <c r="BN441" s="67"/>
      <c r="BO441" s="67"/>
      <c r="BP441" s="67"/>
      <c r="BQ441" s="67"/>
      <c r="BR441" s="67"/>
    </row>
    <row r="442" ht="15.75" customHeight="1"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BM442" s="67"/>
      <c r="BN442" s="67"/>
      <c r="BO442" s="67"/>
      <c r="BP442" s="67"/>
      <c r="BQ442" s="67"/>
      <c r="BR442" s="67"/>
    </row>
    <row r="443" ht="15.75" customHeight="1"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BM443" s="67"/>
      <c r="BN443" s="67"/>
      <c r="BO443" s="67"/>
      <c r="BP443" s="67"/>
      <c r="BQ443" s="67"/>
      <c r="BR443" s="67"/>
    </row>
    <row r="444" ht="15.75" customHeight="1"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BM444" s="67"/>
      <c r="BN444" s="67"/>
      <c r="BO444" s="67"/>
      <c r="BP444" s="67"/>
      <c r="BQ444" s="67"/>
      <c r="BR444" s="67"/>
    </row>
    <row r="445" ht="15.75" customHeight="1"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67"/>
      <c r="BF445" s="67"/>
      <c r="BG445" s="67"/>
      <c r="BH445" s="67"/>
      <c r="BI445" s="67"/>
      <c r="BJ445" s="67"/>
      <c r="BK445" s="67"/>
      <c r="BL445" s="67"/>
      <c r="BM445" s="67"/>
      <c r="BN445" s="67"/>
      <c r="BO445" s="67"/>
      <c r="BP445" s="67"/>
      <c r="BQ445" s="67"/>
      <c r="BR445" s="67"/>
    </row>
    <row r="446" ht="15.75" customHeight="1"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BM446" s="67"/>
      <c r="BN446" s="67"/>
      <c r="BO446" s="67"/>
      <c r="BP446" s="67"/>
      <c r="BQ446" s="67"/>
      <c r="BR446" s="67"/>
    </row>
    <row r="447" ht="15.75" customHeight="1"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BM447" s="67"/>
      <c r="BN447" s="67"/>
      <c r="BO447" s="67"/>
      <c r="BP447" s="67"/>
      <c r="BQ447" s="67"/>
      <c r="BR447" s="67"/>
    </row>
    <row r="448" ht="15.75" customHeight="1"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BM448" s="67"/>
      <c r="BN448" s="67"/>
      <c r="BO448" s="67"/>
      <c r="BP448" s="67"/>
      <c r="BQ448" s="67"/>
      <c r="BR448" s="67"/>
    </row>
    <row r="449" ht="15.75" customHeight="1"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BM449" s="67"/>
      <c r="BN449" s="67"/>
      <c r="BO449" s="67"/>
      <c r="BP449" s="67"/>
      <c r="BQ449" s="67"/>
      <c r="BR449" s="67"/>
    </row>
    <row r="450" ht="15.75" customHeight="1"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BM450" s="67"/>
      <c r="BN450" s="67"/>
      <c r="BO450" s="67"/>
      <c r="BP450" s="67"/>
      <c r="BQ450" s="67"/>
      <c r="BR450" s="67"/>
    </row>
    <row r="451" ht="15.75" customHeight="1"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BM451" s="67"/>
      <c r="BN451" s="67"/>
      <c r="BO451" s="67"/>
      <c r="BP451" s="67"/>
      <c r="BQ451" s="67"/>
      <c r="BR451" s="67"/>
    </row>
    <row r="452" ht="15.75" customHeight="1"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BM452" s="67"/>
      <c r="BN452" s="67"/>
      <c r="BO452" s="67"/>
      <c r="BP452" s="67"/>
      <c r="BQ452" s="67"/>
      <c r="BR452" s="67"/>
    </row>
    <row r="453" ht="15.75" customHeight="1"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67"/>
      <c r="BF453" s="67"/>
      <c r="BG453" s="67"/>
      <c r="BH453" s="67"/>
      <c r="BI453" s="67"/>
      <c r="BJ453" s="67"/>
      <c r="BK453" s="67"/>
      <c r="BL453" s="67"/>
      <c r="BM453" s="67"/>
      <c r="BN453" s="67"/>
      <c r="BO453" s="67"/>
      <c r="BP453" s="67"/>
      <c r="BQ453" s="67"/>
      <c r="BR453" s="67"/>
    </row>
    <row r="454" ht="15.75" customHeight="1"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67"/>
      <c r="BF454" s="67"/>
      <c r="BG454" s="67"/>
      <c r="BH454" s="67"/>
      <c r="BI454" s="67"/>
      <c r="BJ454" s="67"/>
      <c r="BK454" s="67"/>
      <c r="BL454" s="67"/>
      <c r="BM454" s="67"/>
      <c r="BN454" s="67"/>
      <c r="BO454" s="67"/>
      <c r="BP454" s="67"/>
      <c r="BQ454" s="67"/>
      <c r="BR454" s="67"/>
    </row>
    <row r="455" ht="15.75" customHeight="1"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BM455" s="67"/>
      <c r="BN455" s="67"/>
      <c r="BO455" s="67"/>
      <c r="BP455" s="67"/>
      <c r="BQ455" s="67"/>
      <c r="BR455" s="67"/>
    </row>
    <row r="456" ht="15.75" customHeight="1"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BM456" s="67"/>
      <c r="BN456" s="67"/>
      <c r="BO456" s="67"/>
      <c r="BP456" s="67"/>
      <c r="BQ456" s="67"/>
      <c r="BR456" s="67"/>
    </row>
    <row r="457" ht="15.75" customHeight="1"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BM457" s="67"/>
      <c r="BN457" s="67"/>
      <c r="BO457" s="67"/>
      <c r="BP457" s="67"/>
      <c r="BQ457" s="67"/>
      <c r="BR457" s="67"/>
    </row>
    <row r="458" ht="15.75" customHeight="1"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BM458" s="67"/>
      <c r="BN458" s="67"/>
      <c r="BO458" s="67"/>
      <c r="BP458" s="67"/>
      <c r="BQ458" s="67"/>
      <c r="BR458" s="67"/>
    </row>
    <row r="459" ht="15.75" customHeight="1"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BM459" s="67"/>
      <c r="BN459" s="67"/>
      <c r="BO459" s="67"/>
      <c r="BP459" s="67"/>
      <c r="BQ459" s="67"/>
      <c r="BR459" s="67"/>
    </row>
    <row r="460" ht="15.75" customHeight="1"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BM460" s="67"/>
      <c r="BN460" s="67"/>
      <c r="BO460" s="67"/>
      <c r="BP460" s="67"/>
      <c r="BQ460" s="67"/>
      <c r="BR460" s="67"/>
    </row>
    <row r="461" ht="15.75" customHeight="1"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  <c r="BD461" s="67"/>
      <c r="BE461" s="67"/>
      <c r="BF461" s="67"/>
      <c r="BG461" s="67"/>
      <c r="BH461" s="67"/>
      <c r="BI461" s="67"/>
      <c r="BJ461" s="67"/>
      <c r="BK461" s="67"/>
      <c r="BL461" s="67"/>
      <c r="BM461" s="67"/>
      <c r="BN461" s="67"/>
      <c r="BO461" s="67"/>
      <c r="BP461" s="67"/>
      <c r="BQ461" s="67"/>
      <c r="BR461" s="67"/>
    </row>
    <row r="462" ht="15.75" customHeight="1"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  <c r="AO462" s="67"/>
      <c r="AP462" s="67"/>
      <c r="AQ462" s="67"/>
      <c r="AR462" s="67"/>
      <c r="AS462" s="67"/>
      <c r="AT462" s="67"/>
      <c r="AU462" s="67"/>
      <c r="AV462" s="67"/>
      <c r="AW462" s="67"/>
      <c r="AX462" s="67"/>
      <c r="AY462" s="67"/>
      <c r="AZ462" s="67"/>
      <c r="BA462" s="67"/>
      <c r="BB462" s="67"/>
      <c r="BC462" s="67"/>
      <c r="BD462" s="67"/>
      <c r="BE462" s="67"/>
      <c r="BF462" s="67"/>
      <c r="BG462" s="67"/>
      <c r="BH462" s="67"/>
      <c r="BI462" s="67"/>
      <c r="BJ462" s="67"/>
      <c r="BK462" s="67"/>
      <c r="BL462" s="67"/>
      <c r="BM462" s="67"/>
      <c r="BN462" s="67"/>
      <c r="BO462" s="67"/>
      <c r="BP462" s="67"/>
      <c r="BQ462" s="67"/>
      <c r="BR462" s="67"/>
    </row>
    <row r="463" ht="15.75" customHeight="1"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  <c r="BD463" s="67"/>
      <c r="BE463" s="67"/>
      <c r="BF463" s="67"/>
      <c r="BG463" s="67"/>
      <c r="BH463" s="67"/>
      <c r="BI463" s="67"/>
      <c r="BJ463" s="67"/>
      <c r="BK463" s="67"/>
      <c r="BL463" s="67"/>
      <c r="BM463" s="67"/>
      <c r="BN463" s="67"/>
      <c r="BO463" s="67"/>
      <c r="BP463" s="67"/>
      <c r="BQ463" s="67"/>
      <c r="BR463" s="67"/>
    </row>
    <row r="464" ht="15.75" customHeight="1"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  <c r="BD464" s="67"/>
      <c r="BE464" s="67"/>
      <c r="BF464" s="67"/>
      <c r="BG464" s="67"/>
      <c r="BH464" s="67"/>
      <c r="BI464" s="67"/>
      <c r="BJ464" s="67"/>
      <c r="BK464" s="67"/>
      <c r="BL464" s="67"/>
      <c r="BM464" s="67"/>
      <c r="BN464" s="67"/>
      <c r="BO464" s="67"/>
      <c r="BP464" s="67"/>
      <c r="BQ464" s="67"/>
      <c r="BR464" s="67"/>
    </row>
    <row r="465" ht="15.75" customHeight="1"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  <c r="BD465" s="67"/>
      <c r="BE465" s="67"/>
      <c r="BF465" s="67"/>
      <c r="BG465" s="67"/>
      <c r="BH465" s="67"/>
      <c r="BI465" s="67"/>
      <c r="BJ465" s="67"/>
      <c r="BK465" s="67"/>
      <c r="BL465" s="67"/>
      <c r="BM465" s="67"/>
      <c r="BN465" s="67"/>
      <c r="BO465" s="67"/>
      <c r="BP465" s="67"/>
      <c r="BQ465" s="67"/>
      <c r="BR465" s="67"/>
    </row>
    <row r="466" ht="15.75" customHeight="1"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  <c r="BD466" s="67"/>
      <c r="BE466" s="67"/>
      <c r="BF466" s="67"/>
      <c r="BG466" s="67"/>
      <c r="BH466" s="67"/>
      <c r="BI466" s="67"/>
      <c r="BJ466" s="67"/>
      <c r="BK466" s="67"/>
      <c r="BL466" s="67"/>
      <c r="BM466" s="67"/>
      <c r="BN466" s="67"/>
      <c r="BO466" s="67"/>
      <c r="BP466" s="67"/>
      <c r="BQ466" s="67"/>
      <c r="BR466" s="67"/>
    </row>
    <row r="467" ht="15.75" customHeight="1"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  <c r="BD467" s="67"/>
      <c r="BE467" s="67"/>
      <c r="BF467" s="67"/>
      <c r="BG467" s="67"/>
      <c r="BH467" s="67"/>
      <c r="BI467" s="67"/>
      <c r="BJ467" s="67"/>
      <c r="BK467" s="67"/>
      <c r="BL467" s="67"/>
      <c r="BM467" s="67"/>
      <c r="BN467" s="67"/>
      <c r="BO467" s="67"/>
      <c r="BP467" s="67"/>
      <c r="BQ467" s="67"/>
      <c r="BR467" s="67"/>
    </row>
    <row r="468" ht="15.75" customHeight="1"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  <c r="BD468" s="67"/>
      <c r="BE468" s="67"/>
      <c r="BF468" s="67"/>
      <c r="BG468" s="67"/>
      <c r="BH468" s="67"/>
      <c r="BI468" s="67"/>
      <c r="BJ468" s="67"/>
      <c r="BK468" s="67"/>
      <c r="BL468" s="67"/>
      <c r="BM468" s="67"/>
      <c r="BN468" s="67"/>
      <c r="BO468" s="67"/>
      <c r="BP468" s="67"/>
      <c r="BQ468" s="67"/>
      <c r="BR468" s="67"/>
    </row>
    <row r="469" ht="15.75" customHeight="1"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  <c r="AO469" s="67"/>
      <c r="AP469" s="67"/>
      <c r="AQ469" s="67"/>
      <c r="AR469" s="67"/>
      <c r="AS469" s="67"/>
      <c r="AT469" s="67"/>
      <c r="AU469" s="67"/>
      <c r="AV469" s="67"/>
      <c r="AW469" s="67"/>
      <c r="AX469" s="67"/>
      <c r="AY469" s="67"/>
      <c r="AZ469" s="67"/>
      <c r="BA469" s="67"/>
      <c r="BB469" s="67"/>
      <c r="BC469" s="67"/>
      <c r="BD469" s="67"/>
      <c r="BE469" s="67"/>
      <c r="BF469" s="67"/>
      <c r="BG469" s="67"/>
      <c r="BH469" s="67"/>
      <c r="BI469" s="67"/>
      <c r="BJ469" s="67"/>
      <c r="BK469" s="67"/>
      <c r="BL469" s="67"/>
      <c r="BM469" s="67"/>
      <c r="BN469" s="67"/>
      <c r="BO469" s="67"/>
      <c r="BP469" s="67"/>
      <c r="BQ469" s="67"/>
      <c r="BR469" s="67"/>
    </row>
    <row r="470" ht="15.75" customHeight="1"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  <c r="AO470" s="67"/>
      <c r="AP470" s="67"/>
      <c r="AQ470" s="67"/>
      <c r="AR470" s="67"/>
      <c r="AS470" s="67"/>
      <c r="AT470" s="67"/>
      <c r="AU470" s="67"/>
      <c r="AV470" s="67"/>
      <c r="AW470" s="67"/>
      <c r="AX470" s="67"/>
      <c r="AY470" s="67"/>
      <c r="AZ470" s="67"/>
      <c r="BA470" s="67"/>
      <c r="BB470" s="67"/>
      <c r="BC470" s="67"/>
      <c r="BD470" s="67"/>
      <c r="BE470" s="67"/>
      <c r="BF470" s="67"/>
      <c r="BG470" s="67"/>
      <c r="BH470" s="67"/>
      <c r="BI470" s="67"/>
      <c r="BJ470" s="67"/>
      <c r="BK470" s="67"/>
      <c r="BL470" s="67"/>
      <c r="BM470" s="67"/>
      <c r="BN470" s="67"/>
      <c r="BO470" s="67"/>
      <c r="BP470" s="67"/>
      <c r="BQ470" s="67"/>
      <c r="BR470" s="67"/>
    </row>
    <row r="471" ht="15.75" customHeight="1"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  <c r="AO471" s="67"/>
      <c r="AP471" s="67"/>
      <c r="AQ471" s="67"/>
      <c r="AR471" s="67"/>
      <c r="AS471" s="67"/>
      <c r="AT471" s="67"/>
      <c r="AU471" s="67"/>
      <c r="AV471" s="67"/>
      <c r="AW471" s="67"/>
      <c r="AX471" s="67"/>
      <c r="AY471" s="67"/>
      <c r="AZ471" s="67"/>
      <c r="BA471" s="67"/>
      <c r="BB471" s="67"/>
      <c r="BC471" s="67"/>
      <c r="BD471" s="67"/>
      <c r="BE471" s="67"/>
      <c r="BF471" s="67"/>
      <c r="BG471" s="67"/>
      <c r="BH471" s="67"/>
      <c r="BI471" s="67"/>
      <c r="BJ471" s="67"/>
      <c r="BK471" s="67"/>
      <c r="BL471" s="67"/>
      <c r="BM471" s="67"/>
      <c r="BN471" s="67"/>
      <c r="BO471" s="67"/>
      <c r="BP471" s="67"/>
      <c r="BQ471" s="67"/>
      <c r="BR471" s="67"/>
    </row>
    <row r="472" ht="15.75" customHeight="1"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  <c r="AO472" s="67"/>
      <c r="AP472" s="67"/>
      <c r="AQ472" s="67"/>
      <c r="AR472" s="67"/>
      <c r="AS472" s="67"/>
      <c r="AT472" s="67"/>
      <c r="AU472" s="67"/>
      <c r="AV472" s="67"/>
      <c r="AW472" s="67"/>
      <c r="AX472" s="67"/>
      <c r="AY472" s="67"/>
      <c r="AZ472" s="67"/>
      <c r="BA472" s="67"/>
      <c r="BB472" s="67"/>
      <c r="BC472" s="67"/>
      <c r="BD472" s="67"/>
      <c r="BE472" s="67"/>
      <c r="BF472" s="67"/>
      <c r="BG472" s="67"/>
      <c r="BH472" s="67"/>
      <c r="BI472" s="67"/>
      <c r="BJ472" s="67"/>
      <c r="BK472" s="67"/>
      <c r="BL472" s="67"/>
      <c r="BM472" s="67"/>
      <c r="BN472" s="67"/>
      <c r="BO472" s="67"/>
      <c r="BP472" s="67"/>
      <c r="BQ472" s="67"/>
      <c r="BR472" s="67"/>
    </row>
    <row r="473" ht="15.75" customHeight="1"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  <c r="AO473" s="67"/>
      <c r="AP473" s="67"/>
      <c r="AQ473" s="67"/>
      <c r="AR473" s="67"/>
      <c r="AS473" s="67"/>
      <c r="AT473" s="67"/>
      <c r="AU473" s="67"/>
      <c r="AV473" s="67"/>
      <c r="AW473" s="67"/>
      <c r="AX473" s="67"/>
      <c r="AY473" s="67"/>
      <c r="AZ473" s="67"/>
      <c r="BA473" s="67"/>
      <c r="BB473" s="67"/>
      <c r="BC473" s="67"/>
      <c r="BD473" s="67"/>
      <c r="BE473" s="67"/>
      <c r="BF473" s="67"/>
      <c r="BG473" s="67"/>
      <c r="BH473" s="67"/>
      <c r="BI473" s="67"/>
      <c r="BJ473" s="67"/>
      <c r="BK473" s="67"/>
      <c r="BL473" s="67"/>
      <c r="BM473" s="67"/>
      <c r="BN473" s="67"/>
      <c r="BO473" s="67"/>
      <c r="BP473" s="67"/>
      <c r="BQ473" s="67"/>
      <c r="BR473" s="67"/>
    </row>
    <row r="474" ht="15.75" customHeight="1"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67"/>
      <c r="AY474" s="67"/>
      <c r="AZ474" s="67"/>
      <c r="BA474" s="67"/>
      <c r="BB474" s="67"/>
      <c r="BC474" s="67"/>
      <c r="BD474" s="67"/>
      <c r="BE474" s="67"/>
      <c r="BF474" s="67"/>
      <c r="BG474" s="67"/>
      <c r="BH474" s="67"/>
      <c r="BI474" s="67"/>
      <c r="BJ474" s="67"/>
      <c r="BK474" s="67"/>
      <c r="BL474" s="67"/>
      <c r="BM474" s="67"/>
      <c r="BN474" s="67"/>
      <c r="BO474" s="67"/>
      <c r="BP474" s="67"/>
      <c r="BQ474" s="67"/>
      <c r="BR474" s="67"/>
    </row>
    <row r="475" ht="15.75" customHeight="1"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  <c r="AO475" s="67"/>
      <c r="AP475" s="67"/>
      <c r="AQ475" s="67"/>
      <c r="AR475" s="67"/>
      <c r="AS475" s="67"/>
      <c r="AT475" s="67"/>
      <c r="AU475" s="67"/>
      <c r="AV475" s="67"/>
      <c r="AW475" s="67"/>
      <c r="AX475" s="67"/>
      <c r="AY475" s="67"/>
      <c r="AZ475" s="67"/>
      <c r="BA475" s="67"/>
      <c r="BB475" s="67"/>
      <c r="BC475" s="67"/>
      <c r="BD475" s="67"/>
      <c r="BE475" s="67"/>
      <c r="BF475" s="67"/>
      <c r="BG475" s="67"/>
      <c r="BH475" s="67"/>
      <c r="BI475" s="67"/>
      <c r="BJ475" s="67"/>
      <c r="BK475" s="67"/>
      <c r="BL475" s="67"/>
      <c r="BM475" s="67"/>
      <c r="BN475" s="67"/>
      <c r="BO475" s="67"/>
      <c r="BP475" s="67"/>
      <c r="BQ475" s="67"/>
      <c r="BR475" s="67"/>
    </row>
    <row r="476" ht="15.75" customHeight="1"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  <c r="AO476" s="67"/>
      <c r="AP476" s="67"/>
      <c r="AQ476" s="67"/>
      <c r="AR476" s="67"/>
      <c r="AS476" s="67"/>
      <c r="AT476" s="67"/>
      <c r="AU476" s="67"/>
      <c r="AV476" s="67"/>
      <c r="AW476" s="67"/>
      <c r="AX476" s="67"/>
      <c r="AY476" s="67"/>
      <c r="AZ476" s="67"/>
      <c r="BA476" s="67"/>
      <c r="BB476" s="67"/>
      <c r="BC476" s="67"/>
      <c r="BD476" s="67"/>
      <c r="BE476" s="67"/>
      <c r="BF476" s="67"/>
      <c r="BG476" s="67"/>
      <c r="BH476" s="67"/>
      <c r="BI476" s="67"/>
      <c r="BJ476" s="67"/>
      <c r="BK476" s="67"/>
      <c r="BL476" s="67"/>
      <c r="BM476" s="67"/>
      <c r="BN476" s="67"/>
      <c r="BO476" s="67"/>
      <c r="BP476" s="67"/>
      <c r="BQ476" s="67"/>
      <c r="BR476" s="67"/>
    </row>
    <row r="477" ht="15.75" customHeight="1"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  <c r="AO477" s="67"/>
      <c r="AP477" s="67"/>
      <c r="AQ477" s="67"/>
      <c r="AR477" s="67"/>
      <c r="AS477" s="67"/>
      <c r="AT477" s="67"/>
      <c r="AU477" s="67"/>
      <c r="AV477" s="67"/>
      <c r="AW477" s="67"/>
      <c r="AX477" s="67"/>
      <c r="AY477" s="67"/>
      <c r="AZ477" s="67"/>
      <c r="BA477" s="67"/>
      <c r="BB477" s="67"/>
      <c r="BC477" s="67"/>
      <c r="BD477" s="67"/>
      <c r="BE477" s="67"/>
      <c r="BF477" s="67"/>
      <c r="BG477" s="67"/>
      <c r="BH477" s="67"/>
      <c r="BI477" s="67"/>
      <c r="BJ477" s="67"/>
      <c r="BK477" s="67"/>
      <c r="BL477" s="67"/>
      <c r="BM477" s="67"/>
      <c r="BN477" s="67"/>
      <c r="BO477" s="67"/>
      <c r="BP477" s="67"/>
      <c r="BQ477" s="67"/>
      <c r="BR477" s="67"/>
    </row>
    <row r="478" ht="15.75" customHeight="1"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  <c r="AO478" s="67"/>
      <c r="AP478" s="67"/>
      <c r="AQ478" s="67"/>
      <c r="AR478" s="67"/>
      <c r="AS478" s="67"/>
      <c r="AT478" s="67"/>
      <c r="AU478" s="67"/>
      <c r="AV478" s="67"/>
      <c r="AW478" s="67"/>
      <c r="AX478" s="67"/>
      <c r="AY478" s="67"/>
      <c r="AZ478" s="67"/>
      <c r="BA478" s="67"/>
      <c r="BB478" s="67"/>
      <c r="BC478" s="67"/>
      <c r="BD478" s="67"/>
      <c r="BE478" s="67"/>
      <c r="BF478" s="67"/>
      <c r="BG478" s="67"/>
      <c r="BH478" s="67"/>
      <c r="BI478" s="67"/>
      <c r="BJ478" s="67"/>
      <c r="BK478" s="67"/>
      <c r="BL478" s="67"/>
      <c r="BM478" s="67"/>
      <c r="BN478" s="67"/>
      <c r="BO478" s="67"/>
      <c r="BP478" s="67"/>
      <c r="BQ478" s="67"/>
      <c r="BR478" s="67"/>
    </row>
    <row r="479" ht="15.75" customHeight="1"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  <c r="AO479" s="67"/>
      <c r="AP479" s="67"/>
      <c r="AQ479" s="67"/>
      <c r="AR479" s="67"/>
      <c r="AS479" s="67"/>
      <c r="AT479" s="67"/>
      <c r="AU479" s="67"/>
      <c r="AV479" s="67"/>
      <c r="AW479" s="67"/>
      <c r="AX479" s="67"/>
      <c r="AY479" s="67"/>
      <c r="AZ479" s="67"/>
      <c r="BA479" s="67"/>
      <c r="BB479" s="67"/>
      <c r="BC479" s="67"/>
      <c r="BD479" s="67"/>
      <c r="BE479" s="67"/>
      <c r="BF479" s="67"/>
      <c r="BG479" s="67"/>
      <c r="BH479" s="67"/>
      <c r="BI479" s="67"/>
      <c r="BJ479" s="67"/>
      <c r="BK479" s="67"/>
      <c r="BL479" s="67"/>
      <c r="BM479" s="67"/>
      <c r="BN479" s="67"/>
      <c r="BO479" s="67"/>
      <c r="BP479" s="67"/>
      <c r="BQ479" s="67"/>
      <c r="BR479" s="67"/>
    </row>
    <row r="480" ht="15.75" customHeight="1"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  <c r="AO480" s="67"/>
      <c r="AP480" s="67"/>
      <c r="AQ480" s="67"/>
      <c r="AR480" s="67"/>
      <c r="AS480" s="67"/>
      <c r="AT480" s="67"/>
      <c r="AU480" s="67"/>
      <c r="AV480" s="67"/>
      <c r="AW480" s="67"/>
      <c r="AX480" s="67"/>
      <c r="AY480" s="67"/>
      <c r="AZ480" s="67"/>
      <c r="BA480" s="67"/>
      <c r="BB480" s="67"/>
      <c r="BC480" s="67"/>
      <c r="BD480" s="67"/>
      <c r="BE480" s="67"/>
      <c r="BF480" s="67"/>
      <c r="BG480" s="67"/>
      <c r="BH480" s="67"/>
      <c r="BI480" s="67"/>
      <c r="BJ480" s="67"/>
      <c r="BK480" s="67"/>
      <c r="BL480" s="67"/>
      <c r="BM480" s="67"/>
      <c r="BN480" s="67"/>
      <c r="BO480" s="67"/>
      <c r="BP480" s="67"/>
      <c r="BQ480" s="67"/>
      <c r="BR480" s="67"/>
    </row>
    <row r="481" ht="15.75" customHeight="1"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  <c r="AO481" s="67"/>
      <c r="AP481" s="67"/>
      <c r="AQ481" s="67"/>
      <c r="AR481" s="67"/>
      <c r="AS481" s="67"/>
      <c r="AT481" s="67"/>
      <c r="AU481" s="67"/>
      <c r="AV481" s="67"/>
      <c r="AW481" s="67"/>
      <c r="AX481" s="67"/>
      <c r="AY481" s="67"/>
      <c r="AZ481" s="67"/>
      <c r="BA481" s="67"/>
      <c r="BB481" s="67"/>
      <c r="BC481" s="67"/>
      <c r="BD481" s="67"/>
      <c r="BE481" s="67"/>
      <c r="BF481" s="67"/>
      <c r="BG481" s="67"/>
      <c r="BH481" s="67"/>
      <c r="BI481" s="67"/>
      <c r="BJ481" s="67"/>
      <c r="BK481" s="67"/>
      <c r="BL481" s="67"/>
      <c r="BM481" s="67"/>
      <c r="BN481" s="67"/>
      <c r="BO481" s="67"/>
      <c r="BP481" s="67"/>
      <c r="BQ481" s="67"/>
      <c r="BR481" s="67"/>
    </row>
    <row r="482" ht="15.75" customHeight="1"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  <c r="AO482" s="67"/>
      <c r="AP482" s="67"/>
      <c r="AQ482" s="67"/>
      <c r="AR482" s="67"/>
      <c r="AS482" s="67"/>
      <c r="AT482" s="67"/>
      <c r="AU482" s="67"/>
      <c r="AV482" s="67"/>
      <c r="AW482" s="67"/>
      <c r="AX482" s="67"/>
      <c r="AY482" s="67"/>
      <c r="AZ482" s="67"/>
      <c r="BA482" s="67"/>
      <c r="BB482" s="67"/>
      <c r="BC482" s="67"/>
      <c r="BD482" s="67"/>
      <c r="BE482" s="67"/>
      <c r="BF482" s="67"/>
      <c r="BG482" s="67"/>
      <c r="BH482" s="67"/>
      <c r="BI482" s="67"/>
      <c r="BJ482" s="67"/>
      <c r="BK482" s="67"/>
      <c r="BL482" s="67"/>
      <c r="BM482" s="67"/>
      <c r="BN482" s="67"/>
      <c r="BO482" s="67"/>
      <c r="BP482" s="67"/>
      <c r="BQ482" s="67"/>
      <c r="BR482" s="67"/>
    </row>
    <row r="483" ht="15.75" customHeight="1"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  <c r="AO483" s="67"/>
      <c r="AP483" s="67"/>
      <c r="AQ483" s="67"/>
      <c r="AR483" s="67"/>
      <c r="AS483" s="67"/>
      <c r="AT483" s="67"/>
      <c r="AU483" s="67"/>
      <c r="AV483" s="67"/>
      <c r="AW483" s="67"/>
      <c r="AX483" s="67"/>
      <c r="AY483" s="67"/>
      <c r="AZ483" s="67"/>
      <c r="BA483" s="67"/>
      <c r="BB483" s="67"/>
      <c r="BC483" s="67"/>
      <c r="BD483" s="67"/>
      <c r="BE483" s="67"/>
      <c r="BF483" s="67"/>
      <c r="BG483" s="67"/>
      <c r="BH483" s="67"/>
      <c r="BI483" s="67"/>
      <c r="BJ483" s="67"/>
      <c r="BK483" s="67"/>
      <c r="BL483" s="67"/>
      <c r="BM483" s="67"/>
      <c r="BN483" s="67"/>
      <c r="BO483" s="67"/>
      <c r="BP483" s="67"/>
      <c r="BQ483" s="67"/>
      <c r="BR483" s="67"/>
    </row>
    <row r="484" ht="15.75" customHeight="1"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  <c r="AO484" s="67"/>
      <c r="AP484" s="67"/>
      <c r="AQ484" s="67"/>
      <c r="AR484" s="67"/>
      <c r="AS484" s="67"/>
      <c r="AT484" s="67"/>
      <c r="AU484" s="67"/>
      <c r="AV484" s="67"/>
      <c r="AW484" s="67"/>
      <c r="AX484" s="67"/>
      <c r="AY484" s="67"/>
      <c r="AZ484" s="67"/>
      <c r="BA484" s="67"/>
      <c r="BB484" s="67"/>
      <c r="BC484" s="67"/>
      <c r="BD484" s="67"/>
      <c r="BE484" s="67"/>
      <c r="BF484" s="67"/>
      <c r="BG484" s="67"/>
      <c r="BH484" s="67"/>
      <c r="BI484" s="67"/>
      <c r="BJ484" s="67"/>
      <c r="BK484" s="67"/>
      <c r="BL484" s="67"/>
      <c r="BM484" s="67"/>
      <c r="BN484" s="67"/>
      <c r="BO484" s="67"/>
      <c r="BP484" s="67"/>
      <c r="BQ484" s="67"/>
      <c r="BR484" s="67"/>
    </row>
    <row r="485" ht="15.75" customHeight="1"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  <c r="AO485" s="67"/>
      <c r="AP485" s="67"/>
      <c r="AQ485" s="67"/>
      <c r="AR485" s="67"/>
      <c r="AS485" s="67"/>
      <c r="AT485" s="67"/>
      <c r="AU485" s="67"/>
      <c r="AV485" s="67"/>
      <c r="AW485" s="67"/>
      <c r="AX485" s="67"/>
      <c r="AY485" s="67"/>
      <c r="AZ485" s="67"/>
      <c r="BA485" s="67"/>
      <c r="BB485" s="67"/>
      <c r="BC485" s="67"/>
      <c r="BD485" s="67"/>
      <c r="BE485" s="67"/>
      <c r="BF485" s="67"/>
      <c r="BG485" s="67"/>
      <c r="BH485" s="67"/>
      <c r="BI485" s="67"/>
      <c r="BJ485" s="67"/>
      <c r="BK485" s="67"/>
      <c r="BL485" s="67"/>
      <c r="BM485" s="67"/>
      <c r="BN485" s="67"/>
      <c r="BO485" s="67"/>
      <c r="BP485" s="67"/>
      <c r="BQ485" s="67"/>
      <c r="BR485" s="67"/>
    </row>
    <row r="486" ht="15.75" customHeight="1"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  <c r="AO486" s="67"/>
      <c r="AP486" s="67"/>
      <c r="AQ486" s="67"/>
      <c r="AR486" s="67"/>
      <c r="AS486" s="67"/>
      <c r="AT486" s="67"/>
      <c r="AU486" s="67"/>
      <c r="AV486" s="67"/>
      <c r="AW486" s="67"/>
      <c r="AX486" s="67"/>
      <c r="AY486" s="67"/>
      <c r="AZ486" s="67"/>
      <c r="BA486" s="67"/>
      <c r="BB486" s="67"/>
      <c r="BC486" s="67"/>
      <c r="BD486" s="67"/>
      <c r="BE486" s="67"/>
      <c r="BF486" s="67"/>
      <c r="BG486" s="67"/>
      <c r="BH486" s="67"/>
      <c r="BI486" s="67"/>
      <c r="BJ486" s="67"/>
      <c r="BK486" s="67"/>
      <c r="BL486" s="67"/>
      <c r="BM486" s="67"/>
      <c r="BN486" s="67"/>
      <c r="BO486" s="67"/>
      <c r="BP486" s="67"/>
      <c r="BQ486" s="67"/>
      <c r="BR486" s="67"/>
    </row>
    <row r="487" ht="15.75" customHeight="1"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  <c r="AO487" s="67"/>
      <c r="AP487" s="67"/>
      <c r="AQ487" s="67"/>
      <c r="AR487" s="67"/>
      <c r="AS487" s="67"/>
      <c r="AT487" s="67"/>
      <c r="AU487" s="67"/>
      <c r="AV487" s="67"/>
      <c r="AW487" s="67"/>
      <c r="AX487" s="67"/>
      <c r="AY487" s="67"/>
      <c r="AZ487" s="67"/>
      <c r="BA487" s="67"/>
      <c r="BB487" s="67"/>
      <c r="BC487" s="67"/>
      <c r="BD487" s="67"/>
      <c r="BE487" s="67"/>
      <c r="BF487" s="67"/>
      <c r="BG487" s="67"/>
      <c r="BH487" s="67"/>
      <c r="BI487" s="67"/>
      <c r="BJ487" s="67"/>
      <c r="BK487" s="67"/>
      <c r="BL487" s="67"/>
      <c r="BM487" s="67"/>
      <c r="BN487" s="67"/>
      <c r="BO487" s="67"/>
      <c r="BP487" s="67"/>
      <c r="BQ487" s="67"/>
      <c r="BR487" s="67"/>
    </row>
    <row r="488" ht="15.75" customHeight="1"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  <c r="AO488" s="67"/>
      <c r="AP488" s="67"/>
      <c r="AQ488" s="67"/>
      <c r="AR488" s="67"/>
      <c r="AS488" s="67"/>
      <c r="AT488" s="67"/>
      <c r="AU488" s="67"/>
      <c r="AV488" s="67"/>
      <c r="AW488" s="67"/>
      <c r="AX488" s="67"/>
      <c r="AY488" s="67"/>
      <c r="AZ488" s="67"/>
      <c r="BA488" s="67"/>
      <c r="BB488" s="67"/>
      <c r="BC488" s="67"/>
      <c r="BD488" s="67"/>
      <c r="BE488" s="67"/>
      <c r="BF488" s="67"/>
      <c r="BG488" s="67"/>
      <c r="BH488" s="67"/>
      <c r="BI488" s="67"/>
      <c r="BJ488" s="67"/>
      <c r="BK488" s="67"/>
      <c r="BL488" s="67"/>
      <c r="BM488" s="67"/>
      <c r="BN488" s="67"/>
      <c r="BO488" s="67"/>
      <c r="BP488" s="67"/>
      <c r="BQ488" s="67"/>
      <c r="BR488" s="67"/>
    </row>
    <row r="489" ht="15.75" customHeight="1"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  <c r="AO489" s="67"/>
      <c r="AP489" s="67"/>
      <c r="AQ489" s="67"/>
      <c r="AR489" s="67"/>
      <c r="AS489" s="67"/>
      <c r="AT489" s="67"/>
      <c r="AU489" s="67"/>
      <c r="AV489" s="67"/>
      <c r="AW489" s="67"/>
      <c r="AX489" s="67"/>
      <c r="AY489" s="67"/>
      <c r="AZ489" s="67"/>
      <c r="BA489" s="67"/>
      <c r="BB489" s="67"/>
      <c r="BC489" s="67"/>
      <c r="BD489" s="67"/>
      <c r="BE489" s="67"/>
      <c r="BF489" s="67"/>
      <c r="BG489" s="67"/>
      <c r="BH489" s="67"/>
      <c r="BI489" s="67"/>
      <c r="BJ489" s="67"/>
      <c r="BK489" s="67"/>
      <c r="BL489" s="67"/>
      <c r="BM489" s="67"/>
      <c r="BN489" s="67"/>
      <c r="BO489" s="67"/>
      <c r="BP489" s="67"/>
      <c r="BQ489" s="67"/>
      <c r="BR489" s="67"/>
    </row>
    <row r="490" ht="15.75" customHeight="1"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  <c r="AO490" s="67"/>
      <c r="AP490" s="67"/>
      <c r="AQ490" s="67"/>
      <c r="AR490" s="67"/>
      <c r="AS490" s="67"/>
      <c r="AT490" s="67"/>
      <c r="AU490" s="67"/>
      <c r="AV490" s="67"/>
      <c r="AW490" s="67"/>
      <c r="AX490" s="67"/>
      <c r="AY490" s="67"/>
      <c r="AZ490" s="67"/>
      <c r="BA490" s="67"/>
      <c r="BB490" s="67"/>
      <c r="BC490" s="67"/>
      <c r="BD490" s="67"/>
      <c r="BE490" s="67"/>
      <c r="BF490" s="67"/>
      <c r="BG490" s="67"/>
      <c r="BH490" s="67"/>
      <c r="BI490" s="67"/>
      <c r="BJ490" s="67"/>
      <c r="BK490" s="67"/>
      <c r="BL490" s="67"/>
      <c r="BM490" s="67"/>
      <c r="BN490" s="67"/>
      <c r="BO490" s="67"/>
      <c r="BP490" s="67"/>
      <c r="BQ490" s="67"/>
      <c r="BR490" s="67"/>
    </row>
    <row r="491" ht="15.75" customHeight="1"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  <c r="AO491" s="67"/>
      <c r="AP491" s="67"/>
      <c r="AQ491" s="67"/>
      <c r="AR491" s="67"/>
      <c r="AS491" s="67"/>
      <c r="AT491" s="67"/>
      <c r="AU491" s="67"/>
      <c r="AV491" s="67"/>
      <c r="AW491" s="67"/>
      <c r="AX491" s="67"/>
      <c r="AY491" s="67"/>
      <c r="AZ491" s="67"/>
      <c r="BA491" s="67"/>
      <c r="BB491" s="67"/>
      <c r="BC491" s="67"/>
      <c r="BD491" s="67"/>
      <c r="BE491" s="67"/>
      <c r="BF491" s="67"/>
      <c r="BG491" s="67"/>
      <c r="BH491" s="67"/>
      <c r="BI491" s="67"/>
      <c r="BJ491" s="67"/>
      <c r="BK491" s="67"/>
      <c r="BL491" s="67"/>
      <c r="BM491" s="67"/>
      <c r="BN491" s="67"/>
      <c r="BO491" s="67"/>
      <c r="BP491" s="67"/>
      <c r="BQ491" s="67"/>
      <c r="BR491" s="67"/>
    </row>
    <row r="492" ht="15.75" customHeight="1"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  <c r="AO492" s="67"/>
      <c r="AP492" s="67"/>
      <c r="AQ492" s="67"/>
      <c r="AR492" s="67"/>
      <c r="AS492" s="67"/>
      <c r="AT492" s="67"/>
      <c r="AU492" s="67"/>
      <c r="AV492" s="67"/>
      <c r="AW492" s="67"/>
      <c r="AX492" s="67"/>
      <c r="AY492" s="67"/>
      <c r="AZ492" s="67"/>
      <c r="BA492" s="67"/>
      <c r="BB492" s="67"/>
      <c r="BC492" s="67"/>
      <c r="BD492" s="67"/>
      <c r="BE492" s="67"/>
      <c r="BF492" s="67"/>
      <c r="BG492" s="67"/>
      <c r="BH492" s="67"/>
      <c r="BI492" s="67"/>
      <c r="BJ492" s="67"/>
      <c r="BK492" s="67"/>
      <c r="BL492" s="67"/>
      <c r="BM492" s="67"/>
      <c r="BN492" s="67"/>
      <c r="BO492" s="67"/>
      <c r="BP492" s="67"/>
      <c r="BQ492" s="67"/>
      <c r="BR492" s="67"/>
    </row>
    <row r="493" ht="15.75" customHeight="1"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  <c r="AO493" s="67"/>
      <c r="AP493" s="67"/>
      <c r="AQ493" s="67"/>
      <c r="AR493" s="67"/>
      <c r="AS493" s="67"/>
      <c r="AT493" s="67"/>
      <c r="AU493" s="67"/>
      <c r="AV493" s="67"/>
      <c r="AW493" s="67"/>
      <c r="AX493" s="67"/>
      <c r="AY493" s="67"/>
      <c r="AZ493" s="67"/>
      <c r="BA493" s="67"/>
      <c r="BB493" s="67"/>
      <c r="BC493" s="67"/>
      <c r="BD493" s="67"/>
      <c r="BE493" s="67"/>
      <c r="BF493" s="67"/>
      <c r="BG493" s="67"/>
      <c r="BH493" s="67"/>
      <c r="BI493" s="67"/>
      <c r="BJ493" s="67"/>
      <c r="BK493" s="67"/>
      <c r="BL493" s="67"/>
      <c r="BM493" s="67"/>
      <c r="BN493" s="67"/>
      <c r="BO493" s="67"/>
      <c r="BP493" s="67"/>
      <c r="BQ493" s="67"/>
      <c r="BR493" s="67"/>
    </row>
    <row r="494" ht="15.75" customHeight="1"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  <c r="AO494" s="67"/>
      <c r="AP494" s="67"/>
      <c r="AQ494" s="67"/>
      <c r="AR494" s="67"/>
      <c r="AS494" s="67"/>
      <c r="AT494" s="67"/>
      <c r="AU494" s="67"/>
      <c r="AV494" s="67"/>
      <c r="AW494" s="67"/>
      <c r="AX494" s="67"/>
      <c r="AY494" s="67"/>
      <c r="AZ494" s="67"/>
      <c r="BA494" s="67"/>
      <c r="BB494" s="67"/>
      <c r="BC494" s="67"/>
      <c r="BD494" s="67"/>
      <c r="BE494" s="67"/>
      <c r="BF494" s="67"/>
      <c r="BG494" s="67"/>
      <c r="BH494" s="67"/>
      <c r="BI494" s="67"/>
      <c r="BJ494" s="67"/>
      <c r="BK494" s="67"/>
      <c r="BL494" s="67"/>
      <c r="BM494" s="67"/>
      <c r="BN494" s="67"/>
      <c r="BO494" s="67"/>
      <c r="BP494" s="67"/>
      <c r="BQ494" s="67"/>
      <c r="BR494" s="67"/>
    </row>
    <row r="495" ht="15.75" customHeight="1"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  <c r="AO495" s="67"/>
      <c r="AP495" s="67"/>
      <c r="AQ495" s="67"/>
      <c r="AR495" s="67"/>
      <c r="AS495" s="67"/>
      <c r="AT495" s="67"/>
      <c r="AU495" s="67"/>
      <c r="AV495" s="67"/>
      <c r="AW495" s="67"/>
      <c r="AX495" s="67"/>
      <c r="AY495" s="67"/>
      <c r="AZ495" s="67"/>
      <c r="BA495" s="67"/>
      <c r="BB495" s="67"/>
      <c r="BC495" s="67"/>
      <c r="BD495" s="67"/>
      <c r="BE495" s="67"/>
      <c r="BF495" s="67"/>
      <c r="BG495" s="67"/>
      <c r="BH495" s="67"/>
      <c r="BI495" s="67"/>
      <c r="BJ495" s="67"/>
      <c r="BK495" s="67"/>
      <c r="BL495" s="67"/>
      <c r="BM495" s="67"/>
      <c r="BN495" s="67"/>
      <c r="BO495" s="67"/>
      <c r="BP495" s="67"/>
      <c r="BQ495" s="67"/>
      <c r="BR495" s="67"/>
    </row>
    <row r="496" ht="15.75" customHeight="1"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  <c r="AO496" s="67"/>
      <c r="AP496" s="67"/>
      <c r="AQ496" s="67"/>
      <c r="AR496" s="67"/>
      <c r="AS496" s="67"/>
      <c r="AT496" s="67"/>
      <c r="AU496" s="67"/>
      <c r="AV496" s="67"/>
      <c r="AW496" s="67"/>
      <c r="AX496" s="67"/>
      <c r="AY496" s="67"/>
      <c r="AZ496" s="67"/>
      <c r="BA496" s="67"/>
      <c r="BB496" s="67"/>
      <c r="BC496" s="67"/>
      <c r="BD496" s="67"/>
      <c r="BE496" s="67"/>
      <c r="BF496" s="67"/>
      <c r="BG496" s="67"/>
      <c r="BH496" s="67"/>
      <c r="BI496" s="67"/>
      <c r="BJ496" s="67"/>
      <c r="BK496" s="67"/>
      <c r="BL496" s="67"/>
      <c r="BM496" s="67"/>
      <c r="BN496" s="67"/>
      <c r="BO496" s="67"/>
      <c r="BP496" s="67"/>
      <c r="BQ496" s="67"/>
      <c r="BR496" s="67"/>
    </row>
    <row r="497" ht="15.75" customHeight="1"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  <c r="AO497" s="67"/>
      <c r="AP497" s="67"/>
      <c r="AQ497" s="67"/>
      <c r="AR497" s="67"/>
      <c r="AS497" s="67"/>
      <c r="AT497" s="67"/>
      <c r="AU497" s="67"/>
      <c r="AV497" s="67"/>
      <c r="AW497" s="67"/>
      <c r="AX497" s="67"/>
      <c r="AY497" s="67"/>
      <c r="AZ497" s="67"/>
      <c r="BA497" s="67"/>
      <c r="BB497" s="67"/>
      <c r="BC497" s="67"/>
      <c r="BD497" s="67"/>
      <c r="BE497" s="67"/>
      <c r="BF497" s="67"/>
      <c r="BG497" s="67"/>
      <c r="BH497" s="67"/>
      <c r="BI497" s="67"/>
      <c r="BJ497" s="67"/>
      <c r="BK497" s="67"/>
      <c r="BL497" s="67"/>
      <c r="BM497" s="67"/>
      <c r="BN497" s="67"/>
      <c r="BO497" s="67"/>
      <c r="BP497" s="67"/>
      <c r="BQ497" s="67"/>
      <c r="BR497" s="67"/>
    </row>
    <row r="498" ht="15.75" customHeight="1"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  <c r="AO498" s="67"/>
      <c r="AP498" s="67"/>
      <c r="AQ498" s="67"/>
      <c r="AR498" s="67"/>
      <c r="AS498" s="67"/>
      <c r="AT498" s="67"/>
      <c r="AU498" s="67"/>
      <c r="AV498" s="67"/>
      <c r="AW498" s="67"/>
      <c r="AX498" s="67"/>
      <c r="AY498" s="67"/>
      <c r="AZ498" s="67"/>
      <c r="BA498" s="67"/>
      <c r="BB498" s="67"/>
      <c r="BC498" s="67"/>
      <c r="BD498" s="67"/>
      <c r="BE498" s="67"/>
      <c r="BF498" s="67"/>
      <c r="BG498" s="67"/>
      <c r="BH498" s="67"/>
      <c r="BI498" s="67"/>
      <c r="BJ498" s="67"/>
      <c r="BK498" s="67"/>
      <c r="BL498" s="67"/>
      <c r="BM498" s="67"/>
      <c r="BN498" s="67"/>
      <c r="BO498" s="67"/>
      <c r="BP498" s="67"/>
      <c r="BQ498" s="67"/>
      <c r="BR498" s="67"/>
    </row>
    <row r="499" ht="15.75" customHeight="1"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  <c r="AO499" s="67"/>
      <c r="AP499" s="67"/>
      <c r="AQ499" s="67"/>
      <c r="AR499" s="67"/>
      <c r="AS499" s="67"/>
      <c r="AT499" s="67"/>
      <c r="AU499" s="67"/>
      <c r="AV499" s="67"/>
      <c r="AW499" s="67"/>
      <c r="AX499" s="67"/>
      <c r="AY499" s="67"/>
      <c r="AZ499" s="67"/>
      <c r="BA499" s="67"/>
      <c r="BB499" s="67"/>
      <c r="BC499" s="67"/>
      <c r="BD499" s="67"/>
      <c r="BE499" s="67"/>
      <c r="BF499" s="67"/>
      <c r="BG499" s="67"/>
      <c r="BH499" s="67"/>
      <c r="BI499" s="67"/>
      <c r="BJ499" s="67"/>
      <c r="BK499" s="67"/>
      <c r="BL499" s="67"/>
      <c r="BM499" s="67"/>
      <c r="BN499" s="67"/>
      <c r="BO499" s="67"/>
      <c r="BP499" s="67"/>
      <c r="BQ499" s="67"/>
      <c r="BR499" s="67"/>
    </row>
    <row r="500" ht="15.75" customHeight="1"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  <c r="AO500" s="67"/>
      <c r="AP500" s="67"/>
      <c r="AQ500" s="67"/>
      <c r="AR500" s="67"/>
      <c r="AS500" s="67"/>
      <c r="AT500" s="67"/>
      <c r="AU500" s="67"/>
      <c r="AV500" s="67"/>
      <c r="AW500" s="67"/>
      <c r="AX500" s="67"/>
      <c r="AY500" s="67"/>
      <c r="AZ500" s="67"/>
      <c r="BA500" s="67"/>
      <c r="BB500" s="67"/>
      <c r="BC500" s="67"/>
      <c r="BD500" s="67"/>
      <c r="BE500" s="67"/>
      <c r="BF500" s="67"/>
      <c r="BG500" s="67"/>
      <c r="BH500" s="67"/>
      <c r="BI500" s="67"/>
      <c r="BJ500" s="67"/>
      <c r="BK500" s="67"/>
      <c r="BL500" s="67"/>
      <c r="BM500" s="67"/>
      <c r="BN500" s="67"/>
      <c r="BO500" s="67"/>
      <c r="BP500" s="67"/>
      <c r="BQ500" s="67"/>
      <c r="BR500" s="67"/>
    </row>
    <row r="501" ht="15.75" customHeight="1"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  <c r="AO501" s="67"/>
      <c r="AP501" s="67"/>
      <c r="AQ501" s="67"/>
      <c r="AR501" s="67"/>
      <c r="AS501" s="67"/>
      <c r="AT501" s="67"/>
      <c r="AU501" s="67"/>
      <c r="AV501" s="67"/>
      <c r="AW501" s="67"/>
      <c r="AX501" s="67"/>
      <c r="AY501" s="67"/>
      <c r="AZ501" s="67"/>
      <c r="BA501" s="67"/>
      <c r="BB501" s="67"/>
      <c r="BC501" s="67"/>
      <c r="BD501" s="67"/>
      <c r="BE501" s="67"/>
      <c r="BF501" s="67"/>
      <c r="BG501" s="67"/>
      <c r="BH501" s="67"/>
      <c r="BI501" s="67"/>
      <c r="BJ501" s="67"/>
      <c r="BK501" s="67"/>
      <c r="BL501" s="67"/>
      <c r="BM501" s="67"/>
      <c r="BN501" s="67"/>
      <c r="BO501" s="67"/>
      <c r="BP501" s="67"/>
      <c r="BQ501" s="67"/>
      <c r="BR501" s="67"/>
    </row>
    <row r="502" ht="15.75" customHeight="1"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  <c r="AO502" s="67"/>
      <c r="AP502" s="67"/>
      <c r="AQ502" s="67"/>
      <c r="AR502" s="67"/>
      <c r="AS502" s="67"/>
      <c r="AT502" s="67"/>
      <c r="AU502" s="67"/>
      <c r="AV502" s="67"/>
      <c r="AW502" s="67"/>
      <c r="AX502" s="67"/>
      <c r="AY502" s="67"/>
      <c r="AZ502" s="67"/>
      <c r="BA502" s="67"/>
      <c r="BB502" s="67"/>
      <c r="BC502" s="67"/>
      <c r="BD502" s="67"/>
      <c r="BE502" s="67"/>
      <c r="BF502" s="67"/>
      <c r="BG502" s="67"/>
      <c r="BH502" s="67"/>
      <c r="BI502" s="67"/>
      <c r="BJ502" s="67"/>
      <c r="BK502" s="67"/>
      <c r="BL502" s="67"/>
      <c r="BM502" s="67"/>
      <c r="BN502" s="67"/>
      <c r="BO502" s="67"/>
      <c r="BP502" s="67"/>
      <c r="BQ502" s="67"/>
      <c r="BR502" s="67"/>
    </row>
    <row r="503" ht="15.75" customHeight="1"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  <c r="AO503" s="67"/>
      <c r="AP503" s="67"/>
      <c r="AQ503" s="67"/>
      <c r="AR503" s="67"/>
      <c r="AS503" s="67"/>
      <c r="AT503" s="67"/>
      <c r="AU503" s="67"/>
      <c r="AV503" s="67"/>
      <c r="AW503" s="67"/>
      <c r="AX503" s="67"/>
      <c r="AY503" s="67"/>
      <c r="AZ503" s="67"/>
      <c r="BA503" s="67"/>
      <c r="BB503" s="67"/>
      <c r="BC503" s="67"/>
      <c r="BD503" s="67"/>
      <c r="BE503" s="67"/>
      <c r="BF503" s="67"/>
      <c r="BG503" s="67"/>
      <c r="BH503" s="67"/>
      <c r="BI503" s="67"/>
      <c r="BJ503" s="67"/>
      <c r="BK503" s="67"/>
      <c r="BL503" s="67"/>
      <c r="BM503" s="67"/>
      <c r="BN503" s="67"/>
      <c r="BO503" s="67"/>
      <c r="BP503" s="67"/>
      <c r="BQ503" s="67"/>
      <c r="BR503" s="67"/>
    </row>
    <row r="504" ht="15.75" customHeight="1"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  <c r="AO504" s="67"/>
      <c r="AP504" s="67"/>
      <c r="AQ504" s="67"/>
      <c r="AR504" s="67"/>
      <c r="AS504" s="67"/>
      <c r="AT504" s="67"/>
      <c r="AU504" s="67"/>
      <c r="AV504" s="67"/>
      <c r="AW504" s="67"/>
      <c r="AX504" s="67"/>
      <c r="AY504" s="67"/>
      <c r="AZ504" s="67"/>
      <c r="BA504" s="67"/>
      <c r="BB504" s="67"/>
      <c r="BC504" s="67"/>
      <c r="BD504" s="67"/>
      <c r="BE504" s="67"/>
      <c r="BF504" s="67"/>
      <c r="BG504" s="67"/>
      <c r="BH504" s="67"/>
      <c r="BI504" s="67"/>
      <c r="BJ504" s="67"/>
      <c r="BK504" s="67"/>
      <c r="BL504" s="67"/>
      <c r="BM504" s="67"/>
      <c r="BN504" s="67"/>
      <c r="BO504" s="67"/>
      <c r="BP504" s="67"/>
      <c r="BQ504" s="67"/>
      <c r="BR504" s="67"/>
    </row>
    <row r="505" ht="15.75" customHeight="1"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  <c r="AO505" s="67"/>
      <c r="AP505" s="67"/>
      <c r="AQ505" s="67"/>
      <c r="AR505" s="67"/>
      <c r="AS505" s="67"/>
      <c r="AT505" s="67"/>
      <c r="AU505" s="67"/>
      <c r="AV505" s="67"/>
      <c r="AW505" s="67"/>
      <c r="AX505" s="67"/>
      <c r="AY505" s="67"/>
      <c r="AZ505" s="67"/>
      <c r="BA505" s="67"/>
      <c r="BB505" s="67"/>
      <c r="BC505" s="67"/>
      <c r="BD505" s="67"/>
      <c r="BE505" s="67"/>
      <c r="BF505" s="67"/>
      <c r="BG505" s="67"/>
      <c r="BH505" s="67"/>
      <c r="BI505" s="67"/>
      <c r="BJ505" s="67"/>
      <c r="BK505" s="67"/>
      <c r="BL505" s="67"/>
      <c r="BM505" s="67"/>
      <c r="BN505" s="67"/>
      <c r="BO505" s="67"/>
      <c r="BP505" s="67"/>
      <c r="BQ505" s="67"/>
      <c r="BR505" s="67"/>
    </row>
    <row r="506" ht="15.75" customHeight="1"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  <c r="AO506" s="67"/>
      <c r="AP506" s="67"/>
      <c r="AQ506" s="67"/>
      <c r="AR506" s="67"/>
      <c r="AS506" s="67"/>
      <c r="AT506" s="67"/>
      <c r="AU506" s="67"/>
      <c r="AV506" s="67"/>
      <c r="AW506" s="67"/>
      <c r="AX506" s="67"/>
      <c r="AY506" s="67"/>
      <c r="AZ506" s="67"/>
      <c r="BA506" s="67"/>
      <c r="BB506" s="67"/>
      <c r="BC506" s="67"/>
      <c r="BD506" s="67"/>
      <c r="BE506" s="67"/>
      <c r="BF506" s="67"/>
      <c r="BG506" s="67"/>
      <c r="BH506" s="67"/>
      <c r="BI506" s="67"/>
      <c r="BJ506" s="67"/>
      <c r="BK506" s="67"/>
      <c r="BL506" s="67"/>
      <c r="BM506" s="67"/>
      <c r="BN506" s="67"/>
      <c r="BO506" s="67"/>
      <c r="BP506" s="67"/>
      <c r="BQ506" s="67"/>
      <c r="BR506" s="67"/>
    </row>
    <row r="507" ht="15.75" customHeight="1"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  <c r="AO507" s="67"/>
      <c r="AP507" s="67"/>
      <c r="AQ507" s="67"/>
      <c r="AR507" s="67"/>
      <c r="AS507" s="67"/>
      <c r="AT507" s="67"/>
      <c r="AU507" s="67"/>
      <c r="AV507" s="67"/>
      <c r="AW507" s="67"/>
      <c r="AX507" s="67"/>
      <c r="AY507" s="67"/>
      <c r="AZ507" s="67"/>
      <c r="BA507" s="67"/>
      <c r="BB507" s="67"/>
      <c r="BC507" s="67"/>
      <c r="BD507" s="67"/>
      <c r="BE507" s="67"/>
      <c r="BF507" s="67"/>
      <c r="BG507" s="67"/>
      <c r="BH507" s="67"/>
      <c r="BI507" s="67"/>
      <c r="BJ507" s="67"/>
      <c r="BK507" s="67"/>
      <c r="BL507" s="67"/>
      <c r="BM507" s="67"/>
      <c r="BN507" s="67"/>
      <c r="BO507" s="67"/>
      <c r="BP507" s="67"/>
      <c r="BQ507" s="67"/>
      <c r="BR507" s="67"/>
    </row>
    <row r="508" ht="15.75" customHeight="1"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  <c r="AO508" s="67"/>
      <c r="AP508" s="67"/>
      <c r="AQ508" s="67"/>
      <c r="AR508" s="67"/>
      <c r="AS508" s="67"/>
      <c r="AT508" s="67"/>
      <c r="AU508" s="67"/>
      <c r="AV508" s="67"/>
      <c r="AW508" s="67"/>
      <c r="AX508" s="67"/>
      <c r="AY508" s="67"/>
      <c r="AZ508" s="67"/>
      <c r="BA508" s="67"/>
      <c r="BB508" s="67"/>
      <c r="BC508" s="67"/>
      <c r="BD508" s="67"/>
      <c r="BE508" s="67"/>
      <c r="BF508" s="67"/>
      <c r="BG508" s="67"/>
      <c r="BH508" s="67"/>
      <c r="BI508" s="67"/>
      <c r="BJ508" s="67"/>
      <c r="BK508" s="67"/>
      <c r="BL508" s="67"/>
      <c r="BM508" s="67"/>
      <c r="BN508" s="67"/>
      <c r="BO508" s="67"/>
      <c r="BP508" s="67"/>
      <c r="BQ508" s="67"/>
      <c r="BR508" s="67"/>
    </row>
    <row r="509" ht="15.75" customHeight="1"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  <c r="AO509" s="67"/>
      <c r="AP509" s="67"/>
      <c r="AQ509" s="67"/>
      <c r="AR509" s="67"/>
      <c r="AS509" s="67"/>
      <c r="AT509" s="67"/>
      <c r="AU509" s="67"/>
      <c r="AV509" s="67"/>
      <c r="AW509" s="67"/>
      <c r="AX509" s="67"/>
      <c r="AY509" s="67"/>
      <c r="AZ509" s="67"/>
      <c r="BA509" s="67"/>
      <c r="BB509" s="67"/>
      <c r="BC509" s="67"/>
      <c r="BD509" s="67"/>
      <c r="BE509" s="67"/>
      <c r="BF509" s="67"/>
      <c r="BG509" s="67"/>
      <c r="BH509" s="67"/>
      <c r="BI509" s="67"/>
      <c r="BJ509" s="67"/>
      <c r="BK509" s="67"/>
      <c r="BL509" s="67"/>
      <c r="BM509" s="67"/>
      <c r="BN509" s="67"/>
      <c r="BO509" s="67"/>
      <c r="BP509" s="67"/>
      <c r="BQ509" s="67"/>
      <c r="BR509" s="67"/>
    </row>
    <row r="510" ht="15.75" customHeight="1"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  <c r="AO510" s="67"/>
      <c r="AP510" s="67"/>
      <c r="AQ510" s="67"/>
      <c r="AR510" s="67"/>
      <c r="AS510" s="67"/>
      <c r="AT510" s="67"/>
      <c r="AU510" s="67"/>
      <c r="AV510" s="67"/>
      <c r="AW510" s="67"/>
      <c r="AX510" s="67"/>
      <c r="AY510" s="67"/>
      <c r="AZ510" s="67"/>
      <c r="BA510" s="67"/>
      <c r="BB510" s="67"/>
      <c r="BC510" s="67"/>
      <c r="BD510" s="67"/>
      <c r="BE510" s="67"/>
      <c r="BF510" s="67"/>
      <c r="BG510" s="67"/>
      <c r="BH510" s="67"/>
      <c r="BI510" s="67"/>
      <c r="BJ510" s="67"/>
      <c r="BK510" s="67"/>
      <c r="BL510" s="67"/>
      <c r="BM510" s="67"/>
      <c r="BN510" s="67"/>
      <c r="BO510" s="67"/>
      <c r="BP510" s="67"/>
      <c r="BQ510" s="67"/>
      <c r="BR510" s="67"/>
    </row>
    <row r="511" ht="15.75" customHeight="1"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  <c r="AO511" s="67"/>
      <c r="AP511" s="67"/>
      <c r="AQ511" s="67"/>
      <c r="AR511" s="67"/>
      <c r="AS511" s="67"/>
      <c r="AT511" s="67"/>
      <c r="AU511" s="67"/>
      <c r="AV511" s="67"/>
      <c r="AW511" s="67"/>
      <c r="AX511" s="67"/>
      <c r="AY511" s="67"/>
      <c r="AZ511" s="67"/>
      <c r="BA511" s="67"/>
      <c r="BB511" s="67"/>
      <c r="BC511" s="67"/>
      <c r="BD511" s="67"/>
      <c r="BE511" s="67"/>
      <c r="BF511" s="67"/>
      <c r="BG511" s="67"/>
      <c r="BH511" s="67"/>
      <c r="BI511" s="67"/>
      <c r="BJ511" s="67"/>
      <c r="BK511" s="67"/>
      <c r="BL511" s="67"/>
      <c r="BM511" s="67"/>
      <c r="BN511" s="67"/>
      <c r="BO511" s="67"/>
      <c r="BP511" s="67"/>
      <c r="BQ511" s="67"/>
      <c r="BR511" s="67"/>
    </row>
    <row r="512" ht="15.75" customHeight="1"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  <c r="AO512" s="67"/>
      <c r="AP512" s="67"/>
      <c r="AQ512" s="67"/>
      <c r="AR512" s="67"/>
      <c r="AS512" s="67"/>
      <c r="AT512" s="67"/>
      <c r="AU512" s="67"/>
      <c r="AV512" s="67"/>
      <c r="AW512" s="67"/>
      <c r="AX512" s="67"/>
      <c r="AY512" s="67"/>
      <c r="AZ512" s="67"/>
      <c r="BA512" s="67"/>
      <c r="BB512" s="67"/>
      <c r="BC512" s="67"/>
      <c r="BD512" s="67"/>
      <c r="BE512" s="67"/>
      <c r="BF512" s="67"/>
      <c r="BG512" s="67"/>
      <c r="BH512" s="67"/>
      <c r="BI512" s="67"/>
      <c r="BJ512" s="67"/>
      <c r="BK512" s="67"/>
      <c r="BL512" s="67"/>
      <c r="BM512" s="67"/>
      <c r="BN512" s="67"/>
      <c r="BO512" s="67"/>
      <c r="BP512" s="67"/>
      <c r="BQ512" s="67"/>
      <c r="BR512" s="67"/>
    </row>
    <row r="513" ht="15.75" customHeight="1"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  <c r="AO513" s="67"/>
      <c r="AP513" s="67"/>
      <c r="AQ513" s="67"/>
      <c r="AR513" s="67"/>
      <c r="AS513" s="67"/>
      <c r="AT513" s="67"/>
      <c r="AU513" s="67"/>
      <c r="AV513" s="67"/>
      <c r="AW513" s="67"/>
      <c r="AX513" s="67"/>
      <c r="AY513" s="67"/>
      <c r="AZ513" s="67"/>
      <c r="BA513" s="67"/>
      <c r="BB513" s="67"/>
      <c r="BC513" s="67"/>
      <c r="BD513" s="67"/>
      <c r="BE513" s="67"/>
      <c r="BF513" s="67"/>
      <c r="BG513" s="67"/>
      <c r="BH513" s="67"/>
      <c r="BI513" s="67"/>
      <c r="BJ513" s="67"/>
      <c r="BK513" s="67"/>
      <c r="BL513" s="67"/>
      <c r="BM513" s="67"/>
      <c r="BN513" s="67"/>
      <c r="BO513" s="67"/>
      <c r="BP513" s="67"/>
      <c r="BQ513" s="67"/>
      <c r="BR513" s="67"/>
    </row>
    <row r="514" ht="15.75" customHeight="1"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  <c r="AO514" s="67"/>
      <c r="AP514" s="67"/>
      <c r="AQ514" s="67"/>
      <c r="AR514" s="67"/>
      <c r="AS514" s="67"/>
      <c r="AT514" s="67"/>
      <c r="AU514" s="67"/>
      <c r="AV514" s="67"/>
      <c r="AW514" s="67"/>
      <c r="AX514" s="67"/>
      <c r="AY514" s="67"/>
      <c r="AZ514" s="67"/>
      <c r="BA514" s="67"/>
      <c r="BB514" s="67"/>
      <c r="BC514" s="67"/>
      <c r="BD514" s="67"/>
      <c r="BE514" s="67"/>
      <c r="BF514" s="67"/>
      <c r="BG514" s="67"/>
      <c r="BH514" s="67"/>
      <c r="BI514" s="67"/>
      <c r="BJ514" s="67"/>
      <c r="BK514" s="67"/>
      <c r="BL514" s="67"/>
      <c r="BM514" s="67"/>
      <c r="BN514" s="67"/>
      <c r="BO514" s="67"/>
      <c r="BP514" s="67"/>
      <c r="BQ514" s="67"/>
      <c r="BR514" s="67"/>
    </row>
    <row r="515" ht="15.75" customHeight="1"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  <c r="AO515" s="67"/>
      <c r="AP515" s="67"/>
      <c r="AQ515" s="67"/>
      <c r="AR515" s="67"/>
      <c r="AS515" s="67"/>
      <c r="AT515" s="67"/>
      <c r="AU515" s="67"/>
      <c r="AV515" s="67"/>
      <c r="AW515" s="67"/>
      <c r="AX515" s="67"/>
      <c r="AY515" s="67"/>
      <c r="AZ515" s="67"/>
      <c r="BA515" s="67"/>
      <c r="BB515" s="67"/>
      <c r="BC515" s="67"/>
      <c r="BD515" s="67"/>
      <c r="BE515" s="67"/>
      <c r="BF515" s="67"/>
      <c r="BG515" s="67"/>
      <c r="BH515" s="67"/>
      <c r="BI515" s="67"/>
      <c r="BJ515" s="67"/>
      <c r="BK515" s="67"/>
      <c r="BL515" s="67"/>
      <c r="BM515" s="67"/>
      <c r="BN515" s="67"/>
      <c r="BO515" s="67"/>
      <c r="BP515" s="67"/>
      <c r="BQ515" s="67"/>
      <c r="BR515" s="67"/>
    </row>
    <row r="516" ht="15.75" customHeight="1"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  <c r="BD516" s="67"/>
      <c r="BE516" s="67"/>
      <c r="BF516" s="67"/>
      <c r="BG516" s="67"/>
      <c r="BH516" s="67"/>
      <c r="BI516" s="67"/>
      <c r="BJ516" s="67"/>
      <c r="BK516" s="67"/>
      <c r="BL516" s="67"/>
      <c r="BM516" s="67"/>
      <c r="BN516" s="67"/>
      <c r="BO516" s="67"/>
      <c r="BP516" s="67"/>
      <c r="BQ516" s="67"/>
      <c r="BR516" s="67"/>
    </row>
    <row r="517" ht="15.75" customHeight="1"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  <c r="AO517" s="67"/>
      <c r="AP517" s="67"/>
      <c r="AQ517" s="67"/>
      <c r="AR517" s="67"/>
      <c r="AS517" s="67"/>
      <c r="AT517" s="67"/>
      <c r="AU517" s="67"/>
      <c r="AV517" s="67"/>
      <c r="AW517" s="67"/>
      <c r="AX517" s="67"/>
      <c r="AY517" s="67"/>
      <c r="AZ517" s="67"/>
      <c r="BA517" s="67"/>
      <c r="BB517" s="67"/>
      <c r="BC517" s="67"/>
      <c r="BD517" s="67"/>
      <c r="BE517" s="67"/>
      <c r="BF517" s="67"/>
      <c r="BG517" s="67"/>
      <c r="BH517" s="67"/>
      <c r="BI517" s="67"/>
      <c r="BJ517" s="67"/>
      <c r="BK517" s="67"/>
      <c r="BL517" s="67"/>
      <c r="BM517" s="67"/>
      <c r="BN517" s="67"/>
      <c r="BO517" s="67"/>
      <c r="BP517" s="67"/>
      <c r="BQ517" s="67"/>
      <c r="BR517" s="67"/>
    </row>
    <row r="518" ht="15.75" customHeight="1"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  <c r="AO518" s="67"/>
      <c r="AP518" s="67"/>
      <c r="AQ518" s="67"/>
      <c r="AR518" s="67"/>
      <c r="AS518" s="67"/>
      <c r="AT518" s="67"/>
      <c r="AU518" s="67"/>
      <c r="AV518" s="67"/>
      <c r="AW518" s="67"/>
      <c r="AX518" s="67"/>
      <c r="AY518" s="67"/>
      <c r="AZ518" s="67"/>
      <c r="BA518" s="67"/>
      <c r="BB518" s="67"/>
      <c r="BC518" s="67"/>
      <c r="BD518" s="67"/>
      <c r="BE518" s="67"/>
      <c r="BF518" s="67"/>
      <c r="BG518" s="67"/>
      <c r="BH518" s="67"/>
      <c r="BI518" s="67"/>
      <c r="BJ518" s="67"/>
      <c r="BK518" s="67"/>
      <c r="BL518" s="67"/>
      <c r="BM518" s="67"/>
      <c r="BN518" s="67"/>
      <c r="BO518" s="67"/>
      <c r="BP518" s="67"/>
      <c r="BQ518" s="67"/>
      <c r="BR518" s="67"/>
    </row>
    <row r="519" ht="15.75" customHeight="1"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  <c r="AO519" s="67"/>
      <c r="AP519" s="67"/>
      <c r="AQ519" s="67"/>
      <c r="AR519" s="67"/>
      <c r="AS519" s="67"/>
      <c r="AT519" s="67"/>
      <c r="AU519" s="67"/>
      <c r="AV519" s="67"/>
      <c r="AW519" s="67"/>
      <c r="AX519" s="67"/>
      <c r="AY519" s="67"/>
      <c r="AZ519" s="67"/>
      <c r="BA519" s="67"/>
      <c r="BB519" s="67"/>
      <c r="BC519" s="67"/>
      <c r="BD519" s="67"/>
      <c r="BE519" s="67"/>
      <c r="BF519" s="67"/>
      <c r="BG519" s="67"/>
      <c r="BH519" s="67"/>
      <c r="BI519" s="67"/>
      <c r="BJ519" s="67"/>
      <c r="BK519" s="67"/>
      <c r="BL519" s="67"/>
      <c r="BM519" s="67"/>
      <c r="BN519" s="67"/>
      <c r="BO519" s="67"/>
      <c r="BP519" s="67"/>
      <c r="BQ519" s="67"/>
      <c r="BR519" s="67"/>
    </row>
    <row r="520" ht="15.75" customHeight="1"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  <c r="AO520" s="67"/>
      <c r="AP520" s="67"/>
      <c r="AQ520" s="67"/>
      <c r="AR520" s="67"/>
      <c r="AS520" s="67"/>
      <c r="AT520" s="67"/>
      <c r="AU520" s="67"/>
      <c r="AV520" s="67"/>
      <c r="AW520" s="67"/>
      <c r="AX520" s="67"/>
      <c r="AY520" s="67"/>
      <c r="AZ520" s="67"/>
      <c r="BA520" s="67"/>
      <c r="BB520" s="67"/>
      <c r="BC520" s="67"/>
      <c r="BD520" s="67"/>
      <c r="BE520" s="67"/>
      <c r="BF520" s="67"/>
      <c r="BG520" s="67"/>
      <c r="BH520" s="67"/>
      <c r="BI520" s="67"/>
      <c r="BJ520" s="67"/>
      <c r="BK520" s="67"/>
      <c r="BL520" s="67"/>
      <c r="BM520" s="67"/>
      <c r="BN520" s="67"/>
      <c r="BO520" s="67"/>
      <c r="BP520" s="67"/>
      <c r="BQ520" s="67"/>
      <c r="BR520" s="67"/>
    </row>
    <row r="521" ht="15.75" customHeight="1"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  <c r="AO521" s="67"/>
      <c r="AP521" s="67"/>
      <c r="AQ521" s="67"/>
      <c r="AR521" s="67"/>
      <c r="AS521" s="67"/>
      <c r="AT521" s="67"/>
      <c r="AU521" s="67"/>
      <c r="AV521" s="67"/>
      <c r="AW521" s="67"/>
      <c r="AX521" s="67"/>
      <c r="AY521" s="67"/>
      <c r="AZ521" s="67"/>
      <c r="BA521" s="67"/>
      <c r="BB521" s="67"/>
      <c r="BC521" s="67"/>
      <c r="BD521" s="67"/>
      <c r="BE521" s="67"/>
      <c r="BF521" s="67"/>
      <c r="BG521" s="67"/>
      <c r="BH521" s="67"/>
      <c r="BI521" s="67"/>
      <c r="BJ521" s="67"/>
      <c r="BK521" s="67"/>
      <c r="BL521" s="67"/>
      <c r="BM521" s="67"/>
      <c r="BN521" s="67"/>
      <c r="BO521" s="67"/>
      <c r="BP521" s="67"/>
      <c r="BQ521" s="67"/>
      <c r="BR521" s="67"/>
    </row>
    <row r="522" ht="15.75" customHeight="1"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  <c r="AO522" s="67"/>
      <c r="AP522" s="67"/>
      <c r="AQ522" s="67"/>
      <c r="AR522" s="67"/>
      <c r="AS522" s="67"/>
      <c r="AT522" s="67"/>
      <c r="AU522" s="67"/>
      <c r="AV522" s="67"/>
      <c r="AW522" s="67"/>
      <c r="AX522" s="67"/>
      <c r="AY522" s="67"/>
      <c r="AZ522" s="67"/>
      <c r="BA522" s="67"/>
      <c r="BB522" s="67"/>
      <c r="BC522" s="67"/>
      <c r="BD522" s="67"/>
      <c r="BE522" s="67"/>
      <c r="BF522" s="67"/>
      <c r="BG522" s="67"/>
      <c r="BH522" s="67"/>
      <c r="BI522" s="67"/>
      <c r="BJ522" s="67"/>
      <c r="BK522" s="67"/>
      <c r="BL522" s="67"/>
      <c r="BM522" s="67"/>
      <c r="BN522" s="67"/>
      <c r="BO522" s="67"/>
      <c r="BP522" s="67"/>
      <c r="BQ522" s="67"/>
      <c r="BR522" s="67"/>
    </row>
    <row r="523" ht="15.75" customHeight="1"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  <c r="AO523" s="67"/>
      <c r="AP523" s="67"/>
      <c r="AQ523" s="67"/>
      <c r="AR523" s="67"/>
      <c r="AS523" s="67"/>
      <c r="AT523" s="67"/>
      <c r="AU523" s="67"/>
      <c r="AV523" s="67"/>
      <c r="AW523" s="67"/>
      <c r="AX523" s="67"/>
      <c r="AY523" s="67"/>
      <c r="AZ523" s="67"/>
      <c r="BA523" s="67"/>
      <c r="BB523" s="67"/>
      <c r="BC523" s="67"/>
      <c r="BD523" s="67"/>
      <c r="BE523" s="67"/>
      <c r="BF523" s="67"/>
      <c r="BG523" s="67"/>
      <c r="BH523" s="67"/>
      <c r="BI523" s="67"/>
      <c r="BJ523" s="67"/>
      <c r="BK523" s="67"/>
      <c r="BL523" s="67"/>
      <c r="BM523" s="67"/>
      <c r="BN523" s="67"/>
      <c r="BO523" s="67"/>
      <c r="BP523" s="67"/>
      <c r="BQ523" s="67"/>
      <c r="BR523" s="67"/>
    </row>
    <row r="524" ht="15.75" customHeight="1"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  <c r="AO524" s="67"/>
      <c r="AP524" s="67"/>
      <c r="AQ524" s="67"/>
      <c r="AR524" s="67"/>
      <c r="AS524" s="67"/>
      <c r="AT524" s="67"/>
      <c r="AU524" s="67"/>
      <c r="AV524" s="67"/>
      <c r="AW524" s="67"/>
      <c r="AX524" s="67"/>
      <c r="AY524" s="67"/>
      <c r="AZ524" s="67"/>
      <c r="BA524" s="67"/>
      <c r="BB524" s="67"/>
      <c r="BC524" s="67"/>
      <c r="BD524" s="67"/>
      <c r="BE524" s="67"/>
      <c r="BF524" s="67"/>
      <c r="BG524" s="67"/>
      <c r="BH524" s="67"/>
      <c r="BI524" s="67"/>
      <c r="BJ524" s="67"/>
      <c r="BK524" s="67"/>
      <c r="BL524" s="67"/>
      <c r="BM524" s="67"/>
      <c r="BN524" s="67"/>
      <c r="BO524" s="67"/>
      <c r="BP524" s="67"/>
      <c r="BQ524" s="67"/>
      <c r="BR524" s="67"/>
    </row>
    <row r="525" ht="15.75" customHeight="1"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  <c r="AO525" s="67"/>
      <c r="AP525" s="67"/>
      <c r="AQ525" s="67"/>
      <c r="AR525" s="67"/>
      <c r="AS525" s="67"/>
      <c r="AT525" s="67"/>
      <c r="AU525" s="67"/>
      <c r="AV525" s="67"/>
      <c r="AW525" s="67"/>
      <c r="AX525" s="67"/>
      <c r="AY525" s="67"/>
      <c r="AZ525" s="67"/>
      <c r="BA525" s="67"/>
      <c r="BB525" s="67"/>
      <c r="BC525" s="67"/>
      <c r="BD525" s="67"/>
      <c r="BE525" s="67"/>
      <c r="BF525" s="67"/>
      <c r="BG525" s="67"/>
      <c r="BH525" s="67"/>
      <c r="BI525" s="67"/>
      <c r="BJ525" s="67"/>
      <c r="BK525" s="67"/>
      <c r="BL525" s="67"/>
      <c r="BM525" s="67"/>
      <c r="BN525" s="67"/>
      <c r="BO525" s="67"/>
      <c r="BP525" s="67"/>
      <c r="BQ525" s="67"/>
      <c r="BR525" s="67"/>
    </row>
    <row r="526" ht="15.75" customHeight="1"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  <c r="AO526" s="67"/>
      <c r="AP526" s="67"/>
      <c r="AQ526" s="67"/>
      <c r="AR526" s="67"/>
      <c r="AS526" s="67"/>
      <c r="AT526" s="67"/>
      <c r="AU526" s="67"/>
      <c r="AV526" s="67"/>
      <c r="AW526" s="67"/>
      <c r="AX526" s="67"/>
      <c r="AY526" s="67"/>
      <c r="AZ526" s="67"/>
      <c r="BA526" s="67"/>
      <c r="BB526" s="67"/>
      <c r="BC526" s="67"/>
      <c r="BD526" s="67"/>
      <c r="BE526" s="67"/>
      <c r="BF526" s="67"/>
      <c r="BG526" s="67"/>
      <c r="BH526" s="67"/>
      <c r="BI526" s="67"/>
      <c r="BJ526" s="67"/>
      <c r="BK526" s="67"/>
      <c r="BL526" s="67"/>
      <c r="BM526" s="67"/>
      <c r="BN526" s="67"/>
      <c r="BO526" s="67"/>
      <c r="BP526" s="67"/>
      <c r="BQ526" s="67"/>
      <c r="BR526" s="67"/>
    </row>
    <row r="527" ht="15.75" customHeight="1"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  <c r="AO527" s="67"/>
      <c r="AP527" s="67"/>
      <c r="AQ527" s="67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67"/>
      <c r="BC527" s="67"/>
      <c r="BD527" s="67"/>
      <c r="BE527" s="67"/>
      <c r="BF527" s="67"/>
      <c r="BG527" s="67"/>
      <c r="BH527" s="67"/>
      <c r="BI527" s="67"/>
      <c r="BJ527" s="67"/>
      <c r="BK527" s="67"/>
      <c r="BL527" s="67"/>
      <c r="BM527" s="67"/>
      <c r="BN527" s="67"/>
      <c r="BO527" s="67"/>
      <c r="BP527" s="67"/>
      <c r="BQ527" s="67"/>
      <c r="BR527" s="67"/>
    </row>
    <row r="528" ht="15.75" customHeight="1"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67"/>
      <c r="BF528" s="67"/>
      <c r="BG528" s="67"/>
      <c r="BH528" s="67"/>
      <c r="BI528" s="67"/>
      <c r="BJ528" s="67"/>
      <c r="BK528" s="67"/>
      <c r="BL528" s="67"/>
      <c r="BM528" s="67"/>
      <c r="BN528" s="67"/>
      <c r="BO528" s="67"/>
      <c r="BP528" s="67"/>
      <c r="BQ528" s="67"/>
      <c r="BR528" s="67"/>
    </row>
    <row r="529" ht="15.75" customHeight="1"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  <c r="AO529" s="67"/>
      <c r="AP529" s="67"/>
      <c r="AQ529" s="67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67"/>
      <c r="BC529" s="67"/>
      <c r="BD529" s="67"/>
      <c r="BE529" s="67"/>
      <c r="BF529" s="67"/>
      <c r="BG529" s="67"/>
      <c r="BH529" s="67"/>
      <c r="BI529" s="67"/>
      <c r="BJ529" s="67"/>
      <c r="BK529" s="67"/>
      <c r="BL529" s="67"/>
      <c r="BM529" s="67"/>
      <c r="BN529" s="67"/>
      <c r="BO529" s="67"/>
      <c r="BP529" s="67"/>
      <c r="BQ529" s="67"/>
      <c r="BR529" s="67"/>
    </row>
    <row r="530" ht="15.75" customHeight="1"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  <c r="AO530" s="67"/>
      <c r="AP530" s="67"/>
      <c r="AQ530" s="67"/>
      <c r="AR530" s="67"/>
      <c r="AS530" s="67"/>
      <c r="AT530" s="67"/>
      <c r="AU530" s="67"/>
      <c r="AV530" s="67"/>
      <c r="AW530" s="67"/>
      <c r="AX530" s="67"/>
      <c r="AY530" s="67"/>
      <c r="AZ530" s="67"/>
      <c r="BA530" s="67"/>
      <c r="BB530" s="67"/>
      <c r="BC530" s="67"/>
      <c r="BD530" s="67"/>
      <c r="BE530" s="67"/>
      <c r="BF530" s="67"/>
      <c r="BG530" s="67"/>
      <c r="BH530" s="67"/>
      <c r="BI530" s="67"/>
      <c r="BJ530" s="67"/>
      <c r="BK530" s="67"/>
      <c r="BL530" s="67"/>
      <c r="BM530" s="67"/>
      <c r="BN530" s="67"/>
      <c r="BO530" s="67"/>
      <c r="BP530" s="67"/>
      <c r="BQ530" s="67"/>
      <c r="BR530" s="67"/>
    </row>
    <row r="531" ht="15.75" customHeight="1"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  <c r="AO531" s="67"/>
      <c r="AP531" s="67"/>
      <c r="AQ531" s="67"/>
      <c r="AR531" s="67"/>
      <c r="AS531" s="67"/>
      <c r="AT531" s="67"/>
      <c r="AU531" s="67"/>
      <c r="AV531" s="67"/>
      <c r="AW531" s="67"/>
      <c r="AX531" s="67"/>
      <c r="AY531" s="67"/>
      <c r="AZ531" s="67"/>
      <c r="BA531" s="67"/>
      <c r="BB531" s="67"/>
      <c r="BC531" s="67"/>
      <c r="BD531" s="67"/>
      <c r="BE531" s="67"/>
      <c r="BF531" s="67"/>
      <c r="BG531" s="67"/>
      <c r="BH531" s="67"/>
      <c r="BI531" s="67"/>
      <c r="BJ531" s="67"/>
      <c r="BK531" s="67"/>
      <c r="BL531" s="67"/>
      <c r="BM531" s="67"/>
      <c r="BN531" s="67"/>
      <c r="BO531" s="67"/>
      <c r="BP531" s="67"/>
      <c r="BQ531" s="67"/>
      <c r="BR531" s="67"/>
    </row>
    <row r="532" ht="15.75" customHeight="1"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  <c r="AO532" s="67"/>
      <c r="AP532" s="67"/>
      <c r="AQ532" s="67"/>
      <c r="AR532" s="67"/>
      <c r="AS532" s="67"/>
      <c r="AT532" s="67"/>
      <c r="AU532" s="67"/>
      <c r="AV532" s="67"/>
      <c r="AW532" s="67"/>
      <c r="AX532" s="67"/>
      <c r="AY532" s="67"/>
      <c r="AZ532" s="67"/>
      <c r="BA532" s="67"/>
      <c r="BB532" s="67"/>
      <c r="BC532" s="67"/>
      <c r="BD532" s="67"/>
      <c r="BE532" s="67"/>
      <c r="BF532" s="67"/>
      <c r="BG532" s="67"/>
      <c r="BH532" s="67"/>
      <c r="BI532" s="67"/>
      <c r="BJ532" s="67"/>
      <c r="BK532" s="67"/>
      <c r="BL532" s="67"/>
      <c r="BM532" s="67"/>
      <c r="BN532" s="67"/>
      <c r="BO532" s="67"/>
      <c r="BP532" s="67"/>
      <c r="BQ532" s="67"/>
      <c r="BR532" s="67"/>
    </row>
    <row r="533" ht="15.75" customHeight="1"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  <c r="AO533" s="67"/>
      <c r="AP533" s="67"/>
      <c r="AQ533" s="67"/>
      <c r="AR533" s="67"/>
      <c r="AS533" s="67"/>
      <c r="AT533" s="67"/>
      <c r="AU533" s="67"/>
      <c r="AV533" s="67"/>
      <c r="AW533" s="67"/>
      <c r="AX533" s="67"/>
      <c r="AY533" s="67"/>
      <c r="AZ533" s="67"/>
      <c r="BA533" s="67"/>
      <c r="BB533" s="67"/>
      <c r="BC533" s="67"/>
      <c r="BD533" s="67"/>
      <c r="BE533" s="67"/>
      <c r="BF533" s="67"/>
      <c r="BG533" s="67"/>
      <c r="BH533" s="67"/>
      <c r="BI533" s="67"/>
      <c r="BJ533" s="67"/>
      <c r="BK533" s="67"/>
      <c r="BL533" s="67"/>
      <c r="BM533" s="67"/>
      <c r="BN533" s="67"/>
      <c r="BO533" s="67"/>
      <c r="BP533" s="67"/>
      <c r="BQ533" s="67"/>
      <c r="BR533" s="67"/>
    </row>
    <row r="534" ht="15.75" customHeight="1"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  <c r="AO534" s="67"/>
      <c r="AP534" s="67"/>
      <c r="AQ534" s="67"/>
      <c r="AR534" s="67"/>
      <c r="AS534" s="67"/>
      <c r="AT534" s="67"/>
      <c r="AU534" s="67"/>
      <c r="AV534" s="67"/>
      <c r="AW534" s="67"/>
      <c r="AX534" s="67"/>
      <c r="AY534" s="67"/>
      <c r="AZ534" s="67"/>
      <c r="BA534" s="67"/>
      <c r="BB534" s="67"/>
      <c r="BC534" s="67"/>
      <c r="BD534" s="67"/>
      <c r="BE534" s="67"/>
      <c r="BF534" s="67"/>
      <c r="BG534" s="67"/>
      <c r="BH534" s="67"/>
      <c r="BI534" s="67"/>
      <c r="BJ534" s="67"/>
      <c r="BK534" s="67"/>
      <c r="BL534" s="67"/>
      <c r="BM534" s="67"/>
      <c r="BN534" s="67"/>
      <c r="BO534" s="67"/>
      <c r="BP534" s="67"/>
      <c r="BQ534" s="67"/>
      <c r="BR534" s="67"/>
    </row>
    <row r="535" ht="15.75" customHeight="1"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  <c r="AO535" s="67"/>
      <c r="AP535" s="67"/>
      <c r="AQ535" s="67"/>
      <c r="AR535" s="67"/>
      <c r="AS535" s="67"/>
      <c r="AT535" s="67"/>
      <c r="AU535" s="67"/>
      <c r="AV535" s="67"/>
      <c r="AW535" s="67"/>
      <c r="AX535" s="67"/>
      <c r="AY535" s="67"/>
      <c r="AZ535" s="67"/>
      <c r="BA535" s="67"/>
      <c r="BB535" s="67"/>
      <c r="BC535" s="67"/>
      <c r="BD535" s="67"/>
      <c r="BE535" s="67"/>
      <c r="BF535" s="67"/>
      <c r="BG535" s="67"/>
      <c r="BH535" s="67"/>
      <c r="BI535" s="67"/>
      <c r="BJ535" s="67"/>
      <c r="BK535" s="67"/>
      <c r="BL535" s="67"/>
      <c r="BM535" s="67"/>
      <c r="BN535" s="67"/>
      <c r="BO535" s="67"/>
      <c r="BP535" s="67"/>
      <c r="BQ535" s="67"/>
      <c r="BR535" s="67"/>
    </row>
    <row r="536" ht="15.75" customHeight="1"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  <c r="AO536" s="67"/>
      <c r="AP536" s="67"/>
      <c r="AQ536" s="67"/>
      <c r="AR536" s="67"/>
      <c r="AS536" s="67"/>
      <c r="AT536" s="67"/>
      <c r="AU536" s="67"/>
      <c r="AV536" s="67"/>
      <c r="AW536" s="67"/>
      <c r="AX536" s="67"/>
      <c r="AY536" s="67"/>
      <c r="AZ536" s="67"/>
      <c r="BA536" s="67"/>
      <c r="BB536" s="67"/>
      <c r="BC536" s="67"/>
      <c r="BD536" s="67"/>
      <c r="BE536" s="67"/>
      <c r="BF536" s="67"/>
      <c r="BG536" s="67"/>
      <c r="BH536" s="67"/>
      <c r="BI536" s="67"/>
      <c r="BJ536" s="67"/>
      <c r="BK536" s="67"/>
      <c r="BL536" s="67"/>
      <c r="BM536" s="67"/>
      <c r="BN536" s="67"/>
      <c r="BO536" s="67"/>
      <c r="BP536" s="67"/>
      <c r="BQ536" s="67"/>
      <c r="BR536" s="67"/>
    </row>
    <row r="537" ht="15.75" customHeight="1"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  <c r="AO537" s="67"/>
      <c r="AP537" s="67"/>
      <c r="AQ537" s="67"/>
      <c r="AR537" s="67"/>
      <c r="AS537" s="67"/>
      <c r="AT537" s="67"/>
      <c r="AU537" s="67"/>
      <c r="AV537" s="67"/>
      <c r="AW537" s="67"/>
      <c r="AX537" s="67"/>
      <c r="AY537" s="67"/>
      <c r="AZ537" s="67"/>
      <c r="BA537" s="67"/>
      <c r="BB537" s="67"/>
      <c r="BC537" s="67"/>
      <c r="BD537" s="67"/>
      <c r="BE537" s="67"/>
      <c r="BF537" s="67"/>
      <c r="BG537" s="67"/>
      <c r="BH537" s="67"/>
      <c r="BI537" s="67"/>
      <c r="BJ537" s="67"/>
      <c r="BK537" s="67"/>
      <c r="BL537" s="67"/>
      <c r="BM537" s="67"/>
      <c r="BN537" s="67"/>
      <c r="BO537" s="67"/>
      <c r="BP537" s="67"/>
      <c r="BQ537" s="67"/>
      <c r="BR537" s="67"/>
    </row>
    <row r="538" ht="15.75" customHeight="1"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  <c r="AO538" s="67"/>
      <c r="AP538" s="67"/>
      <c r="AQ538" s="67"/>
      <c r="AR538" s="67"/>
      <c r="AS538" s="67"/>
      <c r="AT538" s="67"/>
      <c r="AU538" s="67"/>
      <c r="AV538" s="67"/>
      <c r="AW538" s="67"/>
      <c r="AX538" s="67"/>
      <c r="AY538" s="67"/>
      <c r="AZ538" s="67"/>
      <c r="BA538" s="67"/>
      <c r="BB538" s="67"/>
      <c r="BC538" s="67"/>
      <c r="BD538" s="67"/>
      <c r="BE538" s="67"/>
      <c r="BF538" s="67"/>
      <c r="BG538" s="67"/>
      <c r="BH538" s="67"/>
      <c r="BI538" s="67"/>
      <c r="BJ538" s="67"/>
      <c r="BK538" s="67"/>
      <c r="BL538" s="67"/>
      <c r="BM538" s="67"/>
      <c r="BN538" s="67"/>
      <c r="BO538" s="67"/>
      <c r="BP538" s="67"/>
      <c r="BQ538" s="67"/>
      <c r="BR538" s="67"/>
    </row>
    <row r="539" ht="15.75" customHeight="1"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  <c r="AO539" s="67"/>
      <c r="AP539" s="67"/>
      <c r="AQ539" s="67"/>
      <c r="AR539" s="67"/>
      <c r="AS539" s="67"/>
      <c r="AT539" s="67"/>
      <c r="AU539" s="67"/>
      <c r="AV539" s="67"/>
      <c r="AW539" s="67"/>
      <c r="AX539" s="67"/>
      <c r="AY539" s="67"/>
      <c r="AZ539" s="67"/>
      <c r="BA539" s="67"/>
      <c r="BB539" s="67"/>
      <c r="BC539" s="67"/>
      <c r="BD539" s="67"/>
      <c r="BE539" s="67"/>
      <c r="BF539" s="67"/>
      <c r="BG539" s="67"/>
      <c r="BH539" s="67"/>
      <c r="BI539" s="67"/>
      <c r="BJ539" s="67"/>
      <c r="BK539" s="67"/>
      <c r="BL539" s="67"/>
      <c r="BM539" s="67"/>
      <c r="BN539" s="67"/>
      <c r="BO539" s="67"/>
      <c r="BP539" s="67"/>
      <c r="BQ539" s="67"/>
      <c r="BR539" s="67"/>
    </row>
    <row r="540" ht="15.75" customHeight="1"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  <c r="AO540" s="67"/>
      <c r="AP540" s="67"/>
      <c r="AQ540" s="67"/>
      <c r="AR540" s="67"/>
      <c r="AS540" s="67"/>
      <c r="AT540" s="67"/>
      <c r="AU540" s="67"/>
      <c r="AV540" s="67"/>
      <c r="AW540" s="67"/>
      <c r="AX540" s="67"/>
      <c r="AY540" s="67"/>
      <c r="AZ540" s="67"/>
      <c r="BA540" s="67"/>
      <c r="BB540" s="67"/>
      <c r="BC540" s="67"/>
      <c r="BD540" s="67"/>
      <c r="BE540" s="67"/>
      <c r="BF540" s="67"/>
      <c r="BG540" s="67"/>
      <c r="BH540" s="67"/>
      <c r="BI540" s="67"/>
      <c r="BJ540" s="67"/>
      <c r="BK540" s="67"/>
      <c r="BL540" s="67"/>
      <c r="BM540" s="67"/>
      <c r="BN540" s="67"/>
      <c r="BO540" s="67"/>
      <c r="BP540" s="67"/>
      <c r="BQ540" s="67"/>
      <c r="BR540" s="67"/>
    </row>
    <row r="541" ht="15.75" customHeight="1"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  <c r="AO541" s="67"/>
      <c r="AP541" s="67"/>
      <c r="AQ541" s="67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67"/>
      <c r="BC541" s="67"/>
      <c r="BD541" s="67"/>
      <c r="BE541" s="67"/>
      <c r="BF541" s="67"/>
      <c r="BG541" s="67"/>
      <c r="BH541" s="67"/>
      <c r="BI541" s="67"/>
      <c r="BJ541" s="67"/>
      <c r="BK541" s="67"/>
      <c r="BL541" s="67"/>
      <c r="BM541" s="67"/>
      <c r="BN541" s="67"/>
      <c r="BO541" s="67"/>
      <c r="BP541" s="67"/>
      <c r="BQ541" s="67"/>
      <c r="BR541" s="67"/>
    </row>
    <row r="542" ht="15.75" customHeight="1"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  <c r="BD542" s="67"/>
      <c r="BE542" s="67"/>
      <c r="BF542" s="67"/>
      <c r="BG542" s="67"/>
      <c r="BH542" s="67"/>
      <c r="BI542" s="67"/>
      <c r="BJ542" s="67"/>
      <c r="BK542" s="67"/>
      <c r="BL542" s="67"/>
      <c r="BM542" s="67"/>
      <c r="BN542" s="67"/>
      <c r="BO542" s="67"/>
      <c r="BP542" s="67"/>
      <c r="BQ542" s="67"/>
      <c r="BR542" s="67"/>
    </row>
    <row r="543" ht="15.75" customHeight="1"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  <c r="AO543" s="67"/>
      <c r="AP543" s="67"/>
      <c r="AQ543" s="67"/>
      <c r="AR543" s="67"/>
      <c r="AS543" s="67"/>
      <c r="AT543" s="67"/>
      <c r="AU543" s="67"/>
      <c r="AV543" s="67"/>
      <c r="AW543" s="67"/>
      <c r="AX543" s="67"/>
      <c r="AY543" s="67"/>
      <c r="AZ543" s="67"/>
      <c r="BA543" s="67"/>
      <c r="BB543" s="67"/>
      <c r="BC543" s="67"/>
      <c r="BD543" s="67"/>
      <c r="BE543" s="67"/>
      <c r="BF543" s="67"/>
      <c r="BG543" s="67"/>
      <c r="BH543" s="67"/>
      <c r="BI543" s="67"/>
      <c r="BJ543" s="67"/>
      <c r="BK543" s="67"/>
      <c r="BL543" s="67"/>
      <c r="BM543" s="67"/>
      <c r="BN543" s="67"/>
      <c r="BO543" s="67"/>
      <c r="BP543" s="67"/>
      <c r="BQ543" s="67"/>
      <c r="BR543" s="67"/>
    </row>
    <row r="544" ht="15.75" customHeight="1"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  <c r="AO544" s="67"/>
      <c r="AP544" s="67"/>
      <c r="AQ544" s="67"/>
      <c r="AR544" s="67"/>
      <c r="AS544" s="67"/>
      <c r="AT544" s="67"/>
      <c r="AU544" s="67"/>
      <c r="AV544" s="67"/>
      <c r="AW544" s="67"/>
      <c r="AX544" s="67"/>
      <c r="AY544" s="67"/>
      <c r="AZ544" s="67"/>
      <c r="BA544" s="67"/>
      <c r="BB544" s="67"/>
      <c r="BC544" s="67"/>
      <c r="BD544" s="67"/>
      <c r="BE544" s="67"/>
      <c r="BF544" s="67"/>
      <c r="BG544" s="67"/>
      <c r="BH544" s="67"/>
      <c r="BI544" s="67"/>
      <c r="BJ544" s="67"/>
      <c r="BK544" s="67"/>
      <c r="BL544" s="67"/>
      <c r="BM544" s="67"/>
      <c r="BN544" s="67"/>
      <c r="BO544" s="67"/>
      <c r="BP544" s="67"/>
      <c r="BQ544" s="67"/>
      <c r="BR544" s="67"/>
    </row>
    <row r="545" ht="15.75" customHeight="1"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67"/>
      <c r="BF545" s="67"/>
      <c r="BG545" s="67"/>
      <c r="BH545" s="67"/>
      <c r="BI545" s="67"/>
      <c r="BJ545" s="67"/>
      <c r="BK545" s="67"/>
      <c r="BL545" s="67"/>
      <c r="BM545" s="67"/>
      <c r="BN545" s="67"/>
      <c r="BO545" s="67"/>
      <c r="BP545" s="67"/>
      <c r="BQ545" s="67"/>
      <c r="BR545" s="67"/>
    </row>
    <row r="546" ht="15.75" customHeight="1"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  <c r="BD546" s="67"/>
      <c r="BE546" s="67"/>
      <c r="BF546" s="67"/>
      <c r="BG546" s="67"/>
      <c r="BH546" s="67"/>
      <c r="BI546" s="67"/>
      <c r="BJ546" s="67"/>
      <c r="BK546" s="67"/>
      <c r="BL546" s="67"/>
      <c r="BM546" s="67"/>
      <c r="BN546" s="67"/>
      <c r="BO546" s="67"/>
      <c r="BP546" s="67"/>
      <c r="BQ546" s="67"/>
      <c r="BR546" s="67"/>
    </row>
    <row r="547" ht="15.75" customHeight="1"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  <c r="BD547" s="67"/>
      <c r="BE547" s="67"/>
      <c r="BF547" s="67"/>
      <c r="BG547" s="67"/>
      <c r="BH547" s="67"/>
      <c r="BI547" s="67"/>
      <c r="BJ547" s="67"/>
      <c r="BK547" s="67"/>
      <c r="BL547" s="67"/>
      <c r="BM547" s="67"/>
      <c r="BN547" s="67"/>
      <c r="BO547" s="67"/>
      <c r="BP547" s="67"/>
      <c r="BQ547" s="67"/>
      <c r="BR547" s="67"/>
    </row>
    <row r="548" ht="15.75" customHeight="1"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  <c r="BD548" s="67"/>
      <c r="BE548" s="67"/>
      <c r="BF548" s="67"/>
      <c r="BG548" s="67"/>
      <c r="BH548" s="67"/>
      <c r="BI548" s="67"/>
      <c r="BJ548" s="67"/>
      <c r="BK548" s="67"/>
      <c r="BL548" s="67"/>
      <c r="BM548" s="67"/>
      <c r="BN548" s="67"/>
      <c r="BO548" s="67"/>
      <c r="BP548" s="67"/>
      <c r="BQ548" s="67"/>
      <c r="BR548" s="67"/>
    </row>
    <row r="549" ht="15.75" customHeight="1"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  <c r="BD549" s="67"/>
      <c r="BE549" s="67"/>
      <c r="BF549" s="67"/>
      <c r="BG549" s="67"/>
      <c r="BH549" s="67"/>
      <c r="BI549" s="67"/>
      <c r="BJ549" s="67"/>
      <c r="BK549" s="67"/>
      <c r="BL549" s="67"/>
      <c r="BM549" s="67"/>
      <c r="BN549" s="67"/>
      <c r="BO549" s="67"/>
      <c r="BP549" s="67"/>
      <c r="BQ549" s="67"/>
      <c r="BR549" s="67"/>
    </row>
    <row r="550" ht="15.75" customHeight="1"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  <c r="BD550" s="67"/>
      <c r="BE550" s="67"/>
      <c r="BF550" s="67"/>
      <c r="BG550" s="67"/>
      <c r="BH550" s="67"/>
      <c r="BI550" s="67"/>
      <c r="BJ550" s="67"/>
      <c r="BK550" s="67"/>
      <c r="BL550" s="67"/>
      <c r="BM550" s="67"/>
      <c r="BN550" s="67"/>
      <c r="BO550" s="67"/>
      <c r="BP550" s="67"/>
      <c r="BQ550" s="67"/>
      <c r="BR550" s="67"/>
    </row>
    <row r="551" ht="15.75" customHeight="1"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  <c r="BD551" s="67"/>
      <c r="BE551" s="67"/>
      <c r="BF551" s="67"/>
      <c r="BG551" s="67"/>
      <c r="BH551" s="67"/>
      <c r="BI551" s="67"/>
      <c r="BJ551" s="67"/>
      <c r="BK551" s="67"/>
      <c r="BL551" s="67"/>
      <c r="BM551" s="67"/>
      <c r="BN551" s="67"/>
      <c r="BO551" s="67"/>
      <c r="BP551" s="67"/>
      <c r="BQ551" s="67"/>
      <c r="BR551" s="67"/>
    </row>
    <row r="552" ht="15.75" customHeight="1"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  <c r="AO552" s="67"/>
      <c r="AP552" s="67"/>
      <c r="AQ552" s="67"/>
      <c r="AR552" s="67"/>
      <c r="AS552" s="67"/>
      <c r="AT552" s="67"/>
      <c r="AU552" s="67"/>
      <c r="AV552" s="67"/>
      <c r="AW552" s="67"/>
      <c r="AX552" s="67"/>
      <c r="AY552" s="67"/>
      <c r="AZ552" s="67"/>
      <c r="BA552" s="67"/>
      <c r="BB552" s="67"/>
      <c r="BC552" s="67"/>
      <c r="BD552" s="67"/>
      <c r="BE552" s="67"/>
      <c r="BF552" s="67"/>
      <c r="BG552" s="67"/>
      <c r="BH552" s="67"/>
      <c r="BI552" s="67"/>
      <c r="BJ552" s="67"/>
      <c r="BK552" s="67"/>
      <c r="BL552" s="67"/>
      <c r="BM552" s="67"/>
      <c r="BN552" s="67"/>
      <c r="BO552" s="67"/>
      <c r="BP552" s="67"/>
      <c r="BQ552" s="67"/>
      <c r="BR552" s="67"/>
    </row>
    <row r="553" ht="15.75" customHeight="1"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  <c r="AO553" s="67"/>
      <c r="AP553" s="67"/>
      <c r="AQ553" s="67"/>
      <c r="AR553" s="67"/>
      <c r="AS553" s="67"/>
      <c r="AT553" s="67"/>
      <c r="AU553" s="67"/>
      <c r="AV553" s="67"/>
      <c r="AW553" s="67"/>
      <c r="AX553" s="67"/>
      <c r="AY553" s="67"/>
      <c r="AZ553" s="67"/>
      <c r="BA553" s="67"/>
      <c r="BB553" s="67"/>
      <c r="BC553" s="67"/>
      <c r="BD553" s="67"/>
      <c r="BE553" s="67"/>
      <c r="BF553" s="67"/>
      <c r="BG553" s="67"/>
      <c r="BH553" s="67"/>
      <c r="BI553" s="67"/>
      <c r="BJ553" s="67"/>
      <c r="BK553" s="67"/>
      <c r="BL553" s="67"/>
      <c r="BM553" s="67"/>
      <c r="BN553" s="67"/>
      <c r="BO553" s="67"/>
      <c r="BP553" s="67"/>
      <c r="BQ553" s="67"/>
      <c r="BR553" s="67"/>
    </row>
    <row r="554" ht="15.75" customHeight="1"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  <c r="AO554" s="67"/>
      <c r="AP554" s="67"/>
      <c r="AQ554" s="67"/>
      <c r="AR554" s="67"/>
      <c r="AS554" s="67"/>
      <c r="AT554" s="67"/>
      <c r="AU554" s="67"/>
      <c r="AV554" s="67"/>
      <c r="AW554" s="67"/>
      <c r="AX554" s="67"/>
      <c r="AY554" s="67"/>
      <c r="AZ554" s="67"/>
      <c r="BA554" s="67"/>
      <c r="BB554" s="67"/>
      <c r="BC554" s="67"/>
      <c r="BD554" s="67"/>
      <c r="BE554" s="67"/>
      <c r="BF554" s="67"/>
      <c r="BG554" s="67"/>
      <c r="BH554" s="67"/>
      <c r="BI554" s="67"/>
      <c r="BJ554" s="67"/>
      <c r="BK554" s="67"/>
      <c r="BL554" s="67"/>
      <c r="BM554" s="67"/>
      <c r="BN554" s="67"/>
      <c r="BO554" s="67"/>
      <c r="BP554" s="67"/>
      <c r="BQ554" s="67"/>
      <c r="BR554" s="67"/>
    </row>
    <row r="555" ht="15.75" customHeight="1"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  <c r="AO555" s="67"/>
      <c r="AP555" s="67"/>
      <c r="AQ555" s="67"/>
      <c r="AR555" s="67"/>
      <c r="AS555" s="67"/>
      <c r="AT555" s="67"/>
      <c r="AU555" s="67"/>
      <c r="AV555" s="67"/>
      <c r="AW555" s="67"/>
      <c r="AX555" s="67"/>
      <c r="AY555" s="67"/>
      <c r="AZ555" s="67"/>
      <c r="BA555" s="67"/>
      <c r="BB555" s="67"/>
      <c r="BC555" s="67"/>
      <c r="BD555" s="67"/>
      <c r="BE555" s="67"/>
      <c r="BF555" s="67"/>
      <c r="BG555" s="67"/>
      <c r="BH555" s="67"/>
      <c r="BI555" s="67"/>
      <c r="BJ555" s="67"/>
      <c r="BK555" s="67"/>
      <c r="BL555" s="67"/>
      <c r="BM555" s="67"/>
      <c r="BN555" s="67"/>
      <c r="BO555" s="67"/>
      <c r="BP555" s="67"/>
      <c r="BQ555" s="67"/>
      <c r="BR555" s="67"/>
    </row>
    <row r="556" ht="15.75" customHeight="1"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  <c r="AO556" s="67"/>
      <c r="AP556" s="67"/>
      <c r="AQ556" s="67"/>
      <c r="AR556" s="67"/>
      <c r="AS556" s="67"/>
      <c r="AT556" s="67"/>
      <c r="AU556" s="67"/>
      <c r="AV556" s="67"/>
      <c r="AW556" s="67"/>
      <c r="AX556" s="67"/>
      <c r="AY556" s="67"/>
      <c r="AZ556" s="67"/>
      <c r="BA556" s="67"/>
      <c r="BB556" s="67"/>
      <c r="BC556" s="67"/>
      <c r="BD556" s="67"/>
      <c r="BE556" s="67"/>
      <c r="BF556" s="67"/>
      <c r="BG556" s="67"/>
      <c r="BH556" s="67"/>
      <c r="BI556" s="67"/>
      <c r="BJ556" s="67"/>
      <c r="BK556" s="67"/>
      <c r="BL556" s="67"/>
      <c r="BM556" s="67"/>
      <c r="BN556" s="67"/>
      <c r="BO556" s="67"/>
      <c r="BP556" s="67"/>
      <c r="BQ556" s="67"/>
      <c r="BR556" s="67"/>
    </row>
    <row r="557" ht="15.75" customHeight="1"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  <c r="AO557" s="67"/>
      <c r="AP557" s="67"/>
      <c r="AQ557" s="67"/>
      <c r="AR557" s="67"/>
      <c r="AS557" s="67"/>
      <c r="AT557" s="67"/>
      <c r="AU557" s="67"/>
      <c r="AV557" s="67"/>
      <c r="AW557" s="67"/>
      <c r="AX557" s="67"/>
      <c r="AY557" s="67"/>
      <c r="AZ557" s="67"/>
      <c r="BA557" s="67"/>
      <c r="BB557" s="67"/>
      <c r="BC557" s="67"/>
      <c r="BD557" s="67"/>
      <c r="BE557" s="67"/>
      <c r="BF557" s="67"/>
      <c r="BG557" s="67"/>
      <c r="BH557" s="67"/>
      <c r="BI557" s="67"/>
      <c r="BJ557" s="67"/>
      <c r="BK557" s="67"/>
      <c r="BL557" s="67"/>
      <c r="BM557" s="67"/>
      <c r="BN557" s="67"/>
      <c r="BO557" s="67"/>
      <c r="BP557" s="67"/>
      <c r="BQ557" s="67"/>
      <c r="BR557" s="67"/>
    </row>
    <row r="558" ht="15.75" customHeight="1"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  <c r="AO558" s="67"/>
      <c r="AP558" s="67"/>
      <c r="AQ558" s="67"/>
      <c r="AR558" s="67"/>
      <c r="AS558" s="67"/>
      <c r="AT558" s="67"/>
      <c r="AU558" s="67"/>
      <c r="AV558" s="67"/>
      <c r="AW558" s="67"/>
      <c r="AX558" s="67"/>
      <c r="AY558" s="67"/>
      <c r="AZ558" s="67"/>
      <c r="BA558" s="67"/>
      <c r="BB558" s="67"/>
      <c r="BC558" s="67"/>
      <c r="BD558" s="67"/>
      <c r="BE558" s="67"/>
      <c r="BF558" s="67"/>
      <c r="BG558" s="67"/>
      <c r="BH558" s="67"/>
      <c r="BI558" s="67"/>
      <c r="BJ558" s="67"/>
      <c r="BK558" s="67"/>
      <c r="BL558" s="67"/>
      <c r="BM558" s="67"/>
      <c r="BN558" s="67"/>
      <c r="BO558" s="67"/>
      <c r="BP558" s="67"/>
      <c r="BQ558" s="67"/>
      <c r="BR558" s="67"/>
    </row>
    <row r="559" ht="15.75" customHeight="1"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  <c r="AO559" s="67"/>
      <c r="AP559" s="67"/>
      <c r="AQ559" s="67"/>
      <c r="AR559" s="67"/>
      <c r="AS559" s="67"/>
      <c r="AT559" s="67"/>
      <c r="AU559" s="67"/>
      <c r="AV559" s="67"/>
      <c r="AW559" s="67"/>
      <c r="AX559" s="67"/>
      <c r="AY559" s="67"/>
      <c r="AZ559" s="67"/>
      <c r="BA559" s="67"/>
      <c r="BB559" s="67"/>
      <c r="BC559" s="67"/>
      <c r="BD559" s="67"/>
      <c r="BE559" s="67"/>
      <c r="BF559" s="67"/>
      <c r="BG559" s="67"/>
      <c r="BH559" s="67"/>
      <c r="BI559" s="67"/>
      <c r="BJ559" s="67"/>
      <c r="BK559" s="67"/>
      <c r="BL559" s="67"/>
      <c r="BM559" s="67"/>
      <c r="BN559" s="67"/>
      <c r="BO559" s="67"/>
      <c r="BP559" s="67"/>
      <c r="BQ559" s="67"/>
      <c r="BR559" s="67"/>
    </row>
    <row r="560" ht="15.75" customHeight="1"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  <c r="AO560" s="67"/>
      <c r="AP560" s="67"/>
      <c r="AQ560" s="67"/>
      <c r="AR560" s="67"/>
      <c r="AS560" s="67"/>
      <c r="AT560" s="67"/>
      <c r="AU560" s="67"/>
      <c r="AV560" s="67"/>
      <c r="AW560" s="67"/>
      <c r="AX560" s="67"/>
      <c r="AY560" s="67"/>
      <c r="AZ560" s="67"/>
      <c r="BA560" s="67"/>
      <c r="BB560" s="67"/>
      <c r="BC560" s="67"/>
      <c r="BD560" s="67"/>
      <c r="BE560" s="67"/>
      <c r="BF560" s="67"/>
      <c r="BG560" s="67"/>
      <c r="BH560" s="67"/>
      <c r="BI560" s="67"/>
      <c r="BJ560" s="67"/>
      <c r="BK560" s="67"/>
      <c r="BL560" s="67"/>
      <c r="BM560" s="67"/>
      <c r="BN560" s="67"/>
      <c r="BO560" s="67"/>
      <c r="BP560" s="67"/>
      <c r="BQ560" s="67"/>
      <c r="BR560" s="67"/>
    </row>
    <row r="561" ht="15.75" customHeight="1"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  <c r="AO561" s="67"/>
      <c r="AP561" s="67"/>
      <c r="AQ561" s="67"/>
      <c r="AR561" s="67"/>
      <c r="AS561" s="67"/>
      <c r="AT561" s="67"/>
      <c r="AU561" s="67"/>
      <c r="AV561" s="67"/>
      <c r="AW561" s="67"/>
      <c r="AX561" s="67"/>
      <c r="AY561" s="67"/>
      <c r="AZ561" s="67"/>
      <c r="BA561" s="67"/>
      <c r="BB561" s="67"/>
      <c r="BC561" s="67"/>
      <c r="BD561" s="67"/>
      <c r="BE561" s="67"/>
      <c r="BF561" s="67"/>
      <c r="BG561" s="67"/>
      <c r="BH561" s="67"/>
      <c r="BI561" s="67"/>
      <c r="BJ561" s="67"/>
      <c r="BK561" s="67"/>
      <c r="BL561" s="67"/>
      <c r="BM561" s="67"/>
      <c r="BN561" s="67"/>
      <c r="BO561" s="67"/>
      <c r="BP561" s="67"/>
      <c r="BQ561" s="67"/>
      <c r="BR561" s="67"/>
    </row>
    <row r="562" ht="15.75" customHeight="1"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  <c r="AO562" s="67"/>
      <c r="AP562" s="67"/>
      <c r="AQ562" s="67"/>
      <c r="AR562" s="67"/>
      <c r="AS562" s="67"/>
      <c r="AT562" s="67"/>
      <c r="AU562" s="67"/>
      <c r="AV562" s="67"/>
      <c r="AW562" s="67"/>
      <c r="AX562" s="67"/>
      <c r="AY562" s="67"/>
      <c r="AZ562" s="67"/>
      <c r="BA562" s="67"/>
      <c r="BB562" s="67"/>
      <c r="BC562" s="67"/>
      <c r="BD562" s="67"/>
      <c r="BE562" s="67"/>
      <c r="BF562" s="67"/>
      <c r="BG562" s="67"/>
      <c r="BH562" s="67"/>
      <c r="BI562" s="67"/>
      <c r="BJ562" s="67"/>
      <c r="BK562" s="67"/>
      <c r="BL562" s="67"/>
      <c r="BM562" s="67"/>
      <c r="BN562" s="67"/>
      <c r="BO562" s="67"/>
      <c r="BP562" s="67"/>
      <c r="BQ562" s="67"/>
      <c r="BR562" s="67"/>
    </row>
    <row r="563" ht="15.75" customHeight="1"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  <c r="AO563" s="67"/>
      <c r="AP563" s="67"/>
      <c r="AQ563" s="67"/>
      <c r="AR563" s="67"/>
      <c r="AS563" s="67"/>
      <c r="AT563" s="67"/>
      <c r="AU563" s="67"/>
      <c r="AV563" s="67"/>
      <c r="AW563" s="67"/>
      <c r="AX563" s="67"/>
      <c r="AY563" s="67"/>
      <c r="AZ563" s="67"/>
      <c r="BA563" s="67"/>
      <c r="BB563" s="67"/>
      <c r="BC563" s="67"/>
      <c r="BD563" s="67"/>
      <c r="BE563" s="67"/>
      <c r="BF563" s="67"/>
      <c r="BG563" s="67"/>
      <c r="BH563" s="67"/>
      <c r="BI563" s="67"/>
      <c r="BJ563" s="67"/>
      <c r="BK563" s="67"/>
      <c r="BL563" s="67"/>
      <c r="BM563" s="67"/>
      <c r="BN563" s="67"/>
      <c r="BO563" s="67"/>
      <c r="BP563" s="67"/>
      <c r="BQ563" s="67"/>
      <c r="BR563" s="67"/>
    </row>
    <row r="564" ht="15.75" customHeight="1"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  <c r="BD564" s="67"/>
      <c r="BE564" s="67"/>
      <c r="BF564" s="67"/>
      <c r="BG564" s="67"/>
      <c r="BH564" s="67"/>
      <c r="BI564" s="67"/>
      <c r="BJ564" s="67"/>
      <c r="BK564" s="67"/>
      <c r="BL564" s="67"/>
      <c r="BM564" s="67"/>
      <c r="BN564" s="67"/>
      <c r="BO564" s="67"/>
      <c r="BP564" s="67"/>
      <c r="BQ564" s="67"/>
      <c r="BR564" s="67"/>
    </row>
    <row r="565" ht="15.75" customHeight="1"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  <c r="AO565" s="67"/>
      <c r="AP565" s="67"/>
      <c r="AQ565" s="67"/>
      <c r="AR565" s="67"/>
      <c r="AS565" s="67"/>
      <c r="AT565" s="67"/>
      <c r="AU565" s="67"/>
      <c r="AV565" s="67"/>
      <c r="AW565" s="67"/>
      <c r="AX565" s="67"/>
      <c r="AY565" s="67"/>
      <c r="AZ565" s="67"/>
      <c r="BA565" s="67"/>
      <c r="BB565" s="67"/>
      <c r="BC565" s="67"/>
      <c r="BD565" s="67"/>
      <c r="BE565" s="67"/>
      <c r="BF565" s="67"/>
      <c r="BG565" s="67"/>
      <c r="BH565" s="67"/>
      <c r="BI565" s="67"/>
      <c r="BJ565" s="67"/>
      <c r="BK565" s="67"/>
      <c r="BL565" s="67"/>
      <c r="BM565" s="67"/>
      <c r="BN565" s="67"/>
      <c r="BO565" s="67"/>
      <c r="BP565" s="67"/>
      <c r="BQ565" s="67"/>
      <c r="BR565" s="67"/>
    </row>
    <row r="566" ht="15.75" customHeight="1"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  <c r="AO566" s="67"/>
      <c r="AP566" s="67"/>
      <c r="AQ566" s="67"/>
      <c r="AR566" s="67"/>
      <c r="AS566" s="67"/>
      <c r="AT566" s="67"/>
      <c r="AU566" s="67"/>
      <c r="AV566" s="67"/>
      <c r="AW566" s="67"/>
      <c r="AX566" s="67"/>
      <c r="AY566" s="67"/>
      <c r="AZ566" s="67"/>
      <c r="BA566" s="67"/>
      <c r="BB566" s="67"/>
      <c r="BC566" s="67"/>
      <c r="BD566" s="67"/>
      <c r="BE566" s="67"/>
      <c r="BF566" s="67"/>
      <c r="BG566" s="67"/>
      <c r="BH566" s="67"/>
      <c r="BI566" s="67"/>
      <c r="BJ566" s="67"/>
      <c r="BK566" s="67"/>
      <c r="BL566" s="67"/>
      <c r="BM566" s="67"/>
      <c r="BN566" s="67"/>
      <c r="BO566" s="67"/>
      <c r="BP566" s="67"/>
      <c r="BQ566" s="67"/>
      <c r="BR566" s="67"/>
    </row>
    <row r="567" ht="15.75" customHeight="1"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  <c r="BD567" s="67"/>
      <c r="BE567" s="67"/>
      <c r="BF567" s="67"/>
      <c r="BG567" s="67"/>
      <c r="BH567" s="67"/>
      <c r="BI567" s="67"/>
      <c r="BJ567" s="67"/>
      <c r="BK567" s="67"/>
      <c r="BL567" s="67"/>
      <c r="BM567" s="67"/>
      <c r="BN567" s="67"/>
      <c r="BO567" s="67"/>
      <c r="BP567" s="67"/>
      <c r="BQ567" s="67"/>
      <c r="BR567" s="67"/>
    </row>
    <row r="568" ht="15.75" customHeight="1"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  <c r="AO568" s="67"/>
      <c r="AP568" s="67"/>
      <c r="AQ568" s="67"/>
      <c r="AR568" s="67"/>
      <c r="AS568" s="67"/>
      <c r="AT568" s="67"/>
      <c r="AU568" s="67"/>
      <c r="AV568" s="67"/>
      <c r="AW568" s="67"/>
      <c r="AX568" s="67"/>
      <c r="AY568" s="67"/>
      <c r="AZ568" s="67"/>
      <c r="BA568" s="67"/>
      <c r="BB568" s="67"/>
      <c r="BC568" s="67"/>
      <c r="BD568" s="67"/>
      <c r="BE568" s="67"/>
      <c r="BF568" s="67"/>
      <c r="BG568" s="67"/>
      <c r="BH568" s="67"/>
      <c r="BI568" s="67"/>
      <c r="BJ568" s="67"/>
      <c r="BK568" s="67"/>
      <c r="BL568" s="67"/>
      <c r="BM568" s="67"/>
      <c r="BN568" s="67"/>
      <c r="BO568" s="67"/>
      <c r="BP568" s="67"/>
      <c r="BQ568" s="67"/>
      <c r="BR568" s="67"/>
    </row>
    <row r="569" ht="15.75" customHeight="1"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  <c r="AO569" s="67"/>
      <c r="AP569" s="67"/>
      <c r="AQ569" s="67"/>
      <c r="AR569" s="67"/>
      <c r="AS569" s="67"/>
      <c r="AT569" s="67"/>
      <c r="AU569" s="67"/>
      <c r="AV569" s="67"/>
      <c r="AW569" s="67"/>
      <c r="AX569" s="67"/>
      <c r="AY569" s="67"/>
      <c r="AZ569" s="67"/>
      <c r="BA569" s="67"/>
      <c r="BB569" s="67"/>
      <c r="BC569" s="67"/>
      <c r="BD569" s="67"/>
      <c r="BE569" s="67"/>
      <c r="BF569" s="67"/>
      <c r="BG569" s="67"/>
      <c r="BH569" s="67"/>
      <c r="BI569" s="67"/>
      <c r="BJ569" s="67"/>
      <c r="BK569" s="67"/>
      <c r="BL569" s="67"/>
      <c r="BM569" s="67"/>
      <c r="BN569" s="67"/>
      <c r="BO569" s="67"/>
      <c r="BP569" s="67"/>
      <c r="BQ569" s="67"/>
      <c r="BR569" s="67"/>
    </row>
    <row r="570" ht="15.75" customHeight="1"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  <c r="AO570" s="67"/>
      <c r="AP570" s="67"/>
      <c r="AQ570" s="67"/>
      <c r="AR570" s="67"/>
      <c r="AS570" s="67"/>
      <c r="AT570" s="67"/>
      <c r="AU570" s="67"/>
      <c r="AV570" s="67"/>
      <c r="AW570" s="67"/>
      <c r="AX570" s="67"/>
      <c r="AY570" s="67"/>
      <c r="AZ570" s="67"/>
      <c r="BA570" s="67"/>
      <c r="BB570" s="67"/>
      <c r="BC570" s="67"/>
      <c r="BD570" s="67"/>
      <c r="BE570" s="67"/>
      <c r="BF570" s="67"/>
      <c r="BG570" s="67"/>
      <c r="BH570" s="67"/>
      <c r="BI570" s="67"/>
      <c r="BJ570" s="67"/>
      <c r="BK570" s="67"/>
      <c r="BL570" s="67"/>
      <c r="BM570" s="67"/>
      <c r="BN570" s="67"/>
      <c r="BO570" s="67"/>
      <c r="BP570" s="67"/>
      <c r="BQ570" s="67"/>
      <c r="BR570" s="67"/>
    </row>
    <row r="571" ht="15.75" customHeight="1"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  <c r="AO571" s="67"/>
      <c r="AP571" s="67"/>
      <c r="AQ571" s="67"/>
      <c r="AR571" s="67"/>
      <c r="AS571" s="67"/>
      <c r="AT571" s="67"/>
      <c r="AU571" s="67"/>
      <c r="AV571" s="67"/>
      <c r="AW571" s="67"/>
      <c r="AX571" s="67"/>
      <c r="AY571" s="67"/>
      <c r="AZ571" s="67"/>
      <c r="BA571" s="67"/>
      <c r="BB571" s="67"/>
      <c r="BC571" s="67"/>
      <c r="BD571" s="67"/>
      <c r="BE571" s="67"/>
      <c r="BF571" s="67"/>
      <c r="BG571" s="67"/>
      <c r="BH571" s="67"/>
      <c r="BI571" s="67"/>
      <c r="BJ571" s="67"/>
      <c r="BK571" s="67"/>
      <c r="BL571" s="67"/>
      <c r="BM571" s="67"/>
      <c r="BN571" s="67"/>
      <c r="BO571" s="67"/>
      <c r="BP571" s="67"/>
      <c r="BQ571" s="67"/>
      <c r="BR571" s="67"/>
    </row>
    <row r="572" ht="15.75" customHeight="1"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  <c r="AO572" s="67"/>
      <c r="AP572" s="67"/>
      <c r="AQ572" s="67"/>
      <c r="AR572" s="67"/>
      <c r="AS572" s="67"/>
      <c r="AT572" s="67"/>
      <c r="AU572" s="67"/>
      <c r="AV572" s="67"/>
      <c r="AW572" s="67"/>
      <c r="AX572" s="67"/>
      <c r="AY572" s="67"/>
      <c r="AZ572" s="67"/>
      <c r="BA572" s="67"/>
      <c r="BB572" s="67"/>
      <c r="BC572" s="67"/>
      <c r="BD572" s="67"/>
      <c r="BE572" s="67"/>
      <c r="BF572" s="67"/>
      <c r="BG572" s="67"/>
      <c r="BH572" s="67"/>
      <c r="BI572" s="67"/>
      <c r="BJ572" s="67"/>
      <c r="BK572" s="67"/>
      <c r="BL572" s="67"/>
      <c r="BM572" s="67"/>
      <c r="BN572" s="67"/>
      <c r="BO572" s="67"/>
      <c r="BP572" s="67"/>
      <c r="BQ572" s="67"/>
      <c r="BR572" s="67"/>
    </row>
    <row r="573" ht="15.75" customHeight="1"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  <c r="BD573" s="67"/>
      <c r="BE573" s="67"/>
      <c r="BF573" s="67"/>
      <c r="BG573" s="67"/>
      <c r="BH573" s="67"/>
      <c r="BI573" s="67"/>
      <c r="BJ573" s="67"/>
      <c r="BK573" s="67"/>
      <c r="BL573" s="67"/>
      <c r="BM573" s="67"/>
      <c r="BN573" s="67"/>
      <c r="BO573" s="67"/>
      <c r="BP573" s="67"/>
      <c r="BQ573" s="67"/>
      <c r="BR573" s="67"/>
    </row>
    <row r="574" ht="15.75" customHeight="1"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  <c r="AO574" s="67"/>
      <c r="AP574" s="67"/>
      <c r="AQ574" s="67"/>
      <c r="AR574" s="67"/>
      <c r="AS574" s="67"/>
      <c r="AT574" s="67"/>
      <c r="AU574" s="67"/>
      <c r="AV574" s="67"/>
      <c r="AW574" s="67"/>
      <c r="AX574" s="67"/>
      <c r="AY574" s="67"/>
      <c r="AZ574" s="67"/>
      <c r="BA574" s="67"/>
      <c r="BB574" s="67"/>
      <c r="BC574" s="67"/>
      <c r="BD574" s="67"/>
      <c r="BE574" s="67"/>
      <c r="BF574" s="67"/>
      <c r="BG574" s="67"/>
      <c r="BH574" s="67"/>
      <c r="BI574" s="67"/>
      <c r="BJ574" s="67"/>
      <c r="BK574" s="67"/>
      <c r="BL574" s="67"/>
      <c r="BM574" s="67"/>
      <c r="BN574" s="67"/>
      <c r="BO574" s="67"/>
      <c r="BP574" s="67"/>
      <c r="BQ574" s="67"/>
      <c r="BR574" s="67"/>
    </row>
    <row r="575" ht="15.75" customHeight="1"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  <c r="BD575" s="67"/>
      <c r="BE575" s="67"/>
      <c r="BF575" s="67"/>
      <c r="BG575" s="67"/>
      <c r="BH575" s="67"/>
      <c r="BI575" s="67"/>
      <c r="BJ575" s="67"/>
      <c r="BK575" s="67"/>
      <c r="BL575" s="67"/>
      <c r="BM575" s="67"/>
      <c r="BN575" s="67"/>
      <c r="BO575" s="67"/>
      <c r="BP575" s="67"/>
      <c r="BQ575" s="67"/>
      <c r="BR575" s="67"/>
    </row>
    <row r="576" ht="15.75" customHeight="1"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  <c r="AO576" s="67"/>
      <c r="AP576" s="67"/>
      <c r="AQ576" s="67"/>
      <c r="AR576" s="67"/>
      <c r="AS576" s="67"/>
      <c r="AT576" s="67"/>
      <c r="AU576" s="67"/>
      <c r="AV576" s="67"/>
      <c r="AW576" s="67"/>
      <c r="AX576" s="67"/>
      <c r="AY576" s="67"/>
      <c r="AZ576" s="67"/>
      <c r="BA576" s="67"/>
      <c r="BB576" s="67"/>
      <c r="BC576" s="67"/>
      <c r="BD576" s="67"/>
      <c r="BE576" s="67"/>
      <c r="BF576" s="67"/>
      <c r="BG576" s="67"/>
      <c r="BH576" s="67"/>
      <c r="BI576" s="67"/>
      <c r="BJ576" s="67"/>
      <c r="BK576" s="67"/>
      <c r="BL576" s="67"/>
      <c r="BM576" s="67"/>
      <c r="BN576" s="67"/>
      <c r="BO576" s="67"/>
      <c r="BP576" s="67"/>
      <c r="BQ576" s="67"/>
      <c r="BR576" s="67"/>
    </row>
    <row r="577" ht="15.75" customHeight="1"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  <c r="AO577" s="67"/>
      <c r="AP577" s="67"/>
      <c r="AQ577" s="67"/>
      <c r="AR577" s="67"/>
      <c r="AS577" s="67"/>
      <c r="AT577" s="67"/>
      <c r="AU577" s="67"/>
      <c r="AV577" s="67"/>
      <c r="AW577" s="67"/>
      <c r="AX577" s="67"/>
      <c r="AY577" s="67"/>
      <c r="AZ577" s="67"/>
      <c r="BA577" s="67"/>
      <c r="BB577" s="67"/>
      <c r="BC577" s="67"/>
      <c r="BD577" s="67"/>
      <c r="BE577" s="67"/>
      <c r="BF577" s="67"/>
      <c r="BG577" s="67"/>
      <c r="BH577" s="67"/>
      <c r="BI577" s="67"/>
      <c r="BJ577" s="67"/>
      <c r="BK577" s="67"/>
      <c r="BL577" s="67"/>
      <c r="BM577" s="67"/>
      <c r="BN577" s="67"/>
      <c r="BO577" s="67"/>
      <c r="BP577" s="67"/>
      <c r="BQ577" s="67"/>
      <c r="BR577" s="67"/>
    </row>
    <row r="578" ht="15.75" customHeight="1"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  <c r="BD578" s="67"/>
      <c r="BE578" s="67"/>
      <c r="BF578" s="67"/>
      <c r="BG578" s="67"/>
      <c r="BH578" s="67"/>
      <c r="BI578" s="67"/>
      <c r="BJ578" s="67"/>
      <c r="BK578" s="67"/>
      <c r="BL578" s="67"/>
      <c r="BM578" s="67"/>
      <c r="BN578" s="67"/>
      <c r="BO578" s="67"/>
      <c r="BP578" s="67"/>
      <c r="BQ578" s="67"/>
      <c r="BR578" s="67"/>
    </row>
    <row r="579" ht="15.75" customHeight="1"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  <c r="AO579" s="67"/>
      <c r="AP579" s="67"/>
      <c r="AQ579" s="67"/>
      <c r="AR579" s="67"/>
      <c r="AS579" s="67"/>
      <c r="AT579" s="67"/>
      <c r="AU579" s="67"/>
      <c r="AV579" s="67"/>
      <c r="AW579" s="67"/>
      <c r="AX579" s="67"/>
      <c r="AY579" s="67"/>
      <c r="AZ579" s="67"/>
      <c r="BA579" s="67"/>
      <c r="BB579" s="67"/>
      <c r="BC579" s="67"/>
      <c r="BD579" s="67"/>
      <c r="BE579" s="67"/>
      <c r="BF579" s="67"/>
      <c r="BG579" s="67"/>
      <c r="BH579" s="67"/>
      <c r="BI579" s="67"/>
      <c r="BJ579" s="67"/>
      <c r="BK579" s="67"/>
      <c r="BL579" s="67"/>
      <c r="BM579" s="67"/>
      <c r="BN579" s="67"/>
      <c r="BO579" s="67"/>
      <c r="BP579" s="67"/>
      <c r="BQ579" s="67"/>
      <c r="BR579" s="67"/>
    </row>
    <row r="580" ht="15.75" customHeight="1"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  <c r="BD580" s="67"/>
      <c r="BE580" s="67"/>
      <c r="BF580" s="67"/>
      <c r="BG580" s="67"/>
      <c r="BH580" s="67"/>
      <c r="BI580" s="67"/>
      <c r="BJ580" s="67"/>
      <c r="BK580" s="67"/>
      <c r="BL580" s="67"/>
      <c r="BM580" s="67"/>
      <c r="BN580" s="67"/>
      <c r="BO580" s="67"/>
      <c r="BP580" s="67"/>
      <c r="BQ580" s="67"/>
      <c r="BR580" s="67"/>
    </row>
    <row r="581" ht="15.75" customHeight="1"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  <c r="AO581" s="67"/>
      <c r="AP581" s="67"/>
      <c r="AQ581" s="67"/>
      <c r="AR581" s="67"/>
      <c r="AS581" s="67"/>
      <c r="AT581" s="67"/>
      <c r="AU581" s="67"/>
      <c r="AV581" s="67"/>
      <c r="AW581" s="67"/>
      <c r="AX581" s="67"/>
      <c r="AY581" s="67"/>
      <c r="AZ581" s="67"/>
      <c r="BA581" s="67"/>
      <c r="BB581" s="67"/>
      <c r="BC581" s="67"/>
      <c r="BD581" s="67"/>
      <c r="BE581" s="67"/>
      <c r="BF581" s="67"/>
      <c r="BG581" s="67"/>
      <c r="BH581" s="67"/>
      <c r="BI581" s="67"/>
      <c r="BJ581" s="67"/>
      <c r="BK581" s="67"/>
      <c r="BL581" s="67"/>
      <c r="BM581" s="67"/>
      <c r="BN581" s="67"/>
      <c r="BO581" s="67"/>
      <c r="BP581" s="67"/>
      <c r="BQ581" s="67"/>
      <c r="BR581" s="67"/>
    </row>
    <row r="582" ht="15.75" customHeight="1"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  <c r="AO582" s="67"/>
      <c r="AP582" s="67"/>
      <c r="AQ582" s="67"/>
      <c r="AR582" s="67"/>
      <c r="AS582" s="67"/>
      <c r="AT582" s="67"/>
      <c r="AU582" s="67"/>
      <c r="AV582" s="67"/>
      <c r="AW582" s="67"/>
      <c r="AX582" s="67"/>
      <c r="AY582" s="67"/>
      <c r="AZ582" s="67"/>
      <c r="BA582" s="67"/>
      <c r="BB582" s="67"/>
      <c r="BC582" s="67"/>
      <c r="BD582" s="67"/>
      <c r="BE582" s="67"/>
      <c r="BF582" s="67"/>
      <c r="BG582" s="67"/>
      <c r="BH582" s="67"/>
      <c r="BI582" s="67"/>
      <c r="BJ582" s="67"/>
      <c r="BK582" s="67"/>
      <c r="BL582" s="67"/>
      <c r="BM582" s="67"/>
      <c r="BN582" s="67"/>
      <c r="BO582" s="67"/>
      <c r="BP582" s="67"/>
      <c r="BQ582" s="67"/>
      <c r="BR582" s="67"/>
    </row>
    <row r="583" ht="15.75" customHeight="1"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  <c r="AO583" s="67"/>
      <c r="AP583" s="67"/>
      <c r="AQ583" s="67"/>
      <c r="AR583" s="67"/>
      <c r="AS583" s="67"/>
      <c r="AT583" s="67"/>
      <c r="AU583" s="67"/>
      <c r="AV583" s="67"/>
      <c r="AW583" s="67"/>
      <c r="AX583" s="67"/>
      <c r="AY583" s="67"/>
      <c r="AZ583" s="67"/>
      <c r="BA583" s="67"/>
      <c r="BB583" s="67"/>
      <c r="BC583" s="67"/>
      <c r="BD583" s="67"/>
      <c r="BE583" s="67"/>
      <c r="BF583" s="67"/>
      <c r="BG583" s="67"/>
      <c r="BH583" s="67"/>
      <c r="BI583" s="67"/>
      <c r="BJ583" s="67"/>
      <c r="BK583" s="67"/>
      <c r="BL583" s="67"/>
      <c r="BM583" s="67"/>
      <c r="BN583" s="67"/>
      <c r="BO583" s="67"/>
      <c r="BP583" s="67"/>
      <c r="BQ583" s="67"/>
      <c r="BR583" s="67"/>
    </row>
    <row r="584" ht="15.75" customHeight="1"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  <c r="AO584" s="67"/>
      <c r="AP584" s="67"/>
      <c r="AQ584" s="67"/>
      <c r="AR584" s="67"/>
      <c r="AS584" s="67"/>
      <c r="AT584" s="67"/>
      <c r="AU584" s="67"/>
      <c r="AV584" s="67"/>
      <c r="AW584" s="67"/>
      <c r="AX584" s="67"/>
      <c r="AY584" s="67"/>
      <c r="AZ584" s="67"/>
      <c r="BA584" s="67"/>
      <c r="BB584" s="67"/>
      <c r="BC584" s="67"/>
      <c r="BD584" s="67"/>
      <c r="BE584" s="67"/>
      <c r="BF584" s="67"/>
      <c r="BG584" s="67"/>
      <c r="BH584" s="67"/>
      <c r="BI584" s="67"/>
      <c r="BJ584" s="67"/>
      <c r="BK584" s="67"/>
      <c r="BL584" s="67"/>
      <c r="BM584" s="67"/>
      <c r="BN584" s="67"/>
      <c r="BO584" s="67"/>
      <c r="BP584" s="67"/>
      <c r="BQ584" s="67"/>
      <c r="BR584" s="67"/>
    </row>
    <row r="585" ht="15.75" customHeight="1"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  <c r="AO585" s="67"/>
      <c r="AP585" s="67"/>
      <c r="AQ585" s="67"/>
      <c r="AR585" s="67"/>
      <c r="AS585" s="67"/>
      <c r="AT585" s="67"/>
      <c r="AU585" s="67"/>
      <c r="AV585" s="67"/>
      <c r="AW585" s="67"/>
      <c r="AX585" s="67"/>
      <c r="AY585" s="67"/>
      <c r="AZ585" s="67"/>
      <c r="BA585" s="67"/>
      <c r="BB585" s="67"/>
      <c r="BC585" s="67"/>
      <c r="BD585" s="67"/>
      <c r="BE585" s="67"/>
      <c r="BF585" s="67"/>
      <c r="BG585" s="67"/>
      <c r="BH585" s="67"/>
      <c r="BI585" s="67"/>
      <c r="BJ585" s="67"/>
      <c r="BK585" s="67"/>
      <c r="BL585" s="67"/>
      <c r="BM585" s="67"/>
      <c r="BN585" s="67"/>
      <c r="BO585" s="67"/>
      <c r="BP585" s="67"/>
      <c r="BQ585" s="67"/>
      <c r="BR585" s="67"/>
    </row>
    <row r="586" ht="15.75" customHeight="1"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  <c r="AO586" s="67"/>
      <c r="AP586" s="67"/>
      <c r="AQ586" s="67"/>
      <c r="AR586" s="67"/>
      <c r="AS586" s="67"/>
      <c r="AT586" s="67"/>
      <c r="AU586" s="67"/>
      <c r="AV586" s="67"/>
      <c r="AW586" s="67"/>
      <c r="AX586" s="67"/>
      <c r="AY586" s="67"/>
      <c r="AZ586" s="67"/>
      <c r="BA586" s="67"/>
      <c r="BB586" s="67"/>
      <c r="BC586" s="67"/>
      <c r="BD586" s="67"/>
      <c r="BE586" s="67"/>
      <c r="BF586" s="67"/>
      <c r="BG586" s="67"/>
      <c r="BH586" s="67"/>
      <c r="BI586" s="67"/>
      <c r="BJ586" s="67"/>
      <c r="BK586" s="67"/>
      <c r="BL586" s="67"/>
      <c r="BM586" s="67"/>
      <c r="BN586" s="67"/>
      <c r="BO586" s="67"/>
      <c r="BP586" s="67"/>
      <c r="BQ586" s="67"/>
      <c r="BR586" s="67"/>
    </row>
    <row r="587" ht="15.75" customHeight="1"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  <c r="AO587" s="67"/>
      <c r="AP587" s="67"/>
      <c r="AQ587" s="67"/>
      <c r="AR587" s="67"/>
      <c r="AS587" s="67"/>
      <c r="AT587" s="67"/>
      <c r="AU587" s="67"/>
      <c r="AV587" s="67"/>
      <c r="AW587" s="67"/>
      <c r="AX587" s="67"/>
      <c r="AY587" s="67"/>
      <c r="AZ587" s="67"/>
      <c r="BA587" s="67"/>
      <c r="BB587" s="67"/>
      <c r="BC587" s="67"/>
      <c r="BD587" s="67"/>
      <c r="BE587" s="67"/>
      <c r="BF587" s="67"/>
      <c r="BG587" s="67"/>
      <c r="BH587" s="67"/>
      <c r="BI587" s="67"/>
      <c r="BJ587" s="67"/>
      <c r="BK587" s="67"/>
      <c r="BL587" s="67"/>
      <c r="BM587" s="67"/>
      <c r="BN587" s="67"/>
      <c r="BO587" s="67"/>
      <c r="BP587" s="67"/>
      <c r="BQ587" s="67"/>
      <c r="BR587" s="67"/>
    </row>
    <row r="588" ht="15.75" customHeight="1"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  <c r="AO588" s="67"/>
      <c r="AP588" s="67"/>
      <c r="AQ588" s="67"/>
      <c r="AR588" s="67"/>
      <c r="AS588" s="67"/>
      <c r="AT588" s="67"/>
      <c r="AU588" s="67"/>
      <c r="AV588" s="67"/>
      <c r="AW588" s="67"/>
      <c r="AX588" s="67"/>
      <c r="AY588" s="67"/>
      <c r="AZ588" s="67"/>
      <c r="BA588" s="67"/>
      <c r="BB588" s="67"/>
      <c r="BC588" s="67"/>
      <c r="BD588" s="67"/>
      <c r="BE588" s="67"/>
      <c r="BF588" s="67"/>
      <c r="BG588" s="67"/>
      <c r="BH588" s="67"/>
      <c r="BI588" s="67"/>
      <c r="BJ588" s="67"/>
      <c r="BK588" s="67"/>
      <c r="BL588" s="67"/>
      <c r="BM588" s="67"/>
      <c r="BN588" s="67"/>
      <c r="BO588" s="67"/>
      <c r="BP588" s="67"/>
      <c r="BQ588" s="67"/>
      <c r="BR588" s="67"/>
    </row>
    <row r="589" ht="15.75" customHeight="1"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  <c r="AO589" s="67"/>
      <c r="AP589" s="67"/>
      <c r="AQ589" s="67"/>
      <c r="AR589" s="67"/>
      <c r="AS589" s="67"/>
      <c r="AT589" s="67"/>
      <c r="AU589" s="67"/>
      <c r="AV589" s="67"/>
      <c r="AW589" s="67"/>
      <c r="AX589" s="67"/>
      <c r="AY589" s="67"/>
      <c r="AZ589" s="67"/>
      <c r="BA589" s="67"/>
      <c r="BB589" s="67"/>
      <c r="BC589" s="67"/>
      <c r="BD589" s="67"/>
      <c r="BE589" s="67"/>
      <c r="BF589" s="67"/>
      <c r="BG589" s="67"/>
      <c r="BH589" s="67"/>
      <c r="BI589" s="67"/>
      <c r="BJ589" s="67"/>
      <c r="BK589" s="67"/>
      <c r="BL589" s="67"/>
      <c r="BM589" s="67"/>
      <c r="BN589" s="67"/>
      <c r="BO589" s="67"/>
      <c r="BP589" s="67"/>
      <c r="BQ589" s="67"/>
      <c r="BR589" s="67"/>
    </row>
    <row r="590" ht="15.75" customHeight="1"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  <c r="AO590" s="67"/>
      <c r="AP590" s="67"/>
      <c r="AQ590" s="67"/>
      <c r="AR590" s="67"/>
      <c r="AS590" s="67"/>
      <c r="AT590" s="67"/>
      <c r="AU590" s="67"/>
      <c r="AV590" s="67"/>
      <c r="AW590" s="67"/>
      <c r="AX590" s="67"/>
      <c r="AY590" s="67"/>
      <c r="AZ590" s="67"/>
      <c r="BA590" s="67"/>
      <c r="BB590" s="67"/>
      <c r="BC590" s="67"/>
      <c r="BD590" s="67"/>
      <c r="BE590" s="67"/>
      <c r="BF590" s="67"/>
      <c r="BG590" s="67"/>
      <c r="BH590" s="67"/>
      <c r="BI590" s="67"/>
      <c r="BJ590" s="67"/>
      <c r="BK590" s="67"/>
      <c r="BL590" s="67"/>
      <c r="BM590" s="67"/>
      <c r="BN590" s="67"/>
      <c r="BO590" s="67"/>
      <c r="BP590" s="67"/>
      <c r="BQ590" s="67"/>
      <c r="BR590" s="67"/>
    </row>
    <row r="591" ht="15.75" customHeight="1"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  <c r="AO591" s="67"/>
      <c r="AP591" s="67"/>
      <c r="AQ591" s="67"/>
      <c r="AR591" s="67"/>
      <c r="AS591" s="67"/>
      <c r="AT591" s="67"/>
      <c r="AU591" s="67"/>
      <c r="AV591" s="67"/>
      <c r="AW591" s="67"/>
      <c r="AX591" s="67"/>
      <c r="AY591" s="67"/>
      <c r="AZ591" s="67"/>
      <c r="BA591" s="67"/>
      <c r="BB591" s="67"/>
      <c r="BC591" s="67"/>
      <c r="BD591" s="67"/>
      <c r="BE591" s="67"/>
      <c r="BF591" s="67"/>
      <c r="BG591" s="67"/>
      <c r="BH591" s="67"/>
      <c r="BI591" s="67"/>
      <c r="BJ591" s="67"/>
      <c r="BK591" s="67"/>
      <c r="BL591" s="67"/>
      <c r="BM591" s="67"/>
      <c r="BN591" s="67"/>
      <c r="BO591" s="67"/>
      <c r="BP591" s="67"/>
      <c r="BQ591" s="67"/>
      <c r="BR591" s="67"/>
    </row>
    <row r="592" ht="15.75" customHeight="1"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  <c r="AO592" s="67"/>
      <c r="AP592" s="67"/>
      <c r="AQ592" s="67"/>
      <c r="AR592" s="67"/>
      <c r="AS592" s="67"/>
      <c r="AT592" s="67"/>
      <c r="AU592" s="67"/>
      <c r="AV592" s="67"/>
      <c r="AW592" s="67"/>
      <c r="AX592" s="67"/>
      <c r="AY592" s="67"/>
      <c r="AZ592" s="67"/>
      <c r="BA592" s="67"/>
      <c r="BB592" s="67"/>
      <c r="BC592" s="67"/>
      <c r="BD592" s="67"/>
      <c r="BE592" s="67"/>
      <c r="BF592" s="67"/>
      <c r="BG592" s="67"/>
      <c r="BH592" s="67"/>
      <c r="BI592" s="67"/>
      <c r="BJ592" s="67"/>
      <c r="BK592" s="67"/>
      <c r="BL592" s="67"/>
      <c r="BM592" s="67"/>
      <c r="BN592" s="67"/>
      <c r="BO592" s="67"/>
      <c r="BP592" s="67"/>
      <c r="BQ592" s="67"/>
      <c r="BR592" s="67"/>
    </row>
    <row r="593" ht="15.75" customHeight="1"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  <c r="AO593" s="67"/>
      <c r="AP593" s="67"/>
      <c r="AQ593" s="67"/>
      <c r="AR593" s="67"/>
      <c r="AS593" s="67"/>
      <c r="AT593" s="67"/>
      <c r="AU593" s="67"/>
      <c r="AV593" s="67"/>
      <c r="AW593" s="67"/>
      <c r="AX593" s="67"/>
      <c r="AY593" s="67"/>
      <c r="AZ593" s="67"/>
      <c r="BA593" s="67"/>
      <c r="BB593" s="67"/>
      <c r="BC593" s="67"/>
      <c r="BD593" s="67"/>
      <c r="BE593" s="67"/>
      <c r="BF593" s="67"/>
      <c r="BG593" s="67"/>
      <c r="BH593" s="67"/>
      <c r="BI593" s="67"/>
      <c r="BJ593" s="67"/>
      <c r="BK593" s="67"/>
      <c r="BL593" s="67"/>
      <c r="BM593" s="67"/>
      <c r="BN593" s="67"/>
      <c r="BO593" s="67"/>
      <c r="BP593" s="67"/>
      <c r="BQ593" s="67"/>
      <c r="BR593" s="67"/>
    </row>
    <row r="594" ht="15.75" customHeight="1"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  <c r="AO594" s="67"/>
      <c r="AP594" s="67"/>
      <c r="AQ594" s="67"/>
      <c r="AR594" s="67"/>
      <c r="AS594" s="67"/>
      <c r="AT594" s="67"/>
      <c r="AU594" s="67"/>
      <c r="AV594" s="67"/>
      <c r="AW594" s="67"/>
      <c r="AX594" s="67"/>
      <c r="AY594" s="67"/>
      <c r="AZ594" s="67"/>
      <c r="BA594" s="67"/>
      <c r="BB594" s="67"/>
      <c r="BC594" s="67"/>
      <c r="BD594" s="67"/>
      <c r="BE594" s="67"/>
      <c r="BF594" s="67"/>
      <c r="BG594" s="67"/>
      <c r="BH594" s="67"/>
      <c r="BI594" s="67"/>
      <c r="BJ594" s="67"/>
      <c r="BK594" s="67"/>
      <c r="BL594" s="67"/>
      <c r="BM594" s="67"/>
      <c r="BN594" s="67"/>
      <c r="BO594" s="67"/>
      <c r="BP594" s="67"/>
      <c r="BQ594" s="67"/>
      <c r="BR594" s="67"/>
    </row>
    <row r="595" ht="15.75" customHeight="1"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  <c r="AO595" s="67"/>
      <c r="AP595" s="67"/>
      <c r="AQ595" s="67"/>
      <c r="AR595" s="67"/>
      <c r="AS595" s="67"/>
      <c r="AT595" s="67"/>
      <c r="AU595" s="67"/>
      <c r="AV595" s="67"/>
      <c r="AW595" s="67"/>
      <c r="AX595" s="67"/>
      <c r="AY595" s="67"/>
      <c r="AZ595" s="67"/>
      <c r="BA595" s="67"/>
      <c r="BB595" s="67"/>
      <c r="BC595" s="67"/>
      <c r="BD595" s="67"/>
      <c r="BE595" s="67"/>
      <c r="BF595" s="67"/>
      <c r="BG595" s="67"/>
      <c r="BH595" s="67"/>
      <c r="BI595" s="67"/>
      <c r="BJ595" s="67"/>
      <c r="BK595" s="67"/>
      <c r="BL595" s="67"/>
      <c r="BM595" s="67"/>
      <c r="BN595" s="67"/>
      <c r="BO595" s="67"/>
      <c r="BP595" s="67"/>
      <c r="BQ595" s="67"/>
      <c r="BR595" s="67"/>
    </row>
    <row r="596" ht="15.75" customHeight="1"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  <c r="AO596" s="67"/>
      <c r="AP596" s="67"/>
      <c r="AQ596" s="67"/>
      <c r="AR596" s="67"/>
      <c r="AS596" s="67"/>
      <c r="AT596" s="67"/>
      <c r="AU596" s="67"/>
      <c r="AV596" s="67"/>
      <c r="AW596" s="67"/>
      <c r="AX596" s="67"/>
      <c r="AY596" s="67"/>
      <c r="AZ596" s="67"/>
      <c r="BA596" s="67"/>
      <c r="BB596" s="67"/>
      <c r="BC596" s="67"/>
      <c r="BD596" s="67"/>
      <c r="BE596" s="67"/>
      <c r="BF596" s="67"/>
      <c r="BG596" s="67"/>
      <c r="BH596" s="67"/>
      <c r="BI596" s="67"/>
      <c r="BJ596" s="67"/>
      <c r="BK596" s="67"/>
      <c r="BL596" s="67"/>
      <c r="BM596" s="67"/>
      <c r="BN596" s="67"/>
      <c r="BO596" s="67"/>
      <c r="BP596" s="67"/>
      <c r="BQ596" s="67"/>
      <c r="BR596" s="67"/>
    </row>
    <row r="597" ht="15.75" customHeight="1"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  <c r="AO597" s="67"/>
      <c r="AP597" s="67"/>
      <c r="AQ597" s="67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67"/>
      <c r="BC597" s="67"/>
      <c r="BD597" s="67"/>
      <c r="BE597" s="67"/>
      <c r="BF597" s="67"/>
      <c r="BG597" s="67"/>
      <c r="BH597" s="67"/>
      <c r="BI597" s="67"/>
      <c r="BJ597" s="67"/>
      <c r="BK597" s="67"/>
      <c r="BL597" s="67"/>
      <c r="BM597" s="67"/>
      <c r="BN597" s="67"/>
      <c r="BO597" s="67"/>
      <c r="BP597" s="67"/>
      <c r="BQ597" s="67"/>
      <c r="BR597" s="67"/>
    </row>
    <row r="598" ht="15.75" customHeight="1"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  <c r="AO598" s="67"/>
      <c r="AP598" s="67"/>
      <c r="AQ598" s="67"/>
      <c r="AR598" s="67"/>
      <c r="AS598" s="67"/>
      <c r="AT598" s="67"/>
      <c r="AU598" s="67"/>
      <c r="AV598" s="67"/>
      <c r="AW598" s="67"/>
      <c r="AX598" s="67"/>
      <c r="AY598" s="67"/>
      <c r="AZ598" s="67"/>
      <c r="BA598" s="67"/>
      <c r="BB598" s="67"/>
      <c r="BC598" s="67"/>
      <c r="BD598" s="67"/>
      <c r="BE598" s="67"/>
      <c r="BF598" s="67"/>
      <c r="BG598" s="67"/>
      <c r="BH598" s="67"/>
      <c r="BI598" s="67"/>
      <c r="BJ598" s="67"/>
      <c r="BK598" s="67"/>
      <c r="BL598" s="67"/>
      <c r="BM598" s="67"/>
      <c r="BN598" s="67"/>
      <c r="BO598" s="67"/>
      <c r="BP598" s="67"/>
      <c r="BQ598" s="67"/>
      <c r="BR598" s="67"/>
    </row>
    <row r="599" ht="15.75" customHeight="1"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  <c r="AO599" s="67"/>
      <c r="AP599" s="67"/>
      <c r="AQ599" s="67"/>
      <c r="AR599" s="67"/>
      <c r="AS599" s="67"/>
      <c r="AT599" s="67"/>
      <c r="AU599" s="67"/>
      <c r="AV599" s="67"/>
      <c r="AW599" s="67"/>
      <c r="AX599" s="67"/>
      <c r="AY599" s="67"/>
      <c r="AZ599" s="67"/>
      <c r="BA599" s="67"/>
      <c r="BB599" s="67"/>
      <c r="BC599" s="67"/>
      <c r="BD599" s="67"/>
      <c r="BE599" s="67"/>
      <c r="BF599" s="67"/>
      <c r="BG599" s="67"/>
      <c r="BH599" s="67"/>
      <c r="BI599" s="67"/>
      <c r="BJ599" s="67"/>
      <c r="BK599" s="67"/>
      <c r="BL599" s="67"/>
      <c r="BM599" s="67"/>
      <c r="BN599" s="67"/>
      <c r="BO599" s="67"/>
      <c r="BP599" s="67"/>
      <c r="BQ599" s="67"/>
      <c r="BR599" s="67"/>
    </row>
    <row r="600" ht="15.75" customHeight="1"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  <c r="AO600" s="67"/>
      <c r="AP600" s="67"/>
      <c r="AQ600" s="67"/>
      <c r="AR600" s="67"/>
      <c r="AS600" s="67"/>
      <c r="AT600" s="67"/>
      <c r="AU600" s="67"/>
      <c r="AV600" s="67"/>
      <c r="AW600" s="67"/>
      <c r="AX600" s="67"/>
      <c r="AY600" s="67"/>
      <c r="AZ600" s="67"/>
      <c r="BA600" s="67"/>
      <c r="BB600" s="67"/>
      <c r="BC600" s="67"/>
      <c r="BD600" s="67"/>
      <c r="BE600" s="67"/>
      <c r="BF600" s="67"/>
      <c r="BG600" s="67"/>
      <c r="BH600" s="67"/>
      <c r="BI600" s="67"/>
      <c r="BJ600" s="67"/>
      <c r="BK600" s="67"/>
      <c r="BL600" s="67"/>
      <c r="BM600" s="67"/>
      <c r="BN600" s="67"/>
      <c r="BO600" s="67"/>
      <c r="BP600" s="67"/>
      <c r="BQ600" s="67"/>
      <c r="BR600" s="67"/>
    </row>
    <row r="601" ht="15.75" customHeight="1"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  <c r="AO601" s="67"/>
      <c r="AP601" s="67"/>
      <c r="AQ601" s="67"/>
      <c r="AR601" s="67"/>
      <c r="AS601" s="67"/>
      <c r="AT601" s="67"/>
      <c r="AU601" s="67"/>
      <c r="AV601" s="67"/>
      <c r="AW601" s="67"/>
      <c r="AX601" s="67"/>
      <c r="AY601" s="67"/>
      <c r="AZ601" s="67"/>
      <c r="BA601" s="67"/>
      <c r="BB601" s="67"/>
      <c r="BC601" s="67"/>
      <c r="BD601" s="67"/>
      <c r="BE601" s="67"/>
      <c r="BF601" s="67"/>
      <c r="BG601" s="67"/>
      <c r="BH601" s="67"/>
      <c r="BI601" s="67"/>
      <c r="BJ601" s="67"/>
      <c r="BK601" s="67"/>
      <c r="BL601" s="67"/>
      <c r="BM601" s="67"/>
      <c r="BN601" s="67"/>
      <c r="BO601" s="67"/>
      <c r="BP601" s="67"/>
      <c r="BQ601" s="67"/>
      <c r="BR601" s="67"/>
    </row>
    <row r="602" ht="15.75" customHeight="1"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  <c r="AO602" s="67"/>
      <c r="AP602" s="67"/>
      <c r="AQ602" s="67"/>
      <c r="AR602" s="67"/>
      <c r="AS602" s="67"/>
      <c r="AT602" s="67"/>
      <c r="AU602" s="67"/>
      <c r="AV602" s="67"/>
      <c r="AW602" s="67"/>
      <c r="AX602" s="67"/>
      <c r="AY602" s="67"/>
      <c r="AZ602" s="67"/>
      <c r="BA602" s="67"/>
      <c r="BB602" s="67"/>
      <c r="BC602" s="67"/>
      <c r="BD602" s="67"/>
      <c r="BE602" s="67"/>
      <c r="BF602" s="67"/>
      <c r="BG602" s="67"/>
      <c r="BH602" s="67"/>
      <c r="BI602" s="67"/>
      <c r="BJ602" s="67"/>
      <c r="BK602" s="67"/>
      <c r="BL602" s="67"/>
      <c r="BM602" s="67"/>
      <c r="BN602" s="67"/>
      <c r="BO602" s="67"/>
      <c r="BP602" s="67"/>
      <c r="BQ602" s="67"/>
      <c r="BR602" s="67"/>
    </row>
    <row r="603" ht="15.75" customHeight="1"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  <c r="AO603" s="67"/>
      <c r="AP603" s="67"/>
      <c r="AQ603" s="67"/>
      <c r="AR603" s="67"/>
      <c r="AS603" s="67"/>
      <c r="AT603" s="67"/>
      <c r="AU603" s="67"/>
      <c r="AV603" s="67"/>
      <c r="AW603" s="67"/>
      <c r="AX603" s="67"/>
      <c r="AY603" s="67"/>
      <c r="AZ603" s="67"/>
      <c r="BA603" s="67"/>
      <c r="BB603" s="67"/>
      <c r="BC603" s="67"/>
      <c r="BD603" s="67"/>
      <c r="BE603" s="67"/>
      <c r="BF603" s="67"/>
      <c r="BG603" s="67"/>
      <c r="BH603" s="67"/>
      <c r="BI603" s="67"/>
      <c r="BJ603" s="67"/>
      <c r="BK603" s="67"/>
      <c r="BL603" s="67"/>
      <c r="BM603" s="67"/>
      <c r="BN603" s="67"/>
      <c r="BO603" s="67"/>
      <c r="BP603" s="67"/>
      <c r="BQ603" s="67"/>
      <c r="BR603" s="67"/>
    </row>
    <row r="604" ht="15.75" customHeight="1"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  <c r="AO604" s="67"/>
      <c r="AP604" s="67"/>
      <c r="AQ604" s="67"/>
      <c r="AR604" s="67"/>
      <c r="AS604" s="67"/>
      <c r="AT604" s="67"/>
      <c r="AU604" s="67"/>
      <c r="AV604" s="67"/>
      <c r="AW604" s="67"/>
      <c r="AX604" s="67"/>
      <c r="AY604" s="67"/>
      <c r="AZ604" s="67"/>
      <c r="BA604" s="67"/>
      <c r="BB604" s="67"/>
      <c r="BC604" s="67"/>
      <c r="BD604" s="67"/>
      <c r="BE604" s="67"/>
      <c r="BF604" s="67"/>
      <c r="BG604" s="67"/>
      <c r="BH604" s="67"/>
      <c r="BI604" s="67"/>
      <c r="BJ604" s="67"/>
      <c r="BK604" s="67"/>
      <c r="BL604" s="67"/>
      <c r="BM604" s="67"/>
      <c r="BN604" s="67"/>
      <c r="BO604" s="67"/>
      <c r="BP604" s="67"/>
      <c r="BQ604" s="67"/>
      <c r="BR604" s="67"/>
    </row>
    <row r="605" ht="15.75" customHeight="1"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  <c r="BD605" s="67"/>
      <c r="BE605" s="67"/>
      <c r="BF605" s="67"/>
      <c r="BG605" s="67"/>
      <c r="BH605" s="67"/>
      <c r="BI605" s="67"/>
      <c r="BJ605" s="67"/>
      <c r="BK605" s="67"/>
      <c r="BL605" s="67"/>
      <c r="BM605" s="67"/>
      <c r="BN605" s="67"/>
      <c r="BO605" s="67"/>
      <c r="BP605" s="67"/>
      <c r="BQ605" s="67"/>
      <c r="BR605" s="67"/>
    </row>
    <row r="606" ht="15.75" customHeight="1"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  <c r="BD606" s="67"/>
      <c r="BE606" s="67"/>
      <c r="BF606" s="67"/>
      <c r="BG606" s="67"/>
      <c r="BH606" s="67"/>
      <c r="BI606" s="67"/>
      <c r="BJ606" s="67"/>
      <c r="BK606" s="67"/>
      <c r="BL606" s="67"/>
      <c r="BM606" s="67"/>
      <c r="BN606" s="67"/>
      <c r="BO606" s="67"/>
      <c r="BP606" s="67"/>
      <c r="BQ606" s="67"/>
      <c r="BR606" s="67"/>
    </row>
    <row r="607" ht="15.75" customHeight="1"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  <c r="BD607" s="67"/>
      <c r="BE607" s="67"/>
      <c r="BF607" s="67"/>
      <c r="BG607" s="67"/>
      <c r="BH607" s="67"/>
      <c r="BI607" s="67"/>
      <c r="BJ607" s="67"/>
      <c r="BK607" s="67"/>
      <c r="BL607" s="67"/>
      <c r="BM607" s="67"/>
      <c r="BN607" s="67"/>
      <c r="BO607" s="67"/>
      <c r="BP607" s="67"/>
      <c r="BQ607" s="67"/>
      <c r="BR607" s="67"/>
    </row>
    <row r="608" ht="15.75" customHeight="1"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67"/>
      <c r="BF608" s="67"/>
      <c r="BG608" s="67"/>
      <c r="BH608" s="67"/>
      <c r="BI608" s="67"/>
      <c r="BJ608" s="67"/>
      <c r="BK608" s="67"/>
      <c r="BL608" s="67"/>
      <c r="BM608" s="67"/>
      <c r="BN608" s="67"/>
      <c r="BO608" s="67"/>
      <c r="BP608" s="67"/>
      <c r="BQ608" s="67"/>
      <c r="BR608" s="67"/>
    </row>
    <row r="609" ht="15.75" customHeight="1"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  <c r="AO609" s="67"/>
      <c r="AP609" s="67"/>
      <c r="AQ609" s="67"/>
      <c r="AR609" s="67"/>
      <c r="AS609" s="67"/>
      <c r="AT609" s="67"/>
      <c r="AU609" s="67"/>
      <c r="AV609" s="67"/>
      <c r="AW609" s="67"/>
      <c r="AX609" s="67"/>
      <c r="AY609" s="67"/>
      <c r="AZ609" s="67"/>
      <c r="BA609" s="67"/>
      <c r="BB609" s="67"/>
      <c r="BC609" s="67"/>
      <c r="BD609" s="67"/>
      <c r="BE609" s="67"/>
      <c r="BF609" s="67"/>
      <c r="BG609" s="67"/>
      <c r="BH609" s="67"/>
      <c r="BI609" s="67"/>
      <c r="BJ609" s="67"/>
      <c r="BK609" s="67"/>
      <c r="BL609" s="67"/>
      <c r="BM609" s="67"/>
      <c r="BN609" s="67"/>
      <c r="BO609" s="67"/>
      <c r="BP609" s="67"/>
      <c r="BQ609" s="67"/>
      <c r="BR609" s="67"/>
    </row>
    <row r="610" ht="15.75" customHeight="1"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  <c r="AO610" s="67"/>
      <c r="AP610" s="67"/>
      <c r="AQ610" s="67"/>
      <c r="AR610" s="67"/>
      <c r="AS610" s="67"/>
      <c r="AT610" s="67"/>
      <c r="AU610" s="67"/>
      <c r="AV610" s="67"/>
      <c r="AW610" s="67"/>
      <c r="AX610" s="67"/>
      <c r="AY610" s="67"/>
      <c r="AZ610" s="67"/>
      <c r="BA610" s="67"/>
      <c r="BB610" s="67"/>
      <c r="BC610" s="67"/>
      <c r="BD610" s="67"/>
      <c r="BE610" s="67"/>
      <c r="BF610" s="67"/>
      <c r="BG610" s="67"/>
      <c r="BH610" s="67"/>
      <c r="BI610" s="67"/>
      <c r="BJ610" s="67"/>
      <c r="BK610" s="67"/>
      <c r="BL610" s="67"/>
      <c r="BM610" s="67"/>
      <c r="BN610" s="67"/>
      <c r="BO610" s="67"/>
      <c r="BP610" s="67"/>
      <c r="BQ610" s="67"/>
      <c r="BR610" s="67"/>
    </row>
    <row r="611" ht="15.75" customHeight="1"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  <c r="AO611" s="67"/>
      <c r="AP611" s="67"/>
      <c r="AQ611" s="67"/>
      <c r="AR611" s="67"/>
      <c r="AS611" s="67"/>
      <c r="AT611" s="67"/>
      <c r="AU611" s="67"/>
      <c r="AV611" s="67"/>
      <c r="AW611" s="67"/>
      <c r="AX611" s="67"/>
      <c r="AY611" s="67"/>
      <c r="AZ611" s="67"/>
      <c r="BA611" s="67"/>
      <c r="BB611" s="67"/>
      <c r="BC611" s="67"/>
      <c r="BD611" s="67"/>
      <c r="BE611" s="67"/>
      <c r="BF611" s="67"/>
      <c r="BG611" s="67"/>
      <c r="BH611" s="67"/>
      <c r="BI611" s="67"/>
      <c r="BJ611" s="67"/>
      <c r="BK611" s="67"/>
      <c r="BL611" s="67"/>
      <c r="BM611" s="67"/>
      <c r="BN611" s="67"/>
      <c r="BO611" s="67"/>
      <c r="BP611" s="67"/>
      <c r="BQ611" s="67"/>
      <c r="BR611" s="67"/>
    </row>
    <row r="612" ht="15.75" customHeight="1"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  <c r="AO612" s="67"/>
      <c r="AP612" s="67"/>
      <c r="AQ612" s="67"/>
      <c r="AR612" s="67"/>
      <c r="AS612" s="67"/>
      <c r="AT612" s="67"/>
      <c r="AU612" s="67"/>
      <c r="AV612" s="67"/>
      <c r="AW612" s="67"/>
      <c r="AX612" s="67"/>
      <c r="AY612" s="67"/>
      <c r="AZ612" s="67"/>
      <c r="BA612" s="67"/>
      <c r="BB612" s="67"/>
      <c r="BC612" s="67"/>
      <c r="BD612" s="67"/>
      <c r="BE612" s="67"/>
      <c r="BF612" s="67"/>
      <c r="BG612" s="67"/>
      <c r="BH612" s="67"/>
      <c r="BI612" s="67"/>
      <c r="BJ612" s="67"/>
      <c r="BK612" s="67"/>
      <c r="BL612" s="67"/>
      <c r="BM612" s="67"/>
      <c r="BN612" s="67"/>
      <c r="BO612" s="67"/>
      <c r="BP612" s="67"/>
      <c r="BQ612" s="67"/>
      <c r="BR612" s="67"/>
    </row>
    <row r="613" ht="15.75" customHeight="1"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  <c r="AO613" s="67"/>
      <c r="AP613" s="67"/>
      <c r="AQ613" s="67"/>
      <c r="AR613" s="67"/>
      <c r="AS613" s="67"/>
      <c r="AT613" s="67"/>
      <c r="AU613" s="67"/>
      <c r="AV613" s="67"/>
      <c r="AW613" s="67"/>
      <c r="AX613" s="67"/>
      <c r="AY613" s="67"/>
      <c r="AZ613" s="67"/>
      <c r="BA613" s="67"/>
      <c r="BB613" s="67"/>
      <c r="BC613" s="67"/>
      <c r="BD613" s="67"/>
      <c r="BE613" s="67"/>
      <c r="BF613" s="67"/>
      <c r="BG613" s="67"/>
      <c r="BH613" s="67"/>
      <c r="BI613" s="67"/>
      <c r="BJ613" s="67"/>
      <c r="BK613" s="67"/>
      <c r="BL613" s="67"/>
      <c r="BM613" s="67"/>
      <c r="BN613" s="67"/>
      <c r="BO613" s="67"/>
      <c r="BP613" s="67"/>
      <c r="BQ613" s="67"/>
      <c r="BR613" s="67"/>
    </row>
    <row r="614" ht="15.75" customHeight="1"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  <c r="AO614" s="67"/>
      <c r="AP614" s="67"/>
      <c r="AQ614" s="67"/>
      <c r="AR614" s="67"/>
      <c r="AS614" s="67"/>
      <c r="AT614" s="67"/>
      <c r="AU614" s="67"/>
      <c r="AV614" s="67"/>
      <c r="AW614" s="67"/>
      <c r="AX614" s="67"/>
      <c r="AY614" s="67"/>
      <c r="AZ614" s="67"/>
      <c r="BA614" s="67"/>
      <c r="BB614" s="67"/>
      <c r="BC614" s="67"/>
      <c r="BD614" s="67"/>
      <c r="BE614" s="67"/>
      <c r="BF614" s="67"/>
      <c r="BG614" s="67"/>
      <c r="BH614" s="67"/>
      <c r="BI614" s="67"/>
      <c r="BJ614" s="67"/>
      <c r="BK614" s="67"/>
      <c r="BL614" s="67"/>
      <c r="BM614" s="67"/>
      <c r="BN614" s="67"/>
      <c r="BO614" s="67"/>
      <c r="BP614" s="67"/>
      <c r="BQ614" s="67"/>
      <c r="BR614" s="67"/>
    </row>
    <row r="615" ht="15.75" customHeight="1"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  <c r="AO615" s="67"/>
      <c r="AP615" s="67"/>
      <c r="AQ615" s="67"/>
      <c r="AR615" s="67"/>
      <c r="AS615" s="67"/>
      <c r="AT615" s="67"/>
      <c r="AU615" s="67"/>
      <c r="AV615" s="67"/>
      <c r="AW615" s="67"/>
      <c r="AX615" s="67"/>
      <c r="AY615" s="67"/>
      <c r="AZ615" s="67"/>
      <c r="BA615" s="67"/>
      <c r="BB615" s="67"/>
      <c r="BC615" s="67"/>
      <c r="BD615" s="67"/>
      <c r="BE615" s="67"/>
      <c r="BF615" s="67"/>
      <c r="BG615" s="67"/>
      <c r="BH615" s="67"/>
      <c r="BI615" s="67"/>
      <c r="BJ615" s="67"/>
      <c r="BK615" s="67"/>
      <c r="BL615" s="67"/>
      <c r="BM615" s="67"/>
      <c r="BN615" s="67"/>
      <c r="BO615" s="67"/>
      <c r="BP615" s="67"/>
      <c r="BQ615" s="67"/>
      <c r="BR615" s="67"/>
    </row>
    <row r="616" ht="15.75" customHeight="1"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  <c r="AO616" s="67"/>
      <c r="AP616" s="67"/>
      <c r="AQ616" s="67"/>
      <c r="AR616" s="67"/>
      <c r="AS616" s="67"/>
      <c r="AT616" s="67"/>
      <c r="AU616" s="67"/>
      <c r="AV616" s="67"/>
      <c r="AW616" s="67"/>
      <c r="AX616" s="67"/>
      <c r="AY616" s="67"/>
      <c r="AZ616" s="67"/>
      <c r="BA616" s="67"/>
      <c r="BB616" s="67"/>
      <c r="BC616" s="67"/>
      <c r="BD616" s="67"/>
      <c r="BE616" s="67"/>
      <c r="BF616" s="67"/>
      <c r="BG616" s="67"/>
      <c r="BH616" s="67"/>
      <c r="BI616" s="67"/>
      <c r="BJ616" s="67"/>
      <c r="BK616" s="67"/>
      <c r="BL616" s="67"/>
      <c r="BM616" s="67"/>
      <c r="BN616" s="67"/>
      <c r="BO616" s="67"/>
      <c r="BP616" s="67"/>
      <c r="BQ616" s="67"/>
      <c r="BR616" s="67"/>
    </row>
    <row r="617" ht="15.75" customHeight="1"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  <c r="AO617" s="67"/>
      <c r="AP617" s="67"/>
      <c r="AQ617" s="67"/>
      <c r="AR617" s="67"/>
      <c r="AS617" s="67"/>
      <c r="AT617" s="67"/>
      <c r="AU617" s="67"/>
      <c r="AV617" s="67"/>
      <c r="AW617" s="67"/>
      <c r="AX617" s="67"/>
      <c r="AY617" s="67"/>
      <c r="AZ617" s="67"/>
      <c r="BA617" s="67"/>
      <c r="BB617" s="67"/>
      <c r="BC617" s="67"/>
      <c r="BD617" s="67"/>
      <c r="BE617" s="67"/>
      <c r="BF617" s="67"/>
      <c r="BG617" s="67"/>
      <c r="BH617" s="67"/>
      <c r="BI617" s="67"/>
      <c r="BJ617" s="67"/>
      <c r="BK617" s="67"/>
      <c r="BL617" s="67"/>
      <c r="BM617" s="67"/>
      <c r="BN617" s="67"/>
      <c r="BO617" s="67"/>
      <c r="BP617" s="67"/>
      <c r="BQ617" s="67"/>
      <c r="BR617" s="67"/>
    </row>
    <row r="618" ht="15.75" customHeight="1"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  <c r="AO618" s="67"/>
      <c r="AP618" s="67"/>
      <c r="AQ618" s="67"/>
      <c r="AR618" s="67"/>
      <c r="AS618" s="67"/>
      <c r="AT618" s="67"/>
      <c r="AU618" s="67"/>
      <c r="AV618" s="67"/>
      <c r="AW618" s="67"/>
      <c r="AX618" s="67"/>
      <c r="AY618" s="67"/>
      <c r="AZ618" s="67"/>
      <c r="BA618" s="67"/>
      <c r="BB618" s="67"/>
      <c r="BC618" s="67"/>
      <c r="BD618" s="67"/>
      <c r="BE618" s="67"/>
      <c r="BF618" s="67"/>
      <c r="BG618" s="67"/>
      <c r="BH618" s="67"/>
      <c r="BI618" s="67"/>
      <c r="BJ618" s="67"/>
      <c r="BK618" s="67"/>
      <c r="BL618" s="67"/>
      <c r="BM618" s="67"/>
      <c r="BN618" s="67"/>
      <c r="BO618" s="67"/>
      <c r="BP618" s="67"/>
      <c r="BQ618" s="67"/>
      <c r="BR618" s="67"/>
    </row>
    <row r="619" ht="15.75" customHeight="1"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  <c r="AO619" s="67"/>
      <c r="AP619" s="67"/>
      <c r="AQ619" s="67"/>
      <c r="AR619" s="67"/>
      <c r="AS619" s="67"/>
      <c r="AT619" s="67"/>
      <c r="AU619" s="67"/>
      <c r="AV619" s="67"/>
      <c r="AW619" s="67"/>
      <c r="AX619" s="67"/>
      <c r="AY619" s="67"/>
      <c r="AZ619" s="67"/>
      <c r="BA619" s="67"/>
      <c r="BB619" s="67"/>
      <c r="BC619" s="67"/>
      <c r="BD619" s="67"/>
      <c r="BE619" s="67"/>
      <c r="BF619" s="67"/>
      <c r="BG619" s="67"/>
      <c r="BH619" s="67"/>
      <c r="BI619" s="67"/>
      <c r="BJ619" s="67"/>
      <c r="BK619" s="67"/>
      <c r="BL619" s="67"/>
      <c r="BM619" s="67"/>
      <c r="BN619" s="67"/>
      <c r="BO619" s="67"/>
      <c r="BP619" s="67"/>
      <c r="BQ619" s="67"/>
      <c r="BR619" s="67"/>
    </row>
    <row r="620" ht="15.75" customHeight="1"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  <c r="AO620" s="67"/>
      <c r="AP620" s="67"/>
      <c r="AQ620" s="67"/>
      <c r="AR620" s="67"/>
      <c r="AS620" s="67"/>
      <c r="AT620" s="67"/>
      <c r="AU620" s="67"/>
      <c r="AV620" s="67"/>
      <c r="AW620" s="67"/>
      <c r="AX620" s="67"/>
      <c r="AY620" s="67"/>
      <c r="AZ620" s="67"/>
      <c r="BA620" s="67"/>
      <c r="BB620" s="67"/>
      <c r="BC620" s="67"/>
      <c r="BD620" s="67"/>
      <c r="BE620" s="67"/>
      <c r="BF620" s="67"/>
      <c r="BG620" s="67"/>
      <c r="BH620" s="67"/>
      <c r="BI620" s="67"/>
      <c r="BJ620" s="67"/>
      <c r="BK620" s="67"/>
      <c r="BL620" s="67"/>
      <c r="BM620" s="67"/>
      <c r="BN620" s="67"/>
      <c r="BO620" s="67"/>
      <c r="BP620" s="67"/>
      <c r="BQ620" s="67"/>
      <c r="BR620" s="67"/>
    </row>
    <row r="621" ht="15.75" customHeight="1"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  <c r="AO621" s="67"/>
      <c r="AP621" s="67"/>
      <c r="AQ621" s="67"/>
      <c r="AR621" s="67"/>
      <c r="AS621" s="67"/>
      <c r="AT621" s="67"/>
      <c r="AU621" s="67"/>
      <c r="AV621" s="67"/>
      <c r="AW621" s="67"/>
      <c r="AX621" s="67"/>
      <c r="AY621" s="67"/>
      <c r="AZ621" s="67"/>
      <c r="BA621" s="67"/>
      <c r="BB621" s="67"/>
      <c r="BC621" s="67"/>
      <c r="BD621" s="67"/>
      <c r="BE621" s="67"/>
      <c r="BF621" s="67"/>
      <c r="BG621" s="67"/>
      <c r="BH621" s="67"/>
      <c r="BI621" s="67"/>
      <c r="BJ621" s="67"/>
      <c r="BK621" s="67"/>
      <c r="BL621" s="67"/>
      <c r="BM621" s="67"/>
      <c r="BN621" s="67"/>
      <c r="BO621" s="67"/>
      <c r="BP621" s="67"/>
      <c r="BQ621" s="67"/>
      <c r="BR621" s="67"/>
    </row>
    <row r="622" ht="15.75" customHeight="1"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  <c r="AO622" s="67"/>
      <c r="AP622" s="67"/>
      <c r="AQ622" s="67"/>
      <c r="AR622" s="67"/>
      <c r="AS622" s="67"/>
      <c r="AT622" s="67"/>
      <c r="AU622" s="67"/>
      <c r="AV622" s="67"/>
      <c r="AW622" s="67"/>
      <c r="AX622" s="67"/>
      <c r="AY622" s="67"/>
      <c r="AZ622" s="67"/>
      <c r="BA622" s="67"/>
      <c r="BB622" s="67"/>
      <c r="BC622" s="67"/>
      <c r="BD622" s="67"/>
      <c r="BE622" s="67"/>
      <c r="BF622" s="67"/>
      <c r="BG622" s="67"/>
      <c r="BH622" s="67"/>
      <c r="BI622" s="67"/>
      <c r="BJ622" s="67"/>
      <c r="BK622" s="67"/>
      <c r="BL622" s="67"/>
      <c r="BM622" s="67"/>
      <c r="BN622" s="67"/>
      <c r="BO622" s="67"/>
      <c r="BP622" s="67"/>
      <c r="BQ622" s="67"/>
      <c r="BR622" s="67"/>
    </row>
    <row r="623" ht="15.75" customHeight="1"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  <c r="AO623" s="67"/>
      <c r="AP623" s="67"/>
      <c r="AQ623" s="67"/>
      <c r="AR623" s="67"/>
      <c r="AS623" s="67"/>
      <c r="AT623" s="67"/>
      <c r="AU623" s="67"/>
      <c r="AV623" s="67"/>
      <c r="AW623" s="67"/>
      <c r="AX623" s="67"/>
      <c r="AY623" s="67"/>
      <c r="AZ623" s="67"/>
      <c r="BA623" s="67"/>
      <c r="BB623" s="67"/>
      <c r="BC623" s="67"/>
      <c r="BD623" s="67"/>
      <c r="BE623" s="67"/>
      <c r="BF623" s="67"/>
      <c r="BG623" s="67"/>
      <c r="BH623" s="67"/>
      <c r="BI623" s="67"/>
      <c r="BJ623" s="67"/>
      <c r="BK623" s="67"/>
      <c r="BL623" s="67"/>
      <c r="BM623" s="67"/>
      <c r="BN623" s="67"/>
      <c r="BO623" s="67"/>
      <c r="BP623" s="67"/>
      <c r="BQ623" s="67"/>
      <c r="BR623" s="67"/>
    </row>
    <row r="624" ht="15.75" customHeight="1"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  <c r="AO624" s="67"/>
      <c r="AP624" s="67"/>
      <c r="AQ624" s="67"/>
      <c r="AR624" s="67"/>
      <c r="AS624" s="67"/>
      <c r="AT624" s="67"/>
      <c r="AU624" s="67"/>
      <c r="AV624" s="67"/>
      <c r="AW624" s="67"/>
      <c r="AX624" s="67"/>
      <c r="AY624" s="67"/>
      <c r="AZ624" s="67"/>
      <c r="BA624" s="67"/>
      <c r="BB624" s="67"/>
      <c r="BC624" s="67"/>
      <c r="BD624" s="67"/>
      <c r="BE624" s="67"/>
      <c r="BF624" s="67"/>
      <c r="BG624" s="67"/>
      <c r="BH624" s="67"/>
      <c r="BI624" s="67"/>
      <c r="BJ624" s="67"/>
      <c r="BK624" s="67"/>
      <c r="BL624" s="67"/>
      <c r="BM624" s="67"/>
      <c r="BN624" s="67"/>
      <c r="BO624" s="67"/>
      <c r="BP624" s="67"/>
      <c r="BQ624" s="67"/>
      <c r="BR624" s="67"/>
    </row>
    <row r="625" ht="15.75" customHeight="1"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  <c r="AO625" s="67"/>
      <c r="AP625" s="67"/>
      <c r="AQ625" s="67"/>
      <c r="AR625" s="67"/>
      <c r="AS625" s="67"/>
      <c r="AT625" s="67"/>
      <c r="AU625" s="67"/>
      <c r="AV625" s="67"/>
      <c r="AW625" s="67"/>
      <c r="AX625" s="67"/>
      <c r="AY625" s="67"/>
      <c r="AZ625" s="67"/>
      <c r="BA625" s="67"/>
      <c r="BB625" s="67"/>
      <c r="BC625" s="67"/>
      <c r="BD625" s="67"/>
      <c r="BE625" s="67"/>
      <c r="BF625" s="67"/>
      <c r="BG625" s="67"/>
      <c r="BH625" s="67"/>
      <c r="BI625" s="67"/>
      <c r="BJ625" s="67"/>
      <c r="BK625" s="67"/>
      <c r="BL625" s="67"/>
      <c r="BM625" s="67"/>
      <c r="BN625" s="67"/>
      <c r="BO625" s="67"/>
      <c r="BP625" s="67"/>
      <c r="BQ625" s="67"/>
      <c r="BR625" s="67"/>
    </row>
    <row r="626" ht="15.75" customHeight="1"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  <c r="AO626" s="67"/>
      <c r="AP626" s="67"/>
      <c r="AQ626" s="67"/>
      <c r="AR626" s="67"/>
      <c r="AS626" s="67"/>
      <c r="AT626" s="67"/>
      <c r="AU626" s="67"/>
      <c r="AV626" s="67"/>
      <c r="AW626" s="67"/>
      <c r="AX626" s="67"/>
      <c r="AY626" s="67"/>
      <c r="AZ626" s="67"/>
      <c r="BA626" s="67"/>
      <c r="BB626" s="67"/>
      <c r="BC626" s="67"/>
      <c r="BD626" s="67"/>
      <c r="BE626" s="67"/>
      <c r="BF626" s="67"/>
      <c r="BG626" s="67"/>
      <c r="BH626" s="67"/>
      <c r="BI626" s="67"/>
      <c r="BJ626" s="67"/>
      <c r="BK626" s="67"/>
      <c r="BL626" s="67"/>
      <c r="BM626" s="67"/>
      <c r="BN626" s="67"/>
      <c r="BO626" s="67"/>
      <c r="BP626" s="67"/>
      <c r="BQ626" s="67"/>
      <c r="BR626" s="67"/>
    </row>
    <row r="627" ht="15.75" customHeight="1"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  <c r="AO627" s="67"/>
      <c r="AP627" s="67"/>
      <c r="AQ627" s="67"/>
      <c r="AR627" s="67"/>
      <c r="AS627" s="67"/>
      <c r="AT627" s="67"/>
      <c r="AU627" s="67"/>
      <c r="AV627" s="67"/>
      <c r="AW627" s="67"/>
      <c r="AX627" s="67"/>
      <c r="AY627" s="67"/>
      <c r="AZ627" s="67"/>
      <c r="BA627" s="67"/>
      <c r="BB627" s="67"/>
      <c r="BC627" s="67"/>
      <c r="BD627" s="67"/>
      <c r="BE627" s="67"/>
      <c r="BF627" s="67"/>
      <c r="BG627" s="67"/>
      <c r="BH627" s="67"/>
      <c r="BI627" s="67"/>
      <c r="BJ627" s="67"/>
      <c r="BK627" s="67"/>
      <c r="BL627" s="67"/>
      <c r="BM627" s="67"/>
      <c r="BN627" s="67"/>
      <c r="BO627" s="67"/>
      <c r="BP627" s="67"/>
      <c r="BQ627" s="67"/>
      <c r="BR627" s="67"/>
    </row>
    <row r="628" ht="15.75" customHeight="1"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  <c r="AO628" s="67"/>
      <c r="AP628" s="67"/>
      <c r="AQ628" s="67"/>
      <c r="AR628" s="67"/>
      <c r="AS628" s="67"/>
      <c r="AT628" s="67"/>
      <c r="AU628" s="67"/>
      <c r="AV628" s="67"/>
      <c r="AW628" s="67"/>
      <c r="AX628" s="67"/>
      <c r="AY628" s="67"/>
      <c r="AZ628" s="67"/>
      <c r="BA628" s="67"/>
      <c r="BB628" s="67"/>
      <c r="BC628" s="67"/>
      <c r="BD628" s="67"/>
      <c r="BE628" s="67"/>
      <c r="BF628" s="67"/>
      <c r="BG628" s="67"/>
      <c r="BH628" s="67"/>
      <c r="BI628" s="67"/>
      <c r="BJ628" s="67"/>
      <c r="BK628" s="67"/>
      <c r="BL628" s="67"/>
      <c r="BM628" s="67"/>
      <c r="BN628" s="67"/>
      <c r="BO628" s="67"/>
      <c r="BP628" s="67"/>
      <c r="BQ628" s="67"/>
      <c r="BR628" s="67"/>
    </row>
    <row r="629" ht="15.75" customHeight="1"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  <c r="AO629" s="67"/>
      <c r="AP629" s="67"/>
      <c r="AQ629" s="67"/>
      <c r="AR629" s="67"/>
      <c r="AS629" s="67"/>
      <c r="AT629" s="67"/>
      <c r="AU629" s="67"/>
      <c r="AV629" s="67"/>
      <c r="AW629" s="67"/>
      <c r="AX629" s="67"/>
      <c r="AY629" s="67"/>
      <c r="AZ629" s="67"/>
      <c r="BA629" s="67"/>
      <c r="BB629" s="67"/>
      <c r="BC629" s="67"/>
      <c r="BD629" s="67"/>
      <c r="BE629" s="67"/>
      <c r="BF629" s="67"/>
      <c r="BG629" s="67"/>
      <c r="BH629" s="67"/>
      <c r="BI629" s="67"/>
      <c r="BJ629" s="67"/>
      <c r="BK629" s="67"/>
      <c r="BL629" s="67"/>
      <c r="BM629" s="67"/>
      <c r="BN629" s="67"/>
      <c r="BO629" s="67"/>
      <c r="BP629" s="67"/>
      <c r="BQ629" s="67"/>
      <c r="BR629" s="67"/>
    </row>
    <row r="630" ht="15.75" customHeight="1"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  <c r="AO630" s="67"/>
      <c r="AP630" s="67"/>
      <c r="AQ630" s="67"/>
      <c r="AR630" s="67"/>
      <c r="AS630" s="67"/>
      <c r="AT630" s="67"/>
      <c r="AU630" s="67"/>
      <c r="AV630" s="67"/>
      <c r="AW630" s="67"/>
      <c r="AX630" s="67"/>
      <c r="AY630" s="67"/>
      <c r="AZ630" s="67"/>
      <c r="BA630" s="67"/>
      <c r="BB630" s="67"/>
      <c r="BC630" s="67"/>
      <c r="BD630" s="67"/>
      <c r="BE630" s="67"/>
      <c r="BF630" s="67"/>
      <c r="BG630" s="67"/>
      <c r="BH630" s="67"/>
      <c r="BI630" s="67"/>
      <c r="BJ630" s="67"/>
      <c r="BK630" s="67"/>
      <c r="BL630" s="67"/>
      <c r="BM630" s="67"/>
      <c r="BN630" s="67"/>
      <c r="BO630" s="67"/>
      <c r="BP630" s="67"/>
      <c r="BQ630" s="67"/>
      <c r="BR630" s="67"/>
    </row>
    <row r="631" ht="15.75" customHeight="1"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  <c r="AO631" s="67"/>
      <c r="AP631" s="67"/>
      <c r="AQ631" s="67"/>
      <c r="AR631" s="67"/>
      <c r="AS631" s="67"/>
      <c r="AT631" s="67"/>
      <c r="AU631" s="67"/>
      <c r="AV631" s="67"/>
      <c r="AW631" s="67"/>
      <c r="AX631" s="67"/>
      <c r="AY631" s="67"/>
      <c r="AZ631" s="67"/>
      <c r="BA631" s="67"/>
      <c r="BB631" s="67"/>
      <c r="BC631" s="67"/>
      <c r="BD631" s="67"/>
      <c r="BE631" s="67"/>
      <c r="BF631" s="67"/>
      <c r="BG631" s="67"/>
      <c r="BH631" s="67"/>
      <c r="BI631" s="67"/>
      <c r="BJ631" s="67"/>
      <c r="BK631" s="67"/>
      <c r="BL631" s="67"/>
      <c r="BM631" s="67"/>
      <c r="BN631" s="67"/>
      <c r="BO631" s="67"/>
      <c r="BP631" s="67"/>
      <c r="BQ631" s="67"/>
      <c r="BR631" s="67"/>
    </row>
    <row r="632" ht="15.75" customHeight="1"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  <c r="AO632" s="67"/>
      <c r="AP632" s="67"/>
      <c r="AQ632" s="67"/>
      <c r="AR632" s="67"/>
      <c r="AS632" s="67"/>
      <c r="AT632" s="67"/>
      <c r="AU632" s="67"/>
      <c r="AV632" s="67"/>
      <c r="AW632" s="67"/>
      <c r="AX632" s="67"/>
      <c r="AY632" s="67"/>
      <c r="AZ632" s="67"/>
      <c r="BA632" s="67"/>
      <c r="BB632" s="67"/>
      <c r="BC632" s="67"/>
      <c r="BD632" s="67"/>
      <c r="BE632" s="67"/>
      <c r="BF632" s="67"/>
      <c r="BG632" s="67"/>
      <c r="BH632" s="67"/>
      <c r="BI632" s="67"/>
      <c r="BJ632" s="67"/>
      <c r="BK632" s="67"/>
      <c r="BL632" s="67"/>
      <c r="BM632" s="67"/>
      <c r="BN632" s="67"/>
      <c r="BO632" s="67"/>
      <c r="BP632" s="67"/>
      <c r="BQ632" s="67"/>
      <c r="BR632" s="67"/>
    </row>
    <row r="633" ht="15.75" customHeight="1"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  <c r="AO633" s="67"/>
      <c r="AP633" s="67"/>
      <c r="AQ633" s="67"/>
      <c r="AR633" s="67"/>
      <c r="AS633" s="67"/>
      <c r="AT633" s="67"/>
      <c r="AU633" s="67"/>
      <c r="AV633" s="67"/>
      <c r="AW633" s="67"/>
      <c r="AX633" s="67"/>
      <c r="AY633" s="67"/>
      <c r="AZ633" s="67"/>
      <c r="BA633" s="67"/>
      <c r="BB633" s="67"/>
      <c r="BC633" s="67"/>
      <c r="BD633" s="67"/>
      <c r="BE633" s="67"/>
      <c r="BF633" s="67"/>
      <c r="BG633" s="67"/>
      <c r="BH633" s="67"/>
      <c r="BI633" s="67"/>
      <c r="BJ633" s="67"/>
      <c r="BK633" s="67"/>
      <c r="BL633" s="67"/>
      <c r="BM633" s="67"/>
      <c r="BN633" s="67"/>
      <c r="BO633" s="67"/>
      <c r="BP633" s="67"/>
      <c r="BQ633" s="67"/>
      <c r="BR633" s="67"/>
    </row>
    <row r="634" ht="15.75" customHeight="1"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  <c r="AM634" s="67"/>
      <c r="AN634" s="67"/>
      <c r="AO634" s="67"/>
      <c r="AP634" s="67"/>
      <c r="AQ634" s="67"/>
      <c r="AR634" s="67"/>
      <c r="AS634" s="67"/>
      <c r="AT634" s="67"/>
      <c r="AU634" s="67"/>
      <c r="AV634" s="67"/>
      <c r="AW634" s="67"/>
      <c r="AX634" s="67"/>
      <c r="AY634" s="67"/>
      <c r="AZ634" s="67"/>
      <c r="BA634" s="67"/>
      <c r="BB634" s="67"/>
      <c r="BC634" s="67"/>
      <c r="BD634" s="67"/>
      <c r="BE634" s="67"/>
      <c r="BF634" s="67"/>
      <c r="BG634" s="67"/>
      <c r="BH634" s="67"/>
      <c r="BI634" s="67"/>
      <c r="BJ634" s="67"/>
      <c r="BK634" s="67"/>
      <c r="BL634" s="67"/>
      <c r="BM634" s="67"/>
      <c r="BN634" s="67"/>
      <c r="BO634" s="67"/>
      <c r="BP634" s="67"/>
      <c r="BQ634" s="67"/>
      <c r="BR634" s="67"/>
    </row>
    <row r="635" ht="15.75" customHeight="1"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  <c r="AM635" s="67"/>
      <c r="AN635" s="67"/>
      <c r="AO635" s="67"/>
      <c r="AP635" s="67"/>
      <c r="AQ635" s="67"/>
      <c r="AR635" s="67"/>
      <c r="AS635" s="67"/>
      <c r="AT635" s="67"/>
      <c r="AU635" s="67"/>
      <c r="AV635" s="67"/>
      <c r="AW635" s="67"/>
      <c r="AX635" s="67"/>
      <c r="AY635" s="67"/>
      <c r="AZ635" s="67"/>
      <c r="BA635" s="67"/>
      <c r="BB635" s="67"/>
      <c r="BC635" s="67"/>
      <c r="BD635" s="67"/>
      <c r="BE635" s="67"/>
      <c r="BF635" s="67"/>
      <c r="BG635" s="67"/>
      <c r="BH635" s="67"/>
      <c r="BI635" s="67"/>
      <c r="BJ635" s="67"/>
      <c r="BK635" s="67"/>
      <c r="BL635" s="67"/>
      <c r="BM635" s="67"/>
      <c r="BN635" s="67"/>
      <c r="BO635" s="67"/>
      <c r="BP635" s="67"/>
      <c r="BQ635" s="67"/>
      <c r="BR635" s="67"/>
    </row>
    <row r="636" ht="15.75" customHeight="1"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  <c r="AM636" s="67"/>
      <c r="AN636" s="67"/>
      <c r="AO636" s="67"/>
      <c r="AP636" s="67"/>
      <c r="AQ636" s="67"/>
      <c r="AR636" s="67"/>
      <c r="AS636" s="67"/>
      <c r="AT636" s="67"/>
      <c r="AU636" s="67"/>
      <c r="AV636" s="67"/>
      <c r="AW636" s="67"/>
      <c r="AX636" s="67"/>
      <c r="AY636" s="67"/>
      <c r="AZ636" s="67"/>
      <c r="BA636" s="67"/>
      <c r="BB636" s="67"/>
      <c r="BC636" s="67"/>
      <c r="BD636" s="67"/>
      <c r="BE636" s="67"/>
      <c r="BF636" s="67"/>
      <c r="BG636" s="67"/>
      <c r="BH636" s="67"/>
      <c r="BI636" s="67"/>
      <c r="BJ636" s="67"/>
      <c r="BK636" s="67"/>
      <c r="BL636" s="67"/>
      <c r="BM636" s="67"/>
      <c r="BN636" s="67"/>
      <c r="BO636" s="67"/>
      <c r="BP636" s="67"/>
      <c r="BQ636" s="67"/>
      <c r="BR636" s="67"/>
    </row>
    <row r="637" ht="15.75" customHeight="1"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  <c r="AM637" s="67"/>
      <c r="AN637" s="67"/>
      <c r="AO637" s="67"/>
      <c r="AP637" s="67"/>
      <c r="AQ637" s="67"/>
      <c r="AR637" s="67"/>
      <c r="AS637" s="67"/>
      <c r="AT637" s="67"/>
      <c r="AU637" s="67"/>
      <c r="AV637" s="67"/>
      <c r="AW637" s="67"/>
      <c r="AX637" s="67"/>
      <c r="AY637" s="67"/>
      <c r="AZ637" s="67"/>
      <c r="BA637" s="67"/>
      <c r="BB637" s="67"/>
      <c r="BC637" s="67"/>
      <c r="BD637" s="67"/>
      <c r="BE637" s="67"/>
      <c r="BF637" s="67"/>
      <c r="BG637" s="67"/>
      <c r="BH637" s="67"/>
      <c r="BI637" s="67"/>
      <c r="BJ637" s="67"/>
      <c r="BK637" s="67"/>
      <c r="BL637" s="67"/>
      <c r="BM637" s="67"/>
      <c r="BN637" s="67"/>
      <c r="BO637" s="67"/>
      <c r="BP637" s="67"/>
      <c r="BQ637" s="67"/>
      <c r="BR637" s="67"/>
    </row>
    <row r="638" ht="15.75" customHeight="1"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  <c r="AO638" s="67"/>
      <c r="AP638" s="67"/>
      <c r="AQ638" s="67"/>
      <c r="AR638" s="67"/>
      <c r="AS638" s="67"/>
      <c r="AT638" s="67"/>
      <c r="AU638" s="67"/>
      <c r="AV638" s="67"/>
      <c r="AW638" s="67"/>
      <c r="AX638" s="67"/>
      <c r="AY638" s="67"/>
      <c r="AZ638" s="67"/>
      <c r="BA638" s="67"/>
      <c r="BB638" s="67"/>
      <c r="BC638" s="67"/>
      <c r="BD638" s="67"/>
      <c r="BE638" s="67"/>
      <c r="BF638" s="67"/>
      <c r="BG638" s="67"/>
      <c r="BH638" s="67"/>
      <c r="BI638" s="67"/>
      <c r="BJ638" s="67"/>
      <c r="BK638" s="67"/>
      <c r="BL638" s="67"/>
      <c r="BM638" s="67"/>
      <c r="BN638" s="67"/>
      <c r="BO638" s="67"/>
      <c r="BP638" s="67"/>
      <c r="BQ638" s="67"/>
      <c r="BR638" s="67"/>
    </row>
    <row r="639" ht="15.75" customHeight="1"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  <c r="AO639" s="67"/>
      <c r="AP639" s="67"/>
      <c r="AQ639" s="67"/>
      <c r="AR639" s="67"/>
      <c r="AS639" s="67"/>
      <c r="AT639" s="67"/>
      <c r="AU639" s="67"/>
      <c r="AV639" s="67"/>
      <c r="AW639" s="67"/>
      <c r="AX639" s="67"/>
      <c r="AY639" s="67"/>
      <c r="AZ639" s="67"/>
      <c r="BA639" s="67"/>
      <c r="BB639" s="67"/>
      <c r="BC639" s="67"/>
      <c r="BD639" s="67"/>
      <c r="BE639" s="67"/>
      <c r="BF639" s="67"/>
      <c r="BG639" s="67"/>
      <c r="BH639" s="67"/>
      <c r="BI639" s="67"/>
      <c r="BJ639" s="67"/>
      <c r="BK639" s="67"/>
      <c r="BL639" s="67"/>
      <c r="BM639" s="67"/>
      <c r="BN639" s="67"/>
      <c r="BO639" s="67"/>
      <c r="BP639" s="67"/>
      <c r="BQ639" s="67"/>
      <c r="BR639" s="67"/>
    </row>
    <row r="640" ht="15.75" customHeight="1"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  <c r="AO640" s="67"/>
      <c r="AP640" s="67"/>
      <c r="AQ640" s="67"/>
      <c r="AR640" s="67"/>
      <c r="AS640" s="67"/>
      <c r="AT640" s="67"/>
      <c r="AU640" s="67"/>
      <c r="AV640" s="67"/>
      <c r="AW640" s="67"/>
      <c r="AX640" s="67"/>
      <c r="AY640" s="67"/>
      <c r="AZ640" s="67"/>
      <c r="BA640" s="67"/>
      <c r="BB640" s="67"/>
      <c r="BC640" s="67"/>
      <c r="BD640" s="67"/>
      <c r="BE640" s="67"/>
      <c r="BF640" s="67"/>
      <c r="BG640" s="67"/>
      <c r="BH640" s="67"/>
      <c r="BI640" s="67"/>
      <c r="BJ640" s="67"/>
      <c r="BK640" s="67"/>
      <c r="BL640" s="67"/>
      <c r="BM640" s="67"/>
      <c r="BN640" s="67"/>
      <c r="BO640" s="67"/>
      <c r="BP640" s="67"/>
      <c r="BQ640" s="67"/>
      <c r="BR640" s="67"/>
    </row>
    <row r="641" ht="15.75" customHeight="1"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  <c r="AO641" s="67"/>
      <c r="AP641" s="67"/>
      <c r="AQ641" s="67"/>
      <c r="AR641" s="67"/>
      <c r="AS641" s="67"/>
      <c r="AT641" s="67"/>
      <c r="AU641" s="67"/>
      <c r="AV641" s="67"/>
      <c r="AW641" s="67"/>
      <c r="AX641" s="67"/>
      <c r="AY641" s="67"/>
      <c r="AZ641" s="67"/>
      <c r="BA641" s="67"/>
      <c r="BB641" s="67"/>
      <c r="BC641" s="67"/>
      <c r="BD641" s="67"/>
      <c r="BE641" s="67"/>
      <c r="BF641" s="67"/>
      <c r="BG641" s="67"/>
      <c r="BH641" s="67"/>
      <c r="BI641" s="67"/>
      <c r="BJ641" s="67"/>
      <c r="BK641" s="67"/>
      <c r="BL641" s="67"/>
      <c r="BM641" s="67"/>
      <c r="BN641" s="67"/>
      <c r="BO641" s="67"/>
      <c r="BP641" s="67"/>
      <c r="BQ641" s="67"/>
      <c r="BR641" s="67"/>
    </row>
    <row r="642" ht="15.75" customHeight="1"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  <c r="AO642" s="67"/>
      <c r="AP642" s="67"/>
      <c r="AQ642" s="67"/>
      <c r="AR642" s="67"/>
      <c r="AS642" s="67"/>
      <c r="AT642" s="67"/>
      <c r="AU642" s="67"/>
      <c r="AV642" s="67"/>
      <c r="AW642" s="67"/>
      <c r="AX642" s="67"/>
      <c r="AY642" s="67"/>
      <c r="AZ642" s="67"/>
      <c r="BA642" s="67"/>
      <c r="BB642" s="67"/>
      <c r="BC642" s="67"/>
      <c r="BD642" s="67"/>
      <c r="BE642" s="67"/>
      <c r="BF642" s="67"/>
      <c r="BG642" s="67"/>
      <c r="BH642" s="67"/>
      <c r="BI642" s="67"/>
      <c r="BJ642" s="67"/>
      <c r="BK642" s="67"/>
      <c r="BL642" s="67"/>
      <c r="BM642" s="67"/>
      <c r="BN642" s="67"/>
      <c r="BO642" s="67"/>
      <c r="BP642" s="67"/>
      <c r="BQ642" s="67"/>
      <c r="BR642" s="67"/>
    </row>
    <row r="643" ht="15.75" customHeight="1"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  <c r="AO643" s="67"/>
      <c r="AP643" s="67"/>
      <c r="AQ643" s="67"/>
      <c r="AR643" s="67"/>
      <c r="AS643" s="67"/>
      <c r="AT643" s="67"/>
      <c r="AU643" s="67"/>
      <c r="AV643" s="67"/>
      <c r="AW643" s="67"/>
      <c r="AX643" s="67"/>
      <c r="AY643" s="67"/>
      <c r="AZ643" s="67"/>
      <c r="BA643" s="67"/>
      <c r="BB643" s="67"/>
      <c r="BC643" s="67"/>
      <c r="BD643" s="67"/>
      <c r="BE643" s="67"/>
      <c r="BF643" s="67"/>
      <c r="BG643" s="67"/>
      <c r="BH643" s="67"/>
      <c r="BI643" s="67"/>
      <c r="BJ643" s="67"/>
      <c r="BK643" s="67"/>
      <c r="BL643" s="67"/>
      <c r="BM643" s="67"/>
      <c r="BN643" s="67"/>
      <c r="BO643" s="67"/>
      <c r="BP643" s="67"/>
      <c r="BQ643" s="67"/>
      <c r="BR643" s="67"/>
    </row>
    <row r="644" ht="15.75" customHeight="1"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  <c r="AO644" s="67"/>
      <c r="AP644" s="67"/>
      <c r="AQ644" s="67"/>
      <c r="AR644" s="67"/>
      <c r="AS644" s="67"/>
      <c r="AT644" s="67"/>
      <c r="AU644" s="67"/>
      <c r="AV644" s="67"/>
      <c r="AW644" s="67"/>
      <c r="AX644" s="67"/>
      <c r="AY644" s="67"/>
      <c r="AZ644" s="67"/>
      <c r="BA644" s="67"/>
      <c r="BB644" s="67"/>
      <c r="BC644" s="67"/>
      <c r="BD644" s="67"/>
      <c r="BE644" s="67"/>
      <c r="BF644" s="67"/>
      <c r="BG644" s="67"/>
      <c r="BH644" s="67"/>
      <c r="BI644" s="67"/>
      <c r="BJ644" s="67"/>
      <c r="BK644" s="67"/>
      <c r="BL644" s="67"/>
      <c r="BM644" s="67"/>
      <c r="BN644" s="67"/>
      <c r="BO644" s="67"/>
      <c r="BP644" s="67"/>
      <c r="BQ644" s="67"/>
      <c r="BR644" s="67"/>
    </row>
    <row r="645" ht="15.75" customHeight="1"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  <c r="AO645" s="67"/>
      <c r="AP645" s="67"/>
      <c r="AQ645" s="67"/>
      <c r="AR645" s="67"/>
      <c r="AS645" s="67"/>
      <c r="AT645" s="67"/>
      <c r="AU645" s="67"/>
      <c r="AV645" s="67"/>
      <c r="AW645" s="67"/>
      <c r="AX645" s="67"/>
      <c r="AY645" s="67"/>
      <c r="AZ645" s="67"/>
      <c r="BA645" s="67"/>
      <c r="BB645" s="67"/>
      <c r="BC645" s="67"/>
      <c r="BD645" s="67"/>
      <c r="BE645" s="67"/>
      <c r="BF645" s="67"/>
      <c r="BG645" s="67"/>
      <c r="BH645" s="67"/>
      <c r="BI645" s="67"/>
      <c r="BJ645" s="67"/>
      <c r="BK645" s="67"/>
      <c r="BL645" s="67"/>
      <c r="BM645" s="67"/>
      <c r="BN645" s="67"/>
      <c r="BO645" s="67"/>
      <c r="BP645" s="67"/>
      <c r="BQ645" s="67"/>
      <c r="BR645" s="67"/>
    </row>
    <row r="646" ht="15.75" customHeight="1"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  <c r="AO646" s="67"/>
      <c r="AP646" s="67"/>
      <c r="AQ646" s="67"/>
      <c r="AR646" s="67"/>
      <c r="AS646" s="67"/>
      <c r="AT646" s="67"/>
      <c r="AU646" s="67"/>
      <c r="AV646" s="67"/>
      <c r="AW646" s="67"/>
      <c r="AX646" s="67"/>
      <c r="AY646" s="67"/>
      <c r="AZ646" s="67"/>
      <c r="BA646" s="67"/>
      <c r="BB646" s="67"/>
      <c r="BC646" s="67"/>
      <c r="BD646" s="67"/>
      <c r="BE646" s="67"/>
      <c r="BF646" s="67"/>
      <c r="BG646" s="67"/>
      <c r="BH646" s="67"/>
      <c r="BI646" s="67"/>
      <c r="BJ646" s="67"/>
      <c r="BK646" s="67"/>
      <c r="BL646" s="67"/>
      <c r="BM646" s="67"/>
      <c r="BN646" s="67"/>
      <c r="BO646" s="67"/>
      <c r="BP646" s="67"/>
      <c r="BQ646" s="67"/>
      <c r="BR646" s="67"/>
    </row>
    <row r="647" ht="15.75" customHeight="1"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  <c r="AO647" s="67"/>
      <c r="AP647" s="67"/>
      <c r="AQ647" s="67"/>
      <c r="AR647" s="67"/>
      <c r="AS647" s="67"/>
      <c r="AT647" s="67"/>
      <c r="AU647" s="67"/>
      <c r="AV647" s="67"/>
      <c r="AW647" s="67"/>
      <c r="AX647" s="67"/>
      <c r="AY647" s="67"/>
      <c r="AZ647" s="67"/>
      <c r="BA647" s="67"/>
      <c r="BB647" s="67"/>
      <c r="BC647" s="67"/>
      <c r="BD647" s="67"/>
      <c r="BE647" s="67"/>
      <c r="BF647" s="67"/>
      <c r="BG647" s="67"/>
      <c r="BH647" s="67"/>
      <c r="BI647" s="67"/>
      <c r="BJ647" s="67"/>
      <c r="BK647" s="67"/>
      <c r="BL647" s="67"/>
      <c r="BM647" s="67"/>
      <c r="BN647" s="67"/>
      <c r="BO647" s="67"/>
      <c r="BP647" s="67"/>
      <c r="BQ647" s="67"/>
      <c r="BR647" s="67"/>
    </row>
    <row r="648" ht="15.75" customHeight="1"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  <c r="AO648" s="67"/>
      <c r="AP648" s="67"/>
      <c r="AQ648" s="67"/>
      <c r="AR648" s="67"/>
      <c r="AS648" s="67"/>
      <c r="AT648" s="67"/>
      <c r="AU648" s="67"/>
      <c r="AV648" s="67"/>
      <c r="AW648" s="67"/>
      <c r="AX648" s="67"/>
      <c r="AY648" s="67"/>
      <c r="AZ648" s="67"/>
      <c r="BA648" s="67"/>
      <c r="BB648" s="67"/>
      <c r="BC648" s="67"/>
      <c r="BD648" s="67"/>
      <c r="BE648" s="67"/>
      <c r="BF648" s="67"/>
      <c r="BG648" s="67"/>
      <c r="BH648" s="67"/>
      <c r="BI648" s="67"/>
      <c r="BJ648" s="67"/>
      <c r="BK648" s="67"/>
      <c r="BL648" s="67"/>
      <c r="BM648" s="67"/>
      <c r="BN648" s="67"/>
      <c r="BO648" s="67"/>
      <c r="BP648" s="67"/>
      <c r="BQ648" s="67"/>
      <c r="BR648" s="67"/>
    </row>
    <row r="649" ht="15.75" customHeight="1"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  <c r="AO649" s="67"/>
      <c r="AP649" s="67"/>
      <c r="AQ649" s="67"/>
      <c r="AR649" s="67"/>
      <c r="AS649" s="67"/>
      <c r="AT649" s="67"/>
      <c r="AU649" s="67"/>
      <c r="AV649" s="67"/>
      <c r="AW649" s="67"/>
      <c r="AX649" s="67"/>
      <c r="AY649" s="67"/>
      <c r="AZ649" s="67"/>
      <c r="BA649" s="67"/>
      <c r="BB649" s="67"/>
      <c r="BC649" s="67"/>
      <c r="BD649" s="67"/>
      <c r="BE649" s="67"/>
      <c r="BF649" s="67"/>
      <c r="BG649" s="67"/>
      <c r="BH649" s="67"/>
      <c r="BI649" s="67"/>
      <c r="BJ649" s="67"/>
      <c r="BK649" s="67"/>
      <c r="BL649" s="67"/>
      <c r="BM649" s="67"/>
      <c r="BN649" s="67"/>
      <c r="BO649" s="67"/>
      <c r="BP649" s="67"/>
      <c r="BQ649" s="67"/>
      <c r="BR649" s="67"/>
    </row>
    <row r="650" ht="15.75" customHeight="1"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  <c r="AO650" s="67"/>
      <c r="AP650" s="67"/>
      <c r="AQ650" s="67"/>
      <c r="AR650" s="67"/>
      <c r="AS650" s="67"/>
      <c r="AT650" s="67"/>
      <c r="AU650" s="67"/>
      <c r="AV650" s="67"/>
      <c r="AW650" s="67"/>
      <c r="AX650" s="67"/>
      <c r="AY650" s="67"/>
      <c r="AZ650" s="67"/>
      <c r="BA650" s="67"/>
      <c r="BB650" s="67"/>
      <c r="BC650" s="67"/>
      <c r="BD650" s="67"/>
      <c r="BE650" s="67"/>
      <c r="BF650" s="67"/>
      <c r="BG650" s="67"/>
      <c r="BH650" s="67"/>
      <c r="BI650" s="67"/>
      <c r="BJ650" s="67"/>
      <c r="BK650" s="67"/>
      <c r="BL650" s="67"/>
      <c r="BM650" s="67"/>
      <c r="BN650" s="67"/>
      <c r="BO650" s="67"/>
      <c r="BP650" s="67"/>
      <c r="BQ650" s="67"/>
      <c r="BR650" s="67"/>
    </row>
    <row r="651" ht="15.75" customHeight="1"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  <c r="AM651" s="67"/>
      <c r="AN651" s="67"/>
      <c r="AO651" s="67"/>
      <c r="AP651" s="67"/>
      <c r="AQ651" s="67"/>
      <c r="AR651" s="67"/>
      <c r="AS651" s="67"/>
      <c r="AT651" s="67"/>
      <c r="AU651" s="67"/>
      <c r="AV651" s="67"/>
      <c r="AW651" s="67"/>
      <c r="AX651" s="67"/>
      <c r="AY651" s="67"/>
      <c r="AZ651" s="67"/>
      <c r="BA651" s="67"/>
      <c r="BB651" s="67"/>
      <c r="BC651" s="67"/>
      <c r="BD651" s="67"/>
      <c r="BE651" s="67"/>
      <c r="BF651" s="67"/>
      <c r="BG651" s="67"/>
      <c r="BH651" s="67"/>
      <c r="BI651" s="67"/>
      <c r="BJ651" s="67"/>
      <c r="BK651" s="67"/>
      <c r="BL651" s="67"/>
      <c r="BM651" s="67"/>
      <c r="BN651" s="67"/>
      <c r="BO651" s="67"/>
      <c r="BP651" s="67"/>
      <c r="BQ651" s="67"/>
      <c r="BR651" s="67"/>
    </row>
    <row r="652" ht="15.75" customHeight="1"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  <c r="AO652" s="67"/>
      <c r="AP652" s="67"/>
      <c r="AQ652" s="67"/>
      <c r="AR652" s="67"/>
      <c r="AS652" s="67"/>
      <c r="AT652" s="67"/>
      <c r="AU652" s="67"/>
      <c r="AV652" s="67"/>
      <c r="AW652" s="67"/>
      <c r="AX652" s="67"/>
      <c r="AY652" s="67"/>
      <c r="AZ652" s="67"/>
      <c r="BA652" s="67"/>
      <c r="BB652" s="67"/>
      <c r="BC652" s="67"/>
      <c r="BD652" s="67"/>
      <c r="BE652" s="67"/>
      <c r="BF652" s="67"/>
      <c r="BG652" s="67"/>
      <c r="BH652" s="67"/>
      <c r="BI652" s="67"/>
      <c r="BJ652" s="67"/>
      <c r="BK652" s="67"/>
      <c r="BL652" s="67"/>
      <c r="BM652" s="67"/>
      <c r="BN652" s="67"/>
      <c r="BO652" s="67"/>
      <c r="BP652" s="67"/>
      <c r="BQ652" s="67"/>
      <c r="BR652" s="67"/>
    </row>
    <row r="653" ht="15.75" customHeight="1"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  <c r="AM653" s="67"/>
      <c r="AN653" s="67"/>
      <c r="AO653" s="67"/>
      <c r="AP653" s="67"/>
      <c r="AQ653" s="67"/>
      <c r="AR653" s="67"/>
      <c r="AS653" s="67"/>
      <c r="AT653" s="67"/>
      <c r="AU653" s="67"/>
      <c r="AV653" s="67"/>
      <c r="AW653" s="67"/>
      <c r="AX653" s="67"/>
      <c r="AY653" s="67"/>
      <c r="AZ653" s="67"/>
      <c r="BA653" s="67"/>
      <c r="BB653" s="67"/>
      <c r="BC653" s="67"/>
      <c r="BD653" s="67"/>
      <c r="BE653" s="67"/>
      <c r="BF653" s="67"/>
      <c r="BG653" s="67"/>
      <c r="BH653" s="67"/>
      <c r="BI653" s="67"/>
      <c r="BJ653" s="67"/>
      <c r="BK653" s="67"/>
      <c r="BL653" s="67"/>
      <c r="BM653" s="67"/>
      <c r="BN653" s="67"/>
      <c r="BO653" s="67"/>
      <c r="BP653" s="67"/>
      <c r="BQ653" s="67"/>
      <c r="BR653" s="67"/>
    </row>
    <row r="654" ht="15.75" customHeight="1"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  <c r="AO654" s="67"/>
      <c r="AP654" s="67"/>
      <c r="AQ654" s="67"/>
      <c r="AR654" s="67"/>
      <c r="AS654" s="67"/>
      <c r="AT654" s="67"/>
      <c r="AU654" s="67"/>
      <c r="AV654" s="67"/>
      <c r="AW654" s="67"/>
      <c r="AX654" s="67"/>
      <c r="AY654" s="67"/>
      <c r="AZ654" s="67"/>
      <c r="BA654" s="67"/>
      <c r="BB654" s="67"/>
      <c r="BC654" s="67"/>
      <c r="BD654" s="67"/>
      <c r="BE654" s="67"/>
      <c r="BF654" s="67"/>
      <c r="BG654" s="67"/>
      <c r="BH654" s="67"/>
      <c r="BI654" s="67"/>
      <c r="BJ654" s="67"/>
      <c r="BK654" s="67"/>
      <c r="BL654" s="67"/>
      <c r="BM654" s="67"/>
      <c r="BN654" s="67"/>
      <c r="BO654" s="67"/>
      <c r="BP654" s="67"/>
      <c r="BQ654" s="67"/>
      <c r="BR654" s="67"/>
    </row>
    <row r="655" ht="15.75" customHeight="1"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  <c r="AO655" s="67"/>
      <c r="AP655" s="67"/>
      <c r="AQ655" s="67"/>
      <c r="AR655" s="67"/>
      <c r="AS655" s="67"/>
      <c r="AT655" s="67"/>
      <c r="AU655" s="67"/>
      <c r="AV655" s="67"/>
      <c r="AW655" s="67"/>
      <c r="AX655" s="67"/>
      <c r="AY655" s="67"/>
      <c r="AZ655" s="67"/>
      <c r="BA655" s="67"/>
      <c r="BB655" s="67"/>
      <c r="BC655" s="67"/>
      <c r="BD655" s="67"/>
      <c r="BE655" s="67"/>
      <c r="BF655" s="67"/>
      <c r="BG655" s="67"/>
      <c r="BH655" s="67"/>
      <c r="BI655" s="67"/>
      <c r="BJ655" s="67"/>
      <c r="BK655" s="67"/>
      <c r="BL655" s="67"/>
      <c r="BM655" s="67"/>
      <c r="BN655" s="67"/>
      <c r="BO655" s="67"/>
      <c r="BP655" s="67"/>
      <c r="BQ655" s="67"/>
      <c r="BR655" s="67"/>
    </row>
    <row r="656" ht="15.75" customHeight="1"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  <c r="AO656" s="67"/>
      <c r="AP656" s="67"/>
      <c r="AQ656" s="67"/>
      <c r="AR656" s="67"/>
      <c r="AS656" s="67"/>
      <c r="AT656" s="67"/>
      <c r="AU656" s="67"/>
      <c r="AV656" s="67"/>
      <c r="AW656" s="67"/>
      <c r="AX656" s="67"/>
      <c r="AY656" s="67"/>
      <c r="AZ656" s="67"/>
      <c r="BA656" s="67"/>
      <c r="BB656" s="67"/>
      <c r="BC656" s="67"/>
      <c r="BD656" s="67"/>
      <c r="BE656" s="67"/>
      <c r="BF656" s="67"/>
      <c r="BG656" s="67"/>
      <c r="BH656" s="67"/>
      <c r="BI656" s="67"/>
      <c r="BJ656" s="67"/>
      <c r="BK656" s="67"/>
      <c r="BL656" s="67"/>
      <c r="BM656" s="67"/>
      <c r="BN656" s="67"/>
      <c r="BO656" s="67"/>
      <c r="BP656" s="67"/>
      <c r="BQ656" s="67"/>
      <c r="BR656" s="67"/>
    </row>
    <row r="657" ht="15.75" customHeight="1"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  <c r="AM657" s="67"/>
      <c r="AN657" s="67"/>
      <c r="AO657" s="67"/>
      <c r="AP657" s="67"/>
      <c r="AQ657" s="67"/>
      <c r="AR657" s="67"/>
      <c r="AS657" s="67"/>
      <c r="AT657" s="67"/>
      <c r="AU657" s="67"/>
      <c r="AV657" s="67"/>
      <c r="AW657" s="67"/>
      <c r="AX657" s="67"/>
      <c r="AY657" s="67"/>
      <c r="AZ657" s="67"/>
      <c r="BA657" s="67"/>
      <c r="BB657" s="67"/>
      <c r="BC657" s="67"/>
      <c r="BD657" s="67"/>
      <c r="BE657" s="67"/>
      <c r="BF657" s="67"/>
      <c r="BG657" s="67"/>
      <c r="BH657" s="67"/>
      <c r="BI657" s="67"/>
      <c r="BJ657" s="67"/>
      <c r="BK657" s="67"/>
      <c r="BL657" s="67"/>
      <c r="BM657" s="67"/>
      <c r="BN657" s="67"/>
      <c r="BO657" s="67"/>
      <c r="BP657" s="67"/>
      <c r="BQ657" s="67"/>
      <c r="BR657" s="67"/>
    </row>
    <row r="658" ht="15.75" customHeight="1"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  <c r="AO658" s="67"/>
      <c r="AP658" s="67"/>
      <c r="AQ658" s="67"/>
      <c r="AR658" s="67"/>
      <c r="AS658" s="67"/>
      <c r="AT658" s="67"/>
      <c r="AU658" s="67"/>
      <c r="AV658" s="67"/>
      <c r="AW658" s="67"/>
      <c r="AX658" s="67"/>
      <c r="AY658" s="67"/>
      <c r="AZ658" s="67"/>
      <c r="BA658" s="67"/>
      <c r="BB658" s="67"/>
      <c r="BC658" s="67"/>
      <c r="BD658" s="67"/>
      <c r="BE658" s="67"/>
      <c r="BF658" s="67"/>
      <c r="BG658" s="67"/>
      <c r="BH658" s="67"/>
      <c r="BI658" s="67"/>
      <c r="BJ658" s="67"/>
      <c r="BK658" s="67"/>
      <c r="BL658" s="67"/>
      <c r="BM658" s="67"/>
      <c r="BN658" s="67"/>
      <c r="BO658" s="67"/>
      <c r="BP658" s="67"/>
      <c r="BQ658" s="67"/>
      <c r="BR658" s="67"/>
    </row>
    <row r="659" ht="15.75" customHeight="1"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  <c r="AO659" s="67"/>
      <c r="AP659" s="67"/>
      <c r="AQ659" s="67"/>
      <c r="AR659" s="67"/>
      <c r="AS659" s="67"/>
      <c r="AT659" s="67"/>
      <c r="AU659" s="67"/>
      <c r="AV659" s="67"/>
      <c r="AW659" s="67"/>
      <c r="AX659" s="67"/>
      <c r="AY659" s="67"/>
      <c r="AZ659" s="67"/>
      <c r="BA659" s="67"/>
      <c r="BB659" s="67"/>
      <c r="BC659" s="67"/>
      <c r="BD659" s="67"/>
      <c r="BE659" s="67"/>
      <c r="BF659" s="67"/>
      <c r="BG659" s="67"/>
      <c r="BH659" s="67"/>
      <c r="BI659" s="67"/>
      <c r="BJ659" s="67"/>
      <c r="BK659" s="67"/>
      <c r="BL659" s="67"/>
      <c r="BM659" s="67"/>
      <c r="BN659" s="67"/>
      <c r="BO659" s="67"/>
      <c r="BP659" s="67"/>
      <c r="BQ659" s="67"/>
      <c r="BR659" s="67"/>
    </row>
    <row r="660" ht="15.75" customHeight="1"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  <c r="AO660" s="67"/>
      <c r="AP660" s="67"/>
      <c r="AQ660" s="67"/>
      <c r="AR660" s="67"/>
      <c r="AS660" s="67"/>
      <c r="AT660" s="67"/>
      <c r="AU660" s="67"/>
      <c r="AV660" s="67"/>
      <c r="AW660" s="67"/>
      <c r="AX660" s="67"/>
      <c r="AY660" s="67"/>
      <c r="AZ660" s="67"/>
      <c r="BA660" s="67"/>
      <c r="BB660" s="67"/>
      <c r="BC660" s="67"/>
      <c r="BD660" s="67"/>
      <c r="BE660" s="67"/>
      <c r="BF660" s="67"/>
      <c r="BG660" s="67"/>
      <c r="BH660" s="67"/>
      <c r="BI660" s="67"/>
      <c r="BJ660" s="67"/>
      <c r="BK660" s="67"/>
      <c r="BL660" s="67"/>
      <c r="BM660" s="67"/>
      <c r="BN660" s="67"/>
      <c r="BO660" s="67"/>
      <c r="BP660" s="67"/>
      <c r="BQ660" s="67"/>
      <c r="BR660" s="67"/>
    </row>
    <row r="661" ht="15.75" customHeight="1"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  <c r="AO661" s="67"/>
      <c r="AP661" s="67"/>
      <c r="AQ661" s="67"/>
      <c r="AR661" s="67"/>
      <c r="AS661" s="67"/>
      <c r="AT661" s="67"/>
      <c r="AU661" s="67"/>
      <c r="AV661" s="67"/>
      <c r="AW661" s="67"/>
      <c r="AX661" s="67"/>
      <c r="AY661" s="67"/>
      <c r="AZ661" s="67"/>
      <c r="BA661" s="67"/>
      <c r="BB661" s="67"/>
      <c r="BC661" s="67"/>
      <c r="BD661" s="67"/>
      <c r="BE661" s="67"/>
      <c r="BF661" s="67"/>
      <c r="BG661" s="67"/>
      <c r="BH661" s="67"/>
      <c r="BI661" s="67"/>
      <c r="BJ661" s="67"/>
      <c r="BK661" s="67"/>
      <c r="BL661" s="67"/>
      <c r="BM661" s="67"/>
      <c r="BN661" s="67"/>
      <c r="BO661" s="67"/>
      <c r="BP661" s="67"/>
      <c r="BQ661" s="67"/>
      <c r="BR661" s="67"/>
    </row>
    <row r="662" ht="15.75" customHeight="1"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  <c r="AO662" s="67"/>
      <c r="AP662" s="67"/>
      <c r="AQ662" s="67"/>
      <c r="AR662" s="67"/>
      <c r="AS662" s="67"/>
      <c r="AT662" s="67"/>
      <c r="AU662" s="67"/>
      <c r="AV662" s="67"/>
      <c r="AW662" s="67"/>
      <c r="AX662" s="67"/>
      <c r="AY662" s="67"/>
      <c r="AZ662" s="67"/>
      <c r="BA662" s="67"/>
      <c r="BB662" s="67"/>
      <c r="BC662" s="67"/>
      <c r="BD662" s="67"/>
      <c r="BE662" s="67"/>
      <c r="BF662" s="67"/>
      <c r="BG662" s="67"/>
      <c r="BH662" s="67"/>
      <c r="BI662" s="67"/>
      <c r="BJ662" s="67"/>
      <c r="BK662" s="67"/>
      <c r="BL662" s="67"/>
      <c r="BM662" s="67"/>
      <c r="BN662" s="67"/>
      <c r="BO662" s="67"/>
      <c r="BP662" s="67"/>
      <c r="BQ662" s="67"/>
      <c r="BR662" s="67"/>
    </row>
    <row r="663" ht="15.75" customHeight="1"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  <c r="AM663" s="67"/>
      <c r="AN663" s="67"/>
      <c r="AO663" s="67"/>
      <c r="AP663" s="67"/>
      <c r="AQ663" s="67"/>
      <c r="AR663" s="67"/>
      <c r="AS663" s="67"/>
      <c r="AT663" s="67"/>
      <c r="AU663" s="67"/>
      <c r="AV663" s="67"/>
      <c r="AW663" s="67"/>
      <c r="AX663" s="67"/>
      <c r="AY663" s="67"/>
      <c r="AZ663" s="67"/>
      <c r="BA663" s="67"/>
      <c r="BB663" s="67"/>
      <c r="BC663" s="67"/>
      <c r="BD663" s="67"/>
      <c r="BE663" s="67"/>
      <c r="BF663" s="67"/>
      <c r="BG663" s="67"/>
      <c r="BH663" s="67"/>
      <c r="BI663" s="67"/>
      <c r="BJ663" s="67"/>
      <c r="BK663" s="67"/>
      <c r="BL663" s="67"/>
      <c r="BM663" s="67"/>
      <c r="BN663" s="67"/>
      <c r="BO663" s="67"/>
      <c r="BP663" s="67"/>
      <c r="BQ663" s="67"/>
      <c r="BR663" s="67"/>
    </row>
    <row r="664" ht="15.75" customHeight="1"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  <c r="AM664" s="67"/>
      <c r="AN664" s="67"/>
      <c r="AO664" s="67"/>
      <c r="AP664" s="67"/>
      <c r="AQ664" s="67"/>
      <c r="AR664" s="67"/>
      <c r="AS664" s="67"/>
      <c r="AT664" s="67"/>
      <c r="AU664" s="67"/>
      <c r="AV664" s="67"/>
      <c r="AW664" s="67"/>
      <c r="AX664" s="67"/>
      <c r="AY664" s="67"/>
      <c r="AZ664" s="67"/>
      <c r="BA664" s="67"/>
      <c r="BB664" s="67"/>
      <c r="BC664" s="67"/>
      <c r="BD664" s="67"/>
      <c r="BE664" s="67"/>
      <c r="BF664" s="67"/>
      <c r="BG664" s="67"/>
      <c r="BH664" s="67"/>
      <c r="BI664" s="67"/>
      <c r="BJ664" s="67"/>
      <c r="BK664" s="67"/>
      <c r="BL664" s="67"/>
      <c r="BM664" s="67"/>
      <c r="BN664" s="67"/>
      <c r="BO664" s="67"/>
      <c r="BP664" s="67"/>
      <c r="BQ664" s="67"/>
      <c r="BR664" s="67"/>
    </row>
    <row r="665" ht="15.75" customHeight="1"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  <c r="AM665" s="67"/>
      <c r="AN665" s="67"/>
      <c r="AO665" s="67"/>
      <c r="AP665" s="67"/>
      <c r="AQ665" s="67"/>
      <c r="AR665" s="67"/>
      <c r="AS665" s="67"/>
      <c r="AT665" s="67"/>
      <c r="AU665" s="67"/>
      <c r="AV665" s="67"/>
      <c r="AW665" s="67"/>
      <c r="AX665" s="67"/>
      <c r="AY665" s="67"/>
      <c r="AZ665" s="67"/>
      <c r="BA665" s="67"/>
      <c r="BB665" s="67"/>
      <c r="BC665" s="67"/>
      <c r="BD665" s="67"/>
      <c r="BE665" s="67"/>
      <c r="BF665" s="67"/>
      <c r="BG665" s="67"/>
      <c r="BH665" s="67"/>
      <c r="BI665" s="67"/>
      <c r="BJ665" s="67"/>
      <c r="BK665" s="67"/>
      <c r="BL665" s="67"/>
      <c r="BM665" s="67"/>
      <c r="BN665" s="67"/>
      <c r="BO665" s="67"/>
      <c r="BP665" s="67"/>
      <c r="BQ665" s="67"/>
      <c r="BR665" s="67"/>
    </row>
    <row r="666" ht="15.75" customHeight="1"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  <c r="AO666" s="67"/>
      <c r="AP666" s="67"/>
      <c r="AQ666" s="67"/>
      <c r="AR666" s="67"/>
      <c r="AS666" s="67"/>
      <c r="AT666" s="67"/>
      <c r="AU666" s="67"/>
      <c r="AV666" s="67"/>
      <c r="AW666" s="67"/>
      <c r="AX666" s="67"/>
      <c r="AY666" s="67"/>
      <c r="AZ666" s="67"/>
      <c r="BA666" s="67"/>
      <c r="BB666" s="67"/>
      <c r="BC666" s="67"/>
      <c r="BD666" s="67"/>
      <c r="BE666" s="67"/>
      <c r="BF666" s="67"/>
      <c r="BG666" s="67"/>
      <c r="BH666" s="67"/>
      <c r="BI666" s="67"/>
      <c r="BJ666" s="67"/>
      <c r="BK666" s="67"/>
      <c r="BL666" s="67"/>
      <c r="BM666" s="67"/>
      <c r="BN666" s="67"/>
      <c r="BO666" s="67"/>
      <c r="BP666" s="67"/>
      <c r="BQ666" s="67"/>
      <c r="BR666" s="67"/>
    </row>
    <row r="667" ht="15.75" customHeight="1"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  <c r="AM667" s="67"/>
      <c r="AN667" s="67"/>
      <c r="AO667" s="67"/>
      <c r="AP667" s="67"/>
      <c r="AQ667" s="67"/>
      <c r="AR667" s="67"/>
      <c r="AS667" s="67"/>
      <c r="AT667" s="67"/>
      <c r="AU667" s="67"/>
      <c r="AV667" s="67"/>
      <c r="AW667" s="67"/>
      <c r="AX667" s="67"/>
      <c r="AY667" s="67"/>
      <c r="AZ667" s="67"/>
      <c r="BA667" s="67"/>
      <c r="BB667" s="67"/>
      <c r="BC667" s="67"/>
      <c r="BD667" s="67"/>
      <c r="BE667" s="67"/>
      <c r="BF667" s="67"/>
      <c r="BG667" s="67"/>
      <c r="BH667" s="67"/>
      <c r="BI667" s="67"/>
      <c r="BJ667" s="67"/>
      <c r="BK667" s="67"/>
      <c r="BL667" s="67"/>
      <c r="BM667" s="67"/>
      <c r="BN667" s="67"/>
      <c r="BO667" s="67"/>
      <c r="BP667" s="67"/>
      <c r="BQ667" s="67"/>
      <c r="BR667" s="67"/>
    </row>
    <row r="668" ht="15.75" customHeight="1"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  <c r="AM668" s="67"/>
      <c r="AN668" s="67"/>
      <c r="AO668" s="67"/>
      <c r="AP668" s="67"/>
      <c r="AQ668" s="67"/>
      <c r="AR668" s="67"/>
      <c r="AS668" s="67"/>
      <c r="AT668" s="67"/>
      <c r="AU668" s="67"/>
      <c r="AV668" s="67"/>
      <c r="AW668" s="67"/>
      <c r="AX668" s="67"/>
      <c r="AY668" s="67"/>
      <c r="AZ668" s="67"/>
      <c r="BA668" s="67"/>
      <c r="BB668" s="67"/>
      <c r="BC668" s="67"/>
      <c r="BD668" s="67"/>
      <c r="BE668" s="67"/>
      <c r="BF668" s="67"/>
      <c r="BG668" s="67"/>
      <c r="BH668" s="67"/>
      <c r="BI668" s="67"/>
      <c r="BJ668" s="67"/>
      <c r="BK668" s="67"/>
      <c r="BL668" s="67"/>
      <c r="BM668" s="67"/>
      <c r="BN668" s="67"/>
      <c r="BO668" s="67"/>
      <c r="BP668" s="67"/>
      <c r="BQ668" s="67"/>
      <c r="BR668" s="67"/>
    </row>
    <row r="669" ht="15.75" customHeight="1"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  <c r="AM669" s="67"/>
      <c r="AN669" s="67"/>
      <c r="AO669" s="67"/>
      <c r="AP669" s="67"/>
      <c r="AQ669" s="67"/>
      <c r="AR669" s="67"/>
      <c r="AS669" s="67"/>
      <c r="AT669" s="67"/>
      <c r="AU669" s="67"/>
      <c r="AV669" s="67"/>
      <c r="AW669" s="67"/>
      <c r="AX669" s="67"/>
      <c r="AY669" s="67"/>
      <c r="AZ669" s="67"/>
      <c r="BA669" s="67"/>
      <c r="BB669" s="67"/>
      <c r="BC669" s="67"/>
      <c r="BD669" s="67"/>
      <c r="BE669" s="67"/>
      <c r="BF669" s="67"/>
      <c r="BG669" s="67"/>
      <c r="BH669" s="67"/>
      <c r="BI669" s="67"/>
      <c r="BJ669" s="67"/>
      <c r="BK669" s="67"/>
      <c r="BL669" s="67"/>
      <c r="BM669" s="67"/>
      <c r="BN669" s="67"/>
      <c r="BO669" s="67"/>
      <c r="BP669" s="67"/>
      <c r="BQ669" s="67"/>
      <c r="BR669" s="67"/>
    </row>
    <row r="670" ht="15.75" customHeight="1"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  <c r="AM670" s="67"/>
      <c r="AN670" s="67"/>
      <c r="AO670" s="67"/>
      <c r="AP670" s="67"/>
      <c r="AQ670" s="67"/>
      <c r="AR670" s="67"/>
      <c r="AS670" s="67"/>
      <c r="AT670" s="67"/>
      <c r="AU670" s="67"/>
      <c r="AV670" s="67"/>
      <c r="AW670" s="67"/>
      <c r="AX670" s="67"/>
      <c r="AY670" s="67"/>
      <c r="AZ670" s="67"/>
      <c r="BA670" s="67"/>
      <c r="BB670" s="67"/>
      <c r="BC670" s="67"/>
      <c r="BD670" s="67"/>
      <c r="BE670" s="67"/>
      <c r="BF670" s="67"/>
      <c r="BG670" s="67"/>
      <c r="BH670" s="67"/>
      <c r="BI670" s="67"/>
      <c r="BJ670" s="67"/>
      <c r="BK670" s="67"/>
      <c r="BL670" s="67"/>
      <c r="BM670" s="67"/>
      <c r="BN670" s="67"/>
      <c r="BO670" s="67"/>
      <c r="BP670" s="67"/>
      <c r="BQ670" s="67"/>
      <c r="BR670" s="67"/>
    </row>
    <row r="671" ht="15.75" customHeight="1"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  <c r="AM671" s="67"/>
      <c r="AN671" s="67"/>
      <c r="AO671" s="67"/>
      <c r="AP671" s="67"/>
      <c r="AQ671" s="67"/>
      <c r="AR671" s="67"/>
      <c r="AS671" s="67"/>
      <c r="AT671" s="67"/>
      <c r="AU671" s="67"/>
      <c r="AV671" s="67"/>
      <c r="AW671" s="67"/>
      <c r="AX671" s="67"/>
      <c r="AY671" s="67"/>
      <c r="AZ671" s="67"/>
      <c r="BA671" s="67"/>
      <c r="BB671" s="67"/>
      <c r="BC671" s="67"/>
      <c r="BD671" s="67"/>
      <c r="BE671" s="67"/>
      <c r="BF671" s="67"/>
      <c r="BG671" s="67"/>
      <c r="BH671" s="67"/>
      <c r="BI671" s="67"/>
      <c r="BJ671" s="67"/>
      <c r="BK671" s="67"/>
      <c r="BL671" s="67"/>
      <c r="BM671" s="67"/>
      <c r="BN671" s="67"/>
      <c r="BO671" s="67"/>
      <c r="BP671" s="67"/>
      <c r="BQ671" s="67"/>
      <c r="BR671" s="67"/>
    </row>
    <row r="672" ht="15.75" customHeight="1"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  <c r="AM672" s="67"/>
      <c r="AN672" s="67"/>
      <c r="AO672" s="67"/>
      <c r="AP672" s="67"/>
      <c r="AQ672" s="67"/>
      <c r="AR672" s="67"/>
      <c r="AS672" s="67"/>
      <c r="AT672" s="67"/>
      <c r="AU672" s="67"/>
      <c r="AV672" s="67"/>
      <c r="AW672" s="67"/>
      <c r="AX672" s="67"/>
      <c r="AY672" s="67"/>
      <c r="AZ672" s="67"/>
      <c r="BA672" s="67"/>
      <c r="BB672" s="67"/>
      <c r="BC672" s="67"/>
      <c r="BD672" s="67"/>
      <c r="BE672" s="67"/>
      <c r="BF672" s="67"/>
      <c r="BG672" s="67"/>
      <c r="BH672" s="67"/>
      <c r="BI672" s="67"/>
      <c r="BJ672" s="67"/>
      <c r="BK672" s="67"/>
      <c r="BL672" s="67"/>
      <c r="BM672" s="67"/>
      <c r="BN672" s="67"/>
      <c r="BO672" s="67"/>
      <c r="BP672" s="67"/>
      <c r="BQ672" s="67"/>
      <c r="BR672" s="67"/>
    </row>
    <row r="673" ht="15.75" customHeight="1"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  <c r="AM673" s="67"/>
      <c r="AN673" s="67"/>
      <c r="AO673" s="67"/>
      <c r="AP673" s="67"/>
      <c r="AQ673" s="67"/>
      <c r="AR673" s="67"/>
      <c r="AS673" s="67"/>
      <c r="AT673" s="67"/>
      <c r="AU673" s="67"/>
      <c r="AV673" s="67"/>
      <c r="AW673" s="67"/>
      <c r="AX673" s="67"/>
      <c r="AY673" s="67"/>
      <c r="AZ673" s="67"/>
      <c r="BA673" s="67"/>
      <c r="BB673" s="67"/>
      <c r="BC673" s="67"/>
      <c r="BD673" s="67"/>
      <c r="BE673" s="67"/>
      <c r="BF673" s="67"/>
      <c r="BG673" s="67"/>
      <c r="BH673" s="67"/>
      <c r="BI673" s="67"/>
      <c r="BJ673" s="67"/>
      <c r="BK673" s="67"/>
      <c r="BL673" s="67"/>
      <c r="BM673" s="67"/>
      <c r="BN673" s="67"/>
      <c r="BO673" s="67"/>
      <c r="BP673" s="67"/>
      <c r="BQ673" s="67"/>
      <c r="BR673" s="67"/>
    </row>
    <row r="674" ht="15.75" customHeight="1"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  <c r="AO674" s="67"/>
      <c r="AP674" s="67"/>
      <c r="AQ674" s="67"/>
      <c r="AR674" s="67"/>
      <c r="AS674" s="67"/>
      <c r="AT674" s="67"/>
      <c r="AU674" s="67"/>
      <c r="AV674" s="67"/>
      <c r="AW674" s="67"/>
      <c r="AX674" s="67"/>
      <c r="AY674" s="67"/>
      <c r="AZ674" s="67"/>
      <c r="BA674" s="67"/>
      <c r="BB674" s="67"/>
      <c r="BC674" s="67"/>
      <c r="BD674" s="67"/>
      <c r="BE674" s="67"/>
      <c r="BF674" s="67"/>
      <c r="BG674" s="67"/>
      <c r="BH674" s="67"/>
      <c r="BI674" s="67"/>
      <c r="BJ674" s="67"/>
      <c r="BK674" s="67"/>
      <c r="BL674" s="67"/>
      <c r="BM674" s="67"/>
      <c r="BN674" s="67"/>
      <c r="BO674" s="67"/>
      <c r="BP674" s="67"/>
      <c r="BQ674" s="67"/>
      <c r="BR674" s="67"/>
    </row>
    <row r="675" ht="15.75" customHeight="1"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  <c r="AO675" s="67"/>
      <c r="AP675" s="67"/>
      <c r="AQ675" s="67"/>
      <c r="AR675" s="67"/>
      <c r="AS675" s="67"/>
      <c r="AT675" s="67"/>
      <c r="AU675" s="67"/>
      <c r="AV675" s="67"/>
      <c r="AW675" s="67"/>
      <c r="AX675" s="67"/>
      <c r="AY675" s="67"/>
      <c r="AZ675" s="67"/>
      <c r="BA675" s="67"/>
      <c r="BB675" s="67"/>
      <c r="BC675" s="67"/>
      <c r="BD675" s="67"/>
      <c r="BE675" s="67"/>
      <c r="BF675" s="67"/>
      <c r="BG675" s="67"/>
      <c r="BH675" s="67"/>
      <c r="BI675" s="67"/>
      <c r="BJ675" s="67"/>
      <c r="BK675" s="67"/>
      <c r="BL675" s="67"/>
      <c r="BM675" s="67"/>
      <c r="BN675" s="67"/>
      <c r="BO675" s="67"/>
      <c r="BP675" s="67"/>
      <c r="BQ675" s="67"/>
      <c r="BR675" s="67"/>
    </row>
    <row r="676" ht="15.75" customHeight="1"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67"/>
      <c r="AP676" s="67"/>
      <c r="AQ676" s="67"/>
      <c r="AR676" s="67"/>
      <c r="AS676" s="67"/>
      <c r="AT676" s="67"/>
      <c r="AU676" s="67"/>
      <c r="AV676" s="67"/>
      <c r="AW676" s="67"/>
      <c r="AX676" s="67"/>
      <c r="AY676" s="67"/>
      <c r="AZ676" s="67"/>
      <c r="BA676" s="67"/>
      <c r="BB676" s="67"/>
      <c r="BC676" s="67"/>
      <c r="BD676" s="67"/>
      <c r="BE676" s="67"/>
      <c r="BF676" s="67"/>
      <c r="BG676" s="67"/>
      <c r="BH676" s="67"/>
      <c r="BI676" s="67"/>
      <c r="BJ676" s="67"/>
      <c r="BK676" s="67"/>
      <c r="BL676" s="67"/>
      <c r="BM676" s="67"/>
      <c r="BN676" s="67"/>
      <c r="BO676" s="67"/>
      <c r="BP676" s="67"/>
      <c r="BQ676" s="67"/>
      <c r="BR676" s="67"/>
    </row>
    <row r="677" ht="15.75" customHeight="1"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  <c r="AO677" s="67"/>
      <c r="AP677" s="67"/>
      <c r="AQ677" s="67"/>
      <c r="AR677" s="67"/>
      <c r="AS677" s="67"/>
      <c r="AT677" s="67"/>
      <c r="AU677" s="67"/>
      <c r="AV677" s="67"/>
      <c r="AW677" s="67"/>
      <c r="AX677" s="67"/>
      <c r="AY677" s="67"/>
      <c r="AZ677" s="67"/>
      <c r="BA677" s="67"/>
      <c r="BB677" s="67"/>
      <c r="BC677" s="67"/>
      <c r="BD677" s="67"/>
      <c r="BE677" s="67"/>
      <c r="BF677" s="67"/>
      <c r="BG677" s="67"/>
      <c r="BH677" s="67"/>
      <c r="BI677" s="67"/>
      <c r="BJ677" s="67"/>
      <c r="BK677" s="67"/>
      <c r="BL677" s="67"/>
      <c r="BM677" s="67"/>
      <c r="BN677" s="67"/>
      <c r="BO677" s="67"/>
      <c r="BP677" s="67"/>
      <c r="BQ677" s="67"/>
      <c r="BR677" s="67"/>
    </row>
    <row r="678" ht="15.75" customHeight="1"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  <c r="AO678" s="67"/>
      <c r="AP678" s="67"/>
      <c r="AQ678" s="67"/>
      <c r="AR678" s="67"/>
      <c r="AS678" s="67"/>
      <c r="AT678" s="67"/>
      <c r="AU678" s="67"/>
      <c r="AV678" s="67"/>
      <c r="AW678" s="67"/>
      <c r="AX678" s="67"/>
      <c r="AY678" s="67"/>
      <c r="AZ678" s="67"/>
      <c r="BA678" s="67"/>
      <c r="BB678" s="67"/>
      <c r="BC678" s="67"/>
      <c r="BD678" s="67"/>
      <c r="BE678" s="67"/>
      <c r="BF678" s="67"/>
      <c r="BG678" s="67"/>
      <c r="BH678" s="67"/>
      <c r="BI678" s="67"/>
      <c r="BJ678" s="67"/>
      <c r="BK678" s="67"/>
      <c r="BL678" s="67"/>
      <c r="BM678" s="67"/>
      <c r="BN678" s="67"/>
      <c r="BO678" s="67"/>
      <c r="BP678" s="67"/>
      <c r="BQ678" s="67"/>
      <c r="BR678" s="67"/>
    </row>
    <row r="679" ht="15.75" customHeight="1"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  <c r="AO679" s="67"/>
      <c r="AP679" s="67"/>
      <c r="AQ679" s="67"/>
      <c r="AR679" s="67"/>
      <c r="AS679" s="67"/>
      <c r="AT679" s="67"/>
      <c r="AU679" s="67"/>
      <c r="AV679" s="67"/>
      <c r="AW679" s="67"/>
      <c r="AX679" s="67"/>
      <c r="AY679" s="67"/>
      <c r="AZ679" s="67"/>
      <c r="BA679" s="67"/>
      <c r="BB679" s="67"/>
      <c r="BC679" s="67"/>
      <c r="BD679" s="67"/>
      <c r="BE679" s="67"/>
      <c r="BF679" s="67"/>
      <c r="BG679" s="67"/>
      <c r="BH679" s="67"/>
      <c r="BI679" s="67"/>
      <c r="BJ679" s="67"/>
      <c r="BK679" s="67"/>
      <c r="BL679" s="67"/>
      <c r="BM679" s="67"/>
      <c r="BN679" s="67"/>
      <c r="BO679" s="67"/>
      <c r="BP679" s="67"/>
      <c r="BQ679" s="67"/>
      <c r="BR679" s="67"/>
    </row>
    <row r="680" ht="15.75" customHeight="1"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  <c r="AO680" s="67"/>
      <c r="AP680" s="67"/>
      <c r="AQ680" s="67"/>
      <c r="AR680" s="67"/>
      <c r="AS680" s="67"/>
      <c r="AT680" s="67"/>
      <c r="AU680" s="67"/>
      <c r="AV680" s="67"/>
      <c r="AW680" s="67"/>
      <c r="AX680" s="67"/>
      <c r="AY680" s="67"/>
      <c r="AZ680" s="67"/>
      <c r="BA680" s="67"/>
      <c r="BB680" s="67"/>
      <c r="BC680" s="67"/>
      <c r="BD680" s="67"/>
      <c r="BE680" s="67"/>
      <c r="BF680" s="67"/>
      <c r="BG680" s="67"/>
      <c r="BH680" s="67"/>
      <c r="BI680" s="67"/>
      <c r="BJ680" s="67"/>
      <c r="BK680" s="67"/>
      <c r="BL680" s="67"/>
      <c r="BM680" s="67"/>
      <c r="BN680" s="67"/>
      <c r="BO680" s="67"/>
      <c r="BP680" s="67"/>
      <c r="BQ680" s="67"/>
      <c r="BR680" s="67"/>
    </row>
    <row r="681" ht="15.75" customHeight="1"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  <c r="AO681" s="67"/>
      <c r="AP681" s="67"/>
      <c r="AQ681" s="67"/>
      <c r="AR681" s="67"/>
      <c r="AS681" s="67"/>
      <c r="AT681" s="67"/>
      <c r="AU681" s="67"/>
      <c r="AV681" s="67"/>
      <c r="AW681" s="67"/>
      <c r="AX681" s="67"/>
      <c r="AY681" s="67"/>
      <c r="AZ681" s="67"/>
      <c r="BA681" s="67"/>
      <c r="BB681" s="67"/>
      <c r="BC681" s="67"/>
      <c r="BD681" s="67"/>
      <c r="BE681" s="67"/>
      <c r="BF681" s="67"/>
      <c r="BG681" s="67"/>
      <c r="BH681" s="67"/>
      <c r="BI681" s="67"/>
      <c r="BJ681" s="67"/>
      <c r="BK681" s="67"/>
      <c r="BL681" s="67"/>
      <c r="BM681" s="67"/>
      <c r="BN681" s="67"/>
      <c r="BO681" s="67"/>
      <c r="BP681" s="67"/>
      <c r="BQ681" s="67"/>
      <c r="BR681" s="67"/>
    </row>
    <row r="682" ht="15.75" customHeight="1"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  <c r="AO682" s="67"/>
      <c r="AP682" s="67"/>
      <c r="AQ682" s="67"/>
      <c r="AR682" s="67"/>
      <c r="AS682" s="67"/>
      <c r="AT682" s="67"/>
      <c r="AU682" s="67"/>
      <c r="AV682" s="67"/>
      <c r="AW682" s="67"/>
      <c r="AX682" s="67"/>
      <c r="AY682" s="67"/>
      <c r="AZ682" s="67"/>
      <c r="BA682" s="67"/>
      <c r="BB682" s="67"/>
      <c r="BC682" s="67"/>
      <c r="BD682" s="67"/>
      <c r="BE682" s="67"/>
      <c r="BF682" s="67"/>
      <c r="BG682" s="67"/>
      <c r="BH682" s="67"/>
      <c r="BI682" s="67"/>
      <c r="BJ682" s="67"/>
      <c r="BK682" s="67"/>
      <c r="BL682" s="67"/>
      <c r="BM682" s="67"/>
      <c r="BN682" s="67"/>
      <c r="BO682" s="67"/>
      <c r="BP682" s="67"/>
      <c r="BQ682" s="67"/>
      <c r="BR682" s="67"/>
    </row>
    <row r="683" ht="15.75" customHeight="1"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  <c r="AO683" s="67"/>
      <c r="AP683" s="67"/>
      <c r="AQ683" s="67"/>
      <c r="AR683" s="67"/>
      <c r="AS683" s="67"/>
      <c r="AT683" s="67"/>
      <c r="AU683" s="67"/>
      <c r="AV683" s="67"/>
      <c r="AW683" s="67"/>
      <c r="AX683" s="67"/>
      <c r="AY683" s="67"/>
      <c r="AZ683" s="67"/>
      <c r="BA683" s="67"/>
      <c r="BB683" s="67"/>
      <c r="BC683" s="67"/>
      <c r="BD683" s="67"/>
      <c r="BE683" s="67"/>
      <c r="BF683" s="67"/>
      <c r="BG683" s="67"/>
      <c r="BH683" s="67"/>
      <c r="BI683" s="67"/>
      <c r="BJ683" s="67"/>
      <c r="BK683" s="67"/>
      <c r="BL683" s="67"/>
      <c r="BM683" s="67"/>
      <c r="BN683" s="67"/>
      <c r="BO683" s="67"/>
      <c r="BP683" s="67"/>
      <c r="BQ683" s="67"/>
      <c r="BR683" s="67"/>
    </row>
    <row r="684" ht="15.75" customHeight="1"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  <c r="AM684" s="67"/>
      <c r="AN684" s="67"/>
      <c r="AO684" s="67"/>
      <c r="AP684" s="67"/>
      <c r="AQ684" s="67"/>
      <c r="AR684" s="67"/>
      <c r="AS684" s="67"/>
      <c r="AT684" s="67"/>
      <c r="AU684" s="67"/>
      <c r="AV684" s="67"/>
      <c r="AW684" s="67"/>
      <c r="AX684" s="67"/>
      <c r="AY684" s="67"/>
      <c r="AZ684" s="67"/>
      <c r="BA684" s="67"/>
      <c r="BB684" s="67"/>
      <c r="BC684" s="67"/>
      <c r="BD684" s="67"/>
      <c r="BE684" s="67"/>
      <c r="BF684" s="67"/>
      <c r="BG684" s="67"/>
      <c r="BH684" s="67"/>
      <c r="BI684" s="67"/>
      <c r="BJ684" s="67"/>
      <c r="BK684" s="67"/>
      <c r="BL684" s="67"/>
      <c r="BM684" s="67"/>
      <c r="BN684" s="67"/>
      <c r="BO684" s="67"/>
      <c r="BP684" s="67"/>
      <c r="BQ684" s="67"/>
      <c r="BR684" s="67"/>
    </row>
    <row r="685" ht="15.75" customHeight="1"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  <c r="AM685" s="67"/>
      <c r="AN685" s="67"/>
      <c r="AO685" s="67"/>
      <c r="AP685" s="67"/>
      <c r="AQ685" s="67"/>
      <c r="AR685" s="67"/>
      <c r="AS685" s="67"/>
      <c r="AT685" s="67"/>
      <c r="AU685" s="67"/>
      <c r="AV685" s="67"/>
      <c r="AW685" s="67"/>
      <c r="AX685" s="67"/>
      <c r="AY685" s="67"/>
      <c r="AZ685" s="67"/>
      <c r="BA685" s="67"/>
      <c r="BB685" s="67"/>
      <c r="BC685" s="67"/>
      <c r="BD685" s="67"/>
      <c r="BE685" s="67"/>
      <c r="BF685" s="67"/>
      <c r="BG685" s="67"/>
      <c r="BH685" s="67"/>
      <c r="BI685" s="67"/>
      <c r="BJ685" s="67"/>
      <c r="BK685" s="67"/>
      <c r="BL685" s="67"/>
      <c r="BM685" s="67"/>
      <c r="BN685" s="67"/>
      <c r="BO685" s="67"/>
      <c r="BP685" s="67"/>
      <c r="BQ685" s="67"/>
      <c r="BR685" s="67"/>
    </row>
    <row r="686" ht="15.75" customHeight="1"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  <c r="AM686" s="67"/>
      <c r="AN686" s="67"/>
      <c r="AO686" s="67"/>
      <c r="AP686" s="67"/>
      <c r="AQ686" s="67"/>
      <c r="AR686" s="67"/>
      <c r="AS686" s="67"/>
      <c r="AT686" s="67"/>
      <c r="AU686" s="67"/>
      <c r="AV686" s="67"/>
      <c r="AW686" s="67"/>
      <c r="AX686" s="67"/>
      <c r="AY686" s="67"/>
      <c r="AZ686" s="67"/>
      <c r="BA686" s="67"/>
      <c r="BB686" s="67"/>
      <c r="BC686" s="67"/>
      <c r="BD686" s="67"/>
      <c r="BE686" s="67"/>
      <c r="BF686" s="67"/>
      <c r="BG686" s="67"/>
      <c r="BH686" s="67"/>
      <c r="BI686" s="67"/>
      <c r="BJ686" s="67"/>
      <c r="BK686" s="67"/>
      <c r="BL686" s="67"/>
      <c r="BM686" s="67"/>
      <c r="BN686" s="67"/>
      <c r="BO686" s="67"/>
      <c r="BP686" s="67"/>
      <c r="BQ686" s="67"/>
      <c r="BR686" s="67"/>
    </row>
    <row r="687" ht="15.75" customHeight="1"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  <c r="AM687" s="67"/>
      <c r="AN687" s="67"/>
      <c r="AO687" s="67"/>
      <c r="AP687" s="67"/>
      <c r="AQ687" s="67"/>
      <c r="AR687" s="67"/>
      <c r="AS687" s="67"/>
      <c r="AT687" s="67"/>
      <c r="AU687" s="67"/>
      <c r="AV687" s="67"/>
      <c r="AW687" s="67"/>
      <c r="AX687" s="67"/>
      <c r="AY687" s="67"/>
      <c r="AZ687" s="67"/>
      <c r="BA687" s="67"/>
      <c r="BB687" s="67"/>
      <c r="BC687" s="67"/>
      <c r="BD687" s="67"/>
      <c r="BE687" s="67"/>
      <c r="BF687" s="67"/>
      <c r="BG687" s="67"/>
      <c r="BH687" s="67"/>
      <c r="BI687" s="67"/>
      <c r="BJ687" s="67"/>
      <c r="BK687" s="67"/>
      <c r="BL687" s="67"/>
      <c r="BM687" s="67"/>
      <c r="BN687" s="67"/>
      <c r="BO687" s="67"/>
      <c r="BP687" s="67"/>
      <c r="BQ687" s="67"/>
      <c r="BR687" s="67"/>
    </row>
    <row r="688" ht="15.75" customHeight="1"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  <c r="AM688" s="67"/>
      <c r="AN688" s="67"/>
      <c r="AO688" s="67"/>
      <c r="AP688" s="67"/>
      <c r="AQ688" s="67"/>
      <c r="AR688" s="67"/>
      <c r="AS688" s="67"/>
      <c r="AT688" s="67"/>
      <c r="AU688" s="67"/>
      <c r="AV688" s="67"/>
      <c r="AW688" s="67"/>
      <c r="AX688" s="67"/>
      <c r="AY688" s="67"/>
      <c r="AZ688" s="67"/>
      <c r="BA688" s="67"/>
      <c r="BB688" s="67"/>
      <c r="BC688" s="67"/>
      <c r="BD688" s="67"/>
      <c r="BE688" s="67"/>
      <c r="BF688" s="67"/>
      <c r="BG688" s="67"/>
      <c r="BH688" s="67"/>
      <c r="BI688" s="67"/>
      <c r="BJ688" s="67"/>
      <c r="BK688" s="67"/>
      <c r="BL688" s="67"/>
      <c r="BM688" s="67"/>
      <c r="BN688" s="67"/>
      <c r="BO688" s="67"/>
      <c r="BP688" s="67"/>
      <c r="BQ688" s="67"/>
      <c r="BR688" s="67"/>
    </row>
    <row r="689" ht="15.75" customHeight="1"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  <c r="AM689" s="67"/>
      <c r="AN689" s="67"/>
      <c r="AO689" s="67"/>
      <c r="AP689" s="67"/>
      <c r="AQ689" s="67"/>
      <c r="AR689" s="67"/>
      <c r="AS689" s="67"/>
      <c r="AT689" s="67"/>
      <c r="AU689" s="67"/>
      <c r="AV689" s="67"/>
      <c r="AW689" s="67"/>
      <c r="AX689" s="67"/>
      <c r="AY689" s="67"/>
      <c r="AZ689" s="67"/>
      <c r="BA689" s="67"/>
      <c r="BB689" s="67"/>
      <c r="BC689" s="67"/>
      <c r="BD689" s="67"/>
      <c r="BE689" s="67"/>
      <c r="BF689" s="67"/>
      <c r="BG689" s="67"/>
      <c r="BH689" s="67"/>
      <c r="BI689" s="67"/>
      <c r="BJ689" s="67"/>
      <c r="BK689" s="67"/>
      <c r="BL689" s="67"/>
      <c r="BM689" s="67"/>
      <c r="BN689" s="67"/>
      <c r="BO689" s="67"/>
      <c r="BP689" s="67"/>
      <c r="BQ689" s="67"/>
      <c r="BR689" s="67"/>
    </row>
    <row r="690" ht="15.75" customHeight="1"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  <c r="AM690" s="67"/>
      <c r="AN690" s="67"/>
      <c r="AO690" s="67"/>
      <c r="AP690" s="67"/>
      <c r="AQ690" s="67"/>
      <c r="AR690" s="67"/>
      <c r="AS690" s="67"/>
      <c r="AT690" s="67"/>
      <c r="AU690" s="67"/>
      <c r="AV690" s="67"/>
      <c r="AW690" s="67"/>
      <c r="AX690" s="67"/>
      <c r="AY690" s="67"/>
      <c r="AZ690" s="67"/>
      <c r="BA690" s="67"/>
      <c r="BB690" s="67"/>
      <c r="BC690" s="67"/>
      <c r="BD690" s="67"/>
      <c r="BE690" s="67"/>
      <c r="BF690" s="67"/>
      <c r="BG690" s="67"/>
      <c r="BH690" s="67"/>
      <c r="BI690" s="67"/>
      <c r="BJ690" s="67"/>
      <c r="BK690" s="67"/>
      <c r="BL690" s="67"/>
      <c r="BM690" s="67"/>
      <c r="BN690" s="67"/>
      <c r="BO690" s="67"/>
      <c r="BP690" s="67"/>
      <c r="BQ690" s="67"/>
      <c r="BR690" s="67"/>
    </row>
    <row r="691" ht="15.75" customHeight="1"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  <c r="AM691" s="67"/>
      <c r="AN691" s="67"/>
      <c r="AO691" s="67"/>
      <c r="AP691" s="67"/>
      <c r="AQ691" s="67"/>
      <c r="AR691" s="67"/>
      <c r="AS691" s="67"/>
      <c r="AT691" s="67"/>
      <c r="AU691" s="67"/>
      <c r="AV691" s="67"/>
      <c r="AW691" s="67"/>
      <c r="AX691" s="67"/>
      <c r="AY691" s="67"/>
      <c r="AZ691" s="67"/>
      <c r="BA691" s="67"/>
      <c r="BB691" s="67"/>
      <c r="BC691" s="67"/>
      <c r="BD691" s="67"/>
      <c r="BE691" s="67"/>
      <c r="BF691" s="67"/>
      <c r="BG691" s="67"/>
      <c r="BH691" s="67"/>
      <c r="BI691" s="67"/>
      <c r="BJ691" s="67"/>
      <c r="BK691" s="67"/>
      <c r="BL691" s="67"/>
      <c r="BM691" s="67"/>
      <c r="BN691" s="67"/>
      <c r="BO691" s="67"/>
      <c r="BP691" s="67"/>
      <c r="BQ691" s="67"/>
      <c r="BR691" s="67"/>
    </row>
    <row r="692" ht="15.75" customHeight="1"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  <c r="AM692" s="67"/>
      <c r="AN692" s="67"/>
      <c r="AO692" s="67"/>
      <c r="AP692" s="67"/>
      <c r="AQ692" s="67"/>
      <c r="AR692" s="67"/>
      <c r="AS692" s="67"/>
      <c r="AT692" s="67"/>
      <c r="AU692" s="67"/>
      <c r="AV692" s="67"/>
      <c r="AW692" s="67"/>
      <c r="AX692" s="67"/>
      <c r="AY692" s="67"/>
      <c r="AZ692" s="67"/>
      <c r="BA692" s="67"/>
      <c r="BB692" s="67"/>
      <c r="BC692" s="67"/>
      <c r="BD692" s="67"/>
      <c r="BE692" s="67"/>
      <c r="BF692" s="67"/>
      <c r="BG692" s="67"/>
      <c r="BH692" s="67"/>
      <c r="BI692" s="67"/>
      <c r="BJ692" s="67"/>
      <c r="BK692" s="67"/>
      <c r="BL692" s="67"/>
      <c r="BM692" s="67"/>
      <c r="BN692" s="67"/>
      <c r="BO692" s="67"/>
      <c r="BP692" s="67"/>
      <c r="BQ692" s="67"/>
      <c r="BR692" s="67"/>
    </row>
    <row r="693" ht="15.75" customHeight="1"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  <c r="AM693" s="67"/>
      <c r="AN693" s="67"/>
      <c r="AO693" s="67"/>
      <c r="AP693" s="67"/>
      <c r="AQ693" s="67"/>
      <c r="AR693" s="67"/>
      <c r="AS693" s="67"/>
      <c r="AT693" s="67"/>
      <c r="AU693" s="67"/>
      <c r="AV693" s="67"/>
      <c r="AW693" s="67"/>
      <c r="AX693" s="67"/>
      <c r="AY693" s="67"/>
      <c r="AZ693" s="67"/>
      <c r="BA693" s="67"/>
      <c r="BB693" s="67"/>
      <c r="BC693" s="67"/>
      <c r="BD693" s="67"/>
      <c r="BE693" s="67"/>
      <c r="BF693" s="67"/>
      <c r="BG693" s="67"/>
      <c r="BH693" s="67"/>
      <c r="BI693" s="67"/>
      <c r="BJ693" s="67"/>
      <c r="BK693" s="67"/>
      <c r="BL693" s="67"/>
      <c r="BM693" s="67"/>
      <c r="BN693" s="67"/>
      <c r="BO693" s="67"/>
      <c r="BP693" s="67"/>
      <c r="BQ693" s="67"/>
      <c r="BR693" s="67"/>
    </row>
    <row r="694" ht="15.75" customHeight="1"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  <c r="AM694" s="67"/>
      <c r="AN694" s="67"/>
      <c r="AO694" s="67"/>
      <c r="AP694" s="67"/>
      <c r="AQ694" s="67"/>
      <c r="AR694" s="67"/>
      <c r="AS694" s="67"/>
      <c r="AT694" s="67"/>
      <c r="AU694" s="67"/>
      <c r="AV694" s="67"/>
      <c r="AW694" s="67"/>
      <c r="AX694" s="67"/>
      <c r="AY694" s="67"/>
      <c r="AZ694" s="67"/>
      <c r="BA694" s="67"/>
      <c r="BB694" s="67"/>
      <c r="BC694" s="67"/>
      <c r="BD694" s="67"/>
      <c r="BE694" s="67"/>
      <c r="BF694" s="67"/>
      <c r="BG694" s="67"/>
      <c r="BH694" s="67"/>
      <c r="BI694" s="67"/>
      <c r="BJ694" s="67"/>
      <c r="BK694" s="67"/>
      <c r="BL694" s="67"/>
      <c r="BM694" s="67"/>
      <c r="BN694" s="67"/>
      <c r="BO694" s="67"/>
      <c r="BP694" s="67"/>
      <c r="BQ694" s="67"/>
      <c r="BR694" s="67"/>
    </row>
    <row r="695" ht="15.75" customHeight="1"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  <c r="AM695" s="67"/>
      <c r="AN695" s="67"/>
      <c r="AO695" s="67"/>
      <c r="AP695" s="67"/>
      <c r="AQ695" s="67"/>
      <c r="AR695" s="67"/>
      <c r="AS695" s="67"/>
      <c r="AT695" s="67"/>
      <c r="AU695" s="67"/>
      <c r="AV695" s="67"/>
      <c r="AW695" s="67"/>
      <c r="AX695" s="67"/>
      <c r="AY695" s="67"/>
      <c r="AZ695" s="67"/>
      <c r="BA695" s="67"/>
      <c r="BB695" s="67"/>
      <c r="BC695" s="67"/>
      <c r="BD695" s="67"/>
      <c r="BE695" s="67"/>
      <c r="BF695" s="67"/>
      <c r="BG695" s="67"/>
      <c r="BH695" s="67"/>
      <c r="BI695" s="67"/>
      <c r="BJ695" s="67"/>
      <c r="BK695" s="67"/>
      <c r="BL695" s="67"/>
      <c r="BM695" s="67"/>
      <c r="BN695" s="67"/>
      <c r="BO695" s="67"/>
      <c r="BP695" s="67"/>
      <c r="BQ695" s="67"/>
      <c r="BR695" s="67"/>
    </row>
    <row r="696" ht="15.75" customHeight="1"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  <c r="AM696" s="67"/>
      <c r="AN696" s="67"/>
      <c r="AO696" s="67"/>
      <c r="AP696" s="67"/>
      <c r="AQ696" s="67"/>
      <c r="AR696" s="67"/>
      <c r="AS696" s="67"/>
      <c r="AT696" s="67"/>
      <c r="AU696" s="67"/>
      <c r="AV696" s="67"/>
      <c r="AW696" s="67"/>
      <c r="AX696" s="67"/>
      <c r="AY696" s="67"/>
      <c r="AZ696" s="67"/>
      <c r="BA696" s="67"/>
      <c r="BB696" s="67"/>
      <c r="BC696" s="67"/>
      <c r="BD696" s="67"/>
      <c r="BE696" s="67"/>
      <c r="BF696" s="67"/>
      <c r="BG696" s="67"/>
      <c r="BH696" s="67"/>
      <c r="BI696" s="67"/>
      <c r="BJ696" s="67"/>
      <c r="BK696" s="67"/>
      <c r="BL696" s="67"/>
      <c r="BM696" s="67"/>
      <c r="BN696" s="67"/>
      <c r="BO696" s="67"/>
      <c r="BP696" s="67"/>
      <c r="BQ696" s="67"/>
      <c r="BR696" s="67"/>
    </row>
    <row r="697" ht="15.75" customHeight="1"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  <c r="AM697" s="67"/>
      <c r="AN697" s="67"/>
      <c r="AO697" s="67"/>
      <c r="AP697" s="67"/>
      <c r="AQ697" s="67"/>
      <c r="AR697" s="67"/>
      <c r="AS697" s="67"/>
      <c r="AT697" s="67"/>
      <c r="AU697" s="67"/>
      <c r="AV697" s="67"/>
      <c r="AW697" s="67"/>
      <c r="AX697" s="67"/>
      <c r="AY697" s="67"/>
      <c r="AZ697" s="67"/>
      <c r="BA697" s="67"/>
      <c r="BB697" s="67"/>
      <c r="BC697" s="67"/>
      <c r="BD697" s="67"/>
      <c r="BE697" s="67"/>
      <c r="BF697" s="67"/>
      <c r="BG697" s="67"/>
      <c r="BH697" s="67"/>
      <c r="BI697" s="67"/>
      <c r="BJ697" s="67"/>
      <c r="BK697" s="67"/>
      <c r="BL697" s="67"/>
      <c r="BM697" s="67"/>
      <c r="BN697" s="67"/>
      <c r="BO697" s="67"/>
      <c r="BP697" s="67"/>
      <c r="BQ697" s="67"/>
      <c r="BR697" s="67"/>
    </row>
    <row r="698" ht="15.75" customHeight="1"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  <c r="AM698" s="67"/>
      <c r="AN698" s="67"/>
      <c r="AO698" s="67"/>
      <c r="AP698" s="67"/>
      <c r="AQ698" s="67"/>
      <c r="AR698" s="67"/>
      <c r="AS698" s="67"/>
      <c r="AT698" s="67"/>
      <c r="AU698" s="67"/>
      <c r="AV698" s="67"/>
      <c r="AW698" s="67"/>
      <c r="AX698" s="67"/>
      <c r="AY698" s="67"/>
      <c r="AZ698" s="67"/>
      <c r="BA698" s="67"/>
      <c r="BB698" s="67"/>
      <c r="BC698" s="67"/>
      <c r="BD698" s="67"/>
      <c r="BE698" s="67"/>
      <c r="BF698" s="67"/>
      <c r="BG698" s="67"/>
      <c r="BH698" s="67"/>
      <c r="BI698" s="67"/>
      <c r="BJ698" s="67"/>
      <c r="BK698" s="67"/>
      <c r="BL698" s="67"/>
      <c r="BM698" s="67"/>
      <c r="BN698" s="67"/>
      <c r="BO698" s="67"/>
      <c r="BP698" s="67"/>
      <c r="BQ698" s="67"/>
      <c r="BR698" s="67"/>
    </row>
    <row r="699" ht="15.75" customHeight="1"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  <c r="AO699" s="67"/>
      <c r="AP699" s="67"/>
      <c r="AQ699" s="67"/>
      <c r="AR699" s="67"/>
      <c r="AS699" s="67"/>
      <c r="AT699" s="67"/>
      <c r="AU699" s="67"/>
      <c r="AV699" s="67"/>
      <c r="AW699" s="67"/>
      <c r="AX699" s="67"/>
      <c r="AY699" s="67"/>
      <c r="AZ699" s="67"/>
      <c r="BA699" s="67"/>
      <c r="BB699" s="67"/>
      <c r="BC699" s="67"/>
      <c r="BD699" s="67"/>
      <c r="BE699" s="67"/>
      <c r="BF699" s="67"/>
      <c r="BG699" s="67"/>
      <c r="BH699" s="67"/>
      <c r="BI699" s="67"/>
      <c r="BJ699" s="67"/>
      <c r="BK699" s="67"/>
      <c r="BL699" s="67"/>
      <c r="BM699" s="67"/>
      <c r="BN699" s="67"/>
      <c r="BO699" s="67"/>
      <c r="BP699" s="67"/>
      <c r="BQ699" s="67"/>
      <c r="BR699" s="67"/>
    </row>
    <row r="700" ht="15.75" customHeight="1"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  <c r="AO700" s="67"/>
      <c r="AP700" s="67"/>
      <c r="AQ700" s="67"/>
      <c r="AR700" s="67"/>
      <c r="AS700" s="67"/>
      <c r="AT700" s="67"/>
      <c r="AU700" s="67"/>
      <c r="AV700" s="67"/>
      <c r="AW700" s="67"/>
      <c r="AX700" s="67"/>
      <c r="AY700" s="67"/>
      <c r="AZ700" s="67"/>
      <c r="BA700" s="67"/>
      <c r="BB700" s="67"/>
      <c r="BC700" s="67"/>
      <c r="BD700" s="67"/>
      <c r="BE700" s="67"/>
      <c r="BF700" s="67"/>
      <c r="BG700" s="67"/>
      <c r="BH700" s="67"/>
      <c r="BI700" s="67"/>
      <c r="BJ700" s="67"/>
      <c r="BK700" s="67"/>
      <c r="BL700" s="67"/>
      <c r="BM700" s="67"/>
      <c r="BN700" s="67"/>
      <c r="BO700" s="67"/>
      <c r="BP700" s="67"/>
      <c r="BQ700" s="67"/>
      <c r="BR700" s="67"/>
    </row>
    <row r="701" ht="15.75" customHeight="1"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  <c r="AO701" s="67"/>
      <c r="AP701" s="67"/>
      <c r="AQ701" s="67"/>
      <c r="AR701" s="67"/>
      <c r="AS701" s="67"/>
      <c r="AT701" s="67"/>
      <c r="AU701" s="67"/>
      <c r="AV701" s="67"/>
      <c r="AW701" s="67"/>
      <c r="AX701" s="67"/>
      <c r="AY701" s="67"/>
      <c r="AZ701" s="67"/>
      <c r="BA701" s="67"/>
      <c r="BB701" s="67"/>
      <c r="BC701" s="67"/>
      <c r="BD701" s="67"/>
      <c r="BE701" s="67"/>
      <c r="BF701" s="67"/>
      <c r="BG701" s="67"/>
      <c r="BH701" s="67"/>
      <c r="BI701" s="67"/>
      <c r="BJ701" s="67"/>
      <c r="BK701" s="67"/>
      <c r="BL701" s="67"/>
      <c r="BM701" s="67"/>
      <c r="BN701" s="67"/>
      <c r="BO701" s="67"/>
      <c r="BP701" s="67"/>
      <c r="BQ701" s="67"/>
      <c r="BR701" s="67"/>
    </row>
    <row r="702" ht="15.75" customHeight="1"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  <c r="AO702" s="67"/>
      <c r="AP702" s="67"/>
      <c r="AQ702" s="67"/>
      <c r="AR702" s="67"/>
      <c r="AS702" s="67"/>
      <c r="AT702" s="67"/>
      <c r="AU702" s="67"/>
      <c r="AV702" s="67"/>
      <c r="AW702" s="67"/>
      <c r="AX702" s="67"/>
      <c r="AY702" s="67"/>
      <c r="AZ702" s="67"/>
      <c r="BA702" s="67"/>
      <c r="BB702" s="67"/>
      <c r="BC702" s="67"/>
      <c r="BD702" s="67"/>
      <c r="BE702" s="67"/>
      <c r="BF702" s="67"/>
      <c r="BG702" s="67"/>
      <c r="BH702" s="67"/>
      <c r="BI702" s="67"/>
      <c r="BJ702" s="67"/>
      <c r="BK702" s="67"/>
      <c r="BL702" s="67"/>
      <c r="BM702" s="67"/>
      <c r="BN702" s="67"/>
      <c r="BO702" s="67"/>
      <c r="BP702" s="67"/>
      <c r="BQ702" s="67"/>
      <c r="BR702" s="67"/>
    </row>
    <row r="703" ht="15.75" customHeight="1"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  <c r="AO703" s="67"/>
      <c r="AP703" s="67"/>
      <c r="AQ703" s="67"/>
      <c r="AR703" s="67"/>
      <c r="AS703" s="67"/>
      <c r="AT703" s="67"/>
      <c r="AU703" s="67"/>
      <c r="AV703" s="67"/>
      <c r="AW703" s="67"/>
      <c r="AX703" s="67"/>
      <c r="AY703" s="67"/>
      <c r="AZ703" s="67"/>
      <c r="BA703" s="67"/>
      <c r="BB703" s="67"/>
      <c r="BC703" s="67"/>
      <c r="BD703" s="67"/>
      <c r="BE703" s="67"/>
      <c r="BF703" s="67"/>
      <c r="BG703" s="67"/>
      <c r="BH703" s="67"/>
      <c r="BI703" s="67"/>
      <c r="BJ703" s="67"/>
      <c r="BK703" s="67"/>
      <c r="BL703" s="67"/>
      <c r="BM703" s="67"/>
      <c r="BN703" s="67"/>
      <c r="BO703" s="67"/>
      <c r="BP703" s="67"/>
      <c r="BQ703" s="67"/>
      <c r="BR703" s="67"/>
    </row>
    <row r="704" ht="15.75" customHeight="1"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  <c r="AO704" s="67"/>
      <c r="AP704" s="67"/>
      <c r="AQ704" s="67"/>
      <c r="AR704" s="67"/>
      <c r="AS704" s="67"/>
      <c r="AT704" s="67"/>
      <c r="AU704" s="67"/>
      <c r="AV704" s="67"/>
      <c r="AW704" s="67"/>
      <c r="AX704" s="67"/>
      <c r="AY704" s="67"/>
      <c r="AZ704" s="67"/>
      <c r="BA704" s="67"/>
      <c r="BB704" s="67"/>
      <c r="BC704" s="67"/>
      <c r="BD704" s="67"/>
      <c r="BE704" s="67"/>
      <c r="BF704" s="67"/>
      <c r="BG704" s="67"/>
      <c r="BH704" s="67"/>
      <c r="BI704" s="67"/>
      <c r="BJ704" s="67"/>
      <c r="BK704" s="67"/>
      <c r="BL704" s="67"/>
      <c r="BM704" s="67"/>
      <c r="BN704" s="67"/>
      <c r="BO704" s="67"/>
      <c r="BP704" s="67"/>
      <c r="BQ704" s="67"/>
      <c r="BR704" s="67"/>
    </row>
    <row r="705" ht="15.75" customHeight="1"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  <c r="AO705" s="67"/>
      <c r="AP705" s="67"/>
      <c r="AQ705" s="67"/>
      <c r="AR705" s="67"/>
      <c r="AS705" s="67"/>
      <c r="AT705" s="67"/>
      <c r="AU705" s="67"/>
      <c r="AV705" s="67"/>
      <c r="AW705" s="67"/>
      <c r="AX705" s="67"/>
      <c r="AY705" s="67"/>
      <c r="AZ705" s="67"/>
      <c r="BA705" s="67"/>
      <c r="BB705" s="67"/>
      <c r="BC705" s="67"/>
      <c r="BD705" s="67"/>
      <c r="BE705" s="67"/>
      <c r="BF705" s="67"/>
      <c r="BG705" s="67"/>
      <c r="BH705" s="67"/>
      <c r="BI705" s="67"/>
      <c r="BJ705" s="67"/>
      <c r="BK705" s="67"/>
      <c r="BL705" s="67"/>
      <c r="BM705" s="67"/>
      <c r="BN705" s="67"/>
      <c r="BO705" s="67"/>
      <c r="BP705" s="67"/>
      <c r="BQ705" s="67"/>
      <c r="BR705" s="67"/>
    </row>
    <row r="706" ht="15.75" customHeight="1"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  <c r="AO706" s="67"/>
      <c r="AP706" s="67"/>
      <c r="AQ706" s="67"/>
      <c r="AR706" s="67"/>
      <c r="AS706" s="67"/>
      <c r="AT706" s="67"/>
      <c r="AU706" s="67"/>
      <c r="AV706" s="67"/>
      <c r="AW706" s="67"/>
      <c r="AX706" s="67"/>
      <c r="AY706" s="67"/>
      <c r="AZ706" s="67"/>
      <c r="BA706" s="67"/>
      <c r="BB706" s="67"/>
      <c r="BC706" s="67"/>
      <c r="BD706" s="67"/>
      <c r="BE706" s="67"/>
      <c r="BF706" s="67"/>
      <c r="BG706" s="67"/>
      <c r="BH706" s="67"/>
      <c r="BI706" s="67"/>
      <c r="BJ706" s="67"/>
      <c r="BK706" s="67"/>
      <c r="BL706" s="67"/>
      <c r="BM706" s="67"/>
      <c r="BN706" s="67"/>
      <c r="BO706" s="67"/>
      <c r="BP706" s="67"/>
      <c r="BQ706" s="67"/>
      <c r="BR706" s="67"/>
    </row>
    <row r="707" ht="15.75" customHeight="1"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  <c r="AM707" s="67"/>
      <c r="AN707" s="67"/>
      <c r="AO707" s="67"/>
      <c r="AP707" s="67"/>
      <c r="AQ707" s="67"/>
      <c r="AR707" s="67"/>
      <c r="AS707" s="67"/>
      <c r="AT707" s="67"/>
      <c r="AU707" s="67"/>
      <c r="AV707" s="67"/>
      <c r="AW707" s="67"/>
      <c r="AX707" s="67"/>
      <c r="AY707" s="67"/>
      <c r="AZ707" s="67"/>
      <c r="BA707" s="67"/>
      <c r="BB707" s="67"/>
      <c r="BC707" s="67"/>
      <c r="BD707" s="67"/>
      <c r="BE707" s="67"/>
      <c r="BF707" s="67"/>
      <c r="BG707" s="67"/>
      <c r="BH707" s="67"/>
      <c r="BI707" s="67"/>
      <c r="BJ707" s="67"/>
      <c r="BK707" s="67"/>
      <c r="BL707" s="67"/>
      <c r="BM707" s="67"/>
      <c r="BN707" s="67"/>
      <c r="BO707" s="67"/>
      <c r="BP707" s="67"/>
      <c r="BQ707" s="67"/>
      <c r="BR707" s="67"/>
    </row>
    <row r="708" ht="15.75" customHeight="1"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  <c r="AM708" s="67"/>
      <c r="AN708" s="67"/>
      <c r="AO708" s="67"/>
      <c r="AP708" s="67"/>
      <c r="AQ708" s="67"/>
      <c r="AR708" s="67"/>
      <c r="AS708" s="67"/>
      <c r="AT708" s="67"/>
      <c r="AU708" s="67"/>
      <c r="AV708" s="67"/>
      <c r="AW708" s="67"/>
      <c r="AX708" s="67"/>
      <c r="AY708" s="67"/>
      <c r="AZ708" s="67"/>
      <c r="BA708" s="67"/>
      <c r="BB708" s="67"/>
      <c r="BC708" s="67"/>
      <c r="BD708" s="67"/>
      <c r="BE708" s="67"/>
      <c r="BF708" s="67"/>
      <c r="BG708" s="67"/>
      <c r="BH708" s="67"/>
      <c r="BI708" s="67"/>
      <c r="BJ708" s="67"/>
      <c r="BK708" s="67"/>
      <c r="BL708" s="67"/>
      <c r="BM708" s="67"/>
      <c r="BN708" s="67"/>
      <c r="BO708" s="67"/>
      <c r="BP708" s="67"/>
      <c r="BQ708" s="67"/>
      <c r="BR708" s="67"/>
    </row>
    <row r="709" ht="15.75" customHeight="1"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  <c r="AM709" s="67"/>
      <c r="AN709" s="67"/>
      <c r="AO709" s="67"/>
      <c r="AP709" s="67"/>
      <c r="AQ709" s="67"/>
      <c r="AR709" s="67"/>
      <c r="AS709" s="67"/>
      <c r="AT709" s="67"/>
      <c r="AU709" s="67"/>
      <c r="AV709" s="67"/>
      <c r="AW709" s="67"/>
      <c r="AX709" s="67"/>
      <c r="AY709" s="67"/>
      <c r="AZ709" s="67"/>
      <c r="BA709" s="67"/>
      <c r="BB709" s="67"/>
      <c r="BC709" s="67"/>
      <c r="BD709" s="67"/>
      <c r="BE709" s="67"/>
      <c r="BF709" s="67"/>
      <c r="BG709" s="67"/>
      <c r="BH709" s="67"/>
      <c r="BI709" s="67"/>
      <c r="BJ709" s="67"/>
      <c r="BK709" s="67"/>
      <c r="BL709" s="67"/>
      <c r="BM709" s="67"/>
      <c r="BN709" s="67"/>
      <c r="BO709" s="67"/>
      <c r="BP709" s="67"/>
      <c r="BQ709" s="67"/>
      <c r="BR709" s="67"/>
    </row>
    <row r="710" ht="15.75" customHeight="1"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  <c r="AO710" s="67"/>
      <c r="AP710" s="67"/>
      <c r="AQ710" s="67"/>
      <c r="AR710" s="67"/>
      <c r="AS710" s="67"/>
      <c r="AT710" s="67"/>
      <c r="AU710" s="67"/>
      <c r="AV710" s="67"/>
      <c r="AW710" s="67"/>
      <c r="AX710" s="67"/>
      <c r="AY710" s="67"/>
      <c r="AZ710" s="67"/>
      <c r="BA710" s="67"/>
      <c r="BB710" s="67"/>
      <c r="BC710" s="67"/>
      <c r="BD710" s="67"/>
      <c r="BE710" s="67"/>
      <c r="BF710" s="67"/>
      <c r="BG710" s="67"/>
      <c r="BH710" s="67"/>
      <c r="BI710" s="67"/>
      <c r="BJ710" s="67"/>
      <c r="BK710" s="67"/>
      <c r="BL710" s="67"/>
      <c r="BM710" s="67"/>
      <c r="BN710" s="67"/>
      <c r="BO710" s="67"/>
      <c r="BP710" s="67"/>
      <c r="BQ710" s="67"/>
      <c r="BR710" s="67"/>
    </row>
    <row r="711" ht="15.75" customHeight="1"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  <c r="AO711" s="67"/>
      <c r="AP711" s="67"/>
      <c r="AQ711" s="67"/>
      <c r="AR711" s="67"/>
      <c r="AS711" s="67"/>
      <c r="AT711" s="67"/>
      <c r="AU711" s="67"/>
      <c r="AV711" s="67"/>
      <c r="AW711" s="67"/>
      <c r="AX711" s="67"/>
      <c r="AY711" s="67"/>
      <c r="AZ711" s="67"/>
      <c r="BA711" s="67"/>
      <c r="BB711" s="67"/>
      <c r="BC711" s="67"/>
      <c r="BD711" s="67"/>
      <c r="BE711" s="67"/>
      <c r="BF711" s="67"/>
      <c r="BG711" s="67"/>
      <c r="BH711" s="67"/>
      <c r="BI711" s="67"/>
      <c r="BJ711" s="67"/>
      <c r="BK711" s="67"/>
      <c r="BL711" s="67"/>
      <c r="BM711" s="67"/>
      <c r="BN711" s="67"/>
      <c r="BO711" s="67"/>
      <c r="BP711" s="67"/>
      <c r="BQ711" s="67"/>
      <c r="BR711" s="67"/>
    </row>
    <row r="712" ht="15.75" customHeight="1"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  <c r="AM712" s="67"/>
      <c r="AN712" s="67"/>
      <c r="AO712" s="67"/>
      <c r="AP712" s="67"/>
      <c r="AQ712" s="67"/>
      <c r="AR712" s="67"/>
      <c r="AS712" s="67"/>
      <c r="AT712" s="67"/>
      <c r="AU712" s="67"/>
      <c r="AV712" s="67"/>
      <c r="AW712" s="67"/>
      <c r="AX712" s="67"/>
      <c r="AY712" s="67"/>
      <c r="AZ712" s="67"/>
      <c r="BA712" s="67"/>
      <c r="BB712" s="67"/>
      <c r="BC712" s="67"/>
      <c r="BD712" s="67"/>
      <c r="BE712" s="67"/>
      <c r="BF712" s="67"/>
      <c r="BG712" s="67"/>
      <c r="BH712" s="67"/>
      <c r="BI712" s="67"/>
      <c r="BJ712" s="67"/>
      <c r="BK712" s="67"/>
      <c r="BL712" s="67"/>
      <c r="BM712" s="67"/>
      <c r="BN712" s="67"/>
      <c r="BO712" s="67"/>
      <c r="BP712" s="67"/>
      <c r="BQ712" s="67"/>
      <c r="BR712" s="67"/>
    </row>
    <row r="713" ht="15.75" customHeight="1"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  <c r="AM713" s="67"/>
      <c r="AN713" s="67"/>
      <c r="AO713" s="67"/>
      <c r="AP713" s="67"/>
      <c r="AQ713" s="67"/>
      <c r="AR713" s="67"/>
      <c r="AS713" s="67"/>
      <c r="AT713" s="67"/>
      <c r="AU713" s="67"/>
      <c r="AV713" s="67"/>
      <c r="AW713" s="67"/>
      <c r="AX713" s="67"/>
      <c r="AY713" s="67"/>
      <c r="AZ713" s="67"/>
      <c r="BA713" s="67"/>
      <c r="BB713" s="67"/>
      <c r="BC713" s="67"/>
      <c r="BD713" s="67"/>
      <c r="BE713" s="67"/>
      <c r="BF713" s="67"/>
      <c r="BG713" s="67"/>
      <c r="BH713" s="67"/>
      <c r="BI713" s="67"/>
      <c r="BJ713" s="67"/>
      <c r="BK713" s="67"/>
      <c r="BL713" s="67"/>
      <c r="BM713" s="67"/>
      <c r="BN713" s="67"/>
      <c r="BO713" s="67"/>
      <c r="BP713" s="67"/>
      <c r="BQ713" s="67"/>
      <c r="BR713" s="67"/>
    </row>
    <row r="714" ht="15.75" customHeight="1"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  <c r="AM714" s="67"/>
      <c r="AN714" s="67"/>
      <c r="AO714" s="67"/>
      <c r="AP714" s="67"/>
      <c r="AQ714" s="67"/>
      <c r="AR714" s="67"/>
      <c r="AS714" s="67"/>
      <c r="AT714" s="67"/>
      <c r="AU714" s="67"/>
      <c r="AV714" s="67"/>
      <c r="AW714" s="67"/>
      <c r="AX714" s="67"/>
      <c r="AY714" s="67"/>
      <c r="AZ714" s="67"/>
      <c r="BA714" s="67"/>
      <c r="BB714" s="67"/>
      <c r="BC714" s="67"/>
      <c r="BD714" s="67"/>
      <c r="BE714" s="67"/>
      <c r="BF714" s="67"/>
      <c r="BG714" s="67"/>
      <c r="BH714" s="67"/>
      <c r="BI714" s="67"/>
      <c r="BJ714" s="67"/>
      <c r="BK714" s="67"/>
      <c r="BL714" s="67"/>
      <c r="BM714" s="67"/>
      <c r="BN714" s="67"/>
      <c r="BO714" s="67"/>
      <c r="BP714" s="67"/>
      <c r="BQ714" s="67"/>
      <c r="BR714" s="67"/>
    </row>
    <row r="715" ht="15.75" customHeight="1"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  <c r="AM715" s="67"/>
      <c r="AN715" s="67"/>
      <c r="AO715" s="67"/>
      <c r="AP715" s="67"/>
      <c r="AQ715" s="67"/>
      <c r="AR715" s="67"/>
      <c r="AS715" s="67"/>
      <c r="AT715" s="67"/>
      <c r="AU715" s="67"/>
      <c r="AV715" s="67"/>
      <c r="AW715" s="67"/>
      <c r="AX715" s="67"/>
      <c r="AY715" s="67"/>
      <c r="AZ715" s="67"/>
      <c r="BA715" s="67"/>
      <c r="BB715" s="67"/>
      <c r="BC715" s="67"/>
      <c r="BD715" s="67"/>
      <c r="BE715" s="67"/>
      <c r="BF715" s="67"/>
      <c r="BG715" s="67"/>
      <c r="BH715" s="67"/>
      <c r="BI715" s="67"/>
      <c r="BJ715" s="67"/>
      <c r="BK715" s="67"/>
      <c r="BL715" s="67"/>
      <c r="BM715" s="67"/>
      <c r="BN715" s="67"/>
      <c r="BO715" s="67"/>
      <c r="BP715" s="67"/>
      <c r="BQ715" s="67"/>
      <c r="BR715" s="67"/>
    </row>
    <row r="716" ht="15.75" customHeight="1"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  <c r="AO716" s="67"/>
      <c r="AP716" s="67"/>
      <c r="AQ716" s="67"/>
      <c r="AR716" s="67"/>
      <c r="AS716" s="67"/>
      <c r="AT716" s="67"/>
      <c r="AU716" s="67"/>
      <c r="AV716" s="67"/>
      <c r="AW716" s="67"/>
      <c r="AX716" s="67"/>
      <c r="AY716" s="67"/>
      <c r="AZ716" s="67"/>
      <c r="BA716" s="67"/>
      <c r="BB716" s="67"/>
      <c r="BC716" s="67"/>
      <c r="BD716" s="67"/>
      <c r="BE716" s="67"/>
      <c r="BF716" s="67"/>
      <c r="BG716" s="67"/>
      <c r="BH716" s="67"/>
      <c r="BI716" s="67"/>
      <c r="BJ716" s="67"/>
      <c r="BK716" s="67"/>
      <c r="BL716" s="67"/>
      <c r="BM716" s="67"/>
      <c r="BN716" s="67"/>
      <c r="BO716" s="67"/>
      <c r="BP716" s="67"/>
      <c r="BQ716" s="67"/>
      <c r="BR716" s="67"/>
    </row>
    <row r="717" ht="15.75" customHeight="1"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  <c r="AM717" s="67"/>
      <c r="AN717" s="67"/>
      <c r="AO717" s="67"/>
      <c r="AP717" s="67"/>
      <c r="AQ717" s="67"/>
      <c r="AR717" s="67"/>
      <c r="AS717" s="67"/>
      <c r="AT717" s="67"/>
      <c r="AU717" s="67"/>
      <c r="AV717" s="67"/>
      <c r="AW717" s="67"/>
      <c r="AX717" s="67"/>
      <c r="AY717" s="67"/>
      <c r="AZ717" s="67"/>
      <c r="BA717" s="67"/>
      <c r="BB717" s="67"/>
      <c r="BC717" s="67"/>
      <c r="BD717" s="67"/>
      <c r="BE717" s="67"/>
      <c r="BF717" s="67"/>
      <c r="BG717" s="67"/>
      <c r="BH717" s="67"/>
      <c r="BI717" s="67"/>
      <c r="BJ717" s="67"/>
      <c r="BK717" s="67"/>
      <c r="BL717" s="67"/>
      <c r="BM717" s="67"/>
      <c r="BN717" s="67"/>
      <c r="BO717" s="67"/>
      <c r="BP717" s="67"/>
      <c r="BQ717" s="67"/>
      <c r="BR717" s="67"/>
    </row>
    <row r="718" ht="15.75" customHeight="1"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  <c r="AM718" s="67"/>
      <c r="AN718" s="67"/>
      <c r="AO718" s="67"/>
      <c r="AP718" s="67"/>
      <c r="AQ718" s="67"/>
      <c r="AR718" s="67"/>
      <c r="AS718" s="67"/>
      <c r="AT718" s="67"/>
      <c r="AU718" s="67"/>
      <c r="AV718" s="67"/>
      <c r="AW718" s="67"/>
      <c r="AX718" s="67"/>
      <c r="AY718" s="67"/>
      <c r="AZ718" s="67"/>
      <c r="BA718" s="67"/>
      <c r="BB718" s="67"/>
      <c r="BC718" s="67"/>
      <c r="BD718" s="67"/>
      <c r="BE718" s="67"/>
      <c r="BF718" s="67"/>
      <c r="BG718" s="67"/>
      <c r="BH718" s="67"/>
      <c r="BI718" s="67"/>
      <c r="BJ718" s="67"/>
      <c r="BK718" s="67"/>
      <c r="BL718" s="67"/>
      <c r="BM718" s="67"/>
      <c r="BN718" s="67"/>
      <c r="BO718" s="67"/>
      <c r="BP718" s="67"/>
      <c r="BQ718" s="67"/>
      <c r="BR718" s="67"/>
    </row>
    <row r="719" ht="15.75" customHeight="1"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  <c r="AM719" s="67"/>
      <c r="AN719" s="67"/>
      <c r="AO719" s="67"/>
      <c r="AP719" s="67"/>
      <c r="AQ719" s="67"/>
      <c r="AR719" s="67"/>
      <c r="AS719" s="67"/>
      <c r="AT719" s="67"/>
      <c r="AU719" s="67"/>
      <c r="AV719" s="67"/>
      <c r="AW719" s="67"/>
      <c r="AX719" s="67"/>
      <c r="AY719" s="67"/>
      <c r="AZ719" s="67"/>
      <c r="BA719" s="67"/>
      <c r="BB719" s="67"/>
      <c r="BC719" s="67"/>
      <c r="BD719" s="67"/>
      <c r="BE719" s="67"/>
      <c r="BF719" s="67"/>
      <c r="BG719" s="67"/>
      <c r="BH719" s="67"/>
      <c r="BI719" s="67"/>
      <c r="BJ719" s="67"/>
      <c r="BK719" s="67"/>
      <c r="BL719" s="67"/>
      <c r="BM719" s="67"/>
      <c r="BN719" s="67"/>
      <c r="BO719" s="67"/>
      <c r="BP719" s="67"/>
      <c r="BQ719" s="67"/>
      <c r="BR719" s="67"/>
    </row>
    <row r="720" ht="15.75" customHeight="1"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  <c r="AM720" s="67"/>
      <c r="AN720" s="67"/>
      <c r="AO720" s="67"/>
      <c r="AP720" s="67"/>
      <c r="AQ720" s="67"/>
      <c r="AR720" s="67"/>
      <c r="AS720" s="67"/>
      <c r="AT720" s="67"/>
      <c r="AU720" s="67"/>
      <c r="AV720" s="67"/>
      <c r="AW720" s="67"/>
      <c r="AX720" s="67"/>
      <c r="AY720" s="67"/>
      <c r="AZ720" s="67"/>
      <c r="BA720" s="67"/>
      <c r="BB720" s="67"/>
      <c r="BC720" s="67"/>
      <c r="BD720" s="67"/>
      <c r="BE720" s="67"/>
      <c r="BF720" s="67"/>
      <c r="BG720" s="67"/>
      <c r="BH720" s="67"/>
      <c r="BI720" s="67"/>
      <c r="BJ720" s="67"/>
      <c r="BK720" s="67"/>
      <c r="BL720" s="67"/>
      <c r="BM720" s="67"/>
      <c r="BN720" s="67"/>
      <c r="BO720" s="67"/>
      <c r="BP720" s="67"/>
      <c r="BQ720" s="67"/>
      <c r="BR720" s="67"/>
    </row>
    <row r="721" ht="15.75" customHeight="1"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  <c r="AM721" s="67"/>
      <c r="AN721" s="67"/>
      <c r="AO721" s="67"/>
      <c r="AP721" s="67"/>
      <c r="AQ721" s="67"/>
      <c r="AR721" s="67"/>
      <c r="AS721" s="67"/>
      <c r="AT721" s="67"/>
      <c r="AU721" s="67"/>
      <c r="AV721" s="67"/>
      <c r="AW721" s="67"/>
      <c r="AX721" s="67"/>
      <c r="AY721" s="67"/>
      <c r="AZ721" s="67"/>
      <c r="BA721" s="67"/>
      <c r="BB721" s="67"/>
      <c r="BC721" s="67"/>
      <c r="BD721" s="67"/>
      <c r="BE721" s="67"/>
      <c r="BF721" s="67"/>
      <c r="BG721" s="67"/>
      <c r="BH721" s="67"/>
      <c r="BI721" s="67"/>
      <c r="BJ721" s="67"/>
      <c r="BK721" s="67"/>
      <c r="BL721" s="67"/>
      <c r="BM721" s="67"/>
      <c r="BN721" s="67"/>
      <c r="BO721" s="67"/>
      <c r="BP721" s="67"/>
      <c r="BQ721" s="67"/>
      <c r="BR721" s="67"/>
    </row>
    <row r="722" ht="15.75" customHeight="1"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  <c r="AM722" s="67"/>
      <c r="AN722" s="67"/>
      <c r="AO722" s="67"/>
      <c r="AP722" s="67"/>
      <c r="AQ722" s="67"/>
      <c r="AR722" s="67"/>
      <c r="AS722" s="67"/>
      <c r="AT722" s="67"/>
      <c r="AU722" s="67"/>
      <c r="AV722" s="67"/>
      <c r="AW722" s="67"/>
      <c r="AX722" s="67"/>
      <c r="AY722" s="67"/>
      <c r="AZ722" s="67"/>
      <c r="BA722" s="67"/>
      <c r="BB722" s="67"/>
      <c r="BC722" s="67"/>
      <c r="BD722" s="67"/>
      <c r="BE722" s="67"/>
      <c r="BF722" s="67"/>
      <c r="BG722" s="67"/>
      <c r="BH722" s="67"/>
      <c r="BI722" s="67"/>
      <c r="BJ722" s="67"/>
      <c r="BK722" s="67"/>
      <c r="BL722" s="67"/>
      <c r="BM722" s="67"/>
      <c r="BN722" s="67"/>
      <c r="BO722" s="67"/>
      <c r="BP722" s="67"/>
      <c r="BQ722" s="67"/>
      <c r="BR722" s="67"/>
    </row>
    <row r="723" ht="15.75" customHeight="1"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  <c r="AM723" s="67"/>
      <c r="AN723" s="67"/>
      <c r="AO723" s="67"/>
      <c r="AP723" s="67"/>
      <c r="AQ723" s="67"/>
      <c r="AR723" s="67"/>
      <c r="AS723" s="67"/>
      <c r="AT723" s="67"/>
      <c r="AU723" s="67"/>
      <c r="AV723" s="67"/>
      <c r="AW723" s="67"/>
      <c r="AX723" s="67"/>
      <c r="AY723" s="67"/>
      <c r="AZ723" s="67"/>
      <c r="BA723" s="67"/>
      <c r="BB723" s="67"/>
      <c r="BC723" s="67"/>
      <c r="BD723" s="67"/>
      <c r="BE723" s="67"/>
      <c r="BF723" s="67"/>
      <c r="BG723" s="67"/>
      <c r="BH723" s="67"/>
      <c r="BI723" s="67"/>
      <c r="BJ723" s="67"/>
      <c r="BK723" s="67"/>
      <c r="BL723" s="67"/>
      <c r="BM723" s="67"/>
      <c r="BN723" s="67"/>
      <c r="BO723" s="67"/>
      <c r="BP723" s="67"/>
      <c r="BQ723" s="67"/>
      <c r="BR723" s="67"/>
    </row>
    <row r="724" ht="15.75" customHeight="1"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  <c r="AM724" s="67"/>
      <c r="AN724" s="67"/>
      <c r="AO724" s="67"/>
      <c r="AP724" s="67"/>
      <c r="AQ724" s="67"/>
      <c r="AR724" s="67"/>
      <c r="AS724" s="67"/>
      <c r="AT724" s="67"/>
      <c r="AU724" s="67"/>
      <c r="AV724" s="67"/>
      <c r="AW724" s="67"/>
      <c r="AX724" s="67"/>
      <c r="AY724" s="67"/>
      <c r="AZ724" s="67"/>
      <c r="BA724" s="67"/>
      <c r="BB724" s="67"/>
      <c r="BC724" s="67"/>
      <c r="BD724" s="67"/>
      <c r="BE724" s="67"/>
      <c r="BF724" s="67"/>
      <c r="BG724" s="67"/>
      <c r="BH724" s="67"/>
      <c r="BI724" s="67"/>
      <c r="BJ724" s="67"/>
      <c r="BK724" s="67"/>
      <c r="BL724" s="67"/>
      <c r="BM724" s="67"/>
      <c r="BN724" s="67"/>
      <c r="BO724" s="67"/>
      <c r="BP724" s="67"/>
      <c r="BQ724" s="67"/>
      <c r="BR724" s="67"/>
    </row>
    <row r="725" ht="15.75" customHeight="1"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  <c r="AM725" s="67"/>
      <c r="AN725" s="67"/>
      <c r="AO725" s="67"/>
      <c r="AP725" s="67"/>
      <c r="AQ725" s="67"/>
      <c r="AR725" s="67"/>
      <c r="AS725" s="67"/>
      <c r="AT725" s="67"/>
      <c r="AU725" s="67"/>
      <c r="AV725" s="67"/>
      <c r="AW725" s="67"/>
      <c r="AX725" s="67"/>
      <c r="AY725" s="67"/>
      <c r="AZ725" s="67"/>
      <c r="BA725" s="67"/>
      <c r="BB725" s="67"/>
      <c r="BC725" s="67"/>
      <c r="BD725" s="67"/>
      <c r="BE725" s="67"/>
      <c r="BF725" s="67"/>
      <c r="BG725" s="67"/>
      <c r="BH725" s="67"/>
      <c r="BI725" s="67"/>
      <c r="BJ725" s="67"/>
      <c r="BK725" s="67"/>
      <c r="BL725" s="67"/>
      <c r="BM725" s="67"/>
      <c r="BN725" s="67"/>
      <c r="BO725" s="67"/>
      <c r="BP725" s="67"/>
      <c r="BQ725" s="67"/>
      <c r="BR725" s="67"/>
    </row>
    <row r="726" ht="15.75" customHeight="1"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  <c r="AM726" s="67"/>
      <c r="AN726" s="67"/>
      <c r="AO726" s="67"/>
      <c r="AP726" s="67"/>
      <c r="AQ726" s="67"/>
      <c r="AR726" s="67"/>
      <c r="AS726" s="67"/>
      <c r="AT726" s="67"/>
      <c r="AU726" s="67"/>
      <c r="AV726" s="67"/>
      <c r="AW726" s="67"/>
      <c r="AX726" s="67"/>
      <c r="AY726" s="67"/>
      <c r="AZ726" s="67"/>
      <c r="BA726" s="67"/>
      <c r="BB726" s="67"/>
      <c r="BC726" s="67"/>
      <c r="BD726" s="67"/>
      <c r="BE726" s="67"/>
      <c r="BF726" s="67"/>
      <c r="BG726" s="67"/>
      <c r="BH726" s="67"/>
      <c r="BI726" s="67"/>
      <c r="BJ726" s="67"/>
      <c r="BK726" s="67"/>
      <c r="BL726" s="67"/>
      <c r="BM726" s="67"/>
      <c r="BN726" s="67"/>
      <c r="BO726" s="67"/>
      <c r="BP726" s="67"/>
      <c r="BQ726" s="67"/>
      <c r="BR726" s="67"/>
    </row>
    <row r="727" ht="15.75" customHeight="1"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  <c r="AM727" s="67"/>
      <c r="AN727" s="67"/>
      <c r="AO727" s="67"/>
      <c r="AP727" s="67"/>
      <c r="AQ727" s="67"/>
      <c r="AR727" s="67"/>
      <c r="AS727" s="67"/>
      <c r="AT727" s="67"/>
      <c r="AU727" s="67"/>
      <c r="AV727" s="67"/>
      <c r="AW727" s="67"/>
      <c r="AX727" s="67"/>
      <c r="AY727" s="67"/>
      <c r="AZ727" s="67"/>
      <c r="BA727" s="67"/>
      <c r="BB727" s="67"/>
      <c r="BC727" s="67"/>
      <c r="BD727" s="67"/>
      <c r="BE727" s="67"/>
      <c r="BF727" s="67"/>
      <c r="BG727" s="67"/>
      <c r="BH727" s="67"/>
      <c r="BI727" s="67"/>
      <c r="BJ727" s="67"/>
      <c r="BK727" s="67"/>
      <c r="BL727" s="67"/>
      <c r="BM727" s="67"/>
      <c r="BN727" s="67"/>
      <c r="BO727" s="67"/>
      <c r="BP727" s="67"/>
      <c r="BQ727" s="67"/>
      <c r="BR727" s="67"/>
    </row>
    <row r="728" ht="15.75" customHeight="1"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  <c r="AM728" s="67"/>
      <c r="AN728" s="67"/>
      <c r="AO728" s="67"/>
      <c r="AP728" s="67"/>
      <c r="AQ728" s="67"/>
      <c r="AR728" s="67"/>
      <c r="AS728" s="67"/>
      <c r="AT728" s="67"/>
      <c r="AU728" s="67"/>
      <c r="AV728" s="67"/>
      <c r="AW728" s="67"/>
      <c r="AX728" s="67"/>
      <c r="AY728" s="67"/>
      <c r="AZ728" s="67"/>
      <c r="BA728" s="67"/>
      <c r="BB728" s="67"/>
      <c r="BC728" s="67"/>
      <c r="BD728" s="67"/>
      <c r="BE728" s="67"/>
      <c r="BF728" s="67"/>
      <c r="BG728" s="67"/>
      <c r="BH728" s="67"/>
      <c r="BI728" s="67"/>
      <c r="BJ728" s="67"/>
      <c r="BK728" s="67"/>
      <c r="BL728" s="67"/>
      <c r="BM728" s="67"/>
      <c r="BN728" s="67"/>
      <c r="BO728" s="67"/>
      <c r="BP728" s="67"/>
      <c r="BQ728" s="67"/>
      <c r="BR728" s="67"/>
    </row>
    <row r="729" ht="15.75" customHeight="1"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  <c r="AM729" s="67"/>
      <c r="AN729" s="67"/>
      <c r="AO729" s="67"/>
      <c r="AP729" s="67"/>
      <c r="AQ729" s="67"/>
      <c r="AR729" s="67"/>
      <c r="AS729" s="67"/>
      <c r="AT729" s="67"/>
      <c r="AU729" s="67"/>
      <c r="AV729" s="67"/>
      <c r="AW729" s="67"/>
      <c r="AX729" s="67"/>
      <c r="AY729" s="67"/>
      <c r="AZ729" s="67"/>
      <c r="BA729" s="67"/>
      <c r="BB729" s="67"/>
      <c r="BC729" s="67"/>
      <c r="BD729" s="67"/>
      <c r="BE729" s="67"/>
      <c r="BF729" s="67"/>
      <c r="BG729" s="67"/>
      <c r="BH729" s="67"/>
      <c r="BI729" s="67"/>
      <c r="BJ729" s="67"/>
      <c r="BK729" s="67"/>
      <c r="BL729" s="67"/>
      <c r="BM729" s="67"/>
      <c r="BN729" s="67"/>
      <c r="BO729" s="67"/>
      <c r="BP729" s="67"/>
      <c r="BQ729" s="67"/>
      <c r="BR729" s="67"/>
    </row>
    <row r="730" ht="15.75" customHeight="1"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  <c r="AM730" s="67"/>
      <c r="AN730" s="67"/>
      <c r="AO730" s="67"/>
      <c r="AP730" s="67"/>
      <c r="AQ730" s="67"/>
      <c r="AR730" s="67"/>
      <c r="AS730" s="67"/>
      <c r="AT730" s="67"/>
      <c r="AU730" s="67"/>
      <c r="AV730" s="67"/>
      <c r="AW730" s="67"/>
      <c r="AX730" s="67"/>
      <c r="AY730" s="67"/>
      <c r="AZ730" s="67"/>
      <c r="BA730" s="67"/>
      <c r="BB730" s="67"/>
      <c r="BC730" s="67"/>
      <c r="BD730" s="67"/>
      <c r="BE730" s="67"/>
      <c r="BF730" s="67"/>
      <c r="BG730" s="67"/>
      <c r="BH730" s="67"/>
      <c r="BI730" s="67"/>
      <c r="BJ730" s="67"/>
      <c r="BK730" s="67"/>
      <c r="BL730" s="67"/>
      <c r="BM730" s="67"/>
      <c r="BN730" s="67"/>
      <c r="BO730" s="67"/>
      <c r="BP730" s="67"/>
      <c r="BQ730" s="67"/>
      <c r="BR730" s="67"/>
    </row>
    <row r="731" ht="15.75" customHeight="1"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  <c r="AM731" s="67"/>
      <c r="AN731" s="67"/>
      <c r="AO731" s="67"/>
      <c r="AP731" s="67"/>
      <c r="AQ731" s="67"/>
      <c r="AR731" s="67"/>
      <c r="AS731" s="67"/>
      <c r="AT731" s="67"/>
      <c r="AU731" s="67"/>
      <c r="AV731" s="67"/>
      <c r="AW731" s="67"/>
      <c r="AX731" s="67"/>
      <c r="AY731" s="67"/>
      <c r="AZ731" s="67"/>
      <c r="BA731" s="67"/>
      <c r="BB731" s="67"/>
      <c r="BC731" s="67"/>
      <c r="BD731" s="67"/>
      <c r="BE731" s="67"/>
      <c r="BF731" s="67"/>
      <c r="BG731" s="67"/>
      <c r="BH731" s="67"/>
      <c r="BI731" s="67"/>
      <c r="BJ731" s="67"/>
      <c r="BK731" s="67"/>
      <c r="BL731" s="67"/>
      <c r="BM731" s="67"/>
      <c r="BN731" s="67"/>
      <c r="BO731" s="67"/>
      <c r="BP731" s="67"/>
      <c r="BQ731" s="67"/>
      <c r="BR731" s="67"/>
    </row>
    <row r="732" ht="15.75" customHeight="1"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  <c r="AM732" s="67"/>
      <c r="AN732" s="67"/>
      <c r="AO732" s="67"/>
      <c r="AP732" s="67"/>
      <c r="AQ732" s="67"/>
      <c r="AR732" s="67"/>
      <c r="AS732" s="67"/>
      <c r="AT732" s="67"/>
      <c r="AU732" s="67"/>
      <c r="AV732" s="67"/>
      <c r="AW732" s="67"/>
      <c r="AX732" s="67"/>
      <c r="AY732" s="67"/>
      <c r="AZ732" s="67"/>
      <c r="BA732" s="67"/>
      <c r="BB732" s="67"/>
      <c r="BC732" s="67"/>
      <c r="BD732" s="67"/>
      <c r="BE732" s="67"/>
      <c r="BF732" s="67"/>
      <c r="BG732" s="67"/>
      <c r="BH732" s="67"/>
      <c r="BI732" s="67"/>
      <c r="BJ732" s="67"/>
      <c r="BK732" s="67"/>
      <c r="BL732" s="67"/>
      <c r="BM732" s="67"/>
      <c r="BN732" s="67"/>
      <c r="BO732" s="67"/>
      <c r="BP732" s="67"/>
      <c r="BQ732" s="67"/>
      <c r="BR732" s="67"/>
    </row>
    <row r="733" ht="15.75" customHeight="1"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  <c r="AM733" s="67"/>
      <c r="AN733" s="67"/>
      <c r="AO733" s="67"/>
      <c r="AP733" s="67"/>
      <c r="AQ733" s="67"/>
      <c r="AR733" s="67"/>
      <c r="AS733" s="67"/>
      <c r="AT733" s="67"/>
      <c r="AU733" s="67"/>
      <c r="AV733" s="67"/>
      <c r="AW733" s="67"/>
      <c r="AX733" s="67"/>
      <c r="AY733" s="67"/>
      <c r="AZ733" s="67"/>
      <c r="BA733" s="67"/>
      <c r="BB733" s="67"/>
      <c r="BC733" s="67"/>
      <c r="BD733" s="67"/>
      <c r="BE733" s="67"/>
      <c r="BF733" s="67"/>
      <c r="BG733" s="67"/>
      <c r="BH733" s="67"/>
      <c r="BI733" s="67"/>
      <c r="BJ733" s="67"/>
      <c r="BK733" s="67"/>
      <c r="BL733" s="67"/>
      <c r="BM733" s="67"/>
      <c r="BN733" s="67"/>
      <c r="BO733" s="67"/>
      <c r="BP733" s="67"/>
      <c r="BQ733" s="67"/>
      <c r="BR733" s="67"/>
    </row>
    <row r="734" ht="15.75" customHeight="1"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  <c r="AM734" s="67"/>
      <c r="AN734" s="67"/>
      <c r="AO734" s="67"/>
      <c r="AP734" s="67"/>
      <c r="AQ734" s="67"/>
      <c r="AR734" s="67"/>
      <c r="AS734" s="67"/>
      <c r="AT734" s="67"/>
      <c r="AU734" s="67"/>
      <c r="AV734" s="67"/>
      <c r="AW734" s="67"/>
      <c r="AX734" s="67"/>
      <c r="AY734" s="67"/>
      <c r="AZ734" s="67"/>
      <c r="BA734" s="67"/>
      <c r="BB734" s="67"/>
      <c r="BC734" s="67"/>
      <c r="BD734" s="67"/>
      <c r="BE734" s="67"/>
      <c r="BF734" s="67"/>
      <c r="BG734" s="67"/>
      <c r="BH734" s="67"/>
      <c r="BI734" s="67"/>
      <c r="BJ734" s="67"/>
      <c r="BK734" s="67"/>
      <c r="BL734" s="67"/>
      <c r="BM734" s="67"/>
      <c r="BN734" s="67"/>
      <c r="BO734" s="67"/>
      <c r="BP734" s="67"/>
      <c r="BQ734" s="67"/>
      <c r="BR734" s="67"/>
    </row>
    <row r="735" ht="15.75" customHeight="1"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  <c r="AM735" s="67"/>
      <c r="AN735" s="67"/>
      <c r="AO735" s="67"/>
      <c r="AP735" s="67"/>
      <c r="AQ735" s="67"/>
      <c r="AR735" s="67"/>
      <c r="AS735" s="67"/>
      <c r="AT735" s="67"/>
      <c r="AU735" s="67"/>
      <c r="AV735" s="67"/>
      <c r="AW735" s="67"/>
      <c r="AX735" s="67"/>
      <c r="AY735" s="67"/>
      <c r="AZ735" s="67"/>
      <c r="BA735" s="67"/>
      <c r="BB735" s="67"/>
      <c r="BC735" s="67"/>
      <c r="BD735" s="67"/>
      <c r="BE735" s="67"/>
      <c r="BF735" s="67"/>
      <c r="BG735" s="67"/>
      <c r="BH735" s="67"/>
      <c r="BI735" s="67"/>
      <c r="BJ735" s="67"/>
      <c r="BK735" s="67"/>
      <c r="BL735" s="67"/>
      <c r="BM735" s="67"/>
      <c r="BN735" s="67"/>
      <c r="BO735" s="67"/>
      <c r="BP735" s="67"/>
      <c r="BQ735" s="67"/>
      <c r="BR735" s="67"/>
    </row>
    <row r="736" ht="15.75" customHeight="1"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  <c r="AM736" s="67"/>
      <c r="AN736" s="67"/>
      <c r="AO736" s="67"/>
      <c r="AP736" s="67"/>
      <c r="AQ736" s="67"/>
      <c r="AR736" s="67"/>
      <c r="AS736" s="67"/>
      <c r="AT736" s="67"/>
      <c r="AU736" s="67"/>
      <c r="AV736" s="67"/>
      <c r="AW736" s="67"/>
      <c r="AX736" s="67"/>
      <c r="AY736" s="67"/>
      <c r="AZ736" s="67"/>
      <c r="BA736" s="67"/>
      <c r="BB736" s="67"/>
      <c r="BC736" s="67"/>
      <c r="BD736" s="67"/>
      <c r="BE736" s="67"/>
      <c r="BF736" s="67"/>
      <c r="BG736" s="67"/>
      <c r="BH736" s="67"/>
      <c r="BI736" s="67"/>
      <c r="BJ736" s="67"/>
      <c r="BK736" s="67"/>
      <c r="BL736" s="67"/>
      <c r="BM736" s="67"/>
      <c r="BN736" s="67"/>
      <c r="BO736" s="67"/>
      <c r="BP736" s="67"/>
      <c r="BQ736" s="67"/>
      <c r="BR736" s="67"/>
    </row>
    <row r="737" ht="15.75" customHeight="1"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  <c r="AM737" s="67"/>
      <c r="AN737" s="67"/>
      <c r="AO737" s="67"/>
      <c r="AP737" s="67"/>
      <c r="AQ737" s="67"/>
      <c r="AR737" s="67"/>
      <c r="AS737" s="67"/>
      <c r="AT737" s="67"/>
      <c r="AU737" s="67"/>
      <c r="AV737" s="67"/>
      <c r="AW737" s="67"/>
      <c r="AX737" s="67"/>
      <c r="AY737" s="67"/>
      <c r="AZ737" s="67"/>
      <c r="BA737" s="67"/>
      <c r="BB737" s="67"/>
      <c r="BC737" s="67"/>
      <c r="BD737" s="67"/>
      <c r="BE737" s="67"/>
      <c r="BF737" s="67"/>
      <c r="BG737" s="67"/>
      <c r="BH737" s="67"/>
      <c r="BI737" s="67"/>
      <c r="BJ737" s="67"/>
      <c r="BK737" s="67"/>
      <c r="BL737" s="67"/>
      <c r="BM737" s="67"/>
      <c r="BN737" s="67"/>
      <c r="BO737" s="67"/>
      <c r="BP737" s="67"/>
      <c r="BQ737" s="67"/>
      <c r="BR737" s="67"/>
    </row>
    <row r="738" ht="15.75" customHeight="1"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  <c r="AM738" s="67"/>
      <c r="AN738" s="67"/>
      <c r="AO738" s="67"/>
      <c r="AP738" s="67"/>
      <c r="AQ738" s="67"/>
      <c r="AR738" s="67"/>
      <c r="AS738" s="67"/>
      <c r="AT738" s="67"/>
      <c r="AU738" s="67"/>
      <c r="AV738" s="67"/>
      <c r="AW738" s="67"/>
      <c r="AX738" s="67"/>
      <c r="AY738" s="67"/>
      <c r="AZ738" s="67"/>
      <c r="BA738" s="67"/>
      <c r="BB738" s="67"/>
      <c r="BC738" s="67"/>
      <c r="BD738" s="67"/>
      <c r="BE738" s="67"/>
      <c r="BF738" s="67"/>
      <c r="BG738" s="67"/>
      <c r="BH738" s="67"/>
      <c r="BI738" s="67"/>
      <c r="BJ738" s="67"/>
      <c r="BK738" s="67"/>
      <c r="BL738" s="67"/>
      <c r="BM738" s="67"/>
      <c r="BN738" s="67"/>
      <c r="BO738" s="67"/>
      <c r="BP738" s="67"/>
      <c r="BQ738" s="67"/>
      <c r="BR738" s="67"/>
    </row>
    <row r="739" ht="15.75" customHeight="1"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  <c r="AM739" s="67"/>
      <c r="AN739" s="67"/>
      <c r="AO739" s="67"/>
      <c r="AP739" s="67"/>
      <c r="AQ739" s="67"/>
      <c r="AR739" s="67"/>
      <c r="AS739" s="67"/>
      <c r="AT739" s="67"/>
      <c r="AU739" s="67"/>
      <c r="AV739" s="67"/>
      <c r="AW739" s="67"/>
      <c r="AX739" s="67"/>
      <c r="AY739" s="67"/>
      <c r="AZ739" s="67"/>
      <c r="BA739" s="67"/>
      <c r="BB739" s="67"/>
      <c r="BC739" s="67"/>
      <c r="BD739" s="67"/>
      <c r="BE739" s="67"/>
      <c r="BF739" s="67"/>
      <c r="BG739" s="67"/>
      <c r="BH739" s="67"/>
      <c r="BI739" s="67"/>
      <c r="BJ739" s="67"/>
      <c r="BK739" s="67"/>
      <c r="BL739" s="67"/>
      <c r="BM739" s="67"/>
      <c r="BN739" s="67"/>
      <c r="BO739" s="67"/>
      <c r="BP739" s="67"/>
      <c r="BQ739" s="67"/>
      <c r="BR739" s="67"/>
    </row>
    <row r="740" ht="15.75" customHeight="1"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  <c r="AM740" s="67"/>
      <c r="AN740" s="67"/>
      <c r="AO740" s="67"/>
      <c r="AP740" s="67"/>
      <c r="AQ740" s="67"/>
      <c r="AR740" s="67"/>
      <c r="AS740" s="67"/>
      <c r="AT740" s="67"/>
      <c r="AU740" s="67"/>
      <c r="AV740" s="67"/>
      <c r="AW740" s="67"/>
      <c r="AX740" s="67"/>
      <c r="AY740" s="67"/>
      <c r="AZ740" s="67"/>
      <c r="BA740" s="67"/>
      <c r="BB740" s="67"/>
      <c r="BC740" s="67"/>
      <c r="BD740" s="67"/>
      <c r="BE740" s="67"/>
      <c r="BF740" s="67"/>
      <c r="BG740" s="67"/>
      <c r="BH740" s="67"/>
      <c r="BI740" s="67"/>
      <c r="BJ740" s="67"/>
      <c r="BK740" s="67"/>
      <c r="BL740" s="67"/>
      <c r="BM740" s="67"/>
      <c r="BN740" s="67"/>
      <c r="BO740" s="67"/>
      <c r="BP740" s="67"/>
      <c r="BQ740" s="67"/>
      <c r="BR740" s="67"/>
    </row>
    <row r="741" ht="15.75" customHeight="1"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  <c r="AM741" s="67"/>
      <c r="AN741" s="67"/>
      <c r="AO741" s="67"/>
      <c r="AP741" s="67"/>
      <c r="AQ741" s="67"/>
      <c r="AR741" s="67"/>
      <c r="AS741" s="67"/>
      <c r="AT741" s="67"/>
      <c r="AU741" s="67"/>
      <c r="AV741" s="67"/>
      <c r="AW741" s="67"/>
      <c r="AX741" s="67"/>
      <c r="AY741" s="67"/>
      <c r="AZ741" s="67"/>
      <c r="BA741" s="67"/>
      <c r="BB741" s="67"/>
      <c r="BC741" s="67"/>
      <c r="BD741" s="67"/>
      <c r="BE741" s="67"/>
      <c r="BF741" s="67"/>
      <c r="BG741" s="67"/>
      <c r="BH741" s="67"/>
      <c r="BI741" s="67"/>
      <c r="BJ741" s="67"/>
      <c r="BK741" s="67"/>
      <c r="BL741" s="67"/>
      <c r="BM741" s="67"/>
      <c r="BN741" s="67"/>
      <c r="BO741" s="67"/>
      <c r="BP741" s="67"/>
      <c r="BQ741" s="67"/>
      <c r="BR741" s="67"/>
    </row>
    <row r="742" ht="15.75" customHeight="1"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  <c r="AM742" s="67"/>
      <c r="AN742" s="67"/>
      <c r="AO742" s="67"/>
      <c r="AP742" s="67"/>
      <c r="AQ742" s="67"/>
      <c r="AR742" s="67"/>
      <c r="AS742" s="67"/>
      <c r="AT742" s="67"/>
      <c r="AU742" s="67"/>
      <c r="AV742" s="67"/>
      <c r="AW742" s="67"/>
      <c r="AX742" s="67"/>
      <c r="AY742" s="67"/>
      <c r="AZ742" s="67"/>
      <c r="BA742" s="67"/>
      <c r="BB742" s="67"/>
      <c r="BC742" s="67"/>
      <c r="BD742" s="67"/>
      <c r="BE742" s="67"/>
      <c r="BF742" s="67"/>
      <c r="BG742" s="67"/>
      <c r="BH742" s="67"/>
      <c r="BI742" s="67"/>
      <c r="BJ742" s="67"/>
      <c r="BK742" s="67"/>
      <c r="BL742" s="67"/>
      <c r="BM742" s="67"/>
      <c r="BN742" s="67"/>
      <c r="BO742" s="67"/>
      <c r="BP742" s="67"/>
      <c r="BQ742" s="67"/>
      <c r="BR742" s="67"/>
    </row>
    <row r="743" ht="15.75" customHeight="1"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  <c r="AM743" s="67"/>
      <c r="AN743" s="67"/>
      <c r="AO743" s="67"/>
      <c r="AP743" s="67"/>
      <c r="AQ743" s="67"/>
      <c r="AR743" s="67"/>
      <c r="AS743" s="67"/>
      <c r="AT743" s="67"/>
      <c r="AU743" s="67"/>
      <c r="AV743" s="67"/>
      <c r="AW743" s="67"/>
      <c r="AX743" s="67"/>
      <c r="AY743" s="67"/>
      <c r="AZ743" s="67"/>
      <c r="BA743" s="67"/>
      <c r="BB743" s="67"/>
      <c r="BC743" s="67"/>
      <c r="BD743" s="67"/>
      <c r="BE743" s="67"/>
      <c r="BF743" s="67"/>
      <c r="BG743" s="67"/>
      <c r="BH743" s="67"/>
      <c r="BI743" s="67"/>
      <c r="BJ743" s="67"/>
      <c r="BK743" s="67"/>
      <c r="BL743" s="67"/>
      <c r="BM743" s="67"/>
      <c r="BN743" s="67"/>
      <c r="BO743" s="67"/>
      <c r="BP743" s="67"/>
      <c r="BQ743" s="67"/>
      <c r="BR743" s="67"/>
    </row>
    <row r="744" ht="15.75" customHeight="1"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  <c r="AM744" s="67"/>
      <c r="AN744" s="67"/>
      <c r="AO744" s="67"/>
      <c r="AP744" s="67"/>
      <c r="AQ744" s="67"/>
      <c r="AR744" s="67"/>
      <c r="AS744" s="67"/>
      <c r="AT744" s="67"/>
      <c r="AU744" s="67"/>
      <c r="AV744" s="67"/>
      <c r="AW744" s="67"/>
      <c r="AX744" s="67"/>
      <c r="AY744" s="67"/>
      <c r="AZ744" s="67"/>
      <c r="BA744" s="67"/>
      <c r="BB744" s="67"/>
      <c r="BC744" s="67"/>
      <c r="BD744" s="67"/>
      <c r="BE744" s="67"/>
      <c r="BF744" s="67"/>
      <c r="BG744" s="67"/>
      <c r="BH744" s="67"/>
      <c r="BI744" s="67"/>
      <c r="BJ744" s="67"/>
      <c r="BK744" s="67"/>
      <c r="BL744" s="67"/>
      <c r="BM744" s="67"/>
      <c r="BN744" s="67"/>
      <c r="BO744" s="67"/>
      <c r="BP744" s="67"/>
      <c r="BQ744" s="67"/>
      <c r="BR744" s="67"/>
    </row>
    <row r="745" ht="15.75" customHeight="1"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  <c r="AM745" s="67"/>
      <c r="AN745" s="67"/>
      <c r="AO745" s="67"/>
      <c r="AP745" s="67"/>
      <c r="AQ745" s="67"/>
      <c r="AR745" s="67"/>
      <c r="AS745" s="67"/>
      <c r="AT745" s="67"/>
      <c r="AU745" s="67"/>
      <c r="AV745" s="67"/>
      <c r="AW745" s="67"/>
      <c r="AX745" s="67"/>
      <c r="AY745" s="67"/>
      <c r="AZ745" s="67"/>
      <c r="BA745" s="67"/>
      <c r="BB745" s="67"/>
      <c r="BC745" s="67"/>
      <c r="BD745" s="67"/>
      <c r="BE745" s="67"/>
      <c r="BF745" s="67"/>
      <c r="BG745" s="67"/>
      <c r="BH745" s="67"/>
      <c r="BI745" s="67"/>
      <c r="BJ745" s="67"/>
      <c r="BK745" s="67"/>
      <c r="BL745" s="67"/>
      <c r="BM745" s="67"/>
      <c r="BN745" s="67"/>
      <c r="BO745" s="67"/>
      <c r="BP745" s="67"/>
      <c r="BQ745" s="67"/>
      <c r="BR745" s="67"/>
    </row>
    <row r="746" ht="15.75" customHeight="1"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  <c r="AM746" s="67"/>
      <c r="AN746" s="67"/>
      <c r="AO746" s="67"/>
      <c r="AP746" s="67"/>
      <c r="AQ746" s="67"/>
      <c r="AR746" s="67"/>
      <c r="AS746" s="67"/>
      <c r="AT746" s="67"/>
      <c r="AU746" s="67"/>
      <c r="AV746" s="67"/>
      <c r="AW746" s="67"/>
      <c r="AX746" s="67"/>
      <c r="AY746" s="67"/>
      <c r="AZ746" s="67"/>
      <c r="BA746" s="67"/>
      <c r="BB746" s="67"/>
      <c r="BC746" s="67"/>
      <c r="BD746" s="67"/>
      <c r="BE746" s="67"/>
      <c r="BF746" s="67"/>
      <c r="BG746" s="67"/>
      <c r="BH746" s="67"/>
      <c r="BI746" s="67"/>
      <c r="BJ746" s="67"/>
      <c r="BK746" s="67"/>
      <c r="BL746" s="67"/>
      <c r="BM746" s="67"/>
      <c r="BN746" s="67"/>
      <c r="BO746" s="67"/>
      <c r="BP746" s="67"/>
      <c r="BQ746" s="67"/>
      <c r="BR746" s="67"/>
    </row>
    <row r="747" ht="15.75" customHeight="1"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  <c r="AM747" s="67"/>
      <c r="AN747" s="67"/>
      <c r="AO747" s="67"/>
      <c r="AP747" s="67"/>
      <c r="AQ747" s="67"/>
      <c r="AR747" s="67"/>
      <c r="AS747" s="67"/>
      <c r="AT747" s="67"/>
      <c r="AU747" s="67"/>
      <c r="AV747" s="67"/>
      <c r="AW747" s="67"/>
      <c r="AX747" s="67"/>
      <c r="AY747" s="67"/>
      <c r="AZ747" s="67"/>
      <c r="BA747" s="67"/>
      <c r="BB747" s="67"/>
      <c r="BC747" s="67"/>
      <c r="BD747" s="67"/>
      <c r="BE747" s="67"/>
      <c r="BF747" s="67"/>
      <c r="BG747" s="67"/>
      <c r="BH747" s="67"/>
      <c r="BI747" s="67"/>
      <c r="BJ747" s="67"/>
      <c r="BK747" s="67"/>
      <c r="BL747" s="67"/>
      <c r="BM747" s="67"/>
      <c r="BN747" s="67"/>
      <c r="BO747" s="67"/>
      <c r="BP747" s="67"/>
      <c r="BQ747" s="67"/>
      <c r="BR747" s="67"/>
    </row>
    <row r="748" ht="15.75" customHeight="1"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  <c r="AM748" s="67"/>
      <c r="AN748" s="67"/>
      <c r="AO748" s="67"/>
      <c r="AP748" s="67"/>
      <c r="AQ748" s="67"/>
      <c r="AR748" s="67"/>
      <c r="AS748" s="67"/>
      <c r="AT748" s="67"/>
      <c r="AU748" s="67"/>
      <c r="AV748" s="67"/>
      <c r="AW748" s="67"/>
      <c r="AX748" s="67"/>
      <c r="AY748" s="67"/>
      <c r="AZ748" s="67"/>
      <c r="BA748" s="67"/>
      <c r="BB748" s="67"/>
      <c r="BC748" s="67"/>
      <c r="BD748" s="67"/>
      <c r="BE748" s="67"/>
      <c r="BF748" s="67"/>
      <c r="BG748" s="67"/>
      <c r="BH748" s="67"/>
      <c r="BI748" s="67"/>
      <c r="BJ748" s="67"/>
      <c r="BK748" s="67"/>
      <c r="BL748" s="67"/>
      <c r="BM748" s="67"/>
      <c r="BN748" s="67"/>
      <c r="BO748" s="67"/>
      <c r="BP748" s="67"/>
      <c r="BQ748" s="67"/>
      <c r="BR748" s="67"/>
    </row>
    <row r="749" ht="15.75" customHeight="1"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  <c r="AM749" s="67"/>
      <c r="AN749" s="67"/>
      <c r="AO749" s="67"/>
      <c r="AP749" s="67"/>
      <c r="AQ749" s="67"/>
      <c r="AR749" s="67"/>
      <c r="AS749" s="67"/>
      <c r="AT749" s="67"/>
      <c r="AU749" s="67"/>
      <c r="AV749" s="67"/>
      <c r="AW749" s="67"/>
      <c r="AX749" s="67"/>
      <c r="AY749" s="67"/>
      <c r="AZ749" s="67"/>
      <c r="BA749" s="67"/>
      <c r="BB749" s="67"/>
      <c r="BC749" s="67"/>
      <c r="BD749" s="67"/>
      <c r="BE749" s="67"/>
      <c r="BF749" s="67"/>
      <c r="BG749" s="67"/>
      <c r="BH749" s="67"/>
      <c r="BI749" s="67"/>
      <c r="BJ749" s="67"/>
      <c r="BK749" s="67"/>
      <c r="BL749" s="67"/>
      <c r="BM749" s="67"/>
      <c r="BN749" s="67"/>
      <c r="BO749" s="67"/>
      <c r="BP749" s="67"/>
      <c r="BQ749" s="67"/>
      <c r="BR749" s="67"/>
    </row>
    <row r="750" ht="15.75" customHeight="1"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  <c r="AM750" s="67"/>
      <c r="AN750" s="67"/>
      <c r="AO750" s="67"/>
      <c r="AP750" s="67"/>
      <c r="AQ750" s="67"/>
      <c r="AR750" s="67"/>
      <c r="AS750" s="67"/>
      <c r="AT750" s="67"/>
      <c r="AU750" s="67"/>
      <c r="AV750" s="67"/>
      <c r="AW750" s="67"/>
      <c r="AX750" s="67"/>
      <c r="AY750" s="67"/>
      <c r="AZ750" s="67"/>
      <c r="BA750" s="67"/>
      <c r="BB750" s="67"/>
      <c r="BC750" s="67"/>
      <c r="BD750" s="67"/>
      <c r="BE750" s="67"/>
      <c r="BF750" s="67"/>
      <c r="BG750" s="67"/>
      <c r="BH750" s="67"/>
      <c r="BI750" s="67"/>
      <c r="BJ750" s="67"/>
      <c r="BK750" s="67"/>
      <c r="BL750" s="67"/>
      <c r="BM750" s="67"/>
      <c r="BN750" s="67"/>
      <c r="BO750" s="67"/>
      <c r="BP750" s="67"/>
      <c r="BQ750" s="67"/>
      <c r="BR750" s="67"/>
    </row>
    <row r="751" ht="15.75" customHeight="1"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  <c r="AO751" s="67"/>
      <c r="AP751" s="67"/>
      <c r="AQ751" s="67"/>
      <c r="AR751" s="67"/>
      <c r="AS751" s="67"/>
      <c r="AT751" s="67"/>
      <c r="AU751" s="67"/>
      <c r="AV751" s="67"/>
      <c r="AW751" s="67"/>
      <c r="AX751" s="67"/>
      <c r="AY751" s="67"/>
      <c r="AZ751" s="67"/>
      <c r="BA751" s="67"/>
      <c r="BB751" s="67"/>
      <c r="BC751" s="67"/>
      <c r="BD751" s="67"/>
      <c r="BE751" s="67"/>
      <c r="BF751" s="67"/>
      <c r="BG751" s="67"/>
      <c r="BH751" s="67"/>
      <c r="BI751" s="67"/>
      <c r="BJ751" s="67"/>
      <c r="BK751" s="67"/>
      <c r="BL751" s="67"/>
      <c r="BM751" s="67"/>
      <c r="BN751" s="67"/>
      <c r="BO751" s="67"/>
      <c r="BP751" s="67"/>
      <c r="BQ751" s="67"/>
      <c r="BR751" s="67"/>
    </row>
    <row r="752" ht="15.75" customHeight="1"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  <c r="AM752" s="67"/>
      <c r="AN752" s="67"/>
      <c r="AO752" s="67"/>
      <c r="AP752" s="67"/>
      <c r="AQ752" s="67"/>
      <c r="AR752" s="67"/>
      <c r="AS752" s="67"/>
      <c r="AT752" s="67"/>
      <c r="AU752" s="67"/>
      <c r="AV752" s="67"/>
      <c r="AW752" s="67"/>
      <c r="AX752" s="67"/>
      <c r="AY752" s="67"/>
      <c r="AZ752" s="67"/>
      <c r="BA752" s="67"/>
      <c r="BB752" s="67"/>
      <c r="BC752" s="67"/>
      <c r="BD752" s="67"/>
      <c r="BE752" s="67"/>
      <c r="BF752" s="67"/>
      <c r="BG752" s="67"/>
      <c r="BH752" s="67"/>
      <c r="BI752" s="67"/>
      <c r="BJ752" s="67"/>
      <c r="BK752" s="67"/>
      <c r="BL752" s="67"/>
      <c r="BM752" s="67"/>
      <c r="BN752" s="67"/>
      <c r="BO752" s="67"/>
      <c r="BP752" s="67"/>
      <c r="BQ752" s="67"/>
      <c r="BR752" s="67"/>
    </row>
    <row r="753" ht="15.75" customHeight="1"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  <c r="AO753" s="67"/>
      <c r="AP753" s="67"/>
      <c r="AQ753" s="67"/>
      <c r="AR753" s="67"/>
      <c r="AS753" s="67"/>
      <c r="AT753" s="67"/>
      <c r="AU753" s="67"/>
      <c r="AV753" s="67"/>
      <c r="AW753" s="67"/>
      <c r="AX753" s="67"/>
      <c r="AY753" s="67"/>
      <c r="AZ753" s="67"/>
      <c r="BA753" s="67"/>
      <c r="BB753" s="67"/>
      <c r="BC753" s="67"/>
      <c r="BD753" s="67"/>
      <c r="BE753" s="67"/>
      <c r="BF753" s="67"/>
      <c r="BG753" s="67"/>
      <c r="BH753" s="67"/>
      <c r="BI753" s="67"/>
      <c r="BJ753" s="67"/>
      <c r="BK753" s="67"/>
      <c r="BL753" s="67"/>
      <c r="BM753" s="67"/>
      <c r="BN753" s="67"/>
      <c r="BO753" s="67"/>
      <c r="BP753" s="67"/>
      <c r="BQ753" s="67"/>
      <c r="BR753" s="67"/>
    </row>
    <row r="754" ht="15.75" customHeight="1"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  <c r="AO754" s="67"/>
      <c r="AP754" s="67"/>
      <c r="AQ754" s="67"/>
      <c r="AR754" s="67"/>
      <c r="AS754" s="67"/>
      <c r="AT754" s="67"/>
      <c r="AU754" s="67"/>
      <c r="AV754" s="67"/>
      <c r="AW754" s="67"/>
      <c r="AX754" s="67"/>
      <c r="AY754" s="67"/>
      <c r="AZ754" s="67"/>
      <c r="BA754" s="67"/>
      <c r="BB754" s="67"/>
      <c r="BC754" s="67"/>
      <c r="BD754" s="67"/>
      <c r="BE754" s="67"/>
      <c r="BF754" s="67"/>
      <c r="BG754" s="67"/>
      <c r="BH754" s="67"/>
      <c r="BI754" s="67"/>
      <c r="BJ754" s="67"/>
      <c r="BK754" s="67"/>
      <c r="BL754" s="67"/>
      <c r="BM754" s="67"/>
      <c r="BN754" s="67"/>
      <c r="BO754" s="67"/>
      <c r="BP754" s="67"/>
      <c r="BQ754" s="67"/>
      <c r="BR754" s="67"/>
    </row>
    <row r="755" ht="15.75" customHeight="1"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  <c r="AM755" s="67"/>
      <c r="AN755" s="67"/>
      <c r="AO755" s="67"/>
      <c r="AP755" s="67"/>
      <c r="AQ755" s="67"/>
      <c r="AR755" s="67"/>
      <c r="AS755" s="67"/>
      <c r="AT755" s="67"/>
      <c r="AU755" s="67"/>
      <c r="AV755" s="67"/>
      <c r="AW755" s="67"/>
      <c r="AX755" s="67"/>
      <c r="AY755" s="67"/>
      <c r="AZ755" s="67"/>
      <c r="BA755" s="67"/>
      <c r="BB755" s="67"/>
      <c r="BC755" s="67"/>
      <c r="BD755" s="67"/>
      <c r="BE755" s="67"/>
      <c r="BF755" s="67"/>
      <c r="BG755" s="67"/>
      <c r="BH755" s="67"/>
      <c r="BI755" s="67"/>
      <c r="BJ755" s="67"/>
      <c r="BK755" s="67"/>
      <c r="BL755" s="67"/>
      <c r="BM755" s="67"/>
      <c r="BN755" s="67"/>
      <c r="BO755" s="67"/>
      <c r="BP755" s="67"/>
      <c r="BQ755" s="67"/>
      <c r="BR755" s="67"/>
    </row>
    <row r="756" ht="15.75" customHeight="1"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  <c r="AM756" s="67"/>
      <c r="AN756" s="67"/>
      <c r="AO756" s="67"/>
      <c r="AP756" s="67"/>
      <c r="AQ756" s="67"/>
      <c r="AR756" s="67"/>
      <c r="AS756" s="67"/>
      <c r="AT756" s="67"/>
      <c r="AU756" s="67"/>
      <c r="AV756" s="67"/>
      <c r="AW756" s="67"/>
      <c r="AX756" s="67"/>
      <c r="AY756" s="67"/>
      <c r="AZ756" s="67"/>
      <c r="BA756" s="67"/>
      <c r="BB756" s="67"/>
      <c r="BC756" s="67"/>
      <c r="BD756" s="67"/>
      <c r="BE756" s="67"/>
      <c r="BF756" s="67"/>
      <c r="BG756" s="67"/>
      <c r="BH756" s="67"/>
      <c r="BI756" s="67"/>
      <c r="BJ756" s="67"/>
      <c r="BK756" s="67"/>
      <c r="BL756" s="67"/>
      <c r="BM756" s="67"/>
      <c r="BN756" s="67"/>
      <c r="BO756" s="67"/>
      <c r="BP756" s="67"/>
      <c r="BQ756" s="67"/>
      <c r="BR756" s="67"/>
    </row>
    <row r="757" ht="15.75" customHeight="1"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  <c r="AM757" s="67"/>
      <c r="AN757" s="67"/>
      <c r="AO757" s="67"/>
      <c r="AP757" s="67"/>
      <c r="AQ757" s="67"/>
      <c r="AR757" s="67"/>
      <c r="AS757" s="67"/>
      <c r="AT757" s="67"/>
      <c r="AU757" s="67"/>
      <c r="AV757" s="67"/>
      <c r="AW757" s="67"/>
      <c r="AX757" s="67"/>
      <c r="AY757" s="67"/>
      <c r="AZ757" s="67"/>
      <c r="BA757" s="67"/>
      <c r="BB757" s="67"/>
      <c r="BC757" s="67"/>
      <c r="BD757" s="67"/>
      <c r="BE757" s="67"/>
      <c r="BF757" s="67"/>
      <c r="BG757" s="67"/>
      <c r="BH757" s="67"/>
      <c r="BI757" s="67"/>
      <c r="BJ757" s="67"/>
      <c r="BK757" s="67"/>
      <c r="BL757" s="67"/>
      <c r="BM757" s="67"/>
      <c r="BN757" s="67"/>
      <c r="BO757" s="67"/>
      <c r="BP757" s="67"/>
      <c r="BQ757" s="67"/>
      <c r="BR757" s="67"/>
    </row>
    <row r="758" ht="15.75" customHeight="1"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  <c r="AM758" s="67"/>
      <c r="AN758" s="67"/>
      <c r="AO758" s="67"/>
      <c r="AP758" s="67"/>
      <c r="AQ758" s="67"/>
      <c r="AR758" s="67"/>
      <c r="AS758" s="67"/>
      <c r="AT758" s="67"/>
      <c r="AU758" s="67"/>
      <c r="AV758" s="67"/>
      <c r="AW758" s="67"/>
      <c r="AX758" s="67"/>
      <c r="AY758" s="67"/>
      <c r="AZ758" s="67"/>
      <c r="BA758" s="67"/>
      <c r="BB758" s="67"/>
      <c r="BC758" s="67"/>
      <c r="BD758" s="67"/>
      <c r="BE758" s="67"/>
      <c r="BF758" s="67"/>
      <c r="BG758" s="67"/>
      <c r="BH758" s="67"/>
      <c r="BI758" s="67"/>
      <c r="BJ758" s="67"/>
      <c r="BK758" s="67"/>
      <c r="BL758" s="67"/>
      <c r="BM758" s="67"/>
      <c r="BN758" s="67"/>
      <c r="BO758" s="67"/>
      <c r="BP758" s="67"/>
      <c r="BQ758" s="67"/>
      <c r="BR758" s="67"/>
    </row>
    <row r="759" ht="15.75" customHeight="1"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  <c r="AM759" s="67"/>
      <c r="AN759" s="67"/>
      <c r="AO759" s="67"/>
      <c r="AP759" s="67"/>
      <c r="AQ759" s="67"/>
      <c r="AR759" s="67"/>
      <c r="AS759" s="67"/>
      <c r="AT759" s="67"/>
      <c r="AU759" s="67"/>
      <c r="AV759" s="67"/>
      <c r="AW759" s="67"/>
      <c r="AX759" s="67"/>
      <c r="AY759" s="67"/>
      <c r="AZ759" s="67"/>
      <c r="BA759" s="67"/>
      <c r="BB759" s="67"/>
      <c r="BC759" s="67"/>
      <c r="BD759" s="67"/>
      <c r="BE759" s="67"/>
      <c r="BF759" s="67"/>
      <c r="BG759" s="67"/>
      <c r="BH759" s="67"/>
      <c r="BI759" s="67"/>
      <c r="BJ759" s="67"/>
      <c r="BK759" s="67"/>
      <c r="BL759" s="67"/>
      <c r="BM759" s="67"/>
      <c r="BN759" s="67"/>
      <c r="BO759" s="67"/>
      <c r="BP759" s="67"/>
      <c r="BQ759" s="67"/>
      <c r="BR759" s="67"/>
    </row>
    <row r="760" ht="15.75" customHeight="1"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  <c r="AM760" s="67"/>
      <c r="AN760" s="67"/>
      <c r="AO760" s="67"/>
      <c r="AP760" s="67"/>
      <c r="AQ760" s="67"/>
      <c r="AR760" s="67"/>
      <c r="AS760" s="67"/>
      <c r="AT760" s="67"/>
      <c r="AU760" s="67"/>
      <c r="AV760" s="67"/>
      <c r="AW760" s="67"/>
      <c r="AX760" s="67"/>
      <c r="AY760" s="67"/>
      <c r="AZ760" s="67"/>
      <c r="BA760" s="67"/>
      <c r="BB760" s="67"/>
      <c r="BC760" s="67"/>
      <c r="BD760" s="67"/>
      <c r="BE760" s="67"/>
      <c r="BF760" s="67"/>
      <c r="BG760" s="67"/>
      <c r="BH760" s="67"/>
      <c r="BI760" s="67"/>
      <c r="BJ760" s="67"/>
      <c r="BK760" s="67"/>
      <c r="BL760" s="67"/>
      <c r="BM760" s="67"/>
      <c r="BN760" s="67"/>
      <c r="BO760" s="67"/>
      <c r="BP760" s="67"/>
      <c r="BQ760" s="67"/>
      <c r="BR760" s="67"/>
    </row>
    <row r="761" ht="15.75" customHeight="1"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  <c r="AM761" s="67"/>
      <c r="AN761" s="67"/>
      <c r="AO761" s="67"/>
      <c r="AP761" s="67"/>
      <c r="AQ761" s="67"/>
      <c r="AR761" s="67"/>
      <c r="AS761" s="67"/>
      <c r="AT761" s="67"/>
      <c r="AU761" s="67"/>
      <c r="AV761" s="67"/>
      <c r="AW761" s="67"/>
      <c r="AX761" s="67"/>
      <c r="AY761" s="67"/>
      <c r="AZ761" s="67"/>
      <c r="BA761" s="67"/>
      <c r="BB761" s="67"/>
      <c r="BC761" s="67"/>
      <c r="BD761" s="67"/>
      <c r="BE761" s="67"/>
      <c r="BF761" s="67"/>
      <c r="BG761" s="67"/>
      <c r="BH761" s="67"/>
      <c r="BI761" s="67"/>
      <c r="BJ761" s="67"/>
      <c r="BK761" s="67"/>
      <c r="BL761" s="67"/>
      <c r="BM761" s="67"/>
      <c r="BN761" s="67"/>
      <c r="BO761" s="67"/>
      <c r="BP761" s="67"/>
      <c r="BQ761" s="67"/>
      <c r="BR761" s="67"/>
    </row>
    <row r="762" ht="15.75" customHeight="1"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  <c r="AM762" s="67"/>
      <c r="AN762" s="67"/>
      <c r="AO762" s="67"/>
      <c r="AP762" s="67"/>
      <c r="AQ762" s="67"/>
      <c r="AR762" s="67"/>
      <c r="AS762" s="67"/>
      <c r="AT762" s="67"/>
      <c r="AU762" s="67"/>
      <c r="AV762" s="67"/>
      <c r="AW762" s="67"/>
      <c r="AX762" s="67"/>
      <c r="AY762" s="67"/>
      <c r="AZ762" s="67"/>
      <c r="BA762" s="67"/>
      <c r="BB762" s="67"/>
      <c r="BC762" s="67"/>
      <c r="BD762" s="67"/>
      <c r="BE762" s="67"/>
      <c r="BF762" s="67"/>
      <c r="BG762" s="67"/>
      <c r="BH762" s="67"/>
      <c r="BI762" s="67"/>
      <c r="BJ762" s="67"/>
      <c r="BK762" s="67"/>
      <c r="BL762" s="67"/>
      <c r="BM762" s="67"/>
      <c r="BN762" s="67"/>
      <c r="BO762" s="67"/>
      <c r="BP762" s="67"/>
      <c r="BQ762" s="67"/>
      <c r="BR762" s="67"/>
    </row>
    <row r="763" ht="15.75" customHeight="1"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  <c r="AM763" s="67"/>
      <c r="AN763" s="67"/>
      <c r="AO763" s="67"/>
      <c r="AP763" s="67"/>
      <c r="AQ763" s="67"/>
      <c r="AR763" s="67"/>
      <c r="AS763" s="67"/>
      <c r="AT763" s="67"/>
      <c r="AU763" s="67"/>
      <c r="AV763" s="67"/>
      <c r="AW763" s="67"/>
      <c r="AX763" s="67"/>
      <c r="AY763" s="67"/>
      <c r="AZ763" s="67"/>
      <c r="BA763" s="67"/>
      <c r="BB763" s="67"/>
      <c r="BC763" s="67"/>
      <c r="BD763" s="67"/>
      <c r="BE763" s="67"/>
      <c r="BF763" s="67"/>
      <c r="BG763" s="67"/>
      <c r="BH763" s="67"/>
      <c r="BI763" s="67"/>
      <c r="BJ763" s="67"/>
      <c r="BK763" s="67"/>
      <c r="BL763" s="67"/>
      <c r="BM763" s="67"/>
      <c r="BN763" s="67"/>
      <c r="BO763" s="67"/>
      <c r="BP763" s="67"/>
      <c r="BQ763" s="67"/>
      <c r="BR763" s="67"/>
    </row>
    <row r="764" ht="15.75" customHeight="1"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  <c r="AM764" s="67"/>
      <c r="AN764" s="67"/>
      <c r="AO764" s="67"/>
      <c r="AP764" s="67"/>
      <c r="AQ764" s="67"/>
      <c r="AR764" s="67"/>
      <c r="AS764" s="67"/>
      <c r="AT764" s="67"/>
      <c r="AU764" s="67"/>
      <c r="AV764" s="67"/>
      <c r="AW764" s="67"/>
      <c r="AX764" s="67"/>
      <c r="AY764" s="67"/>
      <c r="AZ764" s="67"/>
      <c r="BA764" s="67"/>
      <c r="BB764" s="67"/>
      <c r="BC764" s="67"/>
      <c r="BD764" s="67"/>
      <c r="BE764" s="67"/>
      <c r="BF764" s="67"/>
      <c r="BG764" s="67"/>
      <c r="BH764" s="67"/>
      <c r="BI764" s="67"/>
      <c r="BJ764" s="67"/>
      <c r="BK764" s="67"/>
      <c r="BL764" s="67"/>
      <c r="BM764" s="67"/>
      <c r="BN764" s="67"/>
      <c r="BO764" s="67"/>
      <c r="BP764" s="67"/>
      <c r="BQ764" s="67"/>
      <c r="BR764" s="67"/>
    </row>
    <row r="765" ht="15.75" customHeight="1"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  <c r="AM765" s="67"/>
      <c r="AN765" s="67"/>
      <c r="AO765" s="67"/>
      <c r="AP765" s="67"/>
      <c r="AQ765" s="67"/>
      <c r="AR765" s="67"/>
      <c r="AS765" s="67"/>
      <c r="AT765" s="67"/>
      <c r="AU765" s="67"/>
      <c r="AV765" s="67"/>
      <c r="AW765" s="67"/>
      <c r="AX765" s="67"/>
      <c r="AY765" s="67"/>
      <c r="AZ765" s="67"/>
      <c r="BA765" s="67"/>
      <c r="BB765" s="67"/>
      <c r="BC765" s="67"/>
      <c r="BD765" s="67"/>
      <c r="BE765" s="67"/>
      <c r="BF765" s="67"/>
      <c r="BG765" s="67"/>
      <c r="BH765" s="67"/>
      <c r="BI765" s="67"/>
      <c r="BJ765" s="67"/>
      <c r="BK765" s="67"/>
      <c r="BL765" s="67"/>
      <c r="BM765" s="67"/>
      <c r="BN765" s="67"/>
      <c r="BO765" s="67"/>
      <c r="BP765" s="67"/>
      <c r="BQ765" s="67"/>
      <c r="BR765" s="67"/>
    </row>
    <row r="766" ht="15.75" customHeight="1"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  <c r="AM766" s="67"/>
      <c r="AN766" s="67"/>
      <c r="AO766" s="67"/>
      <c r="AP766" s="67"/>
      <c r="AQ766" s="67"/>
      <c r="AR766" s="67"/>
      <c r="AS766" s="67"/>
      <c r="AT766" s="67"/>
      <c r="AU766" s="67"/>
      <c r="AV766" s="67"/>
      <c r="AW766" s="67"/>
      <c r="AX766" s="67"/>
      <c r="AY766" s="67"/>
      <c r="AZ766" s="67"/>
      <c r="BA766" s="67"/>
      <c r="BB766" s="67"/>
      <c r="BC766" s="67"/>
      <c r="BD766" s="67"/>
      <c r="BE766" s="67"/>
      <c r="BF766" s="67"/>
      <c r="BG766" s="67"/>
      <c r="BH766" s="67"/>
      <c r="BI766" s="67"/>
      <c r="BJ766" s="67"/>
      <c r="BK766" s="67"/>
      <c r="BL766" s="67"/>
      <c r="BM766" s="67"/>
      <c r="BN766" s="67"/>
      <c r="BO766" s="67"/>
      <c r="BP766" s="67"/>
      <c r="BQ766" s="67"/>
      <c r="BR766" s="67"/>
    </row>
    <row r="767" ht="15.75" customHeight="1"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  <c r="AM767" s="67"/>
      <c r="AN767" s="67"/>
      <c r="AO767" s="67"/>
      <c r="AP767" s="67"/>
      <c r="AQ767" s="67"/>
      <c r="AR767" s="67"/>
      <c r="AS767" s="67"/>
      <c r="AT767" s="67"/>
      <c r="AU767" s="67"/>
      <c r="AV767" s="67"/>
      <c r="AW767" s="67"/>
      <c r="AX767" s="67"/>
      <c r="AY767" s="67"/>
      <c r="AZ767" s="67"/>
      <c r="BA767" s="67"/>
      <c r="BB767" s="67"/>
      <c r="BC767" s="67"/>
      <c r="BD767" s="67"/>
      <c r="BE767" s="67"/>
      <c r="BF767" s="67"/>
      <c r="BG767" s="67"/>
      <c r="BH767" s="67"/>
      <c r="BI767" s="67"/>
      <c r="BJ767" s="67"/>
      <c r="BK767" s="67"/>
      <c r="BL767" s="67"/>
      <c r="BM767" s="67"/>
      <c r="BN767" s="67"/>
      <c r="BO767" s="67"/>
      <c r="BP767" s="67"/>
      <c r="BQ767" s="67"/>
      <c r="BR767" s="67"/>
    </row>
    <row r="768" ht="15.75" customHeight="1"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  <c r="AM768" s="67"/>
      <c r="AN768" s="67"/>
      <c r="AO768" s="67"/>
      <c r="AP768" s="67"/>
      <c r="AQ768" s="67"/>
      <c r="AR768" s="67"/>
      <c r="AS768" s="67"/>
      <c r="AT768" s="67"/>
      <c r="AU768" s="67"/>
      <c r="AV768" s="67"/>
      <c r="AW768" s="67"/>
      <c r="AX768" s="67"/>
      <c r="AY768" s="67"/>
      <c r="AZ768" s="67"/>
      <c r="BA768" s="67"/>
      <c r="BB768" s="67"/>
      <c r="BC768" s="67"/>
      <c r="BD768" s="67"/>
      <c r="BE768" s="67"/>
      <c r="BF768" s="67"/>
      <c r="BG768" s="67"/>
      <c r="BH768" s="67"/>
      <c r="BI768" s="67"/>
      <c r="BJ768" s="67"/>
      <c r="BK768" s="67"/>
      <c r="BL768" s="67"/>
      <c r="BM768" s="67"/>
      <c r="BN768" s="67"/>
      <c r="BO768" s="67"/>
      <c r="BP768" s="67"/>
      <c r="BQ768" s="67"/>
      <c r="BR768" s="67"/>
    </row>
    <row r="769" ht="15.75" customHeight="1"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  <c r="AM769" s="67"/>
      <c r="AN769" s="67"/>
      <c r="AO769" s="67"/>
      <c r="AP769" s="67"/>
      <c r="AQ769" s="67"/>
      <c r="AR769" s="67"/>
      <c r="AS769" s="67"/>
      <c r="AT769" s="67"/>
      <c r="AU769" s="67"/>
      <c r="AV769" s="67"/>
      <c r="AW769" s="67"/>
      <c r="AX769" s="67"/>
      <c r="AY769" s="67"/>
      <c r="AZ769" s="67"/>
      <c r="BA769" s="67"/>
      <c r="BB769" s="67"/>
      <c r="BC769" s="67"/>
      <c r="BD769" s="67"/>
      <c r="BE769" s="67"/>
      <c r="BF769" s="67"/>
      <c r="BG769" s="67"/>
      <c r="BH769" s="67"/>
      <c r="BI769" s="67"/>
      <c r="BJ769" s="67"/>
      <c r="BK769" s="67"/>
      <c r="BL769" s="67"/>
      <c r="BM769" s="67"/>
      <c r="BN769" s="67"/>
      <c r="BO769" s="67"/>
      <c r="BP769" s="67"/>
      <c r="BQ769" s="67"/>
      <c r="BR769" s="67"/>
    </row>
    <row r="770" ht="15.75" customHeight="1"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  <c r="AM770" s="67"/>
      <c r="AN770" s="67"/>
      <c r="AO770" s="67"/>
      <c r="AP770" s="67"/>
      <c r="AQ770" s="67"/>
      <c r="AR770" s="67"/>
      <c r="AS770" s="67"/>
      <c r="AT770" s="67"/>
      <c r="AU770" s="67"/>
      <c r="AV770" s="67"/>
      <c r="AW770" s="67"/>
      <c r="AX770" s="67"/>
      <c r="AY770" s="67"/>
      <c r="AZ770" s="67"/>
      <c r="BA770" s="67"/>
      <c r="BB770" s="67"/>
      <c r="BC770" s="67"/>
      <c r="BD770" s="67"/>
      <c r="BE770" s="67"/>
      <c r="BF770" s="67"/>
      <c r="BG770" s="67"/>
      <c r="BH770" s="67"/>
      <c r="BI770" s="67"/>
      <c r="BJ770" s="67"/>
      <c r="BK770" s="67"/>
      <c r="BL770" s="67"/>
      <c r="BM770" s="67"/>
      <c r="BN770" s="67"/>
      <c r="BO770" s="67"/>
      <c r="BP770" s="67"/>
      <c r="BQ770" s="67"/>
      <c r="BR770" s="67"/>
    </row>
    <row r="771" ht="15.75" customHeight="1"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  <c r="AM771" s="67"/>
      <c r="AN771" s="67"/>
      <c r="AO771" s="67"/>
      <c r="AP771" s="67"/>
      <c r="AQ771" s="67"/>
      <c r="AR771" s="67"/>
      <c r="AS771" s="67"/>
      <c r="AT771" s="67"/>
      <c r="AU771" s="67"/>
      <c r="AV771" s="67"/>
      <c r="AW771" s="67"/>
      <c r="AX771" s="67"/>
      <c r="AY771" s="67"/>
      <c r="AZ771" s="67"/>
      <c r="BA771" s="67"/>
      <c r="BB771" s="67"/>
      <c r="BC771" s="67"/>
      <c r="BD771" s="67"/>
      <c r="BE771" s="67"/>
      <c r="BF771" s="67"/>
      <c r="BG771" s="67"/>
      <c r="BH771" s="67"/>
      <c r="BI771" s="67"/>
      <c r="BJ771" s="67"/>
      <c r="BK771" s="67"/>
      <c r="BL771" s="67"/>
      <c r="BM771" s="67"/>
      <c r="BN771" s="67"/>
      <c r="BO771" s="67"/>
      <c r="BP771" s="67"/>
      <c r="BQ771" s="67"/>
      <c r="BR771" s="67"/>
    </row>
    <row r="772" ht="15.75" customHeight="1"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  <c r="AM772" s="67"/>
      <c r="AN772" s="67"/>
      <c r="AO772" s="67"/>
      <c r="AP772" s="67"/>
      <c r="AQ772" s="67"/>
      <c r="AR772" s="67"/>
      <c r="AS772" s="67"/>
      <c r="AT772" s="67"/>
      <c r="AU772" s="67"/>
      <c r="AV772" s="67"/>
      <c r="AW772" s="67"/>
      <c r="AX772" s="67"/>
      <c r="AY772" s="67"/>
      <c r="AZ772" s="67"/>
      <c r="BA772" s="67"/>
      <c r="BB772" s="67"/>
      <c r="BC772" s="67"/>
      <c r="BD772" s="67"/>
      <c r="BE772" s="67"/>
      <c r="BF772" s="67"/>
      <c r="BG772" s="67"/>
      <c r="BH772" s="67"/>
      <c r="BI772" s="67"/>
      <c r="BJ772" s="67"/>
      <c r="BK772" s="67"/>
      <c r="BL772" s="67"/>
      <c r="BM772" s="67"/>
      <c r="BN772" s="67"/>
      <c r="BO772" s="67"/>
      <c r="BP772" s="67"/>
      <c r="BQ772" s="67"/>
      <c r="BR772" s="67"/>
    </row>
    <row r="773" ht="15.75" customHeight="1"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  <c r="AM773" s="67"/>
      <c r="AN773" s="67"/>
      <c r="AO773" s="67"/>
      <c r="AP773" s="67"/>
      <c r="AQ773" s="67"/>
      <c r="AR773" s="67"/>
      <c r="AS773" s="67"/>
      <c r="AT773" s="67"/>
      <c r="AU773" s="67"/>
      <c r="AV773" s="67"/>
      <c r="AW773" s="67"/>
      <c r="AX773" s="67"/>
      <c r="AY773" s="67"/>
      <c r="AZ773" s="67"/>
      <c r="BA773" s="67"/>
      <c r="BB773" s="67"/>
      <c r="BC773" s="67"/>
      <c r="BD773" s="67"/>
      <c r="BE773" s="67"/>
      <c r="BF773" s="67"/>
      <c r="BG773" s="67"/>
      <c r="BH773" s="67"/>
      <c r="BI773" s="67"/>
      <c r="BJ773" s="67"/>
      <c r="BK773" s="67"/>
      <c r="BL773" s="67"/>
      <c r="BM773" s="67"/>
      <c r="BN773" s="67"/>
      <c r="BO773" s="67"/>
      <c r="BP773" s="67"/>
      <c r="BQ773" s="67"/>
      <c r="BR773" s="67"/>
    </row>
    <row r="774" ht="15.75" customHeight="1"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  <c r="AM774" s="67"/>
      <c r="AN774" s="67"/>
      <c r="AO774" s="67"/>
      <c r="AP774" s="67"/>
      <c r="AQ774" s="67"/>
      <c r="AR774" s="67"/>
      <c r="AS774" s="67"/>
      <c r="AT774" s="67"/>
      <c r="AU774" s="67"/>
      <c r="AV774" s="67"/>
      <c r="AW774" s="67"/>
      <c r="AX774" s="67"/>
      <c r="AY774" s="67"/>
      <c r="AZ774" s="67"/>
      <c r="BA774" s="67"/>
      <c r="BB774" s="67"/>
      <c r="BC774" s="67"/>
      <c r="BD774" s="67"/>
      <c r="BE774" s="67"/>
      <c r="BF774" s="67"/>
      <c r="BG774" s="67"/>
      <c r="BH774" s="67"/>
      <c r="BI774" s="67"/>
      <c r="BJ774" s="67"/>
      <c r="BK774" s="67"/>
      <c r="BL774" s="67"/>
      <c r="BM774" s="67"/>
      <c r="BN774" s="67"/>
      <c r="BO774" s="67"/>
      <c r="BP774" s="67"/>
      <c r="BQ774" s="67"/>
      <c r="BR774" s="67"/>
    </row>
    <row r="775" ht="15.75" customHeight="1"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  <c r="AO775" s="67"/>
      <c r="AP775" s="67"/>
      <c r="AQ775" s="67"/>
      <c r="AR775" s="67"/>
      <c r="AS775" s="67"/>
      <c r="AT775" s="67"/>
      <c r="AU775" s="67"/>
      <c r="AV775" s="67"/>
      <c r="AW775" s="67"/>
      <c r="AX775" s="67"/>
      <c r="AY775" s="67"/>
      <c r="AZ775" s="67"/>
      <c r="BA775" s="67"/>
      <c r="BB775" s="67"/>
      <c r="BC775" s="67"/>
      <c r="BD775" s="67"/>
      <c r="BE775" s="67"/>
      <c r="BF775" s="67"/>
      <c r="BG775" s="67"/>
      <c r="BH775" s="67"/>
      <c r="BI775" s="67"/>
      <c r="BJ775" s="67"/>
      <c r="BK775" s="67"/>
      <c r="BL775" s="67"/>
      <c r="BM775" s="67"/>
      <c r="BN775" s="67"/>
      <c r="BO775" s="67"/>
      <c r="BP775" s="67"/>
      <c r="BQ775" s="67"/>
      <c r="BR775" s="67"/>
    </row>
    <row r="776" ht="15.75" customHeight="1"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  <c r="AM776" s="67"/>
      <c r="AN776" s="67"/>
      <c r="AO776" s="67"/>
      <c r="AP776" s="67"/>
      <c r="AQ776" s="67"/>
      <c r="AR776" s="67"/>
      <c r="AS776" s="67"/>
      <c r="AT776" s="67"/>
      <c r="AU776" s="67"/>
      <c r="AV776" s="67"/>
      <c r="AW776" s="67"/>
      <c r="AX776" s="67"/>
      <c r="AY776" s="67"/>
      <c r="AZ776" s="67"/>
      <c r="BA776" s="67"/>
      <c r="BB776" s="67"/>
      <c r="BC776" s="67"/>
      <c r="BD776" s="67"/>
      <c r="BE776" s="67"/>
      <c r="BF776" s="67"/>
      <c r="BG776" s="67"/>
      <c r="BH776" s="67"/>
      <c r="BI776" s="67"/>
      <c r="BJ776" s="67"/>
      <c r="BK776" s="67"/>
      <c r="BL776" s="67"/>
      <c r="BM776" s="67"/>
      <c r="BN776" s="67"/>
      <c r="BO776" s="67"/>
      <c r="BP776" s="67"/>
      <c r="BQ776" s="67"/>
      <c r="BR776" s="67"/>
    </row>
    <row r="777" ht="15.75" customHeight="1"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  <c r="AM777" s="67"/>
      <c r="AN777" s="67"/>
      <c r="AO777" s="67"/>
      <c r="AP777" s="67"/>
      <c r="AQ777" s="67"/>
      <c r="AR777" s="67"/>
      <c r="AS777" s="67"/>
      <c r="AT777" s="67"/>
      <c r="AU777" s="67"/>
      <c r="AV777" s="67"/>
      <c r="AW777" s="67"/>
      <c r="AX777" s="67"/>
      <c r="AY777" s="67"/>
      <c r="AZ777" s="67"/>
      <c r="BA777" s="67"/>
      <c r="BB777" s="67"/>
      <c r="BC777" s="67"/>
      <c r="BD777" s="67"/>
      <c r="BE777" s="67"/>
      <c r="BF777" s="67"/>
      <c r="BG777" s="67"/>
      <c r="BH777" s="67"/>
      <c r="BI777" s="67"/>
      <c r="BJ777" s="67"/>
      <c r="BK777" s="67"/>
      <c r="BL777" s="67"/>
      <c r="BM777" s="67"/>
      <c r="BN777" s="67"/>
      <c r="BO777" s="67"/>
      <c r="BP777" s="67"/>
      <c r="BQ777" s="67"/>
      <c r="BR777" s="67"/>
    </row>
    <row r="778" ht="15.75" customHeight="1"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  <c r="AM778" s="67"/>
      <c r="AN778" s="67"/>
      <c r="AO778" s="67"/>
      <c r="AP778" s="67"/>
      <c r="AQ778" s="67"/>
      <c r="AR778" s="67"/>
      <c r="AS778" s="67"/>
      <c r="AT778" s="67"/>
      <c r="AU778" s="67"/>
      <c r="AV778" s="67"/>
      <c r="AW778" s="67"/>
      <c r="AX778" s="67"/>
      <c r="AY778" s="67"/>
      <c r="AZ778" s="67"/>
      <c r="BA778" s="67"/>
      <c r="BB778" s="67"/>
      <c r="BC778" s="67"/>
      <c r="BD778" s="67"/>
      <c r="BE778" s="67"/>
      <c r="BF778" s="67"/>
      <c r="BG778" s="67"/>
      <c r="BH778" s="67"/>
      <c r="BI778" s="67"/>
      <c r="BJ778" s="67"/>
      <c r="BK778" s="67"/>
      <c r="BL778" s="67"/>
      <c r="BM778" s="67"/>
      <c r="BN778" s="67"/>
      <c r="BO778" s="67"/>
      <c r="BP778" s="67"/>
      <c r="BQ778" s="67"/>
      <c r="BR778" s="67"/>
    </row>
    <row r="779" ht="15.75" customHeight="1"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  <c r="AM779" s="67"/>
      <c r="AN779" s="67"/>
      <c r="AO779" s="67"/>
      <c r="AP779" s="67"/>
      <c r="AQ779" s="67"/>
      <c r="AR779" s="67"/>
      <c r="AS779" s="67"/>
      <c r="AT779" s="67"/>
      <c r="AU779" s="67"/>
      <c r="AV779" s="67"/>
      <c r="AW779" s="67"/>
      <c r="AX779" s="67"/>
      <c r="AY779" s="67"/>
      <c r="AZ779" s="67"/>
      <c r="BA779" s="67"/>
      <c r="BB779" s="67"/>
      <c r="BC779" s="67"/>
      <c r="BD779" s="67"/>
      <c r="BE779" s="67"/>
      <c r="BF779" s="67"/>
      <c r="BG779" s="67"/>
      <c r="BH779" s="67"/>
      <c r="BI779" s="67"/>
      <c r="BJ779" s="67"/>
      <c r="BK779" s="67"/>
      <c r="BL779" s="67"/>
      <c r="BM779" s="67"/>
      <c r="BN779" s="67"/>
      <c r="BO779" s="67"/>
      <c r="BP779" s="67"/>
      <c r="BQ779" s="67"/>
      <c r="BR779" s="67"/>
    </row>
    <row r="780" ht="15.75" customHeight="1"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  <c r="AM780" s="67"/>
      <c r="AN780" s="67"/>
      <c r="AO780" s="67"/>
      <c r="AP780" s="67"/>
      <c r="AQ780" s="67"/>
      <c r="AR780" s="67"/>
      <c r="AS780" s="67"/>
      <c r="AT780" s="67"/>
      <c r="AU780" s="67"/>
      <c r="AV780" s="67"/>
      <c r="AW780" s="67"/>
      <c r="AX780" s="67"/>
      <c r="AY780" s="67"/>
      <c r="AZ780" s="67"/>
      <c r="BA780" s="67"/>
      <c r="BB780" s="67"/>
      <c r="BC780" s="67"/>
      <c r="BD780" s="67"/>
      <c r="BE780" s="67"/>
      <c r="BF780" s="67"/>
      <c r="BG780" s="67"/>
      <c r="BH780" s="67"/>
      <c r="BI780" s="67"/>
      <c r="BJ780" s="67"/>
      <c r="BK780" s="67"/>
      <c r="BL780" s="67"/>
      <c r="BM780" s="67"/>
      <c r="BN780" s="67"/>
      <c r="BO780" s="67"/>
      <c r="BP780" s="67"/>
      <c r="BQ780" s="67"/>
      <c r="BR780" s="67"/>
    </row>
    <row r="781" ht="15.75" customHeight="1"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  <c r="AM781" s="67"/>
      <c r="AN781" s="67"/>
      <c r="AO781" s="67"/>
      <c r="AP781" s="67"/>
      <c r="AQ781" s="67"/>
      <c r="AR781" s="67"/>
      <c r="AS781" s="67"/>
      <c r="AT781" s="67"/>
      <c r="AU781" s="67"/>
      <c r="AV781" s="67"/>
      <c r="AW781" s="67"/>
      <c r="AX781" s="67"/>
      <c r="AY781" s="67"/>
      <c r="AZ781" s="67"/>
      <c r="BA781" s="67"/>
      <c r="BB781" s="67"/>
      <c r="BC781" s="67"/>
      <c r="BD781" s="67"/>
      <c r="BE781" s="67"/>
      <c r="BF781" s="67"/>
      <c r="BG781" s="67"/>
      <c r="BH781" s="67"/>
      <c r="BI781" s="67"/>
      <c r="BJ781" s="67"/>
      <c r="BK781" s="67"/>
      <c r="BL781" s="67"/>
      <c r="BM781" s="67"/>
      <c r="BN781" s="67"/>
      <c r="BO781" s="67"/>
      <c r="BP781" s="67"/>
      <c r="BQ781" s="67"/>
      <c r="BR781" s="67"/>
    </row>
    <row r="782" ht="15.75" customHeight="1"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  <c r="AM782" s="67"/>
      <c r="AN782" s="67"/>
      <c r="AO782" s="67"/>
      <c r="AP782" s="67"/>
      <c r="AQ782" s="67"/>
      <c r="AR782" s="67"/>
      <c r="AS782" s="67"/>
      <c r="AT782" s="67"/>
      <c r="AU782" s="67"/>
      <c r="AV782" s="67"/>
      <c r="AW782" s="67"/>
      <c r="AX782" s="67"/>
      <c r="AY782" s="67"/>
      <c r="AZ782" s="67"/>
      <c r="BA782" s="67"/>
      <c r="BB782" s="67"/>
      <c r="BC782" s="67"/>
      <c r="BD782" s="67"/>
      <c r="BE782" s="67"/>
      <c r="BF782" s="67"/>
      <c r="BG782" s="67"/>
      <c r="BH782" s="67"/>
      <c r="BI782" s="67"/>
      <c r="BJ782" s="67"/>
      <c r="BK782" s="67"/>
      <c r="BL782" s="67"/>
      <c r="BM782" s="67"/>
      <c r="BN782" s="67"/>
      <c r="BO782" s="67"/>
      <c r="BP782" s="67"/>
      <c r="BQ782" s="67"/>
      <c r="BR782" s="67"/>
    </row>
    <row r="783" ht="15.75" customHeight="1"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  <c r="AM783" s="67"/>
      <c r="AN783" s="67"/>
      <c r="AO783" s="67"/>
      <c r="AP783" s="67"/>
      <c r="AQ783" s="67"/>
      <c r="AR783" s="67"/>
      <c r="AS783" s="67"/>
      <c r="AT783" s="67"/>
      <c r="AU783" s="67"/>
      <c r="AV783" s="67"/>
      <c r="AW783" s="67"/>
      <c r="AX783" s="67"/>
      <c r="AY783" s="67"/>
      <c r="AZ783" s="67"/>
      <c r="BA783" s="67"/>
      <c r="BB783" s="67"/>
      <c r="BC783" s="67"/>
      <c r="BD783" s="67"/>
      <c r="BE783" s="67"/>
      <c r="BF783" s="67"/>
      <c r="BG783" s="67"/>
      <c r="BH783" s="67"/>
      <c r="BI783" s="67"/>
      <c r="BJ783" s="67"/>
      <c r="BK783" s="67"/>
      <c r="BL783" s="67"/>
      <c r="BM783" s="67"/>
      <c r="BN783" s="67"/>
      <c r="BO783" s="67"/>
      <c r="BP783" s="67"/>
      <c r="BQ783" s="67"/>
      <c r="BR783" s="67"/>
    </row>
    <row r="784" ht="15.75" customHeight="1"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  <c r="AM784" s="67"/>
      <c r="AN784" s="67"/>
      <c r="AO784" s="67"/>
      <c r="AP784" s="67"/>
      <c r="AQ784" s="67"/>
      <c r="AR784" s="67"/>
      <c r="AS784" s="67"/>
      <c r="AT784" s="67"/>
      <c r="AU784" s="67"/>
      <c r="AV784" s="67"/>
      <c r="AW784" s="67"/>
      <c r="AX784" s="67"/>
      <c r="AY784" s="67"/>
      <c r="AZ784" s="67"/>
      <c r="BA784" s="67"/>
      <c r="BB784" s="67"/>
      <c r="BC784" s="67"/>
      <c r="BD784" s="67"/>
      <c r="BE784" s="67"/>
      <c r="BF784" s="67"/>
      <c r="BG784" s="67"/>
      <c r="BH784" s="67"/>
      <c r="BI784" s="67"/>
      <c r="BJ784" s="67"/>
      <c r="BK784" s="67"/>
      <c r="BL784" s="67"/>
      <c r="BM784" s="67"/>
      <c r="BN784" s="67"/>
      <c r="BO784" s="67"/>
      <c r="BP784" s="67"/>
      <c r="BQ784" s="67"/>
      <c r="BR784" s="67"/>
    </row>
    <row r="785" ht="15.75" customHeight="1"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  <c r="AM785" s="67"/>
      <c r="AN785" s="67"/>
      <c r="AO785" s="67"/>
      <c r="AP785" s="67"/>
      <c r="AQ785" s="67"/>
      <c r="AR785" s="67"/>
      <c r="AS785" s="67"/>
      <c r="AT785" s="67"/>
      <c r="AU785" s="67"/>
      <c r="AV785" s="67"/>
      <c r="AW785" s="67"/>
      <c r="AX785" s="67"/>
      <c r="AY785" s="67"/>
      <c r="AZ785" s="67"/>
      <c r="BA785" s="67"/>
      <c r="BB785" s="67"/>
      <c r="BC785" s="67"/>
      <c r="BD785" s="67"/>
      <c r="BE785" s="67"/>
      <c r="BF785" s="67"/>
      <c r="BG785" s="67"/>
      <c r="BH785" s="67"/>
      <c r="BI785" s="67"/>
      <c r="BJ785" s="67"/>
      <c r="BK785" s="67"/>
      <c r="BL785" s="67"/>
      <c r="BM785" s="67"/>
      <c r="BN785" s="67"/>
      <c r="BO785" s="67"/>
      <c r="BP785" s="67"/>
      <c r="BQ785" s="67"/>
      <c r="BR785" s="67"/>
    </row>
    <row r="786" ht="15.75" customHeight="1"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  <c r="AO786" s="67"/>
      <c r="AP786" s="67"/>
      <c r="AQ786" s="67"/>
      <c r="AR786" s="67"/>
      <c r="AS786" s="67"/>
      <c r="AT786" s="67"/>
      <c r="AU786" s="67"/>
      <c r="AV786" s="67"/>
      <c r="AW786" s="67"/>
      <c r="AX786" s="67"/>
      <c r="AY786" s="67"/>
      <c r="AZ786" s="67"/>
      <c r="BA786" s="67"/>
      <c r="BB786" s="67"/>
      <c r="BC786" s="67"/>
      <c r="BD786" s="67"/>
      <c r="BE786" s="67"/>
      <c r="BF786" s="67"/>
      <c r="BG786" s="67"/>
      <c r="BH786" s="67"/>
      <c r="BI786" s="67"/>
      <c r="BJ786" s="67"/>
      <c r="BK786" s="67"/>
      <c r="BL786" s="67"/>
      <c r="BM786" s="67"/>
      <c r="BN786" s="67"/>
      <c r="BO786" s="67"/>
      <c r="BP786" s="67"/>
      <c r="BQ786" s="67"/>
      <c r="BR786" s="67"/>
    </row>
    <row r="787" ht="15.75" customHeight="1"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  <c r="AM787" s="67"/>
      <c r="AN787" s="67"/>
      <c r="AO787" s="67"/>
      <c r="AP787" s="67"/>
      <c r="AQ787" s="67"/>
      <c r="AR787" s="67"/>
      <c r="AS787" s="67"/>
      <c r="AT787" s="67"/>
      <c r="AU787" s="67"/>
      <c r="AV787" s="67"/>
      <c r="AW787" s="67"/>
      <c r="AX787" s="67"/>
      <c r="AY787" s="67"/>
      <c r="AZ787" s="67"/>
      <c r="BA787" s="67"/>
      <c r="BB787" s="67"/>
      <c r="BC787" s="67"/>
      <c r="BD787" s="67"/>
      <c r="BE787" s="67"/>
      <c r="BF787" s="67"/>
      <c r="BG787" s="67"/>
      <c r="BH787" s="67"/>
      <c r="BI787" s="67"/>
      <c r="BJ787" s="67"/>
      <c r="BK787" s="67"/>
      <c r="BL787" s="67"/>
      <c r="BM787" s="67"/>
      <c r="BN787" s="67"/>
      <c r="BO787" s="67"/>
      <c r="BP787" s="67"/>
      <c r="BQ787" s="67"/>
      <c r="BR787" s="67"/>
    </row>
    <row r="788" ht="15.75" customHeight="1"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  <c r="AM788" s="67"/>
      <c r="AN788" s="67"/>
      <c r="AO788" s="67"/>
      <c r="AP788" s="67"/>
      <c r="AQ788" s="67"/>
      <c r="AR788" s="67"/>
      <c r="AS788" s="67"/>
      <c r="AT788" s="67"/>
      <c r="AU788" s="67"/>
      <c r="AV788" s="67"/>
      <c r="AW788" s="67"/>
      <c r="AX788" s="67"/>
      <c r="AY788" s="67"/>
      <c r="AZ788" s="67"/>
      <c r="BA788" s="67"/>
      <c r="BB788" s="67"/>
      <c r="BC788" s="67"/>
      <c r="BD788" s="67"/>
      <c r="BE788" s="67"/>
      <c r="BF788" s="67"/>
      <c r="BG788" s="67"/>
      <c r="BH788" s="67"/>
      <c r="BI788" s="67"/>
      <c r="BJ788" s="67"/>
      <c r="BK788" s="67"/>
      <c r="BL788" s="67"/>
      <c r="BM788" s="67"/>
      <c r="BN788" s="67"/>
      <c r="BO788" s="67"/>
      <c r="BP788" s="67"/>
      <c r="BQ788" s="67"/>
      <c r="BR788" s="67"/>
    </row>
    <row r="789" ht="15.75" customHeight="1"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  <c r="AM789" s="67"/>
      <c r="AN789" s="67"/>
      <c r="AO789" s="67"/>
      <c r="AP789" s="67"/>
      <c r="AQ789" s="67"/>
      <c r="AR789" s="67"/>
      <c r="AS789" s="67"/>
      <c r="AT789" s="67"/>
      <c r="AU789" s="67"/>
      <c r="AV789" s="67"/>
      <c r="AW789" s="67"/>
      <c r="AX789" s="67"/>
      <c r="AY789" s="67"/>
      <c r="AZ789" s="67"/>
      <c r="BA789" s="67"/>
      <c r="BB789" s="67"/>
      <c r="BC789" s="67"/>
      <c r="BD789" s="67"/>
      <c r="BE789" s="67"/>
      <c r="BF789" s="67"/>
      <c r="BG789" s="67"/>
      <c r="BH789" s="67"/>
      <c r="BI789" s="67"/>
      <c r="BJ789" s="67"/>
      <c r="BK789" s="67"/>
      <c r="BL789" s="67"/>
      <c r="BM789" s="67"/>
      <c r="BN789" s="67"/>
      <c r="BO789" s="67"/>
      <c r="BP789" s="67"/>
      <c r="BQ789" s="67"/>
      <c r="BR789" s="67"/>
    </row>
    <row r="790" ht="15.75" customHeight="1"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  <c r="AM790" s="67"/>
      <c r="AN790" s="67"/>
      <c r="AO790" s="67"/>
      <c r="AP790" s="67"/>
      <c r="AQ790" s="67"/>
      <c r="AR790" s="67"/>
      <c r="AS790" s="67"/>
      <c r="AT790" s="67"/>
      <c r="AU790" s="67"/>
      <c r="AV790" s="67"/>
      <c r="AW790" s="67"/>
      <c r="AX790" s="67"/>
      <c r="AY790" s="67"/>
      <c r="AZ790" s="67"/>
      <c r="BA790" s="67"/>
      <c r="BB790" s="67"/>
      <c r="BC790" s="67"/>
      <c r="BD790" s="67"/>
      <c r="BE790" s="67"/>
      <c r="BF790" s="67"/>
      <c r="BG790" s="67"/>
      <c r="BH790" s="67"/>
      <c r="BI790" s="67"/>
      <c r="BJ790" s="67"/>
      <c r="BK790" s="67"/>
      <c r="BL790" s="67"/>
      <c r="BM790" s="67"/>
      <c r="BN790" s="67"/>
      <c r="BO790" s="67"/>
      <c r="BP790" s="67"/>
      <c r="BQ790" s="67"/>
      <c r="BR790" s="67"/>
    </row>
    <row r="791" ht="15.75" customHeight="1"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  <c r="AM791" s="67"/>
      <c r="AN791" s="67"/>
      <c r="AO791" s="67"/>
      <c r="AP791" s="67"/>
      <c r="AQ791" s="67"/>
      <c r="AR791" s="67"/>
      <c r="AS791" s="67"/>
      <c r="AT791" s="67"/>
      <c r="AU791" s="67"/>
      <c r="AV791" s="67"/>
      <c r="AW791" s="67"/>
      <c r="AX791" s="67"/>
      <c r="AY791" s="67"/>
      <c r="AZ791" s="67"/>
      <c r="BA791" s="67"/>
      <c r="BB791" s="67"/>
      <c r="BC791" s="67"/>
      <c r="BD791" s="67"/>
      <c r="BE791" s="67"/>
      <c r="BF791" s="67"/>
      <c r="BG791" s="67"/>
      <c r="BH791" s="67"/>
      <c r="BI791" s="67"/>
      <c r="BJ791" s="67"/>
      <c r="BK791" s="67"/>
      <c r="BL791" s="67"/>
      <c r="BM791" s="67"/>
      <c r="BN791" s="67"/>
      <c r="BO791" s="67"/>
      <c r="BP791" s="67"/>
      <c r="BQ791" s="67"/>
      <c r="BR791" s="67"/>
    </row>
    <row r="792" ht="15.75" customHeight="1"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  <c r="AM792" s="67"/>
      <c r="AN792" s="67"/>
      <c r="AO792" s="67"/>
      <c r="AP792" s="67"/>
      <c r="AQ792" s="67"/>
      <c r="AR792" s="67"/>
      <c r="AS792" s="67"/>
      <c r="AT792" s="67"/>
      <c r="AU792" s="67"/>
      <c r="AV792" s="67"/>
      <c r="AW792" s="67"/>
      <c r="AX792" s="67"/>
      <c r="AY792" s="67"/>
      <c r="AZ792" s="67"/>
      <c r="BA792" s="67"/>
      <c r="BB792" s="67"/>
      <c r="BC792" s="67"/>
      <c r="BD792" s="67"/>
      <c r="BE792" s="67"/>
      <c r="BF792" s="67"/>
      <c r="BG792" s="67"/>
      <c r="BH792" s="67"/>
      <c r="BI792" s="67"/>
      <c r="BJ792" s="67"/>
      <c r="BK792" s="67"/>
      <c r="BL792" s="67"/>
      <c r="BM792" s="67"/>
      <c r="BN792" s="67"/>
      <c r="BO792" s="67"/>
      <c r="BP792" s="67"/>
      <c r="BQ792" s="67"/>
      <c r="BR792" s="67"/>
    </row>
    <row r="793" ht="15.75" customHeight="1"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  <c r="AM793" s="67"/>
      <c r="AN793" s="67"/>
      <c r="AO793" s="67"/>
      <c r="AP793" s="67"/>
      <c r="AQ793" s="67"/>
      <c r="AR793" s="67"/>
      <c r="AS793" s="67"/>
      <c r="AT793" s="67"/>
      <c r="AU793" s="67"/>
      <c r="AV793" s="67"/>
      <c r="AW793" s="67"/>
      <c r="AX793" s="67"/>
      <c r="AY793" s="67"/>
      <c r="AZ793" s="67"/>
      <c r="BA793" s="67"/>
      <c r="BB793" s="67"/>
      <c r="BC793" s="67"/>
      <c r="BD793" s="67"/>
      <c r="BE793" s="67"/>
      <c r="BF793" s="67"/>
      <c r="BG793" s="67"/>
      <c r="BH793" s="67"/>
      <c r="BI793" s="67"/>
      <c r="BJ793" s="67"/>
      <c r="BK793" s="67"/>
      <c r="BL793" s="67"/>
      <c r="BM793" s="67"/>
      <c r="BN793" s="67"/>
      <c r="BO793" s="67"/>
      <c r="BP793" s="67"/>
      <c r="BQ793" s="67"/>
      <c r="BR793" s="67"/>
    </row>
    <row r="794" ht="15.75" customHeight="1"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  <c r="AM794" s="67"/>
      <c r="AN794" s="67"/>
      <c r="AO794" s="67"/>
      <c r="AP794" s="67"/>
      <c r="AQ794" s="67"/>
      <c r="AR794" s="67"/>
      <c r="AS794" s="67"/>
      <c r="AT794" s="67"/>
      <c r="AU794" s="67"/>
      <c r="AV794" s="67"/>
      <c r="AW794" s="67"/>
      <c r="AX794" s="67"/>
      <c r="AY794" s="67"/>
      <c r="AZ794" s="67"/>
      <c r="BA794" s="67"/>
      <c r="BB794" s="67"/>
      <c r="BC794" s="67"/>
      <c r="BD794" s="67"/>
      <c r="BE794" s="67"/>
      <c r="BF794" s="67"/>
      <c r="BG794" s="67"/>
      <c r="BH794" s="67"/>
      <c r="BI794" s="67"/>
      <c r="BJ794" s="67"/>
      <c r="BK794" s="67"/>
      <c r="BL794" s="67"/>
      <c r="BM794" s="67"/>
      <c r="BN794" s="67"/>
      <c r="BO794" s="67"/>
      <c r="BP794" s="67"/>
      <c r="BQ794" s="67"/>
      <c r="BR794" s="67"/>
    </row>
    <row r="795" ht="15.75" customHeight="1"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  <c r="AM795" s="67"/>
      <c r="AN795" s="67"/>
      <c r="AO795" s="67"/>
      <c r="AP795" s="67"/>
      <c r="AQ795" s="67"/>
      <c r="AR795" s="67"/>
      <c r="AS795" s="67"/>
      <c r="AT795" s="67"/>
      <c r="AU795" s="67"/>
      <c r="AV795" s="67"/>
      <c r="AW795" s="67"/>
      <c r="AX795" s="67"/>
      <c r="AY795" s="67"/>
      <c r="AZ795" s="67"/>
      <c r="BA795" s="67"/>
      <c r="BB795" s="67"/>
      <c r="BC795" s="67"/>
      <c r="BD795" s="67"/>
      <c r="BE795" s="67"/>
      <c r="BF795" s="67"/>
      <c r="BG795" s="67"/>
      <c r="BH795" s="67"/>
      <c r="BI795" s="67"/>
      <c r="BJ795" s="67"/>
      <c r="BK795" s="67"/>
      <c r="BL795" s="67"/>
      <c r="BM795" s="67"/>
      <c r="BN795" s="67"/>
      <c r="BO795" s="67"/>
      <c r="BP795" s="67"/>
      <c r="BQ795" s="67"/>
      <c r="BR795" s="67"/>
    </row>
    <row r="796" ht="15.75" customHeight="1"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  <c r="AM796" s="67"/>
      <c r="AN796" s="67"/>
      <c r="AO796" s="67"/>
      <c r="AP796" s="67"/>
      <c r="AQ796" s="67"/>
      <c r="AR796" s="67"/>
      <c r="AS796" s="67"/>
      <c r="AT796" s="67"/>
      <c r="AU796" s="67"/>
      <c r="AV796" s="67"/>
      <c r="AW796" s="67"/>
      <c r="AX796" s="67"/>
      <c r="AY796" s="67"/>
      <c r="AZ796" s="67"/>
      <c r="BA796" s="67"/>
      <c r="BB796" s="67"/>
      <c r="BC796" s="67"/>
      <c r="BD796" s="67"/>
      <c r="BE796" s="67"/>
      <c r="BF796" s="67"/>
      <c r="BG796" s="67"/>
      <c r="BH796" s="67"/>
      <c r="BI796" s="67"/>
      <c r="BJ796" s="67"/>
      <c r="BK796" s="67"/>
      <c r="BL796" s="67"/>
      <c r="BM796" s="67"/>
      <c r="BN796" s="67"/>
      <c r="BO796" s="67"/>
      <c r="BP796" s="67"/>
      <c r="BQ796" s="67"/>
      <c r="BR796" s="67"/>
    </row>
    <row r="797" ht="15.75" customHeight="1"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  <c r="AM797" s="67"/>
      <c r="AN797" s="67"/>
      <c r="AO797" s="67"/>
      <c r="AP797" s="67"/>
      <c r="AQ797" s="67"/>
      <c r="AR797" s="67"/>
      <c r="AS797" s="67"/>
      <c r="AT797" s="67"/>
      <c r="AU797" s="67"/>
      <c r="AV797" s="67"/>
      <c r="AW797" s="67"/>
      <c r="AX797" s="67"/>
      <c r="AY797" s="67"/>
      <c r="AZ797" s="67"/>
      <c r="BA797" s="67"/>
      <c r="BB797" s="67"/>
      <c r="BC797" s="67"/>
      <c r="BD797" s="67"/>
      <c r="BE797" s="67"/>
      <c r="BF797" s="67"/>
      <c r="BG797" s="67"/>
      <c r="BH797" s="67"/>
      <c r="BI797" s="67"/>
      <c r="BJ797" s="67"/>
      <c r="BK797" s="67"/>
      <c r="BL797" s="67"/>
      <c r="BM797" s="67"/>
      <c r="BN797" s="67"/>
      <c r="BO797" s="67"/>
      <c r="BP797" s="67"/>
      <c r="BQ797" s="67"/>
      <c r="BR797" s="67"/>
    </row>
    <row r="798" ht="15.75" customHeight="1"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  <c r="AM798" s="67"/>
      <c r="AN798" s="67"/>
      <c r="AO798" s="67"/>
      <c r="AP798" s="67"/>
      <c r="AQ798" s="67"/>
      <c r="AR798" s="67"/>
      <c r="AS798" s="67"/>
      <c r="AT798" s="67"/>
      <c r="AU798" s="67"/>
      <c r="AV798" s="67"/>
      <c r="AW798" s="67"/>
      <c r="AX798" s="67"/>
      <c r="AY798" s="67"/>
      <c r="AZ798" s="67"/>
      <c r="BA798" s="67"/>
      <c r="BB798" s="67"/>
      <c r="BC798" s="67"/>
      <c r="BD798" s="67"/>
      <c r="BE798" s="67"/>
      <c r="BF798" s="67"/>
      <c r="BG798" s="67"/>
      <c r="BH798" s="67"/>
      <c r="BI798" s="67"/>
      <c r="BJ798" s="67"/>
      <c r="BK798" s="67"/>
      <c r="BL798" s="67"/>
      <c r="BM798" s="67"/>
      <c r="BN798" s="67"/>
      <c r="BO798" s="67"/>
      <c r="BP798" s="67"/>
      <c r="BQ798" s="67"/>
      <c r="BR798" s="67"/>
    </row>
    <row r="799" ht="15.75" customHeight="1"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  <c r="AM799" s="67"/>
      <c r="AN799" s="67"/>
      <c r="AO799" s="67"/>
      <c r="AP799" s="67"/>
      <c r="AQ799" s="67"/>
      <c r="AR799" s="67"/>
      <c r="AS799" s="67"/>
      <c r="AT799" s="67"/>
      <c r="AU799" s="67"/>
      <c r="AV799" s="67"/>
      <c r="AW799" s="67"/>
      <c r="AX799" s="67"/>
      <c r="AY799" s="67"/>
      <c r="AZ799" s="67"/>
      <c r="BA799" s="67"/>
      <c r="BB799" s="67"/>
      <c r="BC799" s="67"/>
      <c r="BD799" s="67"/>
      <c r="BE799" s="67"/>
      <c r="BF799" s="67"/>
      <c r="BG799" s="67"/>
      <c r="BH799" s="67"/>
      <c r="BI799" s="67"/>
      <c r="BJ799" s="67"/>
      <c r="BK799" s="67"/>
      <c r="BL799" s="67"/>
      <c r="BM799" s="67"/>
      <c r="BN799" s="67"/>
      <c r="BO799" s="67"/>
      <c r="BP799" s="67"/>
      <c r="BQ799" s="67"/>
      <c r="BR799" s="67"/>
    </row>
    <row r="800" ht="15.75" customHeight="1"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  <c r="AM800" s="67"/>
      <c r="AN800" s="67"/>
      <c r="AO800" s="67"/>
      <c r="AP800" s="67"/>
      <c r="AQ800" s="67"/>
      <c r="AR800" s="67"/>
      <c r="AS800" s="67"/>
      <c r="AT800" s="67"/>
      <c r="AU800" s="67"/>
      <c r="AV800" s="67"/>
      <c r="AW800" s="67"/>
      <c r="AX800" s="67"/>
      <c r="AY800" s="67"/>
      <c r="AZ800" s="67"/>
      <c r="BA800" s="67"/>
      <c r="BB800" s="67"/>
      <c r="BC800" s="67"/>
      <c r="BD800" s="67"/>
      <c r="BE800" s="67"/>
      <c r="BF800" s="67"/>
      <c r="BG800" s="67"/>
      <c r="BH800" s="67"/>
      <c r="BI800" s="67"/>
      <c r="BJ800" s="67"/>
      <c r="BK800" s="67"/>
      <c r="BL800" s="67"/>
      <c r="BM800" s="67"/>
      <c r="BN800" s="67"/>
      <c r="BO800" s="67"/>
      <c r="BP800" s="67"/>
      <c r="BQ800" s="67"/>
      <c r="BR800" s="67"/>
    </row>
    <row r="801" ht="15.75" customHeight="1"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  <c r="AM801" s="67"/>
      <c r="AN801" s="67"/>
      <c r="AO801" s="67"/>
      <c r="AP801" s="67"/>
      <c r="AQ801" s="67"/>
      <c r="AR801" s="67"/>
      <c r="AS801" s="67"/>
      <c r="AT801" s="67"/>
      <c r="AU801" s="67"/>
      <c r="AV801" s="67"/>
      <c r="AW801" s="67"/>
      <c r="AX801" s="67"/>
      <c r="AY801" s="67"/>
      <c r="AZ801" s="67"/>
      <c r="BA801" s="67"/>
      <c r="BB801" s="67"/>
      <c r="BC801" s="67"/>
      <c r="BD801" s="67"/>
      <c r="BE801" s="67"/>
      <c r="BF801" s="67"/>
      <c r="BG801" s="67"/>
      <c r="BH801" s="67"/>
      <c r="BI801" s="67"/>
      <c r="BJ801" s="67"/>
      <c r="BK801" s="67"/>
      <c r="BL801" s="67"/>
      <c r="BM801" s="67"/>
      <c r="BN801" s="67"/>
      <c r="BO801" s="67"/>
      <c r="BP801" s="67"/>
      <c r="BQ801" s="67"/>
      <c r="BR801" s="67"/>
    </row>
    <row r="802" ht="15.75" customHeight="1"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  <c r="AM802" s="67"/>
      <c r="AN802" s="67"/>
      <c r="AO802" s="67"/>
      <c r="AP802" s="67"/>
      <c r="AQ802" s="67"/>
      <c r="AR802" s="67"/>
      <c r="AS802" s="67"/>
      <c r="AT802" s="67"/>
      <c r="AU802" s="67"/>
      <c r="AV802" s="67"/>
      <c r="AW802" s="67"/>
      <c r="AX802" s="67"/>
      <c r="AY802" s="67"/>
      <c r="AZ802" s="67"/>
      <c r="BA802" s="67"/>
      <c r="BB802" s="67"/>
      <c r="BC802" s="67"/>
      <c r="BD802" s="67"/>
      <c r="BE802" s="67"/>
      <c r="BF802" s="67"/>
      <c r="BG802" s="67"/>
      <c r="BH802" s="67"/>
      <c r="BI802" s="67"/>
      <c r="BJ802" s="67"/>
      <c r="BK802" s="67"/>
      <c r="BL802" s="67"/>
      <c r="BM802" s="67"/>
      <c r="BN802" s="67"/>
      <c r="BO802" s="67"/>
      <c r="BP802" s="67"/>
      <c r="BQ802" s="67"/>
      <c r="BR802" s="67"/>
    </row>
    <row r="803" ht="15.75" customHeight="1"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  <c r="AM803" s="67"/>
      <c r="AN803" s="67"/>
      <c r="AO803" s="67"/>
      <c r="AP803" s="67"/>
      <c r="AQ803" s="67"/>
      <c r="AR803" s="67"/>
      <c r="AS803" s="67"/>
      <c r="AT803" s="67"/>
      <c r="AU803" s="67"/>
      <c r="AV803" s="67"/>
      <c r="AW803" s="67"/>
      <c r="AX803" s="67"/>
      <c r="AY803" s="67"/>
      <c r="AZ803" s="67"/>
      <c r="BA803" s="67"/>
      <c r="BB803" s="67"/>
      <c r="BC803" s="67"/>
      <c r="BD803" s="67"/>
      <c r="BE803" s="67"/>
      <c r="BF803" s="67"/>
      <c r="BG803" s="67"/>
      <c r="BH803" s="67"/>
      <c r="BI803" s="67"/>
      <c r="BJ803" s="67"/>
      <c r="BK803" s="67"/>
      <c r="BL803" s="67"/>
      <c r="BM803" s="67"/>
      <c r="BN803" s="67"/>
      <c r="BO803" s="67"/>
      <c r="BP803" s="67"/>
      <c r="BQ803" s="67"/>
      <c r="BR803" s="67"/>
    </row>
    <row r="804" ht="15.75" customHeight="1"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  <c r="AO804" s="67"/>
      <c r="AP804" s="67"/>
      <c r="AQ804" s="67"/>
      <c r="AR804" s="67"/>
      <c r="AS804" s="67"/>
      <c r="AT804" s="67"/>
      <c r="AU804" s="67"/>
      <c r="AV804" s="67"/>
      <c r="AW804" s="67"/>
      <c r="AX804" s="67"/>
      <c r="AY804" s="67"/>
      <c r="AZ804" s="67"/>
      <c r="BA804" s="67"/>
      <c r="BB804" s="67"/>
      <c r="BC804" s="67"/>
      <c r="BD804" s="67"/>
      <c r="BE804" s="67"/>
      <c r="BF804" s="67"/>
      <c r="BG804" s="67"/>
      <c r="BH804" s="67"/>
      <c r="BI804" s="67"/>
      <c r="BJ804" s="67"/>
      <c r="BK804" s="67"/>
      <c r="BL804" s="67"/>
      <c r="BM804" s="67"/>
      <c r="BN804" s="67"/>
      <c r="BO804" s="67"/>
      <c r="BP804" s="67"/>
      <c r="BQ804" s="67"/>
      <c r="BR804" s="67"/>
    </row>
    <row r="805" ht="15.75" customHeight="1"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  <c r="AM805" s="67"/>
      <c r="AN805" s="67"/>
      <c r="AO805" s="67"/>
      <c r="AP805" s="67"/>
      <c r="AQ805" s="67"/>
      <c r="AR805" s="67"/>
      <c r="AS805" s="67"/>
      <c r="AT805" s="67"/>
      <c r="AU805" s="67"/>
      <c r="AV805" s="67"/>
      <c r="AW805" s="67"/>
      <c r="AX805" s="67"/>
      <c r="AY805" s="67"/>
      <c r="AZ805" s="67"/>
      <c r="BA805" s="67"/>
      <c r="BB805" s="67"/>
      <c r="BC805" s="67"/>
      <c r="BD805" s="67"/>
      <c r="BE805" s="67"/>
      <c r="BF805" s="67"/>
      <c r="BG805" s="67"/>
      <c r="BH805" s="67"/>
      <c r="BI805" s="67"/>
      <c r="BJ805" s="67"/>
      <c r="BK805" s="67"/>
      <c r="BL805" s="67"/>
      <c r="BM805" s="67"/>
      <c r="BN805" s="67"/>
      <c r="BO805" s="67"/>
      <c r="BP805" s="67"/>
      <c r="BQ805" s="67"/>
      <c r="BR805" s="67"/>
    </row>
    <row r="806" ht="15.75" customHeight="1"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  <c r="AM806" s="67"/>
      <c r="AN806" s="67"/>
      <c r="AO806" s="67"/>
      <c r="AP806" s="67"/>
      <c r="AQ806" s="67"/>
      <c r="AR806" s="67"/>
      <c r="AS806" s="67"/>
      <c r="AT806" s="67"/>
      <c r="AU806" s="67"/>
      <c r="AV806" s="67"/>
      <c r="AW806" s="67"/>
      <c r="AX806" s="67"/>
      <c r="AY806" s="67"/>
      <c r="AZ806" s="67"/>
      <c r="BA806" s="67"/>
      <c r="BB806" s="67"/>
      <c r="BC806" s="67"/>
      <c r="BD806" s="67"/>
      <c r="BE806" s="67"/>
      <c r="BF806" s="67"/>
      <c r="BG806" s="67"/>
      <c r="BH806" s="67"/>
      <c r="BI806" s="67"/>
      <c r="BJ806" s="67"/>
      <c r="BK806" s="67"/>
      <c r="BL806" s="67"/>
      <c r="BM806" s="67"/>
      <c r="BN806" s="67"/>
      <c r="BO806" s="67"/>
      <c r="BP806" s="67"/>
      <c r="BQ806" s="67"/>
      <c r="BR806" s="67"/>
    </row>
    <row r="807" ht="15.75" customHeight="1"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  <c r="AM807" s="67"/>
      <c r="AN807" s="67"/>
      <c r="AO807" s="67"/>
      <c r="AP807" s="67"/>
      <c r="AQ807" s="67"/>
      <c r="AR807" s="67"/>
      <c r="AS807" s="67"/>
      <c r="AT807" s="67"/>
      <c r="AU807" s="67"/>
      <c r="AV807" s="67"/>
      <c r="AW807" s="67"/>
      <c r="AX807" s="67"/>
      <c r="AY807" s="67"/>
      <c r="AZ807" s="67"/>
      <c r="BA807" s="67"/>
      <c r="BB807" s="67"/>
      <c r="BC807" s="67"/>
      <c r="BD807" s="67"/>
      <c r="BE807" s="67"/>
      <c r="BF807" s="67"/>
      <c r="BG807" s="67"/>
      <c r="BH807" s="67"/>
      <c r="BI807" s="67"/>
      <c r="BJ807" s="67"/>
      <c r="BK807" s="67"/>
      <c r="BL807" s="67"/>
      <c r="BM807" s="67"/>
      <c r="BN807" s="67"/>
      <c r="BO807" s="67"/>
      <c r="BP807" s="67"/>
      <c r="BQ807" s="67"/>
      <c r="BR807" s="67"/>
    </row>
    <row r="808" ht="15.75" customHeight="1"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  <c r="AM808" s="67"/>
      <c r="AN808" s="67"/>
      <c r="AO808" s="67"/>
      <c r="AP808" s="67"/>
      <c r="AQ808" s="67"/>
      <c r="AR808" s="67"/>
      <c r="AS808" s="67"/>
      <c r="AT808" s="67"/>
      <c r="AU808" s="67"/>
      <c r="AV808" s="67"/>
      <c r="AW808" s="67"/>
      <c r="AX808" s="67"/>
      <c r="AY808" s="67"/>
      <c r="AZ808" s="67"/>
      <c r="BA808" s="67"/>
      <c r="BB808" s="67"/>
      <c r="BC808" s="67"/>
      <c r="BD808" s="67"/>
      <c r="BE808" s="67"/>
      <c r="BF808" s="67"/>
      <c r="BG808" s="67"/>
      <c r="BH808" s="67"/>
      <c r="BI808" s="67"/>
      <c r="BJ808" s="67"/>
      <c r="BK808" s="67"/>
      <c r="BL808" s="67"/>
      <c r="BM808" s="67"/>
      <c r="BN808" s="67"/>
      <c r="BO808" s="67"/>
      <c r="BP808" s="67"/>
      <c r="BQ808" s="67"/>
      <c r="BR808" s="67"/>
    </row>
    <row r="809" ht="15.75" customHeight="1"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  <c r="AM809" s="67"/>
      <c r="AN809" s="67"/>
      <c r="AO809" s="67"/>
      <c r="AP809" s="67"/>
      <c r="AQ809" s="67"/>
      <c r="AR809" s="67"/>
      <c r="AS809" s="67"/>
      <c r="AT809" s="67"/>
      <c r="AU809" s="67"/>
      <c r="AV809" s="67"/>
      <c r="AW809" s="67"/>
      <c r="AX809" s="67"/>
      <c r="AY809" s="67"/>
      <c r="AZ809" s="67"/>
      <c r="BA809" s="67"/>
      <c r="BB809" s="67"/>
      <c r="BC809" s="67"/>
      <c r="BD809" s="67"/>
      <c r="BE809" s="67"/>
      <c r="BF809" s="67"/>
      <c r="BG809" s="67"/>
      <c r="BH809" s="67"/>
      <c r="BI809" s="67"/>
      <c r="BJ809" s="67"/>
      <c r="BK809" s="67"/>
      <c r="BL809" s="67"/>
      <c r="BM809" s="67"/>
      <c r="BN809" s="67"/>
      <c r="BO809" s="67"/>
      <c r="BP809" s="67"/>
      <c r="BQ809" s="67"/>
      <c r="BR809" s="67"/>
    </row>
    <row r="810" ht="15.75" customHeight="1"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  <c r="AO810" s="67"/>
      <c r="AP810" s="67"/>
      <c r="AQ810" s="67"/>
      <c r="AR810" s="67"/>
      <c r="AS810" s="67"/>
      <c r="AT810" s="67"/>
      <c r="AU810" s="67"/>
      <c r="AV810" s="67"/>
      <c r="AW810" s="67"/>
      <c r="AX810" s="67"/>
      <c r="AY810" s="67"/>
      <c r="AZ810" s="67"/>
      <c r="BA810" s="67"/>
      <c r="BB810" s="67"/>
      <c r="BC810" s="67"/>
      <c r="BD810" s="67"/>
      <c r="BE810" s="67"/>
      <c r="BF810" s="67"/>
      <c r="BG810" s="67"/>
      <c r="BH810" s="67"/>
      <c r="BI810" s="67"/>
      <c r="BJ810" s="67"/>
      <c r="BK810" s="67"/>
      <c r="BL810" s="67"/>
      <c r="BM810" s="67"/>
      <c r="BN810" s="67"/>
      <c r="BO810" s="67"/>
      <c r="BP810" s="67"/>
      <c r="BQ810" s="67"/>
      <c r="BR810" s="67"/>
    </row>
    <row r="811" ht="15.75" customHeight="1"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  <c r="AM811" s="67"/>
      <c r="AN811" s="67"/>
      <c r="AO811" s="67"/>
      <c r="AP811" s="67"/>
      <c r="AQ811" s="67"/>
      <c r="AR811" s="67"/>
      <c r="AS811" s="67"/>
      <c r="AT811" s="67"/>
      <c r="AU811" s="67"/>
      <c r="AV811" s="67"/>
      <c r="AW811" s="67"/>
      <c r="AX811" s="67"/>
      <c r="AY811" s="67"/>
      <c r="AZ811" s="67"/>
      <c r="BA811" s="67"/>
      <c r="BB811" s="67"/>
      <c r="BC811" s="67"/>
      <c r="BD811" s="67"/>
      <c r="BE811" s="67"/>
      <c r="BF811" s="67"/>
      <c r="BG811" s="67"/>
      <c r="BH811" s="67"/>
      <c r="BI811" s="67"/>
      <c r="BJ811" s="67"/>
      <c r="BK811" s="67"/>
      <c r="BL811" s="67"/>
      <c r="BM811" s="67"/>
      <c r="BN811" s="67"/>
      <c r="BO811" s="67"/>
      <c r="BP811" s="67"/>
      <c r="BQ811" s="67"/>
      <c r="BR811" s="67"/>
    </row>
    <row r="812" ht="15.75" customHeight="1"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  <c r="AM812" s="67"/>
      <c r="AN812" s="67"/>
      <c r="AO812" s="67"/>
      <c r="AP812" s="67"/>
      <c r="AQ812" s="67"/>
      <c r="AR812" s="67"/>
      <c r="AS812" s="67"/>
      <c r="AT812" s="67"/>
      <c r="AU812" s="67"/>
      <c r="AV812" s="67"/>
      <c r="AW812" s="67"/>
      <c r="AX812" s="67"/>
      <c r="AY812" s="67"/>
      <c r="AZ812" s="67"/>
      <c r="BA812" s="67"/>
      <c r="BB812" s="67"/>
      <c r="BC812" s="67"/>
      <c r="BD812" s="67"/>
      <c r="BE812" s="67"/>
      <c r="BF812" s="67"/>
      <c r="BG812" s="67"/>
      <c r="BH812" s="67"/>
      <c r="BI812" s="67"/>
      <c r="BJ812" s="67"/>
      <c r="BK812" s="67"/>
      <c r="BL812" s="67"/>
      <c r="BM812" s="67"/>
      <c r="BN812" s="67"/>
      <c r="BO812" s="67"/>
      <c r="BP812" s="67"/>
      <c r="BQ812" s="67"/>
      <c r="BR812" s="67"/>
    </row>
    <row r="813" ht="15.75" customHeight="1"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  <c r="AM813" s="67"/>
      <c r="AN813" s="67"/>
      <c r="AO813" s="67"/>
      <c r="AP813" s="67"/>
      <c r="AQ813" s="67"/>
      <c r="AR813" s="67"/>
      <c r="AS813" s="67"/>
      <c r="AT813" s="67"/>
      <c r="AU813" s="67"/>
      <c r="AV813" s="67"/>
      <c r="AW813" s="67"/>
      <c r="AX813" s="67"/>
      <c r="AY813" s="67"/>
      <c r="AZ813" s="67"/>
      <c r="BA813" s="67"/>
      <c r="BB813" s="67"/>
      <c r="BC813" s="67"/>
      <c r="BD813" s="67"/>
      <c r="BE813" s="67"/>
      <c r="BF813" s="67"/>
      <c r="BG813" s="67"/>
      <c r="BH813" s="67"/>
      <c r="BI813" s="67"/>
      <c r="BJ813" s="67"/>
      <c r="BK813" s="67"/>
      <c r="BL813" s="67"/>
      <c r="BM813" s="67"/>
      <c r="BN813" s="67"/>
      <c r="BO813" s="67"/>
      <c r="BP813" s="67"/>
      <c r="BQ813" s="67"/>
      <c r="BR813" s="67"/>
    </row>
    <row r="814" ht="15.75" customHeight="1"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  <c r="AM814" s="67"/>
      <c r="AN814" s="67"/>
      <c r="AO814" s="67"/>
      <c r="AP814" s="67"/>
      <c r="AQ814" s="67"/>
      <c r="AR814" s="67"/>
      <c r="AS814" s="67"/>
      <c r="AT814" s="67"/>
      <c r="AU814" s="67"/>
      <c r="AV814" s="67"/>
      <c r="AW814" s="67"/>
      <c r="AX814" s="67"/>
      <c r="AY814" s="67"/>
      <c r="AZ814" s="67"/>
      <c r="BA814" s="67"/>
      <c r="BB814" s="67"/>
      <c r="BC814" s="67"/>
      <c r="BD814" s="67"/>
      <c r="BE814" s="67"/>
      <c r="BF814" s="67"/>
      <c r="BG814" s="67"/>
      <c r="BH814" s="67"/>
      <c r="BI814" s="67"/>
      <c r="BJ814" s="67"/>
      <c r="BK814" s="67"/>
      <c r="BL814" s="67"/>
      <c r="BM814" s="67"/>
      <c r="BN814" s="67"/>
      <c r="BO814" s="67"/>
      <c r="BP814" s="67"/>
      <c r="BQ814" s="67"/>
      <c r="BR814" s="67"/>
    </row>
    <row r="815" ht="15.75" customHeight="1"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  <c r="AO815" s="67"/>
      <c r="AP815" s="67"/>
      <c r="AQ815" s="67"/>
      <c r="AR815" s="67"/>
      <c r="AS815" s="67"/>
      <c r="AT815" s="67"/>
      <c r="AU815" s="67"/>
      <c r="AV815" s="67"/>
      <c r="AW815" s="67"/>
      <c r="AX815" s="67"/>
      <c r="AY815" s="67"/>
      <c r="AZ815" s="67"/>
      <c r="BA815" s="67"/>
      <c r="BB815" s="67"/>
      <c r="BC815" s="67"/>
      <c r="BD815" s="67"/>
      <c r="BE815" s="67"/>
      <c r="BF815" s="67"/>
      <c r="BG815" s="67"/>
      <c r="BH815" s="67"/>
      <c r="BI815" s="67"/>
      <c r="BJ815" s="67"/>
      <c r="BK815" s="67"/>
      <c r="BL815" s="67"/>
      <c r="BM815" s="67"/>
      <c r="BN815" s="67"/>
      <c r="BO815" s="67"/>
      <c r="BP815" s="67"/>
      <c r="BQ815" s="67"/>
      <c r="BR815" s="67"/>
    </row>
    <row r="816" ht="15.75" customHeight="1"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  <c r="AM816" s="67"/>
      <c r="AN816" s="67"/>
      <c r="AO816" s="67"/>
      <c r="AP816" s="67"/>
      <c r="AQ816" s="67"/>
      <c r="AR816" s="67"/>
      <c r="AS816" s="67"/>
      <c r="AT816" s="67"/>
      <c r="AU816" s="67"/>
      <c r="AV816" s="67"/>
      <c r="AW816" s="67"/>
      <c r="AX816" s="67"/>
      <c r="AY816" s="67"/>
      <c r="AZ816" s="67"/>
      <c r="BA816" s="67"/>
      <c r="BB816" s="67"/>
      <c r="BC816" s="67"/>
      <c r="BD816" s="67"/>
      <c r="BE816" s="67"/>
      <c r="BF816" s="67"/>
      <c r="BG816" s="67"/>
      <c r="BH816" s="67"/>
      <c r="BI816" s="67"/>
      <c r="BJ816" s="67"/>
      <c r="BK816" s="67"/>
      <c r="BL816" s="67"/>
      <c r="BM816" s="67"/>
      <c r="BN816" s="67"/>
      <c r="BO816" s="67"/>
      <c r="BP816" s="67"/>
      <c r="BQ816" s="67"/>
      <c r="BR816" s="67"/>
    </row>
    <row r="817" ht="15.75" customHeight="1"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  <c r="AM817" s="67"/>
      <c r="AN817" s="67"/>
      <c r="AO817" s="67"/>
      <c r="AP817" s="67"/>
      <c r="AQ817" s="67"/>
      <c r="AR817" s="67"/>
      <c r="AS817" s="67"/>
      <c r="AT817" s="67"/>
      <c r="AU817" s="67"/>
      <c r="AV817" s="67"/>
      <c r="AW817" s="67"/>
      <c r="AX817" s="67"/>
      <c r="AY817" s="67"/>
      <c r="AZ817" s="67"/>
      <c r="BA817" s="67"/>
      <c r="BB817" s="67"/>
      <c r="BC817" s="67"/>
      <c r="BD817" s="67"/>
      <c r="BE817" s="67"/>
      <c r="BF817" s="67"/>
      <c r="BG817" s="67"/>
      <c r="BH817" s="67"/>
      <c r="BI817" s="67"/>
      <c r="BJ817" s="67"/>
      <c r="BK817" s="67"/>
      <c r="BL817" s="67"/>
      <c r="BM817" s="67"/>
      <c r="BN817" s="67"/>
      <c r="BO817" s="67"/>
      <c r="BP817" s="67"/>
      <c r="BQ817" s="67"/>
      <c r="BR817" s="67"/>
    </row>
    <row r="818" ht="15.75" customHeight="1"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  <c r="AM818" s="67"/>
      <c r="AN818" s="67"/>
      <c r="AO818" s="67"/>
      <c r="AP818" s="67"/>
      <c r="AQ818" s="67"/>
      <c r="AR818" s="67"/>
      <c r="AS818" s="67"/>
      <c r="AT818" s="67"/>
      <c r="AU818" s="67"/>
      <c r="AV818" s="67"/>
      <c r="AW818" s="67"/>
      <c r="AX818" s="67"/>
      <c r="AY818" s="67"/>
      <c r="AZ818" s="67"/>
      <c r="BA818" s="67"/>
      <c r="BB818" s="67"/>
      <c r="BC818" s="67"/>
      <c r="BD818" s="67"/>
      <c r="BE818" s="67"/>
      <c r="BF818" s="67"/>
      <c r="BG818" s="67"/>
      <c r="BH818" s="67"/>
      <c r="BI818" s="67"/>
      <c r="BJ818" s="67"/>
      <c r="BK818" s="67"/>
      <c r="BL818" s="67"/>
      <c r="BM818" s="67"/>
      <c r="BN818" s="67"/>
      <c r="BO818" s="67"/>
      <c r="BP818" s="67"/>
      <c r="BQ818" s="67"/>
      <c r="BR818" s="67"/>
    </row>
    <row r="819" ht="15.75" customHeight="1"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  <c r="AM819" s="67"/>
      <c r="AN819" s="67"/>
      <c r="AO819" s="67"/>
      <c r="AP819" s="67"/>
      <c r="AQ819" s="67"/>
      <c r="AR819" s="67"/>
      <c r="AS819" s="67"/>
      <c r="AT819" s="67"/>
      <c r="AU819" s="67"/>
      <c r="AV819" s="67"/>
      <c r="AW819" s="67"/>
      <c r="AX819" s="67"/>
      <c r="AY819" s="67"/>
      <c r="AZ819" s="67"/>
      <c r="BA819" s="67"/>
      <c r="BB819" s="67"/>
      <c r="BC819" s="67"/>
      <c r="BD819" s="67"/>
      <c r="BE819" s="67"/>
      <c r="BF819" s="67"/>
      <c r="BG819" s="67"/>
      <c r="BH819" s="67"/>
      <c r="BI819" s="67"/>
      <c r="BJ819" s="67"/>
      <c r="BK819" s="67"/>
      <c r="BL819" s="67"/>
      <c r="BM819" s="67"/>
      <c r="BN819" s="67"/>
      <c r="BO819" s="67"/>
      <c r="BP819" s="67"/>
      <c r="BQ819" s="67"/>
      <c r="BR819" s="67"/>
    </row>
    <row r="820" ht="15.75" customHeight="1"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  <c r="AM820" s="67"/>
      <c r="AN820" s="67"/>
      <c r="AO820" s="67"/>
      <c r="AP820" s="67"/>
      <c r="AQ820" s="67"/>
      <c r="AR820" s="67"/>
      <c r="AS820" s="67"/>
      <c r="AT820" s="67"/>
      <c r="AU820" s="67"/>
      <c r="AV820" s="67"/>
      <c r="AW820" s="67"/>
      <c r="AX820" s="67"/>
      <c r="AY820" s="67"/>
      <c r="AZ820" s="67"/>
      <c r="BA820" s="67"/>
      <c r="BB820" s="67"/>
      <c r="BC820" s="67"/>
      <c r="BD820" s="67"/>
      <c r="BE820" s="67"/>
      <c r="BF820" s="67"/>
      <c r="BG820" s="67"/>
      <c r="BH820" s="67"/>
      <c r="BI820" s="67"/>
      <c r="BJ820" s="67"/>
      <c r="BK820" s="67"/>
      <c r="BL820" s="67"/>
      <c r="BM820" s="67"/>
      <c r="BN820" s="67"/>
      <c r="BO820" s="67"/>
      <c r="BP820" s="67"/>
      <c r="BQ820" s="67"/>
      <c r="BR820" s="67"/>
    </row>
    <row r="821" ht="15.75" customHeight="1"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  <c r="AM821" s="67"/>
      <c r="AN821" s="67"/>
      <c r="AO821" s="67"/>
      <c r="AP821" s="67"/>
      <c r="AQ821" s="67"/>
      <c r="AR821" s="67"/>
      <c r="AS821" s="67"/>
      <c r="AT821" s="67"/>
      <c r="AU821" s="67"/>
      <c r="AV821" s="67"/>
      <c r="AW821" s="67"/>
      <c r="AX821" s="67"/>
      <c r="AY821" s="67"/>
      <c r="AZ821" s="67"/>
      <c r="BA821" s="67"/>
      <c r="BB821" s="67"/>
      <c r="BC821" s="67"/>
      <c r="BD821" s="67"/>
      <c r="BE821" s="67"/>
      <c r="BF821" s="67"/>
      <c r="BG821" s="67"/>
      <c r="BH821" s="67"/>
      <c r="BI821" s="67"/>
      <c r="BJ821" s="67"/>
      <c r="BK821" s="67"/>
      <c r="BL821" s="67"/>
      <c r="BM821" s="67"/>
      <c r="BN821" s="67"/>
      <c r="BO821" s="67"/>
      <c r="BP821" s="67"/>
      <c r="BQ821" s="67"/>
      <c r="BR821" s="67"/>
    </row>
    <row r="822" ht="15.75" customHeight="1"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  <c r="AM822" s="67"/>
      <c r="AN822" s="67"/>
      <c r="AO822" s="67"/>
      <c r="AP822" s="67"/>
      <c r="AQ822" s="67"/>
      <c r="AR822" s="67"/>
      <c r="AS822" s="67"/>
      <c r="AT822" s="67"/>
      <c r="AU822" s="67"/>
      <c r="AV822" s="67"/>
      <c r="AW822" s="67"/>
      <c r="AX822" s="67"/>
      <c r="AY822" s="67"/>
      <c r="AZ822" s="67"/>
      <c r="BA822" s="67"/>
      <c r="BB822" s="67"/>
      <c r="BC822" s="67"/>
      <c r="BD822" s="67"/>
      <c r="BE822" s="67"/>
      <c r="BF822" s="67"/>
      <c r="BG822" s="67"/>
      <c r="BH822" s="67"/>
      <c r="BI822" s="67"/>
      <c r="BJ822" s="67"/>
      <c r="BK822" s="67"/>
      <c r="BL822" s="67"/>
      <c r="BM822" s="67"/>
      <c r="BN822" s="67"/>
      <c r="BO822" s="67"/>
      <c r="BP822" s="67"/>
      <c r="BQ822" s="67"/>
      <c r="BR822" s="67"/>
    </row>
    <row r="823" ht="15.75" customHeight="1"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  <c r="AM823" s="67"/>
      <c r="AN823" s="67"/>
      <c r="AO823" s="67"/>
      <c r="AP823" s="67"/>
      <c r="AQ823" s="67"/>
      <c r="AR823" s="67"/>
      <c r="AS823" s="67"/>
      <c r="AT823" s="67"/>
      <c r="AU823" s="67"/>
      <c r="AV823" s="67"/>
      <c r="AW823" s="67"/>
      <c r="AX823" s="67"/>
      <c r="AY823" s="67"/>
      <c r="AZ823" s="67"/>
      <c r="BA823" s="67"/>
      <c r="BB823" s="67"/>
      <c r="BC823" s="67"/>
      <c r="BD823" s="67"/>
      <c r="BE823" s="67"/>
      <c r="BF823" s="67"/>
      <c r="BG823" s="67"/>
      <c r="BH823" s="67"/>
      <c r="BI823" s="67"/>
      <c r="BJ823" s="67"/>
      <c r="BK823" s="67"/>
      <c r="BL823" s="67"/>
      <c r="BM823" s="67"/>
      <c r="BN823" s="67"/>
      <c r="BO823" s="67"/>
      <c r="BP823" s="67"/>
      <c r="BQ823" s="67"/>
      <c r="BR823" s="67"/>
    </row>
    <row r="824" ht="15.75" customHeight="1"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  <c r="AM824" s="67"/>
      <c r="AN824" s="67"/>
      <c r="AO824" s="67"/>
      <c r="AP824" s="67"/>
      <c r="AQ824" s="67"/>
      <c r="AR824" s="67"/>
      <c r="AS824" s="67"/>
      <c r="AT824" s="67"/>
      <c r="AU824" s="67"/>
      <c r="AV824" s="67"/>
      <c r="AW824" s="67"/>
      <c r="AX824" s="67"/>
      <c r="AY824" s="67"/>
      <c r="AZ824" s="67"/>
      <c r="BA824" s="67"/>
      <c r="BB824" s="67"/>
      <c r="BC824" s="67"/>
      <c r="BD824" s="67"/>
      <c r="BE824" s="67"/>
      <c r="BF824" s="67"/>
      <c r="BG824" s="67"/>
      <c r="BH824" s="67"/>
      <c r="BI824" s="67"/>
      <c r="BJ824" s="67"/>
      <c r="BK824" s="67"/>
      <c r="BL824" s="67"/>
      <c r="BM824" s="67"/>
      <c r="BN824" s="67"/>
      <c r="BO824" s="67"/>
      <c r="BP824" s="67"/>
      <c r="BQ824" s="67"/>
      <c r="BR824" s="67"/>
    </row>
    <row r="825" ht="15.75" customHeight="1"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  <c r="AM825" s="67"/>
      <c r="AN825" s="67"/>
      <c r="AO825" s="67"/>
      <c r="AP825" s="67"/>
      <c r="AQ825" s="67"/>
      <c r="AR825" s="67"/>
      <c r="AS825" s="67"/>
      <c r="AT825" s="67"/>
      <c r="AU825" s="67"/>
      <c r="AV825" s="67"/>
      <c r="AW825" s="67"/>
      <c r="AX825" s="67"/>
      <c r="AY825" s="67"/>
      <c r="AZ825" s="67"/>
      <c r="BA825" s="67"/>
      <c r="BB825" s="67"/>
      <c r="BC825" s="67"/>
      <c r="BD825" s="67"/>
      <c r="BE825" s="67"/>
      <c r="BF825" s="67"/>
      <c r="BG825" s="67"/>
      <c r="BH825" s="67"/>
      <c r="BI825" s="67"/>
      <c r="BJ825" s="67"/>
      <c r="BK825" s="67"/>
      <c r="BL825" s="67"/>
      <c r="BM825" s="67"/>
      <c r="BN825" s="67"/>
      <c r="BO825" s="67"/>
      <c r="BP825" s="67"/>
      <c r="BQ825" s="67"/>
      <c r="BR825" s="67"/>
    </row>
    <row r="826" ht="15.75" customHeight="1"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  <c r="AM826" s="67"/>
      <c r="AN826" s="67"/>
      <c r="AO826" s="67"/>
      <c r="AP826" s="67"/>
      <c r="AQ826" s="67"/>
      <c r="AR826" s="67"/>
      <c r="AS826" s="67"/>
      <c r="AT826" s="67"/>
      <c r="AU826" s="67"/>
      <c r="AV826" s="67"/>
      <c r="AW826" s="67"/>
      <c r="AX826" s="67"/>
      <c r="AY826" s="67"/>
      <c r="AZ826" s="67"/>
      <c r="BA826" s="67"/>
      <c r="BB826" s="67"/>
      <c r="BC826" s="67"/>
      <c r="BD826" s="67"/>
      <c r="BE826" s="67"/>
      <c r="BF826" s="67"/>
      <c r="BG826" s="67"/>
      <c r="BH826" s="67"/>
      <c r="BI826" s="67"/>
      <c r="BJ826" s="67"/>
      <c r="BK826" s="67"/>
      <c r="BL826" s="67"/>
      <c r="BM826" s="67"/>
      <c r="BN826" s="67"/>
      <c r="BO826" s="67"/>
      <c r="BP826" s="67"/>
      <c r="BQ826" s="67"/>
      <c r="BR826" s="67"/>
    </row>
    <row r="827" ht="15.75" customHeight="1"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  <c r="AM827" s="67"/>
      <c r="AN827" s="67"/>
      <c r="AO827" s="67"/>
      <c r="AP827" s="67"/>
      <c r="AQ827" s="67"/>
      <c r="AR827" s="67"/>
      <c r="AS827" s="67"/>
      <c r="AT827" s="67"/>
      <c r="AU827" s="67"/>
      <c r="AV827" s="67"/>
      <c r="AW827" s="67"/>
      <c r="AX827" s="67"/>
      <c r="AY827" s="67"/>
      <c r="AZ827" s="67"/>
      <c r="BA827" s="67"/>
      <c r="BB827" s="67"/>
      <c r="BC827" s="67"/>
      <c r="BD827" s="67"/>
      <c r="BE827" s="67"/>
      <c r="BF827" s="67"/>
      <c r="BG827" s="67"/>
      <c r="BH827" s="67"/>
      <c r="BI827" s="67"/>
      <c r="BJ827" s="67"/>
      <c r="BK827" s="67"/>
      <c r="BL827" s="67"/>
      <c r="BM827" s="67"/>
      <c r="BN827" s="67"/>
      <c r="BO827" s="67"/>
      <c r="BP827" s="67"/>
      <c r="BQ827" s="67"/>
      <c r="BR827" s="67"/>
    </row>
    <row r="828" ht="15.75" customHeight="1"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  <c r="AM828" s="67"/>
      <c r="AN828" s="67"/>
      <c r="AO828" s="67"/>
      <c r="AP828" s="67"/>
      <c r="AQ828" s="67"/>
      <c r="AR828" s="67"/>
      <c r="AS828" s="67"/>
      <c r="AT828" s="67"/>
      <c r="AU828" s="67"/>
      <c r="AV828" s="67"/>
      <c r="AW828" s="67"/>
      <c r="AX828" s="67"/>
      <c r="AY828" s="67"/>
      <c r="AZ828" s="67"/>
      <c r="BA828" s="67"/>
      <c r="BB828" s="67"/>
      <c r="BC828" s="67"/>
      <c r="BD828" s="67"/>
      <c r="BE828" s="67"/>
      <c r="BF828" s="67"/>
      <c r="BG828" s="67"/>
      <c r="BH828" s="67"/>
      <c r="BI828" s="67"/>
      <c r="BJ828" s="67"/>
      <c r="BK828" s="67"/>
      <c r="BL828" s="67"/>
      <c r="BM828" s="67"/>
      <c r="BN828" s="67"/>
      <c r="BO828" s="67"/>
      <c r="BP828" s="67"/>
      <c r="BQ828" s="67"/>
      <c r="BR828" s="67"/>
    </row>
    <row r="829" ht="15.75" customHeight="1"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  <c r="AM829" s="67"/>
      <c r="AN829" s="67"/>
      <c r="AO829" s="67"/>
      <c r="AP829" s="67"/>
      <c r="AQ829" s="67"/>
      <c r="AR829" s="67"/>
      <c r="AS829" s="67"/>
      <c r="AT829" s="67"/>
      <c r="AU829" s="67"/>
      <c r="AV829" s="67"/>
      <c r="AW829" s="67"/>
      <c r="AX829" s="67"/>
      <c r="AY829" s="67"/>
      <c r="AZ829" s="67"/>
      <c r="BA829" s="67"/>
      <c r="BB829" s="67"/>
      <c r="BC829" s="67"/>
      <c r="BD829" s="67"/>
      <c r="BE829" s="67"/>
      <c r="BF829" s="67"/>
      <c r="BG829" s="67"/>
      <c r="BH829" s="67"/>
      <c r="BI829" s="67"/>
      <c r="BJ829" s="67"/>
      <c r="BK829" s="67"/>
      <c r="BL829" s="67"/>
      <c r="BM829" s="67"/>
      <c r="BN829" s="67"/>
      <c r="BO829" s="67"/>
      <c r="BP829" s="67"/>
      <c r="BQ829" s="67"/>
      <c r="BR829" s="67"/>
    </row>
    <row r="830" ht="15.75" customHeight="1"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  <c r="AM830" s="67"/>
      <c r="AN830" s="67"/>
      <c r="AO830" s="67"/>
      <c r="AP830" s="67"/>
      <c r="AQ830" s="67"/>
      <c r="AR830" s="67"/>
      <c r="AS830" s="67"/>
      <c r="AT830" s="67"/>
      <c r="AU830" s="67"/>
      <c r="AV830" s="67"/>
      <c r="AW830" s="67"/>
      <c r="AX830" s="67"/>
      <c r="AY830" s="67"/>
      <c r="AZ830" s="67"/>
      <c r="BA830" s="67"/>
      <c r="BB830" s="67"/>
      <c r="BC830" s="67"/>
      <c r="BD830" s="67"/>
      <c r="BE830" s="67"/>
      <c r="BF830" s="67"/>
      <c r="BG830" s="67"/>
      <c r="BH830" s="67"/>
      <c r="BI830" s="67"/>
      <c r="BJ830" s="67"/>
      <c r="BK830" s="67"/>
      <c r="BL830" s="67"/>
      <c r="BM830" s="67"/>
      <c r="BN830" s="67"/>
      <c r="BO830" s="67"/>
      <c r="BP830" s="67"/>
      <c r="BQ830" s="67"/>
      <c r="BR830" s="67"/>
    </row>
    <row r="831" ht="15.75" customHeight="1"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  <c r="AO831" s="67"/>
      <c r="AP831" s="67"/>
      <c r="AQ831" s="67"/>
      <c r="AR831" s="67"/>
      <c r="AS831" s="67"/>
      <c r="AT831" s="67"/>
      <c r="AU831" s="67"/>
      <c r="AV831" s="67"/>
      <c r="AW831" s="67"/>
      <c r="AX831" s="67"/>
      <c r="AY831" s="67"/>
      <c r="AZ831" s="67"/>
      <c r="BA831" s="67"/>
      <c r="BB831" s="67"/>
      <c r="BC831" s="67"/>
      <c r="BD831" s="67"/>
      <c r="BE831" s="67"/>
      <c r="BF831" s="67"/>
      <c r="BG831" s="67"/>
      <c r="BH831" s="67"/>
      <c r="BI831" s="67"/>
      <c r="BJ831" s="67"/>
      <c r="BK831" s="67"/>
      <c r="BL831" s="67"/>
      <c r="BM831" s="67"/>
      <c r="BN831" s="67"/>
      <c r="BO831" s="67"/>
      <c r="BP831" s="67"/>
      <c r="BQ831" s="67"/>
      <c r="BR831" s="67"/>
    </row>
    <row r="832" ht="15.75" customHeight="1"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  <c r="AM832" s="67"/>
      <c r="AN832" s="67"/>
      <c r="AO832" s="67"/>
      <c r="AP832" s="67"/>
      <c r="AQ832" s="67"/>
      <c r="AR832" s="67"/>
      <c r="AS832" s="67"/>
      <c r="AT832" s="67"/>
      <c r="AU832" s="67"/>
      <c r="AV832" s="67"/>
      <c r="AW832" s="67"/>
      <c r="AX832" s="67"/>
      <c r="AY832" s="67"/>
      <c r="AZ832" s="67"/>
      <c r="BA832" s="67"/>
      <c r="BB832" s="67"/>
      <c r="BC832" s="67"/>
      <c r="BD832" s="67"/>
      <c r="BE832" s="67"/>
      <c r="BF832" s="67"/>
      <c r="BG832" s="67"/>
      <c r="BH832" s="67"/>
      <c r="BI832" s="67"/>
      <c r="BJ832" s="67"/>
      <c r="BK832" s="67"/>
      <c r="BL832" s="67"/>
      <c r="BM832" s="67"/>
      <c r="BN832" s="67"/>
      <c r="BO832" s="67"/>
      <c r="BP832" s="67"/>
      <c r="BQ832" s="67"/>
      <c r="BR832" s="67"/>
    </row>
    <row r="833" ht="15.75" customHeight="1"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  <c r="AM833" s="67"/>
      <c r="AN833" s="67"/>
      <c r="AO833" s="67"/>
      <c r="AP833" s="67"/>
      <c r="AQ833" s="67"/>
      <c r="AR833" s="67"/>
      <c r="AS833" s="67"/>
      <c r="AT833" s="67"/>
      <c r="AU833" s="67"/>
      <c r="AV833" s="67"/>
      <c r="AW833" s="67"/>
      <c r="AX833" s="67"/>
      <c r="AY833" s="67"/>
      <c r="AZ833" s="67"/>
      <c r="BA833" s="67"/>
      <c r="BB833" s="67"/>
      <c r="BC833" s="67"/>
      <c r="BD833" s="67"/>
      <c r="BE833" s="67"/>
      <c r="BF833" s="67"/>
      <c r="BG833" s="67"/>
      <c r="BH833" s="67"/>
      <c r="BI833" s="67"/>
      <c r="BJ833" s="67"/>
      <c r="BK833" s="67"/>
      <c r="BL833" s="67"/>
      <c r="BM833" s="67"/>
      <c r="BN833" s="67"/>
      <c r="BO833" s="67"/>
      <c r="BP833" s="67"/>
      <c r="BQ833" s="67"/>
      <c r="BR833" s="67"/>
    </row>
    <row r="834" ht="15.75" customHeight="1"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  <c r="AM834" s="67"/>
      <c r="AN834" s="67"/>
      <c r="AO834" s="67"/>
      <c r="AP834" s="67"/>
      <c r="AQ834" s="67"/>
      <c r="AR834" s="67"/>
      <c r="AS834" s="67"/>
      <c r="AT834" s="67"/>
      <c r="AU834" s="67"/>
      <c r="AV834" s="67"/>
      <c r="AW834" s="67"/>
      <c r="AX834" s="67"/>
      <c r="AY834" s="67"/>
      <c r="AZ834" s="67"/>
      <c r="BA834" s="67"/>
      <c r="BB834" s="67"/>
      <c r="BC834" s="67"/>
      <c r="BD834" s="67"/>
      <c r="BE834" s="67"/>
      <c r="BF834" s="67"/>
      <c r="BG834" s="67"/>
      <c r="BH834" s="67"/>
      <c r="BI834" s="67"/>
      <c r="BJ834" s="67"/>
      <c r="BK834" s="67"/>
      <c r="BL834" s="67"/>
      <c r="BM834" s="67"/>
      <c r="BN834" s="67"/>
      <c r="BO834" s="67"/>
      <c r="BP834" s="67"/>
      <c r="BQ834" s="67"/>
      <c r="BR834" s="67"/>
    </row>
    <row r="835" ht="15.75" customHeight="1"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  <c r="AM835" s="67"/>
      <c r="AN835" s="67"/>
      <c r="AO835" s="67"/>
      <c r="AP835" s="67"/>
      <c r="AQ835" s="67"/>
      <c r="AR835" s="67"/>
      <c r="AS835" s="67"/>
      <c r="AT835" s="67"/>
      <c r="AU835" s="67"/>
      <c r="AV835" s="67"/>
      <c r="AW835" s="67"/>
      <c r="AX835" s="67"/>
      <c r="AY835" s="67"/>
      <c r="AZ835" s="67"/>
      <c r="BA835" s="67"/>
      <c r="BB835" s="67"/>
      <c r="BC835" s="67"/>
      <c r="BD835" s="67"/>
      <c r="BE835" s="67"/>
      <c r="BF835" s="67"/>
      <c r="BG835" s="67"/>
      <c r="BH835" s="67"/>
      <c r="BI835" s="67"/>
      <c r="BJ835" s="67"/>
      <c r="BK835" s="67"/>
      <c r="BL835" s="67"/>
      <c r="BM835" s="67"/>
      <c r="BN835" s="67"/>
      <c r="BO835" s="67"/>
      <c r="BP835" s="67"/>
      <c r="BQ835" s="67"/>
      <c r="BR835" s="67"/>
    </row>
    <row r="836" ht="15.75" customHeight="1"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  <c r="AM836" s="67"/>
      <c r="AN836" s="67"/>
      <c r="AO836" s="67"/>
      <c r="AP836" s="67"/>
      <c r="AQ836" s="67"/>
      <c r="AR836" s="67"/>
      <c r="AS836" s="67"/>
      <c r="AT836" s="67"/>
      <c r="AU836" s="67"/>
      <c r="AV836" s="67"/>
      <c r="AW836" s="67"/>
      <c r="AX836" s="67"/>
      <c r="AY836" s="67"/>
      <c r="AZ836" s="67"/>
      <c r="BA836" s="67"/>
      <c r="BB836" s="67"/>
      <c r="BC836" s="67"/>
      <c r="BD836" s="67"/>
      <c r="BE836" s="67"/>
      <c r="BF836" s="67"/>
      <c r="BG836" s="67"/>
      <c r="BH836" s="67"/>
      <c r="BI836" s="67"/>
      <c r="BJ836" s="67"/>
      <c r="BK836" s="67"/>
      <c r="BL836" s="67"/>
      <c r="BM836" s="67"/>
      <c r="BN836" s="67"/>
      <c r="BO836" s="67"/>
      <c r="BP836" s="67"/>
      <c r="BQ836" s="67"/>
      <c r="BR836" s="67"/>
    </row>
    <row r="837" ht="15.75" customHeight="1"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  <c r="AM837" s="67"/>
      <c r="AN837" s="67"/>
      <c r="AO837" s="67"/>
      <c r="AP837" s="67"/>
      <c r="AQ837" s="67"/>
      <c r="AR837" s="67"/>
      <c r="AS837" s="67"/>
      <c r="AT837" s="67"/>
      <c r="AU837" s="67"/>
      <c r="AV837" s="67"/>
      <c r="AW837" s="67"/>
      <c r="AX837" s="67"/>
      <c r="AY837" s="67"/>
      <c r="AZ837" s="67"/>
      <c r="BA837" s="67"/>
      <c r="BB837" s="67"/>
      <c r="BC837" s="67"/>
      <c r="BD837" s="67"/>
      <c r="BE837" s="67"/>
      <c r="BF837" s="67"/>
      <c r="BG837" s="67"/>
      <c r="BH837" s="67"/>
      <c r="BI837" s="67"/>
      <c r="BJ837" s="67"/>
      <c r="BK837" s="67"/>
      <c r="BL837" s="67"/>
      <c r="BM837" s="67"/>
      <c r="BN837" s="67"/>
      <c r="BO837" s="67"/>
      <c r="BP837" s="67"/>
      <c r="BQ837" s="67"/>
      <c r="BR837" s="67"/>
    </row>
    <row r="838" ht="15.75" customHeight="1"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  <c r="AM838" s="67"/>
      <c r="AN838" s="67"/>
      <c r="AO838" s="67"/>
      <c r="AP838" s="67"/>
      <c r="AQ838" s="67"/>
      <c r="AR838" s="67"/>
      <c r="AS838" s="67"/>
      <c r="AT838" s="67"/>
      <c r="AU838" s="67"/>
      <c r="AV838" s="67"/>
      <c r="AW838" s="67"/>
      <c r="AX838" s="67"/>
      <c r="AY838" s="67"/>
      <c r="AZ838" s="67"/>
      <c r="BA838" s="67"/>
      <c r="BB838" s="67"/>
      <c r="BC838" s="67"/>
      <c r="BD838" s="67"/>
      <c r="BE838" s="67"/>
      <c r="BF838" s="67"/>
      <c r="BG838" s="67"/>
      <c r="BH838" s="67"/>
      <c r="BI838" s="67"/>
      <c r="BJ838" s="67"/>
      <c r="BK838" s="67"/>
      <c r="BL838" s="67"/>
      <c r="BM838" s="67"/>
      <c r="BN838" s="67"/>
      <c r="BO838" s="67"/>
      <c r="BP838" s="67"/>
      <c r="BQ838" s="67"/>
      <c r="BR838" s="67"/>
    </row>
    <row r="839" ht="15.75" customHeight="1"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  <c r="AM839" s="67"/>
      <c r="AN839" s="67"/>
      <c r="AO839" s="67"/>
      <c r="AP839" s="67"/>
      <c r="AQ839" s="67"/>
      <c r="AR839" s="67"/>
      <c r="AS839" s="67"/>
      <c r="AT839" s="67"/>
      <c r="AU839" s="67"/>
      <c r="AV839" s="67"/>
      <c r="AW839" s="67"/>
      <c r="AX839" s="67"/>
      <c r="AY839" s="67"/>
      <c r="AZ839" s="67"/>
      <c r="BA839" s="67"/>
      <c r="BB839" s="67"/>
      <c r="BC839" s="67"/>
      <c r="BD839" s="67"/>
      <c r="BE839" s="67"/>
      <c r="BF839" s="67"/>
      <c r="BG839" s="67"/>
      <c r="BH839" s="67"/>
      <c r="BI839" s="67"/>
      <c r="BJ839" s="67"/>
      <c r="BK839" s="67"/>
      <c r="BL839" s="67"/>
      <c r="BM839" s="67"/>
      <c r="BN839" s="67"/>
      <c r="BO839" s="67"/>
      <c r="BP839" s="67"/>
      <c r="BQ839" s="67"/>
      <c r="BR839" s="67"/>
    </row>
    <row r="840" ht="15.75" customHeight="1"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  <c r="AM840" s="67"/>
      <c r="AN840" s="67"/>
      <c r="AO840" s="67"/>
      <c r="AP840" s="67"/>
      <c r="AQ840" s="67"/>
      <c r="AR840" s="67"/>
      <c r="AS840" s="67"/>
      <c r="AT840" s="67"/>
      <c r="AU840" s="67"/>
      <c r="AV840" s="67"/>
      <c r="AW840" s="67"/>
      <c r="AX840" s="67"/>
      <c r="AY840" s="67"/>
      <c r="AZ840" s="67"/>
      <c r="BA840" s="67"/>
      <c r="BB840" s="67"/>
      <c r="BC840" s="67"/>
      <c r="BD840" s="67"/>
      <c r="BE840" s="67"/>
      <c r="BF840" s="67"/>
      <c r="BG840" s="67"/>
      <c r="BH840" s="67"/>
      <c r="BI840" s="67"/>
      <c r="BJ840" s="67"/>
      <c r="BK840" s="67"/>
      <c r="BL840" s="67"/>
      <c r="BM840" s="67"/>
      <c r="BN840" s="67"/>
      <c r="BO840" s="67"/>
      <c r="BP840" s="67"/>
      <c r="BQ840" s="67"/>
      <c r="BR840" s="67"/>
    </row>
    <row r="841" ht="15.75" customHeight="1"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  <c r="AM841" s="67"/>
      <c r="AN841" s="67"/>
      <c r="AO841" s="67"/>
      <c r="AP841" s="67"/>
      <c r="AQ841" s="67"/>
      <c r="AR841" s="67"/>
      <c r="AS841" s="67"/>
      <c r="AT841" s="67"/>
      <c r="AU841" s="67"/>
      <c r="AV841" s="67"/>
      <c r="AW841" s="67"/>
      <c r="AX841" s="67"/>
      <c r="AY841" s="67"/>
      <c r="AZ841" s="67"/>
      <c r="BA841" s="67"/>
      <c r="BB841" s="67"/>
      <c r="BC841" s="67"/>
      <c r="BD841" s="67"/>
      <c r="BE841" s="67"/>
      <c r="BF841" s="67"/>
      <c r="BG841" s="67"/>
      <c r="BH841" s="67"/>
      <c r="BI841" s="67"/>
      <c r="BJ841" s="67"/>
      <c r="BK841" s="67"/>
      <c r="BL841" s="67"/>
      <c r="BM841" s="67"/>
      <c r="BN841" s="67"/>
      <c r="BO841" s="67"/>
      <c r="BP841" s="67"/>
      <c r="BQ841" s="67"/>
      <c r="BR841" s="67"/>
    </row>
    <row r="842" ht="15.75" customHeight="1"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  <c r="AM842" s="67"/>
      <c r="AN842" s="67"/>
      <c r="AO842" s="67"/>
      <c r="AP842" s="67"/>
      <c r="AQ842" s="67"/>
      <c r="AR842" s="67"/>
      <c r="AS842" s="67"/>
      <c r="AT842" s="67"/>
      <c r="AU842" s="67"/>
      <c r="AV842" s="67"/>
      <c r="AW842" s="67"/>
      <c r="AX842" s="67"/>
      <c r="AY842" s="67"/>
      <c r="AZ842" s="67"/>
      <c r="BA842" s="67"/>
      <c r="BB842" s="67"/>
      <c r="BC842" s="67"/>
      <c r="BD842" s="67"/>
      <c r="BE842" s="67"/>
      <c r="BF842" s="67"/>
      <c r="BG842" s="67"/>
      <c r="BH842" s="67"/>
      <c r="BI842" s="67"/>
      <c r="BJ842" s="67"/>
      <c r="BK842" s="67"/>
      <c r="BL842" s="67"/>
      <c r="BM842" s="67"/>
      <c r="BN842" s="67"/>
      <c r="BO842" s="67"/>
      <c r="BP842" s="67"/>
      <c r="BQ842" s="67"/>
      <c r="BR842" s="67"/>
    </row>
    <row r="843" ht="15.75" customHeight="1"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  <c r="AM843" s="67"/>
      <c r="AN843" s="67"/>
      <c r="AO843" s="67"/>
      <c r="AP843" s="67"/>
      <c r="AQ843" s="67"/>
      <c r="AR843" s="67"/>
      <c r="AS843" s="67"/>
      <c r="AT843" s="67"/>
      <c r="AU843" s="67"/>
      <c r="AV843" s="67"/>
      <c r="AW843" s="67"/>
      <c r="AX843" s="67"/>
      <c r="AY843" s="67"/>
      <c r="AZ843" s="67"/>
      <c r="BA843" s="67"/>
      <c r="BB843" s="67"/>
      <c r="BC843" s="67"/>
      <c r="BD843" s="67"/>
      <c r="BE843" s="67"/>
      <c r="BF843" s="67"/>
      <c r="BG843" s="67"/>
      <c r="BH843" s="67"/>
      <c r="BI843" s="67"/>
      <c r="BJ843" s="67"/>
      <c r="BK843" s="67"/>
      <c r="BL843" s="67"/>
      <c r="BM843" s="67"/>
      <c r="BN843" s="67"/>
      <c r="BO843" s="67"/>
      <c r="BP843" s="67"/>
      <c r="BQ843" s="67"/>
      <c r="BR843" s="67"/>
    </row>
    <row r="844" ht="15.75" customHeight="1"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  <c r="AM844" s="67"/>
      <c r="AN844" s="67"/>
      <c r="AO844" s="67"/>
      <c r="AP844" s="67"/>
      <c r="AQ844" s="67"/>
      <c r="AR844" s="67"/>
      <c r="AS844" s="67"/>
      <c r="AT844" s="67"/>
      <c r="AU844" s="67"/>
      <c r="AV844" s="67"/>
      <c r="AW844" s="67"/>
      <c r="AX844" s="67"/>
      <c r="AY844" s="67"/>
      <c r="AZ844" s="67"/>
      <c r="BA844" s="67"/>
      <c r="BB844" s="67"/>
      <c r="BC844" s="67"/>
      <c r="BD844" s="67"/>
      <c r="BE844" s="67"/>
      <c r="BF844" s="67"/>
      <c r="BG844" s="67"/>
      <c r="BH844" s="67"/>
      <c r="BI844" s="67"/>
      <c r="BJ844" s="67"/>
      <c r="BK844" s="67"/>
      <c r="BL844" s="67"/>
      <c r="BM844" s="67"/>
      <c r="BN844" s="67"/>
      <c r="BO844" s="67"/>
      <c r="BP844" s="67"/>
      <c r="BQ844" s="67"/>
      <c r="BR844" s="67"/>
    </row>
    <row r="845" ht="15.75" customHeight="1"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  <c r="AM845" s="67"/>
      <c r="AN845" s="67"/>
      <c r="AO845" s="67"/>
      <c r="AP845" s="67"/>
      <c r="AQ845" s="67"/>
      <c r="AR845" s="67"/>
      <c r="AS845" s="67"/>
      <c r="AT845" s="67"/>
      <c r="AU845" s="67"/>
      <c r="AV845" s="67"/>
      <c r="AW845" s="67"/>
      <c r="AX845" s="67"/>
      <c r="AY845" s="67"/>
      <c r="AZ845" s="67"/>
      <c r="BA845" s="67"/>
      <c r="BB845" s="67"/>
      <c r="BC845" s="67"/>
      <c r="BD845" s="67"/>
      <c r="BE845" s="67"/>
      <c r="BF845" s="67"/>
      <c r="BG845" s="67"/>
      <c r="BH845" s="67"/>
      <c r="BI845" s="67"/>
      <c r="BJ845" s="67"/>
      <c r="BK845" s="67"/>
      <c r="BL845" s="67"/>
      <c r="BM845" s="67"/>
      <c r="BN845" s="67"/>
      <c r="BO845" s="67"/>
      <c r="BP845" s="67"/>
      <c r="BQ845" s="67"/>
      <c r="BR845" s="67"/>
    </row>
    <row r="846" ht="15.75" customHeight="1"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  <c r="AM846" s="67"/>
      <c r="AN846" s="67"/>
      <c r="AO846" s="67"/>
      <c r="AP846" s="67"/>
      <c r="AQ846" s="67"/>
      <c r="AR846" s="67"/>
      <c r="AS846" s="67"/>
      <c r="AT846" s="67"/>
      <c r="AU846" s="67"/>
      <c r="AV846" s="67"/>
      <c r="AW846" s="67"/>
      <c r="AX846" s="67"/>
      <c r="AY846" s="67"/>
      <c r="AZ846" s="67"/>
      <c r="BA846" s="67"/>
      <c r="BB846" s="67"/>
      <c r="BC846" s="67"/>
      <c r="BD846" s="67"/>
      <c r="BE846" s="67"/>
      <c r="BF846" s="67"/>
      <c r="BG846" s="67"/>
      <c r="BH846" s="67"/>
      <c r="BI846" s="67"/>
      <c r="BJ846" s="67"/>
      <c r="BK846" s="67"/>
      <c r="BL846" s="67"/>
      <c r="BM846" s="67"/>
      <c r="BN846" s="67"/>
      <c r="BO846" s="67"/>
      <c r="BP846" s="67"/>
      <c r="BQ846" s="67"/>
      <c r="BR846" s="67"/>
    </row>
    <row r="847" ht="15.75" customHeight="1"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  <c r="AM847" s="67"/>
      <c r="AN847" s="67"/>
      <c r="AO847" s="67"/>
      <c r="AP847" s="67"/>
      <c r="AQ847" s="67"/>
      <c r="AR847" s="67"/>
      <c r="AS847" s="67"/>
      <c r="AT847" s="67"/>
      <c r="AU847" s="67"/>
      <c r="AV847" s="67"/>
      <c r="AW847" s="67"/>
      <c r="AX847" s="67"/>
      <c r="AY847" s="67"/>
      <c r="AZ847" s="67"/>
      <c r="BA847" s="67"/>
      <c r="BB847" s="67"/>
      <c r="BC847" s="67"/>
      <c r="BD847" s="67"/>
      <c r="BE847" s="67"/>
      <c r="BF847" s="67"/>
      <c r="BG847" s="67"/>
      <c r="BH847" s="67"/>
      <c r="BI847" s="67"/>
      <c r="BJ847" s="67"/>
      <c r="BK847" s="67"/>
      <c r="BL847" s="67"/>
      <c r="BM847" s="67"/>
      <c r="BN847" s="67"/>
      <c r="BO847" s="67"/>
      <c r="BP847" s="67"/>
      <c r="BQ847" s="67"/>
      <c r="BR847" s="67"/>
    </row>
    <row r="848" ht="15.75" customHeight="1"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  <c r="AM848" s="67"/>
      <c r="AN848" s="67"/>
      <c r="AO848" s="67"/>
      <c r="AP848" s="67"/>
      <c r="AQ848" s="67"/>
      <c r="AR848" s="67"/>
      <c r="AS848" s="67"/>
      <c r="AT848" s="67"/>
      <c r="AU848" s="67"/>
      <c r="AV848" s="67"/>
      <c r="AW848" s="67"/>
      <c r="AX848" s="67"/>
      <c r="AY848" s="67"/>
      <c r="AZ848" s="67"/>
      <c r="BA848" s="67"/>
      <c r="BB848" s="67"/>
      <c r="BC848" s="67"/>
      <c r="BD848" s="67"/>
      <c r="BE848" s="67"/>
      <c r="BF848" s="67"/>
      <c r="BG848" s="67"/>
      <c r="BH848" s="67"/>
      <c r="BI848" s="67"/>
      <c r="BJ848" s="67"/>
      <c r="BK848" s="67"/>
      <c r="BL848" s="67"/>
      <c r="BM848" s="67"/>
      <c r="BN848" s="67"/>
      <c r="BO848" s="67"/>
      <c r="BP848" s="67"/>
      <c r="BQ848" s="67"/>
      <c r="BR848" s="67"/>
    </row>
    <row r="849" ht="15.75" customHeight="1"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  <c r="AO849" s="67"/>
      <c r="AP849" s="67"/>
      <c r="AQ849" s="67"/>
      <c r="AR849" s="67"/>
      <c r="AS849" s="67"/>
      <c r="AT849" s="67"/>
      <c r="AU849" s="67"/>
      <c r="AV849" s="67"/>
      <c r="AW849" s="67"/>
      <c r="AX849" s="67"/>
      <c r="AY849" s="67"/>
      <c r="AZ849" s="67"/>
      <c r="BA849" s="67"/>
      <c r="BB849" s="67"/>
      <c r="BC849" s="67"/>
      <c r="BD849" s="67"/>
      <c r="BE849" s="67"/>
      <c r="BF849" s="67"/>
      <c r="BG849" s="67"/>
      <c r="BH849" s="67"/>
      <c r="BI849" s="67"/>
      <c r="BJ849" s="67"/>
      <c r="BK849" s="67"/>
      <c r="BL849" s="67"/>
      <c r="BM849" s="67"/>
      <c r="BN849" s="67"/>
      <c r="BO849" s="67"/>
      <c r="BP849" s="67"/>
      <c r="BQ849" s="67"/>
      <c r="BR849" s="67"/>
    </row>
    <row r="850" ht="15.75" customHeight="1"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  <c r="AM850" s="67"/>
      <c r="AN850" s="67"/>
      <c r="AO850" s="67"/>
      <c r="AP850" s="67"/>
      <c r="AQ850" s="67"/>
      <c r="AR850" s="67"/>
      <c r="AS850" s="67"/>
      <c r="AT850" s="67"/>
      <c r="AU850" s="67"/>
      <c r="AV850" s="67"/>
      <c r="AW850" s="67"/>
      <c r="AX850" s="67"/>
      <c r="AY850" s="67"/>
      <c r="AZ850" s="67"/>
      <c r="BA850" s="67"/>
      <c r="BB850" s="67"/>
      <c r="BC850" s="67"/>
      <c r="BD850" s="67"/>
      <c r="BE850" s="67"/>
      <c r="BF850" s="67"/>
      <c r="BG850" s="67"/>
      <c r="BH850" s="67"/>
      <c r="BI850" s="67"/>
      <c r="BJ850" s="67"/>
      <c r="BK850" s="67"/>
      <c r="BL850" s="67"/>
      <c r="BM850" s="67"/>
      <c r="BN850" s="67"/>
      <c r="BO850" s="67"/>
      <c r="BP850" s="67"/>
      <c r="BQ850" s="67"/>
      <c r="BR850" s="67"/>
    </row>
    <row r="851" ht="15.75" customHeight="1"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  <c r="AM851" s="67"/>
      <c r="AN851" s="67"/>
      <c r="AO851" s="67"/>
      <c r="AP851" s="67"/>
      <c r="AQ851" s="67"/>
      <c r="AR851" s="67"/>
      <c r="AS851" s="67"/>
      <c r="AT851" s="67"/>
      <c r="AU851" s="67"/>
      <c r="AV851" s="67"/>
      <c r="AW851" s="67"/>
      <c r="AX851" s="67"/>
      <c r="AY851" s="67"/>
      <c r="AZ851" s="67"/>
      <c r="BA851" s="67"/>
      <c r="BB851" s="67"/>
      <c r="BC851" s="67"/>
      <c r="BD851" s="67"/>
      <c r="BE851" s="67"/>
      <c r="BF851" s="67"/>
      <c r="BG851" s="67"/>
      <c r="BH851" s="67"/>
      <c r="BI851" s="67"/>
      <c r="BJ851" s="67"/>
      <c r="BK851" s="67"/>
      <c r="BL851" s="67"/>
      <c r="BM851" s="67"/>
      <c r="BN851" s="67"/>
      <c r="BO851" s="67"/>
      <c r="BP851" s="67"/>
      <c r="BQ851" s="67"/>
      <c r="BR851" s="67"/>
    </row>
    <row r="852" ht="15.75" customHeight="1"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  <c r="AM852" s="67"/>
      <c r="AN852" s="67"/>
      <c r="AO852" s="67"/>
      <c r="AP852" s="67"/>
      <c r="AQ852" s="67"/>
      <c r="AR852" s="67"/>
      <c r="AS852" s="67"/>
      <c r="AT852" s="67"/>
      <c r="AU852" s="67"/>
      <c r="AV852" s="67"/>
      <c r="AW852" s="67"/>
      <c r="AX852" s="67"/>
      <c r="AY852" s="67"/>
      <c r="AZ852" s="67"/>
      <c r="BA852" s="67"/>
      <c r="BB852" s="67"/>
      <c r="BC852" s="67"/>
      <c r="BD852" s="67"/>
      <c r="BE852" s="67"/>
      <c r="BF852" s="67"/>
      <c r="BG852" s="67"/>
      <c r="BH852" s="67"/>
      <c r="BI852" s="67"/>
      <c r="BJ852" s="67"/>
      <c r="BK852" s="67"/>
      <c r="BL852" s="67"/>
      <c r="BM852" s="67"/>
      <c r="BN852" s="67"/>
      <c r="BO852" s="67"/>
      <c r="BP852" s="67"/>
      <c r="BQ852" s="67"/>
      <c r="BR852" s="67"/>
    </row>
    <row r="853" ht="15.75" customHeight="1"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  <c r="AM853" s="67"/>
      <c r="AN853" s="67"/>
      <c r="AO853" s="67"/>
      <c r="AP853" s="67"/>
      <c r="AQ853" s="67"/>
      <c r="AR853" s="67"/>
      <c r="AS853" s="67"/>
      <c r="AT853" s="67"/>
      <c r="AU853" s="67"/>
      <c r="AV853" s="67"/>
      <c r="AW853" s="67"/>
      <c r="AX853" s="67"/>
      <c r="AY853" s="67"/>
      <c r="AZ853" s="67"/>
      <c r="BA853" s="67"/>
      <c r="BB853" s="67"/>
      <c r="BC853" s="67"/>
      <c r="BD853" s="67"/>
      <c r="BE853" s="67"/>
      <c r="BF853" s="67"/>
      <c r="BG853" s="67"/>
      <c r="BH853" s="67"/>
      <c r="BI853" s="67"/>
      <c r="BJ853" s="67"/>
      <c r="BK853" s="67"/>
      <c r="BL853" s="67"/>
      <c r="BM853" s="67"/>
      <c r="BN853" s="67"/>
      <c r="BO853" s="67"/>
      <c r="BP853" s="67"/>
      <c r="BQ853" s="67"/>
      <c r="BR853" s="67"/>
    </row>
    <row r="854" ht="15.75" customHeight="1"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  <c r="AM854" s="67"/>
      <c r="AN854" s="67"/>
      <c r="AO854" s="67"/>
      <c r="AP854" s="67"/>
      <c r="AQ854" s="67"/>
      <c r="AR854" s="67"/>
      <c r="AS854" s="67"/>
      <c r="AT854" s="67"/>
      <c r="AU854" s="67"/>
      <c r="AV854" s="67"/>
      <c r="AW854" s="67"/>
      <c r="AX854" s="67"/>
      <c r="AY854" s="67"/>
      <c r="AZ854" s="67"/>
      <c r="BA854" s="67"/>
      <c r="BB854" s="67"/>
      <c r="BC854" s="67"/>
      <c r="BD854" s="67"/>
      <c r="BE854" s="67"/>
      <c r="BF854" s="67"/>
      <c r="BG854" s="67"/>
      <c r="BH854" s="67"/>
      <c r="BI854" s="67"/>
      <c r="BJ854" s="67"/>
      <c r="BK854" s="67"/>
      <c r="BL854" s="67"/>
      <c r="BM854" s="67"/>
      <c r="BN854" s="67"/>
      <c r="BO854" s="67"/>
      <c r="BP854" s="67"/>
      <c r="BQ854" s="67"/>
      <c r="BR854" s="67"/>
    </row>
    <row r="855" ht="15.75" customHeight="1"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  <c r="AM855" s="67"/>
      <c r="AN855" s="67"/>
      <c r="AO855" s="67"/>
      <c r="AP855" s="67"/>
      <c r="AQ855" s="67"/>
      <c r="AR855" s="67"/>
      <c r="AS855" s="67"/>
      <c r="AT855" s="67"/>
      <c r="AU855" s="67"/>
      <c r="AV855" s="67"/>
      <c r="AW855" s="67"/>
      <c r="AX855" s="67"/>
      <c r="AY855" s="67"/>
      <c r="AZ855" s="67"/>
      <c r="BA855" s="67"/>
      <c r="BB855" s="67"/>
      <c r="BC855" s="67"/>
      <c r="BD855" s="67"/>
      <c r="BE855" s="67"/>
      <c r="BF855" s="67"/>
      <c r="BG855" s="67"/>
      <c r="BH855" s="67"/>
      <c r="BI855" s="67"/>
      <c r="BJ855" s="67"/>
      <c r="BK855" s="67"/>
      <c r="BL855" s="67"/>
      <c r="BM855" s="67"/>
      <c r="BN855" s="67"/>
      <c r="BO855" s="67"/>
      <c r="BP855" s="67"/>
      <c r="BQ855" s="67"/>
      <c r="BR855" s="67"/>
    </row>
    <row r="856" ht="15.75" customHeight="1"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  <c r="AO856" s="67"/>
      <c r="AP856" s="67"/>
      <c r="AQ856" s="67"/>
      <c r="AR856" s="67"/>
      <c r="AS856" s="67"/>
      <c r="AT856" s="67"/>
      <c r="AU856" s="67"/>
      <c r="AV856" s="67"/>
      <c r="AW856" s="67"/>
      <c r="AX856" s="67"/>
      <c r="AY856" s="67"/>
      <c r="AZ856" s="67"/>
      <c r="BA856" s="67"/>
      <c r="BB856" s="67"/>
      <c r="BC856" s="67"/>
      <c r="BD856" s="67"/>
      <c r="BE856" s="67"/>
      <c r="BF856" s="67"/>
      <c r="BG856" s="67"/>
      <c r="BH856" s="67"/>
      <c r="BI856" s="67"/>
      <c r="BJ856" s="67"/>
      <c r="BK856" s="67"/>
      <c r="BL856" s="67"/>
      <c r="BM856" s="67"/>
      <c r="BN856" s="67"/>
      <c r="BO856" s="67"/>
      <c r="BP856" s="67"/>
      <c r="BQ856" s="67"/>
      <c r="BR856" s="67"/>
    </row>
    <row r="857" ht="15.75" customHeight="1"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  <c r="AM857" s="67"/>
      <c r="AN857" s="67"/>
      <c r="AO857" s="67"/>
      <c r="AP857" s="67"/>
      <c r="AQ857" s="67"/>
      <c r="AR857" s="67"/>
      <c r="AS857" s="67"/>
      <c r="AT857" s="67"/>
      <c r="AU857" s="67"/>
      <c r="AV857" s="67"/>
      <c r="AW857" s="67"/>
      <c r="AX857" s="67"/>
      <c r="AY857" s="67"/>
      <c r="AZ857" s="67"/>
      <c r="BA857" s="67"/>
      <c r="BB857" s="67"/>
      <c r="BC857" s="67"/>
      <c r="BD857" s="67"/>
      <c r="BE857" s="67"/>
      <c r="BF857" s="67"/>
      <c r="BG857" s="67"/>
      <c r="BH857" s="67"/>
      <c r="BI857" s="67"/>
      <c r="BJ857" s="67"/>
      <c r="BK857" s="67"/>
      <c r="BL857" s="67"/>
      <c r="BM857" s="67"/>
      <c r="BN857" s="67"/>
      <c r="BO857" s="67"/>
      <c r="BP857" s="67"/>
      <c r="BQ857" s="67"/>
      <c r="BR857" s="67"/>
    </row>
    <row r="858" ht="15.75" customHeight="1"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  <c r="AM858" s="67"/>
      <c r="AN858" s="67"/>
      <c r="AO858" s="67"/>
      <c r="AP858" s="67"/>
      <c r="AQ858" s="67"/>
      <c r="AR858" s="67"/>
      <c r="AS858" s="67"/>
      <c r="AT858" s="67"/>
      <c r="AU858" s="67"/>
      <c r="AV858" s="67"/>
      <c r="AW858" s="67"/>
      <c r="AX858" s="67"/>
      <c r="AY858" s="67"/>
      <c r="AZ858" s="67"/>
      <c r="BA858" s="67"/>
      <c r="BB858" s="67"/>
      <c r="BC858" s="67"/>
      <c r="BD858" s="67"/>
      <c r="BE858" s="67"/>
      <c r="BF858" s="67"/>
      <c r="BG858" s="67"/>
      <c r="BH858" s="67"/>
      <c r="BI858" s="67"/>
      <c r="BJ858" s="67"/>
      <c r="BK858" s="67"/>
      <c r="BL858" s="67"/>
      <c r="BM858" s="67"/>
      <c r="BN858" s="67"/>
      <c r="BO858" s="67"/>
      <c r="BP858" s="67"/>
      <c r="BQ858" s="67"/>
      <c r="BR858" s="67"/>
    </row>
    <row r="859" ht="15.75" customHeight="1"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  <c r="AM859" s="67"/>
      <c r="AN859" s="67"/>
      <c r="AO859" s="67"/>
      <c r="AP859" s="67"/>
      <c r="AQ859" s="67"/>
      <c r="AR859" s="67"/>
      <c r="AS859" s="67"/>
      <c r="AT859" s="67"/>
      <c r="AU859" s="67"/>
      <c r="AV859" s="67"/>
      <c r="AW859" s="67"/>
      <c r="AX859" s="67"/>
      <c r="AY859" s="67"/>
      <c r="AZ859" s="67"/>
      <c r="BA859" s="67"/>
      <c r="BB859" s="67"/>
      <c r="BC859" s="67"/>
      <c r="BD859" s="67"/>
      <c r="BE859" s="67"/>
      <c r="BF859" s="67"/>
      <c r="BG859" s="67"/>
      <c r="BH859" s="67"/>
      <c r="BI859" s="67"/>
      <c r="BJ859" s="67"/>
      <c r="BK859" s="67"/>
      <c r="BL859" s="67"/>
      <c r="BM859" s="67"/>
      <c r="BN859" s="67"/>
      <c r="BO859" s="67"/>
      <c r="BP859" s="67"/>
      <c r="BQ859" s="67"/>
      <c r="BR859" s="67"/>
    </row>
    <row r="860" ht="15.75" customHeight="1"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  <c r="AM860" s="67"/>
      <c r="AN860" s="67"/>
      <c r="AO860" s="67"/>
      <c r="AP860" s="67"/>
      <c r="AQ860" s="67"/>
      <c r="AR860" s="67"/>
      <c r="AS860" s="67"/>
      <c r="AT860" s="67"/>
      <c r="AU860" s="67"/>
      <c r="AV860" s="67"/>
      <c r="AW860" s="67"/>
      <c r="AX860" s="67"/>
      <c r="AY860" s="67"/>
      <c r="AZ860" s="67"/>
      <c r="BA860" s="67"/>
      <c r="BB860" s="67"/>
      <c r="BC860" s="67"/>
      <c r="BD860" s="67"/>
      <c r="BE860" s="67"/>
      <c r="BF860" s="67"/>
      <c r="BG860" s="67"/>
      <c r="BH860" s="67"/>
      <c r="BI860" s="67"/>
      <c r="BJ860" s="67"/>
      <c r="BK860" s="67"/>
      <c r="BL860" s="67"/>
      <c r="BM860" s="67"/>
      <c r="BN860" s="67"/>
      <c r="BO860" s="67"/>
      <c r="BP860" s="67"/>
      <c r="BQ860" s="67"/>
      <c r="BR860" s="67"/>
    </row>
    <row r="861" ht="15.75" customHeight="1"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  <c r="AO861" s="67"/>
      <c r="AP861" s="67"/>
      <c r="AQ861" s="67"/>
      <c r="AR861" s="67"/>
      <c r="AS861" s="67"/>
      <c r="AT861" s="67"/>
      <c r="AU861" s="67"/>
      <c r="AV861" s="67"/>
      <c r="AW861" s="67"/>
      <c r="AX861" s="67"/>
      <c r="AY861" s="67"/>
      <c r="AZ861" s="67"/>
      <c r="BA861" s="67"/>
      <c r="BB861" s="67"/>
      <c r="BC861" s="67"/>
      <c r="BD861" s="67"/>
      <c r="BE861" s="67"/>
      <c r="BF861" s="67"/>
      <c r="BG861" s="67"/>
      <c r="BH861" s="67"/>
      <c r="BI861" s="67"/>
      <c r="BJ861" s="67"/>
      <c r="BK861" s="67"/>
      <c r="BL861" s="67"/>
      <c r="BM861" s="67"/>
      <c r="BN861" s="67"/>
      <c r="BO861" s="67"/>
      <c r="BP861" s="67"/>
      <c r="BQ861" s="67"/>
      <c r="BR861" s="67"/>
    </row>
    <row r="862" ht="15.75" customHeight="1"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  <c r="AM862" s="67"/>
      <c r="AN862" s="67"/>
      <c r="AO862" s="67"/>
      <c r="AP862" s="67"/>
      <c r="AQ862" s="67"/>
      <c r="AR862" s="67"/>
      <c r="AS862" s="67"/>
      <c r="AT862" s="67"/>
      <c r="AU862" s="67"/>
      <c r="AV862" s="67"/>
      <c r="AW862" s="67"/>
      <c r="AX862" s="67"/>
      <c r="AY862" s="67"/>
      <c r="AZ862" s="67"/>
      <c r="BA862" s="67"/>
      <c r="BB862" s="67"/>
      <c r="BC862" s="67"/>
      <c r="BD862" s="67"/>
      <c r="BE862" s="67"/>
      <c r="BF862" s="67"/>
      <c r="BG862" s="67"/>
      <c r="BH862" s="67"/>
      <c r="BI862" s="67"/>
      <c r="BJ862" s="67"/>
      <c r="BK862" s="67"/>
      <c r="BL862" s="67"/>
      <c r="BM862" s="67"/>
      <c r="BN862" s="67"/>
      <c r="BO862" s="67"/>
      <c r="BP862" s="67"/>
      <c r="BQ862" s="67"/>
      <c r="BR862" s="67"/>
    </row>
    <row r="863" ht="15.75" customHeight="1"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  <c r="AM863" s="67"/>
      <c r="AN863" s="67"/>
      <c r="AO863" s="67"/>
      <c r="AP863" s="67"/>
      <c r="AQ863" s="67"/>
      <c r="AR863" s="67"/>
      <c r="AS863" s="67"/>
      <c r="AT863" s="67"/>
      <c r="AU863" s="67"/>
      <c r="AV863" s="67"/>
      <c r="AW863" s="67"/>
      <c r="AX863" s="67"/>
      <c r="AY863" s="67"/>
      <c r="AZ863" s="67"/>
      <c r="BA863" s="67"/>
      <c r="BB863" s="67"/>
      <c r="BC863" s="67"/>
      <c r="BD863" s="67"/>
      <c r="BE863" s="67"/>
      <c r="BF863" s="67"/>
      <c r="BG863" s="67"/>
      <c r="BH863" s="67"/>
      <c r="BI863" s="67"/>
      <c r="BJ863" s="67"/>
      <c r="BK863" s="67"/>
      <c r="BL863" s="67"/>
      <c r="BM863" s="67"/>
      <c r="BN863" s="67"/>
      <c r="BO863" s="67"/>
      <c r="BP863" s="67"/>
      <c r="BQ863" s="67"/>
      <c r="BR863" s="67"/>
    </row>
    <row r="864" ht="15.75" customHeight="1"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  <c r="AM864" s="67"/>
      <c r="AN864" s="67"/>
      <c r="AO864" s="67"/>
      <c r="AP864" s="67"/>
      <c r="AQ864" s="67"/>
      <c r="AR864" s="67"/>
      <c r="AS864" s="67"/>
      <c r="AT864" s="67"/>
      <c r="AU864" s="67"/>
      <c r="AV864" s="67"/>
      <c r="AW864" s="67"/>
      <c r="AX864" s="67"/>
      <c r="AY864" s="67"/>
      <c r="AZ864" s="67"/>
      <c r="BA864" s="67"/>
      <c r="BB864" s="67"/>
      <c r="BC864" s="67"/>
      <c r="BD864" s="67"/>
      <c r="BE864" s="67"/>
      <c r="BF864" s="67"/>
      <c r="BG864" s="67"/>
      <c r="BH864" s="67"/>
      <c r="BI864" s="67"/>
      <c r="BJ864" s="67"/>
      <c r="BK864" s="67"/>
      <c r="BL864" s="67"/>
      <c r="BM864" s="67"/>
      <c r="BN864" s="67"/>
      <c r="BO864" s="67"/>
      <c r="BP864" s="67"/>
      <c r="BQ864" s="67"/>
      <c r="BR864" s="67"/>
    </row>
    <row r="865" ht="15.75" customHeight="1"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  <c r="AM865" s="67"/>
      <c r="AN865" s="67"/>
      <c r="AO865" s="67"/>
      <c r="AP865" s="67"/>
      <c r="AQ865" s="67"/>
      <c r="AR865" s="67"/>
      <c r="AS865" s="67"/>
      <c r="AT865" s="67"/>
      <c r="AU865" s="67"/>
      <c r="AV865" s="67"/>
      <c r="AW865" s="67"/>
      <c r="AX865" s="67"/>
      <c r="AY865" s="67"/>
      <c r="AZ865" s="67"/>
      <c r="BA865" s="67"/>
      <c r="BB865" s="67"/>
      <c r="BC865" s="67"/>
      <c r="BD865" s="67"/>
      <c r="BE865" s="67"/>
      <c r="BF865" s="67"/>
      <c r="BG865" s="67"/>
      <c r="BH865" s="67"/>
      <c r="BI865" s="67"/>
      <c r="BJ865" s="67"/>
      <c r="BK865" s="67"/>
      <c r="BL865" s="67"/>
      <c r="BM865" s="67"/>
      <c r="BN865" s="67"/>
      <c r="BO865" s="67"/>
      <c r="BP865" s="67"/>
      <c r="BQ865" s="67"/>
      <c r="BR865" s="67"/>
    </row>
    <row r="866" ht="15.75" customHeight="1"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  <c r="AM866" s="67"/>
      <c r="AN866" s="67"/>
      <c r="AO866" s="67"/>
      <c r="AP866" s="67"/>
      <c r="AQ866" s="67"/>
      <c r="AR866" s="67"/>
      <c r="AS866" s="67"/>
      <c r="AT866" s="67"/>
      <c r="AU866" s="67"/>
      <c r="AV866" s="67"/>
      <c r="AW866" s="67"/>
      <c r="AX866" s="67"/>
      <c r="AY866" s="67"/>
      <c r="AZ866" s="67"/>
      <c r="BA866" s="67"/>
      <c r="BB866" s="67"/>
      <c r="BC866" s="67"/>
      <c r="BD866" s="67"/>
      <c r="BE866" s="67"/>
      <c r="BF866" s="67"/>
      <c r="BG866" s="67"/>
      <c r="BH866" s="67"/>
      <c r="BI866" s="67"/>
      <c r="BJ866" s="67"/>
      <c r="BK866" s="67"/>
      <c r="BL866" s="67"/>
      <c r="BM866" s="67"/>
      <c r="BN866" s="67"/>
      <c r="BO866" s="67"/>
      <c r="BP866" s="67"/>
      <c r="BQ866" s="67"/>
      <c r="BR866" s="67"/>
    </row>
    <row r="867" ht="15.75" customHeight="1"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  <c r="AM867" s="67"/>
      <c r="AN867" s="67"/>
      <c r="AO867" s="67"/>
      <c r="AP867" s="67"/>
      <c r="AQ867" s="67"/>
      <c r="AR867" s="67"/>
      <c r="AS867" s="67"/>
      <c r="AT867" s="67"/>
      <c r="AU867" s="67"/>
      <c r="AV867" s="67"/>
      <c r="AW867" s="67"/>
      <c r="AX867" s="67"/>
      <c r="AY867" s="67"/>
      <c r="AZ867" s="67"/>
      <c r="BA867" s="67"/>
      <c r="BB867" s="67"/>
      <c r="BC867" s="67"/>
      <c r="BD867" s="67"/>
      <c r="BE867" s="67"/>
      <c r="BF867" s="67"/>
      <c r="BG867" s="67"/>
      <c r="BH867" s="67"/>
      <c r="BI867" s="67"/>
      <c r="BJ867" s="67"/>
      <c r="BK867" s="67"/>
      <c r="BL867" s="67"/>
      <c r="BM867" s="67"/>
      <c r="BN867" s="67"/>
      <c r="BO867" s="67"/>
      <c r="BP867" s="67"/>
      <c r="BQ867" s="67"/>
      <c r="BR867" s="67"/>
    </row>
    <row r="868" ht="15.75" customHeight="1"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  <c r="AM868" s="67"/>
      <c r="AN868" s="67"/>
      <c r="AO868" s="67"/>
      <c r="AP868" s="67"/>
      <c r="AQ868" s="67"/>
      <c r="AR868" s="67"/>
      <c r="AS868" s="67"/>
      <c r="AT868" s="67"/>
      <c r="AU868" s="67"/>
      <c r="AV868" s="67"/>
      <c r="AW868" s="67"/>
      <c r="AX868" s="67"/>
      <c r="AY868" s="67"/>
      <c r="AZ868" s="67"/>
      <c r="BA868" s="67"/>
      <c r="BB868" s="67"/>
      <c r="BC868" s="67"/>
      <c r="BD868" s="67"/>
      <c r="BE868" s="67"/>
      <c r="BF868" s="67"/>
      <c r="BG868" s="67"/>
      <c r="BH868" s="67"/>
      <c r="BI868" s="67"/>
      <c r="BJ868" s="67"/>
      <c r="BK868" s="67"/>
      <c r="BL868" s="67"/>
      <c r="BM868" s="67"/>
      <c r="BN868" s="67"/>
      <c r="BO868" s="67"/>
      <c r="BP868" s="67"/>
      <c r="BQ868" s="67"/>
      <c r="BR868" s="67"/>
    </row>
    <row r="869" ht="15.75" customHeight="1"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  <c r="AM869" s="67"/>
      <c r="AN869" s="67"/>
      <c r="AO869" s="67"/>
      <c r="AP869" s="67"/>
      <c r="AQ869" s="67"/>
      <c r="AR869" s="67"/>
      <c r="AS869" s="67"/>
      <c r="AT869" s="67"/>
      <c r="AU869" s="67"/>
      <c r="AV869" s="67"/>
      <c r="AW869" s="67"/>
      <c r="AX869" s="67"/>
      <c r="AY869" s="67"/>
      <c r="AZ869" s="67"/>
      <c r="BA869" s="67"/>
      <c r="BB869" s="67"/>
      <c r="BC869" s="67"/>
      <c r="BD869" s="67"/>
      <c r="BE869" s="67"/>
      <c r="BF869" s="67"/>
      <c r="BG869" s="67"/>
      <c r="BH869" s="67"/>
      <c r="BI869" s="67"/>
      <c r="BJ869" s="67"/>
      <c r="BK869" s="67"/>
      <c r="BL869" s="67"/>
      <c r="BM869" s="67"/>
      <c r="BN869" s="67"/>
      <c r="BO869" s="67"/>
      <c r="BP869" s="67"/>
      <c r="BQ869" s="67"/>
      <c r="BR869" s="67"/>
    </row>
    <row r="870" ht="15.75" customHeight="1"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  <c r="AM870" s="67"/>
      <c r="AN870" s="67"/>
      <c r="AO870" s="67"/>
      <c r="AP870" s="67"/>
      <c r="AQ870" s="67"/>
      <c r="AR870" s="67"/>
      <c r="AS870" s="67"/>
      <c r="AT870" s="67"/>
      <c r="AU870" s="67"/>
      <c r="AV870" s="67"/>
      <c r="AW870" s="67"/>
      <c r="AX870" s="67"/>
      <c r="AY870" s="67"/>
      <c r="AZ870" s="67"/>
      <c r="BA870" s="67"/>
      <c r="BB870" s="67"/>
      <c r="BC870" s="67"/>
      <c r="BD870" s="67"/>
      <c r="BE870" s="67"/>
      <c r="BF870" s="67"/>
      <c r="BG870" s="67"/>
      <c r="BH870" s="67"/>
      <c r="BI870" s="67"/>
      <c r="BJ870" s="67"/>
      <c r="BK870" s="67"/>
      <c r="BL870" s="67"/>
      <c r="BM870" s="67"/>
      <c r="BN870" s="67"/>
      <c r="BO870" s="67"/>
      <c r="BP870" s="67"/>
      <c r="BQ870" s="67"/>
      <c r="BR870" s="67"/>
    </row>
    <row r="871" ht="15.75" customHeight="1"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  <c r="AM871" s="67"/>
      <c r="AN871" s="67"/>
      <c r="AO871" s="67"/>
      <c r="AP871" s="67"/>
      <c r="AQ871" s="67"/>
      <c r="AR871" s="67"/>
      <c r="AS871" s="67"/>
      <c r="AT871" s="67"/>
      <c r="AU871" s="67"/>
      <c r="AV871" s="67"/>
      <c r="AW871" s="67"/>
      <c r="AX871" s="67"/>
      <c r="AY871" s="67"/>
      <c r="AZ871" s="67"/>
      <c r="BA871" s="67"/>
      <c r="BB871" s="67"/>
      <c r="BC871" s="67"/>
      <c r="BD871" s="67"/>
      <c r="BE871" s="67"/>
      <c r="BF871" s="67"/>
      <c r="BG871" s="67"/>
      <c r="BH871" s="67"/>
      <c r="BI871" s="67"/>
      <c r="BJ871" s="67"/>
      <c r="BK871" s="67"/>
      <c r="BL871" s="67"/>
      <c r="BM871" s="67"/>
      <c r="BN871" s="67"/>
      <c r="BO871" s="67"/>
      <c r="BP871" s="67"/>
      <c r="BQ871" s="67"/>
      <c r="BR871" s="67"/>
    </row>
    <row r="872" ht="15.75" customHeight="1"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  <c r="AM872" s="67"/>
      <c r="AN872" s="67"/>
      <c r="AO872" s="67"/>
      <c r="AP872" s="67"/>
      <c r="AQ872" s="67"/>
      <c r="AR872" s="67"/>
      <c r="AS872" s="67"/>
      <c r="AT872" s="67"/>
      <c r="AU872" s="67"/>
      <c r="AV872" s="67"/>
      <c r="AW872" s="67"/>
      <c r="AX872" s="67"/>
      <c r="AY872" s="67"/>
      <c r="AZ872" s="67"/>
      <c r="BA872" s="67"/>
      <c r="BB872" s="67"/>
      <c r="BC872" s="67"/>
      <c r="BD872" s="67"/>
      <c r="BE872" s="67"/>
      <c r="BF872" s="67"/>
      <c r="BG872" s="67"/>
      <c r="BH872" s="67"/>
      <c r="BI872" s="67"/>
      <c r="BJ872" s="67"/>
      <c r="BK872" s="67"/>
      <c r="BL872" s="67"/>
      <c r="BM872" s="67"/>
      <c r="BN872" s="67"/>
      <c r="BO872" s="67"/>
      <c r="BP872" s="67"/>
      <c r="BQ872" s="67"/>
      <c r="BR872" s="67"/>
    </row>
    <row r="873" ht="15.75" customHeight="1"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  <c r="AM873" s="67"/>
      <c r="AN873" s="67"/>
      <c r="AO873" s="67"/>
      <c r="AP873" s="67"/>
      <c r="AQ873" s="67"/>
      <c r="AR873" s="67"/>
      <c r="AS873" s="67"/>
      <c r="AT873" s="67"/>
      <c r="AU873" s="67"/>
      <c r="AV873" s="67"/>
      <c r="AW873" s="67"/>
      <c r="AX873" s="67"/>
      <c r="AY873" s="67"/>
      <c r="AZ873" s="67"/>
      <c r="BA873" s="67"/>
      <c r="BB873" s="67"/>
      <c r="BC873" s="67"/>
      <c r="BD873" s="67"/>
      <c r="BE873" s="67"/>
      <c r="BF873" s="67"/>
      <c r="BG873" s="67"/>
      <c r="BH873" s="67"/>
      <c r="BI873" s="67"/>
      <c r="BJ873" s="67"/>
      <c r="BK873" s="67"/>
      <c r="BL873" s="67"/>
      <c r="BM873" s="67"/>
      <c r="BN873" s="67"/>
      <c r="BO873" s="67"/>
      <c r="BP873" s="67"/>
      <c r="BQ873" s="67"/>
      <c r="BR873" s="67"/>
    </row>
    <row r="874" ht="15.75" customHeight="1"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  <c r="AM874" s="67"/>
      <c r="AN874" s="67"/>
      <c r="AO874" s="67"/>
      <c r="AP874" s="67"/>
      <c r="AQ874" s="67"/>
      <c r="AR874" s="67"/>
      <c r="AS874" s="67"/>
      <c r="AT874" s="67"/>
      <c r="AU874" s="67"/>
      <c r="AV874" s="67"/>
      <c r="AW874" s="67"/>
      <c r="AX874" s="67"/>
      <c r="AY874" s="67"/>
      <c r="AZ874" s="67"/>
      <c r="BA874" s="67"/>
      <c r="BB874" s="67"/>
      <c r="BC874" s="67"/>
      <c r="BD874" s="67"/>
      <c r="BE874" s="67"/>
      <c r="BF874" s="67"/>
      <c r="BG874" s="67"/>
      <c r="BH874" s="67"/>
      <c r="BI874" s="67"/>
      <c r="BJ874" s="67"/>
      <c r="BK874" s="67"/>
      <c r="BL874" s="67"/>
      <c r="BM874" s="67"/>
      <c r="BN874" s="67"/>
      <c r="BO874" s="67"/>
      <c r="BP874" s="67"/>
      <c r="BQ874" s="67"/>
      <c r="BR874" s="67"/>
    </row>
    <row r="875" ht="15.75" customHeight="1"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  <c r="AM875" s="67"/>
      <c r="AN875" s="67"/>
      <c r="AO875" s="67"/>
      <c r="AP875" s="67"/>
      <c r="AQ875" s="67"/>
      <c r="AR875" s="67"/>
      <c r="AS875" s="67"/>
      <c r="AT875" s="67"/>
      <c r="AU875" s="67"/>
      <c r="AV875" s="67"/>
      <c r="AW875" s="67"/>
      <c r="AX875" s="67"/>
      <c r="AY875" s="67"/>
      <c r="AZ875" s="67"/>
      <c r="BA875" s="67"/>
      <c r="BB875" s="67"/>
      <c r="BC875" s="67"/>
      <c r="BD875" s="67"/>
      <c r="BE875" s="67"/>
      <c r="BF875" s="67"/>
      <c r="BG875" s="67"/>
      <c r="BH875" s="67"/>
      <c r="BI875" s="67"/>
      <c r="BJ875" s="67"/>
      <c r="BK875" s="67"/>
      <c r="BL875" s="67"/>
      <c r="BM875" s="67"/>
      <c r="BN875" s="67"/>
      <c r="BO875" s="67"/>
      <c r="BP875" s="67"/>
      <c r="BQ875" s="67"/>
      <c r="BR875" s="67"/>
    </row>
    <row r="876" ht="15.75" customHeight="1"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  <c r="AM876" s="67"/>
      <c r="AN876" s="67"/>
      <c r="AO876" s="67"/>
      <c r="AP876" s="67"/>
      <c r="AQ876" s="67"/>
      <c r="AR876" s="67"/>
      <c r="AS876" s="67"/>
      <c r="AT876" s="67"/>
      <c r="AU876" s="67"/>
      <c r="AV876" s="67"/>
      <c r="AW876" s="67"/>
      <c r="AX876" s="67"/>
      <c r="AY876" s="67"/>
      <c r="AZ876" s="67"/>
      <c r="BA876" s="67"/>
      <c r="BB876" s="67"/>
      <c r="BC876" s="67"/>
      <c r="BD876" s="67"/>
      <c r="BE876" s="67"/>
      <c r="BF876" s="67"/>
      <c r="BG876" s="67"/>
      <c r="BH876" s="67"/>
      <c r="BI876" s="67"/>
      <c r="BJ876" s="67"/>
      <c r="BK876" s="67"/>
      <c r="BL876" s="67"/>
      <c r="BM876" s="67"/>
      <c r="BN876" s="67"/>
      <c r="BO876" s="67"/>
      <c r="BP876" s="67"/>
      <c r="BQ876" s="67"/>
      <c r="BR876" s="67"/>
    </row>
    <row r="877" ht="15.75" customHeight="1"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  <c r="AM877" s="67"/>
      <c r="AN877" s="67"/>
      <c r="AO877" s="67"/>
      <c r="AP877" s="67"/>
      <c r="AQ877" s="67"/>
      <c r="AR877" s="67"/>
      <c r="AS877" s="67"/>
      <c r="AT877" s="67"/>
      <c r="AU877" s="67"/>
      <c r="AV877" s="67"/>
      <c r="AW877" s="67"/>
      <c r="AX877" s="67"/>
      <c r="AY877" s="67"/>
      <c r="AZ877" s="67"/>
      <c r="BA877" s="67"/>
      <c r="BB877" s="67"/>
      <c r="BC877" s="67"/>
      <c r="BD877" s="67"/>
      <c r="BE877" s="67"/>
      <c r="BF877" s="67"/>
      <c r="BG877" s="67"/>
      <c r="BH877" s="67"/>
      <c r="BI877" s="67"/>
      <c r="BJ877" s="67"/>
      <c r="BK877" s="67"/>
      <c r="BL877" s="67"/>
      <c r="BM877" s="67"/>
      <c r="BN877" s="67"/>
      <c r="BO877" s="67"/>
      <c r="BP877" s="67"/>
      <c r="BQ877" s="67"/>
      <c r="BR877" s="67"/>
    </row>
    <row r="878" ht="15.75" customHeight="1"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  <c r="AM878" s="67"/>
      <c r="AN878" s="67"/>
      <c r="AO878" s="67"/>
      <c r="AP878" s="67"/>
      <c r="AQ878" s="67"/>
      <c r="AR878" s="67"/>
      <c r="AS878" s="67"/>
      <c r="AT878" s="67"/>
      <c r="AU878" s="67"/>
      <c r="AV878" s="67"/>
      <c r="AW878" s="67"/>
      <c r="AX878" s="67"/>
      <c r="AY878" s="67"/>
      <c r="AZ878" s="67"/>
      <c r="BA878" s="67"/>
      <c r="BB878" s="67"/>
      <c r="BC878" s="67"/>
      <c r="BD878" s="67"/>
      <c r="BE878" s="67"/>
      <c r="BF878" s="67"/>
      <c r="BG878" s="67"/>
      <c r="BH878" s="67"/>
      <c r="BI878" s="67"/>
      <c r="BJ878" s="67"/>
      <c r="BK878" s="67"/>
      <c r="BL878" s="67"/>
      <c r="BM878" s="67"/>
      <c r="BN878" s="67"/>
      <c r="BO878" s="67"/>
      <c r="BP878" s="67"/>
      <c r="BQ878" s="67"/>
      <c r="BR878" s="67"/>
    </row>
    <row r="879" ht="15.75" customHeight="1"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  <c r="AM879" s="67"/>
      <c r="AN879" s="67"/>
      <c r="AO879" s="67"/>
      <c r="AP879" s="67"/>
      <c r="AQ879" s="67"/>
      <c r="AR879" s="67"/>
      <c r="AS879" s="67"/>
      <c r="AT879" s="67"/>
      <c r="AU879" s="67"/>
      <c r="AV879" s="67"/>
      <c r="AW879" s="67"/>
      <c r="AX879" s="67"/>
      <c r="AY879" s="67"/>
      <c r="AZ879" s="67"/>
      <c r="BA879" s="67"/>
      <c r="BB879" s="67"/>
      <c r="BC879" s="67"/>
      <c r="BD879" s="67"/>
      <c r="BE879" s="67"/>
      <c r="BF879" s="67"/>
      <c r="BG879" s="67"/>
      <c r="BH879" s="67"/>
      <c r="BI879" s="67"/>
      <c r="BJ879" s="67"/>
      <c r="BK879" s="67"/>
      <c r="BL879" s="67"/>
      <c r="BM879" s="67"/>
      <c r="BN879" s="67"/>
      <c r="BO879" s="67"/>
      <c r="BP879" s="67"/>
      <c r="BQ879" s="67"/>
      <c r="BR879" s="67"/>
    </row>
    <row r="880" ht="15.75" customHeight="1"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  <c r="AM880" s="67"/>
      <c r="AN880" s="67"/>
      <c r="AO880" s="67"/>
      <c r="AP880" s="67"/>
      <c r="AQ880" s="67"/>
      <c r="AR880" s="67"/>
      <c r="AS880" s="67"/>
      <c r="AT880" s="67"/>
      <c r="AU880" s="67"/>
      <c r="AV880" s="67"/>
      <c r="AW880" s="67"/>
      <c r="AX880" s="67"/>
      <c r="AY880" s="67"/>
      <c r="AZ880" s="67"/>
      <c r="BA880" s="67"/>
      <c r="BB880" s="67"/>
      <c r="BC880" s="67"/>
      <c r="BD880" s="67"/>
      <c r="BE880" s="67"/>
      <c r="BF880" s="67"/>
      <c r="BG880" s="67"/>
      <c r="BH880" s="67"/>
      <c r="BI880" s="67"/>
      <c r="BJ880" s="67"/>
      <c r="BK880" s="67"/>
      <c r="BL880" s="67"/>
      <c r="BM880" s="67"/>
      <c r="BN880" s="67"/>
      <c r="BO880" s="67"/>
      <c r="BP880" s="67"/>
      <c r="BQ880" s="67"/>
      <c r="BR880" s="67"/>
    </row>
    <row r="881" ht="15.75" customHeight="1"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  <c r="AM881" s="67"/>
      <c r="AN881" s="67"/>
      <c r="AO881" s="67"/>
      <c r="AP881" s="67"/>
      <c r="AQ881" s="67"/>
      <c r="AR881" s="67"/>
      <c r="AS881" s="67"/>
      <c r="AT881" s="67"/>
      <c r="AU881" s="67"/>
      <c r="AV881" s="67"/>
      <c r="AW881" s="67"/>
      <c r="AX881" s="67"/>
      <c r="AY881" s="67"/>
      <c r="AZ881" s="67"/>
      <c r="BA881" s="67"/>
      <c r="BB881" s="67"/>
      <c r="BC881" s="67"/>
      <c r="BD881" s="67"/>
      <c r="BE881" s="67"/>
      <c r="BF881" s="67"/>
      <c r="BG881" s="67"/>
      <c r="BH881" s="67"/>
      <c r="BI881" s="67"/>
      <c r="BJ881" s="67"/>
      <c r="BK881" s="67"/>
      <c r="BL881" s="67"/>
      <c r="BM881" s="67"/>
      <c r="BN881" s="67"/>
      <c r="BO881" s="67"/>
      <c r="BP881" s="67"/>
      <c r="BQ881" s="67"/>
      <c r="BR881" s="67"/>
    </row>
    <row r="882" ht="15.75" customHeight="1"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  <c r="AM882" s="67"/>
      <c r="AN882" s="67"/>
      <c r="AO882" s="67"/>
      <c r="AP882" s="67"/>
      <c r="AQ882" s="67"/>
      <c r="AR882" s="67"/>
      <c r="AS882" s="67"/>
      <c r="AT882" s="67"/>
      <c r="AU882" s="67"/>
      <c r="AV882" s="67"/>
      <c r="AW882" s="67"/>
      <c r="AX882" s="67"/>
      <c r="AY882" s="67"/>
      <c r="AZ882" s="67"/>
      <c r="BA882" s="67"/>
      <c r="BB882" s="67"/>
      <c r="BC882" s="67"/>
      <c r="BD882" s="67"/>
      <c r="BE882" s="67"/>
      <c r="BF882" s="67"/>
      <c r="BG882" s="67"/>
      <c r="BH882" s="67"/>
      <c r="BI882" s="67"/>
      <c r="BJ882" s="67"/>
      <c r="BK882" s="67"/>
      <c r="BL882" s="67"/>
      <c r="BM882" s="67"/>
      <c r="BN882" s="67"/>
      <c r="BO882" s="67"/>
      <c r="BP882" s="67"/>
      <c r="BQ882" s="67"/>
      <c r="BR882" s="67"/>
    </row>
    <row r="883" ht="15.75" customHeight="1"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  <c r="AO883" s="67"/>
      <c r="AP883" s="67"/>
      <c r="AQ883" s="67"/>
      <c r="AR883" s="67"/>
      <c r="AS883" s="67"/>
      <c r="AT883" s="67"/>
      <c r="AU883" s="67"/>
      <c r="AV883" s="67"/>
      <c r="AW883" s="67"/>
      <c r="AX883" s="67"/>
      <c r="AY883" s="67"/>
      <c r="AZ883" s="67"/>
      <c r="BA883" s="67"/>
      <c r="BB883" s="67"/>
      <c r="BC883" s="67"/>
      <c r="BD883" s="67"/>
      <c r="BE883" s="67"/>
      <c r="BF883" s="67"/>
      <c r="BG883" s="67"/>
      <c r="BH883" s="67"/>
      <c r="BI883" s="67"/>
      <c r="BJ883" s="67"/>
      <c r="BK883" s="67"/>
      <c r="BL883" s="67"/>
      <c r="BM883" s="67"/>
      <c r="BN883" s="67"/>
      <c r="BO883" s="67"/>
      <c r="BP883" s="67"/>
      <c r="BQ883" s="67"/>
      <c r="BR883" s="67"/>
    </row>
    <row r="884" ht="15.75" customHeight="1"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  <c r="AO884" s="67"/>
      <c r="AP884" s="67"/>
      <c r="AQ884" s="67"/>
      <c r="AR884" s="67"/>
      <c r="AS884" s="67"/>
      <c r="AT884" s="67"/>
      <c r="AU884" s="67"/>
      <c r="AV884" s="67"/>
      <c r="AW884" s="67"/>
      <c r="AX884" s="67"/>
      <c r="AY884" s="67"/>
      <c r="AZ884" s="67"/>
      <c r="BA884" s="67"/>
      <c r="BB884" s="67"/>
      <c r="BC884" s="67"/>
      <c r="BD884" s="67"/>
      <c r="BE884" s="67"/>
      <c r="BF884" s="67"/>
      <c r="BG884" s="67"/>
      <c r="BH884" s="67"/>
      <c r="BI884" s="67"/>
      <c r="BJ884" s="67"/>
      <c r="BK884" s="67"/>
      <c r="BL884" s="67"/>
      <c r="BM884" s="67"/>
      <c r="BN884" s="67"/>
      <c r="BO884" s="67"/>
      <c r="BP884" s="67"/>
      <c r="BQ884" s="67"/>
      <c r="BR884" s="67"/>
    </row>
    <row r="885" ht="15.75" customHeight="1"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  <c r="AO885" s="67"/>
      <c r="AP885" s="67"/>
      <c r="AQ885" s="67"/>
      <c r="AR885" s="67"/>
      <c r="AS885" s="67"/>
      <c r="AT885" s="67"/>
      <c r="AU885" s="67"/>
      <c r="AV885" s="67"/>
      <c r="AW885" s="67"/>
      <c r="AX885" s="67"/>
      <c r="AY885" s="67"/>
      <c r="AZ885" s="67"/>
      <c r="BA885" s="67"/>
      <c r="BB885" s="67"/>
      <c r="BC885" s="67"/>
      <c r="BD885" s="67"/>
      <c r="BE885" s="67"/>
      <c r="BF885" s="67"/>
      <c r="BG885" s="67"/>
      <c r="BH885" s="67"/>
      <c r="BI885" s="67"/>
      <c r="BJ885" s="67"/>
      <c r="BK885" s="67"/>
      <c r="BL885" s="67"/>
      <c r="BM885" s="67"/>
      <c r="BN885" s="67"/>
      <c r="BO885" s="67"/>
      <c r="BP885" s="67"/>
      <c r="BQ885" s="67"/>
      <c r="BR885" s="67"/>
    </row>
    <row r="886" ht="15.75" customHeight="1"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  <c r="AM886" s="67"/>
      <c r="AN886" s="67"/>
      <c r="AO886" s="67"/>
      <c r="AP886" s="67"/>
      <c r="AQ886" s="67"/>
      <c r="AR886" s="67"/>
      <c r="AS886" s="67"/>
      <c r="AT886" s="67"/>
      <c r="AU886" s="67"/>
      <c r="AV886" s="67"/>
      <c r="AW886" s="67"/>
      <c r="AX886" s="67"/>
      <c r="AY886" s="67"/>
      <c r="AZ886" s="67"/>
      <c r="BA886" s="67"/>
      <c r="BB886" s="67"/>
      <c r="BC886" s="67"/>
      <c r="BD886" s="67"/>
      <c r="BE886" s="67"/>
      <c r="BF886" s="67"/>
      <c r="BG886" s="67"/>
      <c r="BH886" s="67"/>
      <c r="BI886" s="67"/>
      <c r="BJ886" s="67"/>
      <c r="BK886" s="67"/>
      <c r="BL886" s="67"/>
      <c r="BM886" s="67"/>
      <c r="BN886" s="67"/>
      <c r="BO886" s="67"/>
      <c r="BP886" s="67"/>
      <c r="BQ886" s="67"/>
      <c r="BR886" s="67"/>
    </row>
    <row r="887" ht="15.75" customHeight="1"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  <c r="AO887" s="67"/>
      <c r="AP887" s="67"/>
      <c r="AQ887" s="67"/>
      <c r="AR887" s="67"/>
      <c r="AS887" s="67"/>
      <c r="AT887" s="67"/>
      <c r="AU887" s="67"/>
      <c r="AV887" s="67"/>
      <c r="AW887" s="67"/>
      <c r="AX887" s="67"/>
      <c r="AY887" s="67"/>
      <c r="AZ887" s="67"/>
      <c r="BA887" s="67"/>
      <c r="BB887" s="67"/>
      <c r="BC887" s="67"/>
      <c r="BD887" s="67"/>
      <c r="BE887" s="67"/>
      <c r="BF887" s="67"/>
      <c r="BG887" s="67"/>
      <c r="BH887" s="67"/>
      <c r="BI887" s="67"/>
      <c r="BJ887" s="67"/>
      <c r="BK887" s="67"/>
      <c r="BL887" s="67"/>
      <c r="BM887" s="67"/>
      <c r="BN887" s="67"/>
      <c r="BO887" s="67"/>
      <c r="BP887" s="67"/>
      <c r="BQ887" s="67"/>
      <c r="BR887" s="67"/>
    </row>
    <row r="888" ht="15.75" customHeight="1"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  <c r="AM888" s="67"/>
      <c r="AN888" s="67"/>
      <c r="AO888" s="67"/>
      <c r="AP888" s="67"/>
      <c r="AQ888" s="67"/>
      <c r="AR888" s="67"/>
      <c r="AS888" s="67"/>
      <c r="AT888" s="67"/>
      <c r="AU888" s="67"/>
      <c r="AV888" s="67"/>
      <c r="AW888" s="67"/>
      <c r="AX888" s="67"/>
      <c r="AY888" s="67"/>
      <c r="AZ888" s="67"/>
      <c r="BA888" s="67"/>
      <c r="BB888" s="67"/>
      <c r="BC888" s="67"/>
      <c r="BD888" s="67"/>
      <c r="BE888" s="67"/>
      <c r="BF888" s="67"/>
      <c r="BG888" s="67"/>
      <c r="BH888" s="67"/>
      <c r="BI888" s="67"/>
      <c r="BJ888" s="67"/>
      <c r="BK888" s="67"/>
      <c r="BL888" s="67"/>
      <c r="BM888" s="67"/>
      <c r="BN888" s="67"/>
      <c r="BO888" s="67"/>
      <c r="BP888" s="67"/>
      <c r="BQ888" s="67"/>
      <c r="BR888" s="67"/>
    </row>
    <row r="889" ht="15.75" customHeight="1"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  <c r="AM889" s="67"/>
      <c r="AN889" s="67"/>
      <c r="AO889" s="67"/>
      <c r="AP889" s="67"/>
      <c r="AQ889" s="67"/>
      <c r="AR889" s="67"/>
      <c r="AS889" s="67"/>
      <c r="AT889" s="67"/>
      <c r="AU889" s="67"/>
      <c r="AV889" s="67"/>
      <c r="AW889" s="67"/>
      <c r="AX889" s="67"/>
      <c r="AY889" s="67"/>
      <c r="AZ889" s="67"/>
      <c r="BA889" s="67"/>
      <c r="BB889" s="67"/>
      <c r="BC889" s="67"/>
      <c r="BD889" s="67"/>
      <c r="BE889" s="67"/>
      <c r="BF889" s="67"/>
      <c r="BG889" s="67"/>
      <c r="BH889" s="67"/>
      <c r="BI889" s="67"/>
      <c r="BJ889" s="67"/>
      <c r="BK889" s="67"/>
      <c r="BL889" s="67"/>
      <c r="BM889" s="67"/>
      <c r="BN889" s="67"/>
      <c r="BO889" s="67"/>
      <c r="BP889" s="67"/>
      <c r="BQ889" s="67"/>
      <c r="BR889" s="67"/>
    </row>
    <row r="890" ht="15.75" customHeight="1"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  <c r="AM890" s="67"/>
      <c r="AN890" s="67"/>
      <c r="AO890" s="67"/>
      <c r="AP890" s="67"/>
      <c r="AQ890" s="67"/>
      <c r="AR890" s="67"/>
      <c r="AS890" s="67"/>
      <c r="AT890" s="67"/>
      <c r="AU890" s="67"/>
      <c r="AV890" s="67"/>
      <c r="AW890" s="67"/>
      <c r="AX890" s="67"/>
      <c r="AY890" s="67"/>
      <c r="AZ890" s="67"/>
      <c r="BA890" s="67"/>
      <c r="BB890" s="67"/>
      <c r="BC890" s="67"/>
      <c r="BD890" s="67"/>
      <c r="BE890" s="67"/>
      <c r="BF890" s="67"/>
      <c r="BG890" s="67"/>
      <c r="BH890" s="67"/>
      <c r="BI890" s="67"/>
      <c r="BJ890" s="67"/>
      <c r="BK890" s="67"/>
      <c r="BL890" s="67"/>
      <c r="BM890" s="67"/>
      <c r="BN890" s="67"/>
      <c r="BO890" s="67"/>
      <c r="BP890" s="67"/>
      <c r="BQ890" s="67"/>
      <c r="BR890" s="67"/>
    </row>
    <row r="891" ht="15.75" customHeight="1"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  <c r="AM891" s="67"/>
      <c r="AN891" s="67"/>
      <c r="AO891" s="67"/>
      <c r="AP891" s="67"/>
      <c r="AQ891" s="67"/>
      <c r="AR891" s="67"/>
      <c r="AS891" s="67"/>
      <c r="AT891" s="67"/>
      <c r="AU891" s="67"/>
      <c r="AV891" s="67"/>
      <c r="AW891" s="67"/>
      <c r="AX891" s="67"/>
      <c r="AY891" s="67"/>
      <c r="AZ891" s="67"/>
      <c r="BA891" s="67"/>
      <c r="BB891" s="67"/>
      <c r="BC891" s="67"/>
      <c r="BD891" s="67"/>
      <c r="BE891" s="67"/>
      <c r="BF891" s="67"/>
      <c r="BG891" s="67"/>
      <c r="BH891" s="67"/>
      <c r="BI891" s="67"/>
      <c r="BJ891" s="67"/>
      <c r="BK891" s="67"/>
      <c r="BL891" s="67"/>
      <c r="BM891" s="67"/>
      <c r="BN891" s="67"/>
      <c r="BO891" s="67"/>
      <c r="BP891" s="67"/>
      <c r="BQ891" s="67"/>
      <c r="BR891" s="67"/>
    </row>
    <row r="892" ht="15.75" customHeight="1"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  <c r="AM892" s="67"/>
      <c r="AN892" s="67"/>
      <c r="AO892" s="67"/>
      <c r="AP892" s="67"/>
      <c r="AQ892" s="67"/>
      <c r="AR892" s="67"/>
      <c r="AS892" s="67"/>
      <c r="AT892" s="67"/>
      <c r="AU892" s="67"/>
      <c r="AV892" s="67"/>
      <c r="AW892" s="67"/>
      <c r="AX892" s="67"/>
      <c r="AY892" s="67"/>
      <c r="AZ892" s="67"/>
      <c r="BA892" s="67"/>
      <c r="BB892" s="67"/>
      <c r="BC892" s="67"/>
      <c r="BD892" s="67"/>
      <c r="BE892" s="67"/>
      <c r="BF892" s="67"/>
      <c r="BG892" s="67"/>
      <c r="BH892" s="67"/>
      <c r="BI892" s="67"/>
      <c r="BJ892" s="67"/>
      <c r="BK892" s="67"/>
      <c r="BL892" s="67"/>
      <c r="BM892" s="67"/>
      <c r="BN892" s="67"/>
      <c r="BO892" s="67"/>
      <c r="BP892" s="67"/>
      <c r="BQ892" s="67"/>
      <c r="BR892" s="67"/>
    </row>
    <row r="893" ht="15.75" customHeight="1"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  <c r="AM893" s="67"/>
      <c r="AN893" s="67"/>
      <c r="AO893" s="67"/>
      <c r="AP893" s="67"/>
      <c r="AQ893" s="67"/>
      <c r="AR893" s="67"/>
      <c r="AS893" s="67"/>
      <c r="AT893" s="67"/>
      <c r="AU893" s="67"/>
      <c r="AV893" s="67"/>
      <c r="AW893" s="67"/>
      <c r="AX893" s="67"/>
      <c r="AY893" s="67"/>
      <c r="AZ893" s="67"/>
      <c r="BA893" s="67"/>
      <c r="BB893" s="67"/>
      <c r="BC893" s="67"/>
      <c r="BD893" s="67"/>
      <c r="BE893" s="67"/>
      <c r="BF893" s="67"/>
      <c r="BG893" s="67"/>
      <c r="BH893" s="67"/>
      <c r="BI893" s="67"/>
      <c r="BJ893" s="67"/>
      <c r="BK893" s="67"/>
      <c r="BL893" s="67"/>
      <c r="BM893" s="67"/>
      <c r="BN893" s="67"/>
      <c r="BO893" s="67"/>
      <c r="BP893" s="67"/>
      <c r="BQ893" s="67"/>
      <c r="BR893" s="67"/>
    </row>
    <row r="894" ht="15.75" customHeight="1"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  <c r="AM894" s="67"/>
      <c r="AN894" s="67"/>
      <c r="AO894" s="67"/>
      <c r="AP894" s="67"/>
      <c r="AQ894" s="67"/>
      <c r="AR894" s="67"/>
      <c r="AS894" s="67"/>
      <c r="AT894" s="67"/>
      <c r="AU894" s="67"/>
      <c r="AV894" s="67"/>
      <c r="AW894" s="67"/>
      <c r="AX894" s="67"/>
      <c r="AY894" s="67"/>
      <c r="AZ894" s="67"/>
      <c r="BA894" s="67"/>
      <c r="BB894" s="67"/>
      <c r="BC894" s="67"/>
      <c r="BD894" s="67"/>
      <c r="BE894" s="67"/>
      <c r="BF894" s="67"/>
      <c r="BG894" s="67"/>
      <c r="BH894" s="67"/>
      <c r="BI894" s="67"/>
      <c r="BJ894" s="67"/>
      <c r="BK894" s="67"/>
      <c r="BL894" s="67"/>
      <c r="BM894" s="67"/>
      <c r="BN894" s="67"/>
      <c r="BO894" s="67"/>
      <c r="BP894" s="67"/>
      <c r="BQ894" s="67"/>
      <c r="BR894" s="67"/>
    </row>
    <row r="895" ht="15.75" customHeight="1"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  <c r="AM895" s="67"/>
      <c r="AN895" s="67"/>
      <c r="AO895" s="67"/>
      <c r="AP895" s="67"/>
      <c r="AQ895" s="67"/>
      <c r="AR895" s="67"/>
      <c r="AS895" s="67"/>
      <c r="AT895" s="67"/>
      <c r="AU895" s="67"/>
      <c r="AV895" s="67"/>
      <c r="AW895" s="67"/>
      <c r="AX895" s="67"/>
      <c r="AY895" s="67"/>
      <c r="AZ895" s="67"/>
      <c r="BA895" s="67"/>
      <c r="BB895" s="67"/>
      <c r="BC895" s="67"/>
      <c r="BD895" s="67"/>
      <c r="BE895" s="67"/>
      <c r="BF895" s="67"/>
      <c r="BG895" s="67"/>
      <c r="BH895" s="67"/>
      <c r="BI895" s="67"/>
      <c r="BJ895" s="67"/>
      <c r="BK895" s="67"/>
      <c r="BL895" s="67"/>
      <c r="BM895" s="67"/>
      <c r="BN895" s="67"/>
      <c r="BO895" s="67"/>
      <c r="BP895" s="67"/>
      <c r="BQ895" s="67"/>
      <c r="BR895" s="67"/>
    </row>
    <row r="896" ht="15.75" customHeight="1"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  <c r="AM896" s="67"/>
      <c r="AN896" s="67"/>
      <c r="AO896" s="67"/>
      <c r="AP896" s="67"/>
      <c r="AQ896" s="67"/>
      <c r="AR896" s="67"/>
      <c r="AS896" s="67"/>
      <c r="AT896" s="67"/>
      <c r="AU896" s="67"/>
      <c r="AV896" s="67"/>
      <c r="AW896" s="67"/>
      <c r="AX896" s="67"/>
      <c r="AY896" s="67"/>
      <c r="AZ896" s="67"/>
      <c r="BA896" s="67"/>
      <c r="BB896" s="67"/>
      <c r="BC896" s="67"/>
      <c r="BD896" s="67"/>
      <c r="BE896" s="67"/>
      <c r="BF896" s="67"/>
      <c r="BG896" s="67"/>
      <c r="BH896" s="67"/>
      <c r="BI896" s="67"/>
      <c r="BJ896" s="67"/>
      <c r="BK896" s="67"/>
      <c r="BL896" s="67"/>
      <c r="BM896" s="67"/>
      <c r="BN896" s="67"/>
      <c r="BO896" s="67"/>
      <c r="BP896" s="67"/>
      <c r="BQ896" s="67"/>
      <c r="BR896" s="67"/>
    </row>
    <row r="897" ht="15.75" customHeight="1"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  <c r="AO897" s="67"/>
      <c r="AP897" s="67"/>
      <c r="AQ897" s="67"/>
      <c r="AR897" s="67"/>
      <c r="AS897" s="67"/>
      <c r="AT897" s="67"/>
      <c r="AU897" s="67"/>
      <c r="AV897" s="67"/>
      <c r="AW897" s="67"/>
      <c r="AX897" s="67"/>
      <c r="AY897" s="67"/>
      <c r="AZ897" s="67"/>
      <c r="BA897" s="67"/>
      <c r="BB897" s="67"/>
      <c r="BC897" s="67"/>
      <c r="BD897" s="67"/>
      <c r="BE897" s="67"/>
      <c r="BF897" s="67"/>
      <c r="BG897" s="67"/>
      <c r="BH897" s="67"/>
      <c r="BI897" s="67"/>
      <c r="BJ897" s="67"/>
      <c r="BK897" s="67"/>
      <c r="BL897" s="67"/>
      <c r="BM897" s="67"/>
      <c r="BN897" s="67"/>
      <c r="BO897" s="67"/>
      <c r="BP897" s="67"/>
      <c r="BQ897" s="67"/>
      <c r="BR897" s="67"/>
    </row>
    <row r="898" ht="15.75" customHeight="1"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  <c r="AO898" s="67"/>
      <c r="AP898" s="67"/>
      <c r="AQ898" s="67"/>
      <c r="AR898" s="67"/>
      <c r="AS898" s="67"/>
      <c r="AT898" s="67"/>
      <c r="AU898" s="67"/>
      <c r="AV898" s="67"/>
      <c r="AW898" s="67"/>
      <c r="AX898" s="67"/>
      <c r="AY898" s="67"/>
      <c r="AZ898" s="67"/>
      <c r="BA898" s="67"/>
      <c r="BB898" s="67"/>
      <c r="BC898" s="67"/>
      <c r="BD898" s="67"/>
      <c r="BE898" s="67"/>
      <c r="BF898" s="67"/>
      <c r="BG898" s="67"/>
      <c r="BH898" s="67"/>
      <c r="BI898" s="67"/>
      <c r="BJ898" s="67"/>
      <c r="BK898" s="67"/>
      <c r="BL898" s="67"/>
      <c r="BM898" s="67"/>
      <c r="BN898" s="67"/>
      <c r="BO898" s="67"/>
      <c r="BP898" s="67"/>
      <c r="BQ898" s="67"/>
      <c r="BR898" s="67"/>
    </row>
    <row r="899" ht="15.75" customHeight="1"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67"/>
      <c r="AO899" s="67"/>
      <c r="AP899" s="67"/>
      <c r="AQ899" s="67"/>
      <c r="AR899" s="67"/>
      <c r="AS899" s="67"/>
      <c r="AT899" s="67"/>
      <c r="AU899" s="67"/>
      <c r="AV899" s="67"/>
      <c r="AW899" s="67"/>
      <c r="AX899" s="67"/>
      <c r="AY899" s="67"/>
      <c r="AZ899" s="67"/>
      <c r="BA899" s="67"/>
      <c r="BB899" s="67"/>
      <c r="BC899" s="67"/>
      <c r="BD899" s="67"/>
      <c r="BE899" s="67"/>
      <c r="BF899" s="67"/>
      <c r="BG899" s="67"/>
      <c r="BH899" s="67"/>
      <c r="BI899" s="67"/>
      <c r="BJ899" s="67"/>
      <c r="BK899" s="67"/>
      <c r="BL899" s="67"/>
      <c r="BM899" s="67"/>
      <c r="BN899" s="67"/>
      <c r="BO899" s="67"/>
      <c r="BP899" s="67"/>
      <c r="BQ899" s="67"/>
      <c r="BR899" s="67"/>
    </row>
    <row r="900" ht="15.75" customHeight="1"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67"/>
      <c r="AO900" s="67"/>
      <c r="AP900" s="67"/>
      <c r="AQ900" s="67"/>
      <c r="AR900" s="67"/>
      <c r="AS900" s="67"/>
      <c r="AT900" s="67"/>
      <c r="AU900" s="67"/>
      <c r="AV900" s="67"/>
      <c r="AW900" s="67"/>
      <c r="AX900" s="67"/>
      <c r="AY900" s="67"/>
      <c r="AZ900" s="67"/>
      <c r="BA900" s="67"/>
      <c r="BB900" s="67"/>
      <c r="BC900" s="67"/>
      <c r="BD900" s="67"/>
      <c r="BE900" s="67"/>
      <c r="BF900" s="67"/>
      <c r="BG900" s="67"/>
      <c r="BH900" s="67"/>
      <c r="BI900" s="67"/>
      <c r="BJ900" s="67"/>
      <c r="BK900" s="67"/>
      <c r="BL900" s="67"/>
      <c r="BM900" s="67"/>
      <c r="BN900" s="67"/>
      <c r="BO900" s="67"/>
      <c r="BP900" s="67"/>
      <c r="BQ900" s="67"/>
      <c r="BR900" s="67"/>
    </row>
    <row r="901" ht="15.75" customHeight="1"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  <c r="AO901" s="67"/>
      <c r="AP901" s="67"/>
      <c r="AQ901" s="67"/>
      <c r="AR901" s="67"/>
      <c r="AS901" s="67"/>
      <c r="AT901" s="67"/>
      <c r="AU901" s="67"/>
      <c r="AV901" s="67"/>
      <c r="AW901" s="67"/>
      <c r="AX901" s="67"/>
      <c r="AY901" s="67"/>
      <c r="AZ901" s="67"/>
      <c r="BA901" s="67"/>
      <c r="BB901" s="67"/>
      <c r="BC901" s="67"/>
      <c r="BD901" s="67"/>
      <c r="BE901" s="67"/>
      <c r="BF901" s="67"/>
      <c r="BG901" s="67"/>
      <c r="BH901" s="67"/>
      <c r="BI901" s="67"/>
      <c r="BJ901" s="67"/>
      <c r="BK901" s="67"/>
      <c r="BL901" s="67"/>
      <c r="BM901" s="67"/>
      <c r="BN901" s="67"/>
      <c r="BO901" s="67"/>
      <c r="BP901" s="67"/>
      <c r="BQ901" s="67"/>
      <c r="BR901" s="67"/>
    </row>
    <row r="902" ht="15.75" customHeight="1"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  <c r="AM902" s="67"/>
      <c r="AN902" s="67"/>
      <c r="AO902" s="67"/>
      <c r="AP902" s="67"/>
      <c r="AQ902" s="67"/>
      <c r="AR902" s="67"/>
      <c r="AS902" s="67"/>
      <c r="AT902" s="67"/>
      <c r="AU902" s="67"/>
      <c r="AV902" s="67"/>
      <c r="AW902" s="67"/>
      <c r="AX902" s="67"/>
      <c r="AY902" s="67"/>
      <c r="AZ902" s="67"/>
      <c r="BA902" s="67"/>
      <c r="BB902" s="67"/>
      <c r="BC902" s="67"/>
      <c r="BD902" s="67"/>
      <c r="BE902" s="67"/>
      <c r="BF902" s="67"/>
      <c r="BG902" s="67"/>
      <c r="BH902" s="67"/>
      <c r="BI902" s="67"/>
      <c r="BJ902" s="67"/>
      <c r="BK902" s="67"/>
      <c r="BL902" s="67"/>
      <c r="BM902" s="67"/>
      <c r="BN902" s="67"/>
      <c r="BO902" s="67"/>
      <c r="BP902" s="67"/>
      <c r="BQ902" s="67"/>
      <c r="BR902" s="67"/>
    </row>
    <row r="903" ht="15.75" customHeight="1"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  <c r="AM903" s="67"/>
      <c r="AN903" s="67"/>
      <c r="AO903" s="67"/>
      <c r="AP903" s="67"/>
      <c r="AQ903" s="67"/>
      <c r="AR903" s="67"/>
      <c r="AS903" s="67"/>
      <c r="AT903" s="67"/>
      <c r="AU903" s="67"/>
      <c r="AV903" s="67"/>
      <c r="AW903" s="67"/>
      <c r="AX903" s="67"/>
      <c r="AY903" s="67"/>
      <c r="AZ903" s="67"/>
      <c r="BA903" s="67"/>
      <c r="BB903" s="67"/>
      <c r="BC903" s="67"/>
      <c r="BD903" s="67"/>
      <c r="BE903" s="67"/>
      <c r="BF903" s="67"/>
      <c r="BG903" s="67"/>
      <c r="BH903" s="67"/>
      <c r="BI903" s="67"/>
      <c r="BJ903" s="67"/>
      <c r="BK903" s="67"/>
      <c r="BL903" s="67"/>
      <c r="BM903" s="67"/>
      <c r="BN903" s="67"/>
      <c r="BO903" s="67"/>
      <c r="BP903" s="67"/>
      <c r="BQ903" s="67"/>
      <c r="BR903" s="67"/>
    </row>
    <row r="904" ht="15.75" customHeight="1"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  <c r="AM904" s="67"/>
      <c r="AN904" s="67"/>
      <c r="AO904" s="67"/>
      <c r="AP904" s="67"/>
      <c r="AQ904" s="67"/>
      <c r="AR904" s="67"/>
      <c r="AS904" s="67"/>
      <c r="AT904" s="67"/>
      <c r="AU904" s="67"/>
      <c r="AV904" s="67"/>
      <c r="AW904" s="67"/>
      <c r="AX904" s="67"/>
      <c r="AY904" s="67"/>
      <c r="AZ904" s="67"/>
      <c r="BA904" s="67"/>
      <c r="BB904" s="67"/>
      <c r="BC904" s="67"/>
      <c r="BD904" s="67"/>
      <c r="BE904" s="67"/>
      <c r="BF904" s="67"/>
      <c r="BG904" s="67"/>
      <c r="BH904" s="67"/>
      <c r="BI904" s="67"/>
      <c r="BJ904" s="67"/>
      <c r="BK904" s="67"/>
      <c r="BL904" s="67"/>
      <c r="BM904" s="67"/>
      <c r="BN904" s="67"/>
      <c r="BO904" s="67"/>
      <c r="BP904" s="67"/>
      <c r="BQ904" s="67"/>
      <c r="BR904" s="67"/>
    </row>
    <row r="905" ht="15.75" customHeight="1"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  <c r="AM905" s="67"/>
      <c r="AN905" s="67"/>
      <c r="AO905" s="67"/>
      <c r="AP905" s="67"/>
      <c r="AQ905" s="67"/>
      <c r="AR905" s="67"/>
      <c r="AS905" s="67"/>
      <c r="AT905" s="67"/>
      <c r="AU905" s="67"/>
      <c r="AV905" s="67"/>
      <c r="AW905" s="67"/>
      <c r="AX905" s="67"/>
      <c r="AY905" s="67"/>
      <c r="AZ905" s="67"/>
      <c r="BA905" s="67"/>
      <c r="BB905" s="67"/>
      <c r="BC905" s="67"/>
      <c r="BD905" s="67"/>
      <c r="BE905" s="67"/>
      <c r="BF905" s="67"/>
      <c r="BG905" s="67"/>
      <c r="BH905" s="67"/>
      <c r="BI905" s="67"/>
      <c r="BJ905" s="67"/>
      <c r="BK905" s="67"/>
      <c r="BL905" s="67"/>
      <c r="BM905" s="67"/>
      <c r="BN905" s="67"/>
      <c r="BO905" s="67"/>
      <c r="BP905" s="67"/>
      <c r="BQ905" s="67"/>
      <c r="BR905" s="67"/>
    </row>
    <row r="906" ht="15.75" customHeight="1"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67"/>
      <c r="AO906" s="67"/>
      <c r="AP906" s="67"/>
      <c r="AQ906" s="67"/>
      <c r="AR906" s="67"/>
      <c r="AS906" s="67"/>
      <c r="AT906" s="67"/>
      <c r="AU906" s="67"/>
      <c r="AV906" s="67"/>
      <c r="AW906" s="67"/>
      <c r="AX906" s="67"/>
      <c r="AY906" s="67"/>
      <c r="AZ906" s="67"/>
      <c r="BA906" s="67"/>
      <c r="BB906" s="67"/>
      <c r="BC906" s="67"/>
      <c r="BD906" s="67"/>
      <c r="BE906" s="67"/>
      <c r="BF906" s="67"/>
      <c r="BG906" s="67"/>
      <c r="BH906" s="67"/>
      <c r="BI906" s="67"/>
      <c r="BJ906" s="67"/>
      <c r="BK906" s="67"/>
      <c r="BL906" s="67"/>
      <c r="BM906" s="67"/>
      <c r="BN906" s="67"/>
      <c r="BO906" s="67"/>
      <c r="BP906" s="67"/>
      <c r="BQ906" s="67"/>
      <c r="BR906" s="67"/>
    </row>
    <row r="907" ht="15.75" customHeight="1"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  <c r="AO907" s="67"/>
      <c r="AP907" s="67"/>
      <c r="AQ907" s="67"/>
      <c r="AR907" s="67"/>
      <c r="AS907" s="67"/>
      <c r="AT907" s="67"/>
      <c r="AU907" s="67"/>
      <c r="AV907" s="67"/>
      <c r="AW907" s="67"/>
      <c r="AX907" s="67"/>
      <c r="AY907" s="67"/>
      <c r="AZ907" s="67"/>
      <c r="BA907" s="67"/>
      <c r="BB907" s="67"/>
      <c r="BC907" s="67"/>
      <c r="BD907" s="67"/>
      <c r="BE907" s="67"/>
      <c r="BF907" s="67"/>
      <c r="BG907" s="67"/>
      <c r="BH907" s="67"/>
      <c r="BI907" s="67"/>
      <c r="BJ907" s="67"/>
      <c r="BK907" s="67"/>
      <c r="BL907" s="67"/>
      <c r="BM907" s="67"/>
      <c r="BN907" s="67"/>
      <c r="BO907" s="67"/>
      <c r="BP907" s="67"/>
      <c r="BQ907" s="67"/>
      <c r="BR907" s="67"/>
    </row>
    <row r="908" ht="15.75" customHeight="1"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  <c r="AO908" s="67"/>
      <c r="AP908" s="67"/>
      <c r="AQ908" s="67"/>
      <c r="AR908" s="67"/>
      <c r="AS908" s="67"/>
      <c r="AT908" s="67"/>
      <c r="AU908" s="67"/>
      <c r="AV908" s="67"/>
      <c r="AW908" s="67"/>
      <c r="AX908" s="67"/>
      <c r="AY908" s="67"/>
      <c r="AZ908" s="67"/>
      <c r="BA908" s="67"/>
      <c r="BB908" s="67"/>
      <c r="BC908" s="67"/>
      <c r="BD908" s="67"/>
      <c r="BE908" s="67"/>
      <c r="BF908" s="67"/>
      <c r="BG908" s="67"/>
      <c r="BH908" s="67"/>
      <c r="BI908" s="67"/>
      <c r="BJ908" s="67"/>
      <c r="BK908" s="67"/>
      <c r="BL908" s="67"/>
      <c r="BM908" s="67"/>
      <c r="BN908" s="67"/>
      <c r="BO908" s="67"/>
      <c r="BP908" s="67"/>
      <c r="BQ908" s="67"/>
      <c r="BR908" s="67"/>
    </row>
    <row r="909" ht="15.75" customHeight="1"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  <c r="AO909" s="67"/>
      <c r="AP909" s="67"/>
      <c r="AQ909" s="67"/>
      <c r="AR909" s="67"/>
      <c r="AS909" s="67"/>
      <c r="AT909" s="67"/>
      <c r="AU909" s="67"/>
      <c r="AV909" s="67"/>
      <c r="AW909" s="67"/>
      <c r="AX909" s="67"/>
      <c r="AY909" s="67"/>
      <c r="AZ909" s="67"/>
      <c r="BA909" s="67"/>
      <c r="BB909" s="67"/>
      <c r="BC909" s="67"/>
      <c r="BD909" s="67"/>
      <c r="BE909" s="67"/>
      <c r="BF909" s="67"/>
      <c r="BG909" s="67"/>
      <c r="BH909" s="67"/>
      <c r="BI909" s="67"/>
      <c r="BJ909" s="67"/>
      <c r="BK909" s="67"/>
      <c r="BL909" s="67"/>
      <c r="BM909" s="67"/>
      <c r="BN909" s="67"/>
      <c r="BO909" s="67"/>
      <c r="BP909" s="67"/>
      <c r="BQ909" s="67"/>
      <c r="BR909" s="67"/>
    </row>
    <row r="910" ht="15.75" customHeight="1"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  <c r="AO910" s="67"/>
      <c r="AP910" s="67"/>
      <c r="AQ910" s="67"/>
      <c r="AR910" s="67"/>
      <c r="AS910" s="67"/>
      <c r="AT910" s="67"/>
      <c r="AU910" s="67"/>
      <c r="AV910" s="67"/>
      <c r="AW910" s="67"/>
      <c r="AX910" s="67"/>
      <c r="AY910" s="67"/>
      <c r="AZ910" s="67"/>
      <c r="BA910" s="67"/>
      <c r="BB910" s="67"/>
      <c r="BC910" s="67"/>
      <c r="BD910" s="67"/>
      <c r="BE910" s="67"/>
      <c r="BF910" s="67"/>
      <c r="BG910" s="67"/>
      <c r="BH910" s="67"/>
      <c r="BI910" s="67"/>
      <c r="BJ910" s="67"/>
      <c r="BK910" s="67"/>
      <c r="BL910" s="67"/>
      <c r="BM910" s="67"/>
      <c r="BN910" s="67"/>
      <c r="BO910" s="67"/>
      <c r="BP910" s="67"/>
      <c r="BQ910" s="67"/>
      <c r="BR910" s="67"/>
    </row>
    <row r="911" ht="15.75" customHeight="1"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67"/>
      <c r="AO911" s="67"/>
      <c r="AP911" s="67"/>
      <c r="AQ911" s="67"/>
      <c r="AR911" s="67"/>
      <c r="AS911" s="67"/>
      <c r="AT911" s="67"/>
      <c r="AU911" s="67"/>
      <c r="AV911" s="67"/>
      <c r="AW911" s="67"/>
      <c r="AX911" s="67"/>
      <c r="AY911" s="67"/>
      <c r="AZ911" s="67"/>
      <c r="BA911" s="67"/>
      <c r="BB911" s="67"/>
      <c r="BC911" s="67"/>
      <c r="BD911" s="67"/>
      <c r="BE911" s="67"/>
      <c r="BF911" s="67"/>
      <c r="BG911" s="67"/>
      <c r="BH911" s="67"/>
      <c r="BI911" s="67"/>
      <c r="BJ911" s="67"/>
      <c r="BK911" s="67"/>
      <c r="BL911" s="67"/>
      <c r="BM911" s="67"/>
      <c r="BN911" s="67"/>
      <c r="BO911" s="67"/>
      <c r="BP911" s="67"/>
      <c r="BQ911" s="67"/>
      <c r="BR911" s="67"/>
    </row>
    <row r="912" ht="15.75" customHeight="1"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67"/>
      <c r="AO912" s="67"/>
      <c r="AP912" s="67"/>
      <c r="AQ912" s="67"/>
      <c r="AR912" s="67"/>
      <c r="AS912" s="67"/>
      <c r="AT912" s="67"/>
      <c r="AU912" s="67"/>
      <c r="AV912" s="67"/>
      <c r="AW912" s="67"/>
      <c r="AX912" s="67"/>
      <c r="AY912" s="67"/>
      <c r="AZ912" s="67"/>
      <c r="BA912" s="67"/>
      <c r="BB912" s="67"/>
      <c r="BC912" s="67"/>
      <c r="BD912" s="67"/>
      <c r="BE912" s="67"/>
      <c r="BF912" s="67"/>
      <c r="BG912" s="67"/>
      <c r="BH912" s="67"/>
      <c r="BI912" s="67"/>
      <c r="BJ912" s="67"/>
      <c r="BK912" s="67"/>
      <c r="BL912" s="67"/>
      <c r="BM912" s="67"/>
      <c r="BN912" s="67"/>
      <c r="BO912" s="67"/>
      <c r="BP912" s="67"/>
      <c r="BQ912" s="67"/>
      <c r="BR912" s="67"/>
    </row>
    <row r="913" ht="15.75" customHeight="1"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67"/>
      <c r="AO913" s="67"/>
      <c r="AP913" s="67"/>
      <c r="AQ913" s="67"/>
      <c r="AR913" s="67"/>
      <c r="AS913" s="67"/>
      <c r="AT913" s="67"/>
      <c r="AU913" s="67"/>
      <c r="AV913" s="67"/>
      <c r="AW913" s="67"/>
      <c r="AX913" s="67"/>
      <c r="AY913" s="67"/>
      <c r="AZ913" s="67"/>
      <c r="BA913" s="67"/>
      <c r="BB913" s="67"/>
      <c r="BC913" s="67"/>
      <c r="BD913" s="67"/>
      <c r="BE913" s="67"/>
      <c r="BF913" s="67"/>
      <c r="BG913" s="67"/>
      <c r="BH913" s="67"/>
      <c r="BI913" s="67"/>
      <c r="BJ913" s="67"/>
      <c r="BK913" s="67"/>
      <c r="BL913" s="67"/>
      <c r="BM913" s="67"/>
      <c r="BN913" s="67"/>
      <c r="BO913" s="67"/>
      <c r="BP913" s="67"/>
      <c r="BQ913" s="67"/>
      <c r="BR913" s="67"/>
    </row>
    <row r="914" ht="15.75" customHeight="1"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67"/>
      <c r="AO914" s="67"/>
      <c r="AP914" s="67"/>
      <c r="AQ914" s="67"/>
      <c r="AR914" s="67"/>
      <c r="AS914" s="67"/>
      <c r="AT914" s="67"/>
      <c r="AU914" s="67"/>
      <c r="AV914" s="67"/>
      <c r="AW914" s="67"/>
      <c r="AX914" s="67"/>
      <c r="AY914" s="67"/>
      <c r="AZ914" s="67"/>
      <c r="BA914" s="67"/>
      <c r="BB914" s="67"/>
      <c r="BC914" s="67"/>
      <c r="BD914" s="67"/>
      <c r="BE914" s="67"/>
      <c r="BF914" s="67"/>
      <c r="BG914" s="67"/>
      <c r="BH914" s="67"/>
      <c r="BI914" s="67"/>
      <c r="BJ914" s="67"/>
      <c r="BK914" s="67"/>
      <c r="BL914" s="67"/>
      <c r="BM914" s="67"/>
      <c r="BN914" s="67"/>
      <c r="BO914" s="67"/>
      <c r="BP914" s="67"/>
      <c r="BQ914" s="67"/>
      <c r="BR914" s="67"/>
    </row>
    <row r="915" ht="15.75" customHeight="1"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67"/>
      <c r="AO915" s="67"/>
      <c r="AP915" s="67"/>
      <c r="AQ915" s="67"/>
      <c r="AR915" s="67"/>
      <c r="AS915" s="67"/>
      <c r="AT915" s="67"/>
      <c r="AU915" s="67"/>
      <c r="AV915" s="67"/>
      <c r="AW915" s="67"/>
      <c r="AX915" s="67"/>
      <c r="AY915" s="67"/>
      <c r="AZ915" s="67"/>
      <c r="BA915" s="67"/>
      <c r="BB915" s="67"/>
      <c r="BC915" s="67"/>
      <c r="BD915" s="67"/>
      <c r="BE915" s="67"/>
      <c r="BF915" s="67"/>
      <c r="BG915" s="67"/>
      <c r="BH915" s="67"/>
      <c r="BI915" s="67"/>
      <c r="BJ915" s="67"/>
      <c r="BK915" s="67"/>
      <c r="BL915" s="67"/>
      <c r="BM915" s="67"/>
      <c r="BN915" s="67"/>
      <c r="BO915" s="67"/>
      <c r="BP915" s="67"/>
      <c r="BQ915" s="67"/>
      <c r="BR915" s="67"/>
    </row>
    <row r="916" ht="15.75" customHeight="1"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  <c r="AM916" s="67"/>
      <c r="AN916" s="67"/>
      <c r="AO916" s="67"/>
      <c r="AP916" s="67"/>
      <c r="AQ916" s="67"/>
      <c r="AR916" s="67"/>
      <c r="AS916" s="67"/>
      <c r="AT916" s="67"/>
      <c r="AU916" s="67"/>
      <c r="AV916" s="67"/>
      <c r="AW916" s="67"/>
      <c r="AX916" s="67"/>
      <c r="AY916" s="67"/>
      <c r="AZ916" s="67"/>
      <c r="BA916" s="67"/>
      <c r="BB916" s="67"/>
      <c r="BC916" s="67"/>
      <c r="BD916" s="67"/>
      <c r="BE916" s="67"/>
      <c r="BF916" s="67"/>
      <c r="BG916" s="67"/>
      <c r="BH916" s="67"/>
      <c r="BI916" s="67"/>
      <c r="BJ916" s="67"/>
      <c r="BK916" s="67"/>
      <c r="BL916" s="67"/>
      <c r="BM916" s="67"/>
      <c r="BN916" s="67"/>
      <c r="BO916" s="67"/>
      <c r="BP916" s="67"/>
      <c r="BQ916" s="67"/>
      <c r="BR916" s="67"/>
    </row>
    <row r="917" ht="15.75" customHeight="1"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  <c r="AM917" s="67"/>
      <c r="AN917" s="67"/>
      <c r="AO917" s="67"/>
      <c r="AP917" s="67"/>
      <c r="AQ917" s="67"/>
      <c r="AR917" s="67"/>
      <c r="AS917" s="67"/>
      <c r="AT917" s="67"/>
      <c r="AU917" s="67"/>
      <c r="AV917" s="67"/>
      <c r="AW917" s="67"/>
      <c r="AX917" s="67"/>
      <c r="AY917" s="67"/>
      <c r="AZ917" s="67"/>
      <c r="BA917" s="67"/>
      <c r="BB917" s="67"/>
      <c r="BC917" s="67"/>
      <c r="BD917" s="67"/>
      <c r="BE917" s="67"/>
      <c r="BF917" s="67"/>
      <c r="BG917" s="67"/>
      <c r="BH917" s="67"/>
      <c r="BI917" s="67"/>
      <c r="BJ917" s="67"/>
      <c r="BK917" s="67"/>
      <c r="BL917" s="67"/>
      <c r="BM917" s="67"/>
      <c r="BN917" s="67"/>
      <c r="BO917" s="67"/>
      <c r="BP917" s="67"/>
      <c r="BQ917" s="67"/>
      <c r="BR917" s="67"/>
    </row>
    <row r="918" ht="15.75" customHeight="1"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  <c r="AM918" s="67"/>
      <c r="AN918" s="67"/>
      <c r="AO918" s="67"/>
      <c r="AP918" s="67"/>
      <c r="AQ918" s="67"/>
      <c r="AR918" s="67"/>
      <c r="AS918" s="67"/>
      <c r="AT918" s="67"/>
      <c r="AU918" s="67"/>
      <c r="AV918" s="67"/>
      <c r="AW918" s="67"/>
      <c r="AX918" s="67"/>
      <c r="AY918" s="67"/>
      <c r="AZ918" s="67"/>
      <c r="BA918" s="67"/>
      <c r="BB918" s="67"/>
      <c r="BC918" s="67"/>
      <c r="BD918" s="67"/>
      <c r="BE918" s="67"/>
      <c r="BF918" s="67"/>
      <c r="BG918" s="67"/>
      <c r="BH918" s="67"/>
      <c r="BI918" s="67"/>
      <c r="BJ918" s="67"/>
      <c r="BK918" s="67"/>
      <c r="BL918" s="67"/>
      <c r="BM918" s="67"/>
      <c r="BN918" s="67"/>
      <c r="BO918" s="67"/>
      <c r="BP918" s="67"/>
      <c r="BQ918" s="67"/>
      <c r="BR918" s="67"/>
    </row>
    <row r="919" ht="15.75" customHeight="1"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  <c r="AM919" s="67"/>
      <c r="AN919" s="67"/>
      <c r="AO919" s="67"/>
      <c r="AP919" s="67"/>
      <c r="AQ919" s="67"/>
      <c r="AR919" s="67"/>
      <c r="AS919" s="67"/>
      <c r="AT919" s="67"/>
      <c r="AU919" s="67"/>
      <c r="AV919" s="67"/>
      <c r="AW919" s="67"/>
      <c r="AX919" s="67"/>
      <c r="AY919" s="67"/>
      <c r="AZ919" s="67"/>
      <c r="BA919" s="67"/>
      <c r="BB919" s="67"/>
      <c r="BC919" s="67"/>
      <c r="BD919" s="67"/>
      <c r="BE919" s="67"/>
      <c r="BF919" s="67"/>
      <c r="BG919" s="67"/>
      <c r="BH919" s="67"/>
      <c r="BI919" s="67"/>
      <c r="BJ919" s="67"/>
      <c r="BK919" s="67"/>
      <c r="BL919" s="67"/>
      <c r="BM919" s="67"/>
      <c r="BN919" s="67"/>
      <c r="BO919" s="67"/>
      <c r="BP919" s="67"/>
      <c r="BQ919" s="67"/>
      <c r="BR919" s="67"/>
    </row>
    <row r="920" ht="15.75" customHeight="1"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67"/>
      <c r="AO920" s="67"/>
      <c r="AP920" s="67"/>
      <c r="AQ920" s="67"/>
      <c r="AR920" s="67"/>
      <c r="AS920" s="67"/>
      <c r="AT920" s="67"/>
      <c r="AU920" s="67"/>
      <c r="AV920" s="67"/>
      <c r="AW920" s="67"/>
      <c r="AX920" s="67"/>
      <c r="AY920" s="67"/>
      <c r="AZ920" s="67"/>
      <c r="BA920" s="67"/>
      <c r="BB920" s="67"/>
      <c r="BC920" s="67"/>
      <c r="BD920" s="67"/>
      <c r="BE920" s="67"/>
      <c r="BF920" s="67"/>
      <c r="BG920" s="67"/>
      <c r="BH920" s="67"/>
      <c r="BI920" s="67"/>
      <c r="BJ920" s="67"/>
      <c r="BK920" s="67"/>
      <c r="BL920" s="67"/>
      <c r="BM920" s="67"/>
      <c r="BN920" s="67"/>
      <c r="BO920" s="67"/>
      <c r="BP920" s="67"/>
      <c r="BQ920" s="67"/>
      <c r="BR920" s="67"/>
    </row>
    <row r="921" ht="15.75" customHeight="1"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67"/>
      <c r="AO921" s="67"/>
      <c r="AP921" s="67"/>
      <c r="AQ921" s="67"/>
      <c r="AR921" s="67"/>
      <c r="AS921" s="67"/>
      <c r="AT921" s="67"/>
      <c r="AU921" s="67"/>
      <c r="AV921" s="67"/>
      <c r="AW921" s="67"/>
      <c r="AX921" s="67"/>
      <c r="AY921" s="67"/>
      <c r="AZ921" s="67"/>
      <c r="BA921" s="67"/>
      <c r="BB921" s="67"/>
      <c r="BC921" s="67"/>
      <c r="BD921" s="67"/>
      <c r="BE921" s="67"/>
      <c r="BF921" s="67"/>
      <c r="BG921" s="67"/>
      <c r="BH921" s="67"/>
      <c r="BI921" s="67"/>
      <c r="BJ921" s="67"/>
      <c r="BK921" s="67"/>
      <c r="BL921" s="67"/>
      <c r="BM921" s="67"/>
      <c r="BN921" s="67"/>
      <c r="BO921" s="67"/>
      <c r="BP921" s="67"/>
      <c r="BQ921" s="67"/>
      <c r="BR921" s="67"/>
    </row>
    <row r="922" ht="15.75" customHeight="1"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  <c r="AM922" s="67"/>
      <c r="AN922" s="67"/>
      <c r="AO922" s="67"/>
      <c r="AP922" s="67"/>
      <c r="AQ922" s="67"/>
      <c r="AR922" s="67"/>
      <c r="AS922" s="67"/>
      <c r="AT922" s="67"/>
      <c r="AU922" s="67"/>
      <c r="AV922" s="67"/>
      <c r="AW922" s="67"/>
      <c r="AX922" s="67"/>
      <c r="AY922" s="67"/>
      <c r="AZ922" s="67"/>
      <c r="BA922" s="67"/>
      <c r="BB922" s="67"/>
      <c r="BC922" s="67"/>
      <c r="BD922" s="67"/>
      <c r="BE922" s="67"/>
      <c r="BF922" s="67"/>
      <c r="BG922" s="67"/>
      <c r="BH922" s="67"/>
      <c r="BI922" s="67"/>
      <c r="BJ922" s="67"/>
      <c r="BK922" s="67"/>
      <c r="BL922" s="67"/>
      <c r="BM922" s="67"/>
      <c r="BN922" s="67"/>
      <c r="BO922" s="67"/>
      <c r="BP922" s="67"/>
      <c r="BQ922" s="67"/>
      <c r="BR922" s="67"/>
    </row>
    <row r="923" ht="15.75" customHeight="1"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  <c r="AM923" s="67"/>
      <c r="AN923" s="67"/>
      <c r="AO923" s="67"/>
      <c r="AP923" s="67"/>
      <c r="AQ923" s="67"/>
      <c r="AR923" s="67"/>
      <c r="AS923" s="67"/>
      <c r="AT923" s="67"/>
      <c r="AU923" s="67"/>
      <c r="AV923" s="67"/>
      <c r="AW923" s="67"/>
      <c r="AX923" s="67"/>
      <c r="AY923" s="67"/>
      <c r="AZ923" s="67"/>
      <c r="BA923" s="67"/>
      <c r="BB923" s="67"/>
      <c r="BC923" s="67"/>
      <c r="BD923" s="67"/>
      <c r="BE923" s="67"/>
      <c r="BF923" s="67"/>
      <c r="BG923" s="67"/>
      <c r="BH923" s="67"/>
      <c r="BI923" s="67"/>
      <c r="BJ923" s="67"/>
      <c r="BK923" s="67"/>
      <c r="BL923" s="67"/>
      <c r="BM923" s="67"/>
      <c r="BN923" s="67"/>
      <c r="BO923" s="67"/>
      <c r="BP923" s="67"/>
      <c r="BQ923" s="67"/>
      <c r="BR923" s="67"/>
    </row>
    <row r="924" ht="15.75" customHeight="1"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67"/>
      <c r="AO924" s="67"/>
      <c r="AP924" s="67"/>
      <c r="AQ924" s="67"/>
      <c r="AR924" s="67"/>
      <c r="AS924" s="67"/>
      <c r="AT924" s="67"/>
      <c r="AU924" s="67"/>
      <c r="AV924" s="67"/>
      <c r="AW924" s="67"/>
      <c r="AX924" s="67"/>
      <c r="AY924" s="67"/>
      <c r="AZ924" s="67"/>
      <c r="BA924" s="67"/>
      <c r="BB924" s="67"/>
      <c r="BC924" s="67"/>
      <c r="BD924" s="67"/>
      <c r="BE924" s="67"/>
      <c r="BF924" s="67"/>
      <c r="BG924" s="67"/>
      <c r="BH924" s="67"/>
      <c r="BI924" s="67"/>
      <c r="BJ924" s="67"/>
      <c r="BK924" s="67"/>
      <c r="BL924" s="67"/>
      <c r="BM924" s="67"/>
      <c r="BN924" s="67"/>
      <c r="BO924" s="67"/>
      <c r="BP924" s="67"/>
      <c r="BQ924" s="67"/>
      <c r="BR924" s="67"/>
    </row>
    <row r="925" ht="15.75" customHeight="1"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  <c r="AM925" s="67"/>
      <c r="AN925" s="67"/>
      <c r="AO925" s="67"/>
      <c r="AP925" s="67"/>
      <c r="AQ925" s="67"/>
      <c r="AR925" s="67"/>
      <c r="AS925" s="67"/>
      <c r="AT925" s="67"/>
      <c r="AU925" s="67"/>
      <c r="AV925" s="67"/>
      <c r="AW925" s="67"/>
      <c r="AX925" s="67"/>
      <c r="AY925" s="67"/>
      <c r="AZ925" s="67"/>
      <c r="BA925" s="67"/>
      <c r="BB925" s="67"/>
      <c r="BC925" s="67"/>
      <c r="BD925" s="67"/>
      <c r="BE925" s="67"/>
      <c r="BF925" s="67"/>
      <c r="BG925" s="67"/>
      <c r="BH925" s="67"/>
      <c r="BI925" s="67"/>
      <c r="BJ925" s="67"/>
      <c r="BK925" s="67"/>
      <c r="BL925" s="67"/>
      <c r="BM925" s="67"/>
      <c r="BN925" s="67"/>
      <c r="BO925" s="67"/>
      <c r="BP925" s="67"/>
      <c r="BQ925" s="67"/>
      <c r="BR925" s="67"/>
    </row>
    <row r="926" ht="15.75" customHeight="1"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  <c r="AM926" s="67"/>
      <c r="AN926" s="67"/>
      <c r="AO926" s="67"/>
      <c r="AP926" s="67"/>
      <c r="AQ926" s="67"/>
      <c r="AR926" s="67"/>
      <c r="AS926" s="67"/>
      <c r="AT926" s="67"/>
      <c r="AU926" s="67"/>
      <c r="AV926" s="67"/>
      <c r="AW926" s="67"/>
      <c r="AX926" s="67"/>
      <c r="AY926" s="67"/>
      <c r="AZ926" s="67"/>
      <c r="BA926" s="67"/>
      <c r="BB926" s="67"/>
      <c r="BC926" s="67"/>
      <c r="BD926" s="67"/>
      <c r="BE926" s="67"/>
      <c r="BF926" s="67"/>
      <c r="BG926" s="67"/>
      <c r="BH926" s="67"/>
      <c r="BI926" s="67"/>
      <c r="BJ926" s="67"/>
      <c r="BK926" s="67"/>
      <c r="BL926" s="67"/>
      <c r="BM926" s="67"/>
      <c r="BN926" s="67"/>
      <c r="BO926" s="67"/>
      <c r="BP926" s="67"/>
      <c r="BQ926" s="67"/>
      <c r="BR926" s="67"/>
    </row>
    <row r="927" ht="15.75" customHeight="1"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  <c r="AM927" s="67"/>
      <c r="AN927" s="67"/>
      <c r="AO927" s="67"/>
      <c r="AP927" s="67"/>
      <c r="AQ927" s="67"/>
      <c r="AR927" s="67"/>
      <c r="AS927" s="67"/>
      <c r="AT927" s="67"/>
      <c r="AU927" s="67"/>
      <c r="AV927" s="67"/>
      <c r="AW927" s="67"/>
      <c r="AX927" s="67"/>
      <c r="AY927" s="67"/>
      <c r="AZ927" s="67"/>
      <c r="BA927" s="67"/>
      <c r="BB927" s="67"/>
      <c r="BC927" s="67"/>
      <c r="BD927" s="67"/>
      <c r="BE927" s="67"/>
      <c r="BF927" s="67"/>
      <c r="BG927" s="67"/>
      <c r="BH927" s="67"/>
      <c r="BI927" s="67"/>
      <c r="BJ927" s="67"/>
      <c r="BK927" s="67"/>
      <c r="BL927" s="67"/>
      <c r="BM927" s="67"/>
      <c r="BN927" s="67"/>
      <c r="BO927" s="67"/>
      <c r="BP927" s="67"/>
      <c r="BQ927" s="67"/>
      <c r="BR927" s="67"/>
    </row>
    <row r="928" ht="15.75" customHeight="1"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  <c r="AO928" s="67"/>
      <c r="AP928" s="67"/>
      <c r="AQ928" s="67"/>
      <c r="AR928" s="67"/>
      <c r="AS928" s="67"/>
      <c r="AT928" s="67"/>
      <c r="AU928" s="67"/>
      <c r="AV928" s="67"/>
      <c r="AW928" s="67"/>
      <c r="AX928" s="67"/>
      <c r="AY928" s="67"/>
      <c r="AZ928" s="67"/>
      <c r="BA928" s="67"/>
      <c r="BB928" s="67"/>
      <c r="BC928" s="67"/>
      <c r="BD928" s="67"/>
      <c r="BE928" s="67"/>
      <c r="BF928" s="67"/>
      <c r="BG928" s="67"/>
      <c r="BH928" s="67"/>
      <c r="BI928" s="67"/>
      <c r="BJ928" s="67"/>
      <c r="BK928" s="67"/>
      <c r="BL928" s="67"/>
      <c r="BM928" s="67"/>
      <c r="BN928" s="67"/>
      <c r="BO928" s="67"/>
      <c r="BP928" s="67"/>
      <c r="BQ928" s="67"/>
      <c r="BR928" s="67"/>
    </row>
    <row r="929" ht="15.75" customHeight="1"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  <c r="AO929" s="67"/>
      <c r="AP929" s="67"/>
      <c r="AQ929" s="67"/>
      <c r="AR929" s="67"/>
      <c r="AS929" s="67"/>
      <c r="AT929" s="67"/>
      <c r="AU929" s="67"/>
      <c r="AV929" s="67"/>
      <c r="AW929" s="67"/>
      <c r="AX929" s="67"/>
      <c r="AY929" s="67"/>
      <c r="AZ929" s="67"/>
      <c r="BA929" s="67"/>
      <c r="BB929" s="67"/>
      <c r="BC929" s="67"/>
      <c r="BD929" s="67"/>
      <c r="BE929" s="67"/>
      <c r="BF929" s="67"/>
      <c r="BG929" s="67"/>
      <c r="BH929" s="67"/>
      <c r="BI929" s="67"/>
      <c r="BJ929" s="67"/>
      <c r="BK929" s="67"/>
      <c r="BL929" s="67"/>
      <c r="BM929" s="67"/>
      <c r="BN929" s="67"/>
      <c r="BO929" s="67"/>
      <c r="BP929" s="67"/>
      <c r="BQ929" s="67"/>
      <c r="BR929" s="67"/>
    </row>
    <row r="930" ht="15.75" customHeight="1"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  <c r="AM930" s="67"/>
      <c r="AN930" s="67"/>
      <c r="AO930" s="67"/>
      <c r="AP930" s="67"/>
      <c r="AQ930" s="67"/>
      <c r="AR930" s="67"/>
      <c r="AS930" s="67"/>
      <c r="AT930" s="67"/>
      <c r="AU930" s="67"/>
      <c r="AV930" s="67"/>
      <c r="AW930" s="67"/>
      <c r="AX930" s="67"/>
      <c r="AY930" s="67"/>
      <c r="AZ930" s="67"/>
      <c r="BA930" s="67"/>
      <c r="BB930" s="67"/>
      <c r="BC930" s="67"/>
      <c r="BD930" s="67"/>
      <c r="BE930" s="67"/>
      <c r="BF930" s="67"/>
      <c r="BG930" s="67"/>
      <c r="BH930" s="67"/>
      <c r="BI930" s="67"/>
      <c r="BJ930" s="67"/>
      <c r="BK930" s="67"/>
      <c r="BL930" s="67"/>
      <c r="BM930" s="67"/>
      <c r="BN930" s="67"/>
      <c r="BO930" s="67"/>
      <c r="BP930" s="67"/>
      <c r="BQ930" s="67"/>
      <c r="BR930" s="67"/>
    </row>
    <row r="931" ht="15.75" customHeight="1"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67"/>
      <c r="AO931" s="67"/>
      <c r="AP931" s="67"/>
      <c r="AQ931" s="67"/>
      <c r="AR931" s="67"/>
      <c r="AS931" s="67"/>
      <c r="AT931" s="67"/>
      <c r="AU931" s="67"/>
      <c r="AV931" s="67"/>
      <c r="AW931" s="67"/>
      <c r="AX931" s="67"/>
      <c r="AY931" s="67"/>
      <c r="AZ931" s="67"/>
      <c r="BA931" s="67"/>
      <c r="BB931" s="67"/>
      <c r="BC931" s="67"/>
      <c r="BD931" s="67"/>
      <c r="BE931" s="67"/>
      <c r="BF931" s="67"/>
      <c r="BG931" s="67"/>
      <c r="BH931" s="67"/>
      <c r="BI931" s="67"/>
      <c r="BJ931" s="67"/>
      <c r="BK931" s="67"/>
      <c r="BL931" s="67"/>
      <c r="BM931" s="67"/>
      <c r="BN931" s="67"/>
      <c r="BO931" s="67"/>
      <c r="BP931" s="67"/>
      <c r="BQ931" s="67"/>
      <c r="BR931" s="67"/>
    </row>
    <row r="932" ht="15.75" customHeight="1"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  <c r="AM932" s="67"/>
      <c r="AN932" s="67"/>
      <c r="AO932" s="67"/>
      <c r="AP932" s="67"/>
      <c r="AQ932" s="67"/>
      <c r="AR932" s="67"/>
      <c r="AS932" s="67"/>
      <c r="AT932" s="67"/>
      <c r="AU932" s="67"/>
      <c r="AV932" s="67"/>
      <c r="AW932" s="67"/>
      <c r="AX932" s="67"/>
      <c r="AY932" s="67"/>
      <c r="AZ932" s="67"/>
      <c r="BA932" s="67"/>
      <c r="BB932" s="67"/>
      <c r="BC932" s="67"/>
      <c r="BD932" s="67"/>
      <c r="BE932" s="67"/>
      <c r="BF932" s="67"/>
      <c r="BG932" s="67"/>
      <c r="BH932" s="67"/>
      <c r="BI932" s="67"/>
      <c r="BJ932" s="67"/>
      <c r="BK932" s="67"/>
      <c r="BL932" s="67"/>
      <c r="BM932" s="67"/>
      <c r="BN932" s="67"/>
      <c r="BO932" s="67"/>
      <c r="BP932" s="67"/>
      <c r="BQ932" s="67"/>
      <c r="BR932" s="67"/>
    </row>
    <row r="933" ht="15.75" customHeight="1"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  <c r="AM933" s="67"/>
      <c r="AN933" s="67"/>
      <c r="AO933" s="67"/>
      <c r="AP933" s="67"/>
      <c r="AQ933" s="67"/>
      <c r="AR933" s="67"/>
      <c r="AS933" s="67"/>
      <c r="AT933" s="67"/>
      <c r="AU933" s="67"/>
      <c r="AV933" s="67"/>
      <c r="AW933" s="67"/>
      <c r="AX933" s="67"/>
      <c r="AY933" s="67"/>
      <c r="AZ933" s="67"/>
      <c r="BA933" s="67"/>
      <c r="BB933" s="67"/>
      <c r="BC933" s="67"/>
      <c r="BD933" s="67"/>
      <c r="BE933" s="67"/>
      <c r="BF933" s="67"/>
      <c r="BG933" s="67"/>
      <c r="BH933" s="67"/>
      <c r="BI933" s="67"/>
      <c r="BJ933" s="67"/>
      <c r="BK933" s="67"/>
      <c r="BL933" s="67"/>
      <c r="BM933" s="67"/>
      <c r="BN933" s="67"/>
      <c r="BO933" s="67"/>
      <c r="BP933" s="67"/>
      <c r="BQ933" s="67"/>
      <c r="BR933" s="67"/>
    </row>
    <row r="934" ht="15.75" customHeight="1"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  <c r="AM934" s="67"/>
      <c r="AN934" s="67"/>
      <c r="AO934" s="67"/>
      <c r="AP934" s="67"/>
      <c r="AQ934" s="67"/>
      <c r="AR934" s="67"/>
      <c r="AS934" s="67"/>
      <c r="AT934" s="67"/>
      <c r="AU934" s="67"/>
      <c r="AV934" s="67"/>
      <c r="AW934" s="67"/>
      <c r="AX934" s="67"/>
      <c r="AY934" s="67"/>
      <c r="AZ934" s="67"/>
      <c r="BA934" s="67"/>
      <c r="BB934" s="67"/>
      <c r="BC934" s="67"/>
      <c r="BD934" s="67"/>
      <c r="BE934" s="67"/>
      <c r="BF934" s="67"/>
      <c r="BG934" s="67"/>
      <c r="BH934" s="67"/>
      <c r="BI934" s="67"/>
      <c r="BJ934" s="67"/>
      <c r="BK934" s="67"/>
      <c r="BL934" s="67"/>
      <c r="BM934" s="67"/>
      <c r="BN934" s="67"/>
      <c r="BO934" s="67"/>
      <c r="BP934" s="67"/>
      <c r="BQ934" s="67"/>
      <c r="BR934" s="67"/>
    </row>
    <row r="935" ht="15.75" customHeight="1"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  <c r="AM935" s="67"/>
      <c r="AN935" s="67"/>
      <c r="AO935" s="67"/>
      <c r="AP935" s="67"/>
      <c r="AQ935" s="67"/>
      <c r="AR935" s="67"/>
      <c r="AS935" s="67"/>
      <c r="AT935" s="67"/>
      <c r="AU935" s="67"/>
      <c r="AV935" s="67"/>
      <c r="AW935" s="67"/>
      <c r="AX935" s="67"/>
      <c r="AY935" s="67"/>
      <c r="AZ935" s="67"/>
      <c r="BA935" s="67"/>
      <c r="BB935" s="67"/>
      <c r="BC935" s="67"/>
      <c r="BD935" s="67"/>
      <c r="BE935" s="67"/>
      <c r="BF935" s="67"/>
      <c r="BG935" s="67"/>
      <c r="BH935" s="67"/>
      <c r="BI935" s="67"/>
      <c r="BJ935" s="67"/>
      <c r="BK935" s="67"/>
      <c r="BL935" s="67"/>
      <c r="BM935" s="67"/>
      <c r="BN935" s="67"/>
      <c r="BO935" s="67"/>
      <c r="BP935" s="67"/>
      <c r="BQ935" s="67"/>
      <c r="BR935" s="67"/>
    </row>
    <row r="936" ht="15.75" customHeight="1"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  <c r="AM936" s="67"/>
      <c r="AN936" s="67"/>
      <c r="AO936" s="67"/>
      <c r="AP936" s="67"/>
      <c r="AQ936" s="67"/>
      <c r="AR936" s="67"/>
      <c r="AS936" s="67"/>
      <c r="AT936" s="67"/>
      <c r="AU936" s="67"/>
      <c r="AV936" s="67"/>
      <c r="AW936" s="67"/>
      <c r="AX936" s="67"/>
      <c r="AY936" s="67"/>
      <c r="AZ936" s="67"/>
      <c r="BA936" s="67"/>
      <c r="BB936" s="67"/>
      <c r="BC936" s="67"/>
      <c r="BD936" s="67"/>
      <c r="BE936" s="67"/>
      <c r="BF936" s="67"/>
      <c r="BG936" s="67"/>
      <c r="BH936" s="67"/>
      <c r="BI936" s="67"/>
      <c r="BJ936" s="67"/>
      <c r="BK936" s="67"/>
      <c r="BL936" s="67"/>
      <c r="BM936" s="67"/>
      <c r="BN936" s="67"/>
      <c r="BO936" s="67"/>
      <c r="BP936" s="67"/>
      <c r="BQ936" s="67"/>
      <c r="BR936" s="67"/>
    </row>
    <row r="937" ht="15.75" customHeight="1"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  <c r="AM937" s="67"/>
      <c r="AN937" s="67"/>
      <c r="AO937" s="67"/>
      <c r="AP937" s="67"/>
      <c r="AQ937" s="67"/>
      <c r="AR937" s="67"/>
      <c r="AS937" s="67"/>
      <c r="AT937" s="67"/>
      <c r="AU937" s="67"/>
      <c r="AV937" s="67"/>
      <c r="AW937" s="67"/>
      <c r="AX937" s="67"/>
      <c r="AY937" s="67"/>
      <c r="AZ937" s="67"/>
      <c r="BA937" s="67"/>
      <c r="BB937" s="67"/>
      <c r="BC937" s="67"/>
      <c r="BD937" s="67"/>
      <c r="BE937" s="67"/>
      <c r="BF937" s="67"/>
      <c r="BG937" s="67"/>
      <c r="BH937" s="67"/>
      <c r="BI937" s="67"/>
      <c r="BJ937" s="67"/>
      <c r="BK937" s="67"/>
      <c r="BL937" s="67"/>
      <c r="BM937" s="67"/>
      <c r="BN937" s="67"/>
      <c r="BO937" s="67"/>
      <c r="BP937" s="67"/>
      <c r="BQ937" s="67"/>
      <c r="BR937" s="67"/>
    </row>
    <row r="938" ht="15.75" customHeight="1"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  <c r="AM938" s="67"/>
      <c r="AN938" s="67"/>
      <c r="AO938" s="67"/>
      <c r="AP938" s="67"/>
      <c r="AQ938" s="67"/>
      <c r="AR938" s="67"/>
      <c r="AS938" s="67"/>
      <c r="AT938" s="67"/>
      <c r="AU938" s="67"/>
      <c r="AV938" s="67"/>
      <c r="AW938" s="67"/>
      <c r="AX938" s="67"/>
      <c r="AY938" s="67"/>
      <c r="AZ938" s="67"/>
      <c r="BA938" s="67"/>
      <c r="BB938" s="67"/>
      <c r="BC938" s="67"/>
      <c r="BD938" s="67"/>
      <c r="BE938" s="67"/>
      <c r="BF938" s="67"/>
      <c r="BG938" s="67"/>
      <c r="BH938" s="67"/>
      <c r="BI938" s="67"/>
      <c r="BJ938" s="67"/>
      <c r="BK938" s="67"/>
      <c r="BL938" s="67"/>
      <c r="BM938" s="67"/>
      <c r="BN938" s="67"/>
      <c r="BO938" s="67"/>
      <c r="BP938" s="67"/>
      <c r="BQ938" s="67"/>
      <c r="BR938" s="67"/>
    </row>
    <row r="939" ht="15.75" customHeight="1"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  <c r="AM939" s="67"/>
      <c r="AN939" s="67"/>
      <c r="AO939" s="67"/>
      <c r="AP939" s="67"/>
      <c r="AQ939" s="67"/>
      <c r="AR939" s="67"/>
      <c r="AS939" s="67"/>
      <c r="AT939" s="67"/>
      <c r="AU939" s="67"/>
      <c r="AV939" s="67"/>
      <c r="AW939" s="67"/>
      <c r="AX939" s="67"/>
      <c r="AY939" s="67"/>
      <c r="AZ939" s="67"/>
      <c r="BA939" s="67"/>
      <c r="BB939" s="67"/>
      <c r="BC939" s="67"/>
      <c r="BD939" s="67"/>
      <c r="BE939" s="67"/>
      <c r="BF939" s="67"/>
      <c r="BG939" s="67"/>
      <c r="BH939" s="67"/>
      <c r="BI939" s="67"/>
      <c r="BJ939" s="67"/>
      <c r="BK939" s="67"/>
      <c r="BL939" s="67"/>
      <c r="BM939" s="67"/>
      <c r="BN939" s="67"/>
      <c r="BO939" s="67"/>
      <c r="BP939" s="67"/>
      <c r="BQ939" s="67"/>
      <c r="BR939" s="67"/>
    </row>
    <row r="940" ht="15.75" customHeight="1"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  <c r="AM940" s="67"/>
      <c r="AN940" s="67"/>
      <c r="AO940" s="67"/>
      <c r="AP940" s="67"/>
      <c r="AQ940" s="67"/>
      <c r="AR940" s="67"/>
      <c r="AS940" s="67"/>
      <c r="AT940" s="67"/>
      <c r="AU940" s="67"/>
      <c r="AV940" s="67"/>
      <c r="AW940" s="67"/>
      <c r="AX940" s="67"/>
      <c r="AY940" s="67"/>
      <c r="AZ940" s="67"/>
      <c r="BA940" s="67"/>
      <c r="BB940" s="67"/>
      <c r="BC940" s="67"/>
      <c r="BD940" s="67"/>
      <c r="BE940" s="67"/>
      <c r="BF940" s="67"/>
      <c r="BG940" s="67"/>
      <c r="BH940" s="67"/>
      <c r="BI940" s="67"/>
      <c r="BJ940" s="67"/>
      <c r="BK940" s="67"/>
      <c r="BL940" s="67"/>
      <c r="BM940" s="67"/>
      <c r="BN940" s="67"/>
      <c r="BO940" s="67"/>
      <c r="BP940" s="67"/>
      <c r="BQ940" s="67"/>
      <c r="BR940" s="67"/>
    </row>
    <row r="941" ht="15.75" customHeight="1"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  <c r="AM941" s="67"/>
      <c r="AN941" s="67"/>
      <c r="AO941" s="67"/>
      <c r="AP941" s="67"/>
      <c r="AQ941" s="67"/>
      <c r="AR941" s="67"/>
      <c r="AS941" s="67"/>
      <c r="AT941" s="67"/>
      <c r="AU941" s="67"/>
      <c r="AV941" s="67"/>
      <c r="AW941" s="67"/>
      <c r="AX941" s="67"/>
      <c r="AY941" s="67"/>
      <c r="AZ941" s="67"/>
      <c r="BA941" s="67"/>
      <c r="BB941" s="67"/>
      <c r="BC941" s="67"/>
      <c r="BD941" s="67"/>
      <c r="BE941" s="67"/>
      <c r="BF941" s="67"/>
      <c r="BG941" s="67"/>
      <c r="BH941" s="67"/>
      <c r="BI941" s="67"/>
      <c r="BJ941" s="67"/>
      <c r="BK941" s="67"/>
      <c r="BL941" s="67"/>
      <c r="BM941" s="67"/>
      <c r="BN941" s="67"/>
      <c r="BO941" s="67"/>
      <c r="BP941" s="67"/>
      <c r="BQ941" s="67"/>
      <c r="BR941" s="67"/>
    </row>
    <row r="942" ht="15.75" customHeight="1"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  <c r="AM942" s="67"/>
      <c r="AN942" s="67"/>
      <c r="AO942" s="67"/>
      <c r="AP942" s="67"/>
      <c r="AQ942" s="67"/>
      <c r="AR942" s="67"/>
      <c r="AS942" s="67"/>
      <c r="AT942" s="67"/>
      <c r="AU942" s="67"/>
      <c r="AV942" s="67"/>
      <c r="AW942" s="67"/>
      <c r="AX942" s="67"/>
      <c r="AY942" s="67"/>
      <c r="AZ942" s="67"/>
      <c r="BA942" s="67"/>
      <c r="BB942" s="67"/>
      <c r="BC942" s="67"/>
      <c r="BD942" s="67"/>
      <c r="BE942" s="67"/>
      <c r="BF942" s="67"/>
      <c r="BG942" s="67"/>
      <c r="BH942" s="67"/>
      <c r="BI942" s="67"/>
      <c r="BJ942" s="67"/>
      <c r="BK942" s="67"/>
      <c r="BL942" s="67"/>
      <c r="BM942" s="67"/>
      <c r="BN942" s="67"/>
      <c r="BO942" s="67"/>
      <c r="BP942" s="67"/>
      <c r="BQ942" s="67"/>
      <c r="BR942" s="67"/>
    </row>
    <row r="943" ht="15.75" customHeight="1"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  <c r="AO943" s="67"/>
      <c r="AP943" s="67"/>
      <c r="AQ943" s="67"/>
      <c r="AR943" s="67"/>
      <c r="AS943" s="67"/>
      <c r="AT943" s="67"/>
      <c r="AU943" s="67"/>
      <c r="AV943" s="67"/>
      <c r="AW943" s="67"/>
      <c r="AX943" s="67"/>
      <c r="AY943" s="67"/>
      <c r="AZ943" s="67"/>
      <c r="BA943" s="67"/>
      <c r="BB943" s="67"/>
      <c r="BC943" s="67"/>
      <c r="BD943" s="67"/>
      <c r="BE943" s="67"/>
      <c r="BF943" s="67"/>
      <c r="BG943" s="67"/>
      <c r="BH943" s="67"/>
      <c r="BI943" s="67"/>
      <c r="BJ943" s="67"/>
      <c r="BK943" s="67"/>
      <c r="BL943" s="67"/>
      <c r="BM943" s="67"/>
      <c r="BN943" s="67"/>
      <c r="BO943" s="67"/>
      <c r="BP943" s="67"/>
      <c r="BQ943" s="67"/>
      <c r="BR943" s="67"/>
    </row>
    <row r="944" ht="15.75" customHeight="1"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  <c r="AO944" s="67"/>
      <c r="AP944" s="67"/>
      <c r="AQ944" s="67"/>
      <c r="AR944" s="67"/>
      <c r="AS944" s="67"/>
      <c r="AT944" s="67"/>
      <c r="AU944" s="67"/>
      <c r="AV944" s="67"/>
      <c r="AW944" s="67"/>
      <c r="AX944" s="67"/>
      <c r="AY944" s="67"/>
      <c r="AZ944" s="67"/>
      <c r="BA944" s="67"/>
      <c r="BB944" s="67"/>
      <c r="BC944" s="67"/>
      <c r="BD944" s="67"/>
      <c r="BE944" s="67"/>
      <c r="BF944" s="67"/>
      <c r="BG944" s="67"/>
      <c r="BH944" s="67"/>
      <c r="BI944" s="67"/>
      <c r="BJ944" s="67"/>
      <c r="BK944" s="67"/>
      <c r="BL944" s="67"/>
      <c r="BM944" s="67"/>
      <c r="BN944" s="67"/>
      <c r="BO944" s="67"/>
      <c r="BP944" s="67"/>
      <c r="BQ944" s="67"/>
      <c r="BR944" s="67"/>
    </row>
    <row r="945" ht="15.75" customHeight="1"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  <c r="AO945" s="67"/>
      <c r="AP945" s="67"/>
      <c r="AQ945" s="67"/>
      <c r="AR945" s="67"/>
      <c r="AS945" s="67"/>
      <c r="AT945" s="67"/>
      <c r="AU945" s="67"/>
      <c r="AV945" s="67"/>
      <c r="AW945" s="67"/>
      <c r="AX945" s="67"/>
      <c r="AY945" s="67"/>
      <c r="AZ945" s="67"/>
      <c r="BA945" s="67"/>
      <c r="BB945" s="67"/>
      <c r="BC945" s="67"/>
      <c r="BD945" s="67"/>
      <c r="BE945" s="67"/>
      <c r="BF945" s="67"/>
      <c r="BG945" s="67"/>
      <c r="BH945" s="67"/>
      <c r="BI945" s="67"/>
      <c r="BJ945" s="67"/>
      <c r="BK945" s="67"/>
      <c r="BL945" s="67"/>
      <c r="BM945" s="67"/>
      <c r="BN945" s="67"/>
      <c r="BO945" s="67"/>
      <c r="BP945" s="67"/>
      <c r="BQ945" s="67"/>
      <c r="BR945" s="67"/>
    </row>
    <row r="946" ht="15.75" customHeight="1"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  <c r="AM946" s="67"/>
      <c r="AN946" s="67"/>
      <c r="AO946" s="67"/>
      <c r="AP946" s="67"/>
      <c r="AQ946" s="67"/>
      <c r="AR946" s="67"/>
      <c r="AS946" s="67"/>
      <c r="AT946" s="67"/>
      <c r="AU946" s="67"/>
      <c r="AV946" s="67"/>
      <c r="AW946" s="67"/>
      <c r="AX946" s="67"/>
      <c r="AY946" s="67"/>
      <c r="AZ946" s="67"/>
      <c r="BA946" s="67"/>
      <c r="BB946" s="67"/>
      <c r="BC946" s="67"/>
      <c r="BD946" s="67"/>
      <c r="BE946" s="67"/>
      <c r="BF946" s="67"/>
      <c r="BG946" s="67"/>
      <c r="BH946" s="67"/>
      <c r="BI946" s="67"/>
      <c r="BJ946" s="67"/>
      <c r="BK946" s="67"/>
      <c r="BL946" s="67"/>
      <c r="BM946" s="67"/>
      <c r="BN946" s="67"/>
      <c r="BO946" s="67"/>
      <c r="BP946" s="67"/>
      <c r="BQ946" s="67"/>
      <c r="BR946" s="67"/>
    </row>
    <row r="947" ht="15.75" customHeight="1"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  <c r="AO947" s="67"/>
      <c r="AP947" s="67"/>
      <c r="AQ947" s="67"/>
      <c r="AR947" s="67"/>
      <c r="AS947" s="67"/>
      <c r="AT947" s="67"/>
      <c r="AU947" s="67"/>
      <c r="AV947" s="67"/>
      <c r="AW947" s="67"/>
      <c r="AX947" s="67"/>
      <c r="AY947" s="67"/>
      <c r="AZ947" s="67"/>
      <c r="BA947" s="67"/>
      <c r="BB947" s="67"/>
      <c r="BC947" s="67"/>
      <c r="BD947" s="67"/>
      <c r="BE947" s="67"/>
      <c r="BF947" s="67"/>
      <c r="BG947" s="67"/>
      <c r="BH947" s="67"/>
      <c r="BI947" s="67"/>
      <c r="BJ947" s="67"/>
      <c r="BK947" s="67"/>
      <c r="BL947" s="67"/>
      <c r="BM947" s="67"/>
      <c r="BN947" s="67"/>
      <c r="BO947" s="67"/>
      <c r="BP947" s="67"/>
      <c r="BQ947" s="67"/>
      <c r="BR947" s="67"/>
    </row>
    <row r="948" ht="15.75" customHeight="1"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  <c r="AO948" s="67"/>
      <c r="AP948" s="67"/>
      <c r="AQ948" s="67"/>
      <c r="AR948" s="67"/>
      <c r="AS948" s="67"/>
      <c r="AT948" s="67"/>
      <c r="AU948" s="67"/>
      <c r="AV948" s="67"/>
      <c r="AW948" s="67"/>
      <c r="AX948" s="67"/>
      <c r="AY948" s="67"/>
      <c r="AZ948" s="67"/>
      <c r="BA948" s="67"/>
      <c r="BB948" s="67"/>
      <c r="BC948" s="67"/>
      <c r="BD948" s="67"/>
      <c r="BE948" s="67"/>
      <c r="BF948" s="67"/>
      <c r="BG948" s="67"/>
      <c r="BH948" s="67"/>
      <c r="BI948" s="67"/>
      <c r="BJ948" s="67"/>
      <c r="BK948" s="67"/>
      <c r="BL948" s="67"/>
      <c r="BM948" s="67"/>
      <c r="BN948" s="67"/>
      <c r="BO948" s="67"/>
      <c r="BP948" s="67"/>
      <c r="BQ948" s="67"/>
      <c r="BR948" s="67"/>
    </row>
    <row r="949" ht="15.75" customHeight="1"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  <c r="AO949" s="67"/>
      <c r="AP949" s="67"/>
      <c r="AQ949" s="67"/>
      <c r="AR949" s="67"/>
      <c r="AS949" s="67"/>
      <c r="AT949" s="67"/>
      <c r="AU949" s="67"/>
      <c r="AV949" s="67"/>
      <c r="AW949" s="67"/>
      <c r="AX949" s="67"/>
      <c r="AY949" s="67"/>
      <c r="AZ949" s="67"/>
      <c r="BA949" s="67"/>
      <c r="BB949" s="67"/>
      <c r="BC949" s="67"/>
      <c r="BD949" s="67"/>
      <c r="BE949" s="67"/>
      <c r="BF949" s="67"/>
      <c r="BG949" s="67"/>
      <c r="BH949" s="67"/>
      <c r="BI949" s="67"/>
      <c r="BJ949" s="67"/>
      <c r="BK949" s="67"/>
      <c r="BL949" s="67"/>
      <c r="BM949" s="67"/>
      <c r="BN949" s="67"/>
      <c r="BO949" s="67"/>
      <c r="BP949" s="67"/>
      <c r="BQ949" s="67"/>
      <c r="BR949" s="67"/>
    </row>
    <row r="950" ht="15.75" customHeight="1"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  <c r="AO950" s="67"/>
      <c r="AP950" s="67"/>
      <c r="AQ950" s="67"/>
      <c r="AR950" s="67"/>
      <c r="AS950" s="67"/>
      <c r="AT950" s="67"/>
      <c r="AU950" s="67"/>
      <c r="AV950" s="67"/>
      <c r="AW950" s="67"/>
      <c r="AX950" s="67"/>
      <c r="AY950" s="67"/>
      <c r="AZ950" s="67"/>
      <c r="BA950" s="67"/>
      <c r="BB950" s="67"/>
      <c r="BC950" s="67"/>
      <c r="BD950" s="67"/>
      <c r="BE950" s="67"/>
      <c r="BF950" s="67"/>
      <c r="BG950" s="67"/>
      <c r="BH950" s="67"/>
      <c r="BI950" s="67"/>
      <c r="BJ950" s="67"/>
      <c r="BK950" s="67"/>
      <c r="BL950" s="67"/>
      <c r="BM950" s="67"/>
      <c r="BN950" s="67"/>
      <c r="BO950" s="67"/>
      <c r="BP950" s="67"/>
      <c r="BQ950" s="67"/>
      <c r="BR950" s="67"/>
    </row>
    <row r="951" ht="15.75" customHeight="1"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  <c r="AO951" s="67"/>
      <c r="AP951" s="67"/>
      <c r="AQ951" s="67"/>
      <c r="AR951" s="67"/>
      <c r="AS951" s="67"/>
      <c r="AT951" s="67"/>
      <c r="AU951" s="67"/>
      <c r="AV951" s="67"/>
      <c r="AW951" s="67"/>
      <c r="AX951" s="67"/>
      <c r="AY951" s="67"/>
      <c r="AZ951" s="67"/>
      <c r="BA951" s="67"/>
      <c r="BB951" s="67"/>
      <c r="BC951" s="67"/>
      <c r="BD951" s="67"/>
      <c r="BE951" s="67"/>
      <c r="BF951" s="67"/>
      <c r="BG951" s="67"/>
      <c r="BH951" s="67"/>
      <c r="BI951" s="67"/>
      <c r="BJ951" s="67"/>
      <c r="BK951" s="67"/>
      <c r="BL951" s="67"/>
      <c r="BM951" s="67"/>
      <c r="BN951" s="67"/>
      <c r="BO951" s="67"/>
      <c r="BP951" s="67"/>
      <c r="BQ951" s="67"/>
      <c r="BR951" s="67"/>
    </row>
    <row r="952" ht="15.75" customHeight="1"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  <c r="AM952" s="67"/>
      <c r="AN952" s="67"/>
      <c r="AO952" s="67"/>
      <c r="AP952" s="67"/>
      <c r="AQ952" s="67"/>
      <c r="AR952" s="67"/>
      <c r="AS952" s="67"/>
      <c r="AT952" s="67"/>
      <c r="AU952" s="67"/>
      <c r="AV952" s="67"/>
      <c r="AW952" s="67"/>
      <c r="AX952" s="67"/>
      <c r="AY952" s="67"/>
      <c r="AZ952" s="67"/>
      <c r="BA952" s="67"/>
      <c r="BB952" s="67"/>
      <c r="BC952" s="67"/>
      <c r="BD952" s="67"/>
      <c r="BE952" s="67"/>
      <c r="BF952" s="67"/>
      <c r="BG952" s="67"/>
      <c r="BH952" s="67"/>
      <c r="BI952" s="67"/>
      <c r="BJ952" s="67"/>
      <c r="BK952" s="67"/>
      <c r="BL952" s="67"/>
      <c r="BM952" s="67"/>
      <c r="BN952" s="67"/>
      <c r="BO952" s="67"/>
      <c r="BP952" s="67"/>
      <c r="BQ952" s="67"/>
      <c r="BR952" s="67"/>
    </row>
    <row r="953" ht="15.75" customHeight="1"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  <c r="AO953" s="67"/>
      <c r="AP953" s="67"/>
      <c r="AQ953" s="67"/>
      <c r="AR953" s="67"/>
      <c r="AS953" s="67"/>
      <c r="AT953" s="67"/>
      <c r="AU953" s="67"/>
      <c r="AV953" s="67"/>
      <c r="AW953" s="67"/>
      <c r="AX953" s="67"/>
      <c r="AY953" s="67"/>
      <c r="AZ953" s="67"/>
      <c r="BA953" s="67"/>
      <c r="BB953" s="67"/>
      <c r="BC953" s="67"/>
      <c r="BD953" s="67"/>
      <c r="BE953" s="67"/>
      <c r="BF953" s="67"/>
      <c r="BG953" s="67"/>
      <c r="BH953" s="67"/>
      <c r="BI953" s="67"/>
      <c r="BJ953" s="67"/>
      <c r="BK953" s="67"/>
      <c r="BL953" s="67"/>
      <c r="BM953" s="67"/>
      <c r="BN953" s="67"/>
      <c r="BO953" s="67"/>
      <c r="BP953" s="67"/>
      <c r="BQ953" s="67"/>
      <c r="BR953" s="67"/>
    </row>
    <row r="954" ht="15.75" customHeight="1"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  <c r="AO954" s="67"/>
      <c r="AP954" s="67"/>
      <c r="AQ954" s="67"/>
      <c r="AR954" s="67"/>
      <c r="AS954" s="67"/>
      <c r="AT954" s="67"/>
      <c r="AU954" s="67"/>
      <c r="AV954" s="67"/>
      <c r="AW954" s="67"/>
      <c r="AX954" s="67"/>
      <c r="AY954" s="67"/>
      <c r="AZ954" s="67"/>
      <c r="BA954" s="67"/>
      <c r="BB954" s="67"/>
      <c r="BC954" s="67"/>
      <c r="BD954" s="67"/>
      <c r="BE954" s="67"/>
      <c r="BF954" s="67"/>
      <c r="BG954" s="67"/>
      <c r="BH954" s="67"/>
      <c r="BI954" s="67"/>
      <c r="BJ954" s="67"/>
      <c r="BK954" s="67"/>
      <c r="BL954" s="67"/>
      <c r="BM954" s="67"/>
      <c r="BN954" s="67"/>
      <c r="BO954" s="67"/>
      <c r="BP954" s="67"/>
      <c r="BQ954" s="67"/>
      <c r="BR954" s="67"/>
    </row>
    <row r="955" ht="15.75" customHeight="1"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  <c r="AM955" s="67"/>
      <c r="AN955" s="67"/>
      <c r="AO955" s="67"/>
      <c r="AP955" s="67"/>
      <c r="AQ955" s="67"/>
      <c r="AR955" s="67"/>
      <c r="AS955" s="67"/>
      <c r="AT955" s="67"/>
      <c r="AU955" s="67"/>
      <c r="AV955" s="67"/>
      <c r="AW955" s="67"/>
      <c r="AX955" s="67"/>
      <c r="AY955" s="67"/>
      <c r="AZ955" s="67"/>
      <c r="BA955" s="67"/>
      <c r="BB955" s="67"/>
      <c r="BC955" s="67"/>
      <c r="BD955" s="67"/>
      <c r="BE955" s="67"/>
      <c r="BF955" s="67"/>
      <c r="BG955" s="67"/>
      <c r="BH955" s="67"/>
      <c r="BI955" s="67"/>
      <c r="BJ955" s="67"/>
      <c r="BK955" s="67"/>
      <c r="BL955" s="67"/>
      <c r="BM955" s="67"/>
      <c r="BN955" s="67"/>
      <c r="BO955" s="67"/>
      <c r="BP955" s="67"/>
      <c r="BQ955" s="67"/>
      <c r="BR955" s="67"/>
    </row>
    <row r="956" ht="15.75" customHeight="1"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  <c r="AO956" s="67"/>
      <c r="AP956" s="67"/>
      <c r="AQ956" s="67"/>
      <c r="AR956" s="67"/>
      <c r="AS956" s="67"/>
      <c r="AT956" s="67"/>
      <c r="AU956" s="67"/>
      <c r="AV956" s="67"/>
      <c r="AW956" s="67"/>
      <c r="AX956" s="67"/>
      <c r="AY956" s="67"/>
      <c r="AZ956" s="67"/>
      <c r="BA956" s="67"/>
      <c r="BB956" s="67"/>
      <c r="BC956" s="67"/>
      <c r="BD956" s="67"/>
      <c r="BE956" s="67"/>
      <c r="BF956" s="67"/>
      <c r="BG956" s="67"/>
      <c r="BH956" s="67"/>
      <c r="BI956" s="67"/>
      <c r="BJ956" s="67"/>
      <c r="BK956" s="67"/>
      <c r="BL956" s="67"/>
      <c r="BM956" s="67"/>
      <c r="BN956" s="67"/>
      <c r="BO956" s="67"/>
      <c r="BP956" s="67"/>
      <c r="BQ956" s="67"/>
      <c r="BR956" s="67"/>
    </row>
    <row r="957" ht="15.75" customHeight="1"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  <c r="AM957" s="67"/>
      <c r="AN957" s="67"/>
      <c r="AO957" s="67"/>
      <c r="AP957" s="67"/>
      <c r="AQ957" s="67"/>
      <c r="AR957" s="67"/>
      <c r="AS957" s="67"/>
      <c r="AT957" s="67"/>
      <c r="AU957" s="67"/>
      <c r="AV957" s="67"/>
      <c r="AW957" s="67"/>
      <c r="AX957" s="67"/>
      <c r="AY957" s="67"/>
      <c r="AZ957" s="67"/>
      <c r="BA957" s="67"/>
      <c r="BB957" s="67"/>
      <c r="BC957" s="67"/>
      <c r="BD957" s="67"/>
      <c r="BE957" s="67"/>
      <c r="BF957" s="67"/>
      <c r="BG957" s="67"/>
      <c r="BH957" s="67"/>
      <c r="BI957" s="67"/>
      <c r="BJ957" s="67"/>
      <c r="BK957" s="67"/>
      <c r="BL957" s="67"/>
      <c r="BM957" s="67"/>
      <c r="BN957" s="67"/>
      <c r="BO957" s="67"/>
      <c r="BP957" s="67"/>
      <c r="BQ957" s="67"/>
      <c r="BR957" s="67"/>
    </row>
    <row r="958" ht="15.75" customHeight="1"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  <c r="AO958" s="67"/>
      <c r="AP958" s="67"/>
      <c r="AQ958" s="67"/>
      <c r="AR958" s="67"/>
      <c r="AS958" s="67"/>
      <c r="AT958" s="67"/>
      <c r="AU958" s="67"/>
      <c r="AV958" s="67"/>
      <c r="AW958" s="67"/>
      <c r="AX958" s="67"/>
      <c r="AY958" s="67"/>
      <c r="AZ958" s="67"/>
      <c r="BA958" s="67"/>
      <c r="BB958" s="67"/>
      <c r="BC958" s="67"/>
      <c r="BD958" s="67"/>
      <c r="BE958" s="67"/>
      <c r="BF958" s="67"/>
      <c r="BG958" s="67"/>
      <c r="BH958" s="67"/>
      <c r="BI958" s="67"/>
      <c r="BJ958" s="67"/>
      <c r="BK958" s="67"/>
      <c r="BL958" s="67"/>
      <c r="BM958" s="67"/>
      <c r="BN958" s="67"/>
      <c r="BO958" s="67"/>
      <c r="BP958" s="67"/>
      <c r="BQ958" s="67"/>
      <c r="BR958" s="67"/>
    </row>
    <row r="959" ht="15.75" customHeight="1"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  <c r="AM959" s="67"/>
      <c r="AN959" s="67"/>
      <c r="AO959" s="67"/>
      <c r="AP959" s="67"/>
      <c r="AQ959" s="67"/>
      <c r="AR959" s="67"/>
      <c r="AS959" s="67"/>
      <c r="AT959" s="67"/>
      <c r="AU959" s="67"/>
      <c r="AV959" s="67"/>
      <c r="AW959" s="67"/>
      <c r="AX959" s="67"/>
      <c r="AY959" s="67"/>
      <c r="AZ959" s="67"/>
      <c r="BA959" s="67"/>
      <c r="BB959" s="67"/>
      <c r="BC959" s="67"/>
      <c r="BD959" s="67"/>
      <c r="BE959" s="67"/>
      <c r="BF959" s="67"/>
      <c r="BG959" s="67"/>
      <c r="BH959" s="67"/>
      <c r="BI959" s="67"/>
      <c r="BJ959" s="67"/>
      <c r="BK959" s="67"/>
      <c r="BL959" s="67"/>
      <c r="BM959" s="67"/>
      <c r="BN959" s="67"/>
      <c r="BO959" s="67"/>
      <c r="BP959" s="67"/>
      <c r="BQ959" s="67"/>
      <c r="BR959" s="67"/>
    </row>
    <row r="960" ht="15.75" customHeight="1"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  <c r="AO960" s="67"/>
      <c r="AP960" s="67"/>
      <c r="AQ960" s="67"/>
      <c r="AR960" s="67"/>
      <c r="AS960" s="67"/>
      <c r="AT960" s="67"/>
      <c r="AU960" s="67"/>
      <c r="AV960" s="67"/>
      <c r="AW960" s="67"/>
      <c r="AX960" s="67"/>
      <c r="AY960" s="67"/>
      <c r="AZ960" s="67"/>
      <c r="BA960" s="67"/>
      <c r="BB960" s="67"/>
      <c r="BC960" s="67"/>
      <c r="BD960" s="67"/>
      <c r="BE960" s="67"/>
      <c r="BF960" s="67"/>
      <c r="BG960" s="67"/>
      <c r="BH960" s="67"/>
      <c r="BI960" s="67"/>
      <c r="BJ960" s="67"/>
      <c r="BK960" s="67"/>
      <c r="BL960" s="67"/>
      <c r="BM960" s="67"/>
      <c r="BN960" s="67"/>
      <c r="BO960" s="67"/>
      <c r="BP960" s="67"/>
      <c r="BQ960" s="67"/>
      <c r="BR960" s="67"/>
    </row>
    <row r="961" ht="15.75" customHeight="1"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  <c r="AO961" s="67"/>
      <c r="AP961" s="67"/>
      <c r="AQ961" s="67"/>
      <c r="AR961" s="67"/>
      <c r="AS961" s="67"/>
      <c r="AT961" s="67"/>
      <c r="AU961" s="67"/>
      <c r="AV961" s="67"/>
      <c r="AW961" s="67"/>
      <c r="AX961" s="67"/>
      <c r="AY961" s="67"/>
      <c r="AZ961" s="67"/>
      <c r="BA961" s="67"/>
      <c r="BB961" s="67"/>
      <c r="BC961" s="67"/>
      <c r="BD961" s="67"/>
      <c r="BE961" s="67"/>
      <c r="BF961" s="67"/>
      <c r="BG961" s="67"/>
      <c r="BH961" s="67"/>
      <c r="BI961" s="67"/>
      <c r="BJ961" s="67"/>
      <c r="BK961" s="67"/>
      <c r="BL961" s="67"/>
      <c r="BM961" s="67"/>
      <c r="BN961" s="67"/>
      <c r="BO961" s="67"/>
      <c r="BP961" s="67"/>
      <c r="BQ961" s="67"/>
      <c r="BR961" s="67"/>
    </row>
    <row r="962" ht="15.75" customHeight="1"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  <c r="AM962" s="67"/>
      <c r="AN962" s="67"/>
      <c r="AO962" s="67"/>
      <c r="AP962" s="67"/>
      <c r="AQ962" s="67"/>
      <c r="AR962" s="67"/>
      <c r="AS962" s="67"/>
      <c r="AT962" s="67"/>
      <c r="AU962" s="67"/>
      <c r="AV962" s="67"/>
      <c r="AW962" s="67"/>
      <c r="AX962" s="67"/>
      <c r="AY962" s="67"/>
      <c r="AZ962" s="67"/>
      <c r="BA962" s="67"/>
      <c r="BB962" s="67"/>
      <c r="BC962" s="67"/>
      <c r="BD962" s="67"/>
      <c r="BE962" s="67"/>
      <c r="BF962" s="67"/>
      <c r="BG962" s="67"/>
      <c r="BH962" s="67"/>
      <c r="BI962" s="67"/>
      <c r="BJ962" s="67"/>
      <c r="BK962" s="67"/>
      <c r="BL962" s="67"/>
      <c r="BM962" s="67"/>
      <c r="BN962" s="67"/>
      <c r="BO962" s="67"/>
      <c r="BP962" s="67"/>
      <c r="BQ962" s="67"/>
      <c r="BR962" s="67"/>
    </row>
    <row r="963" ht="15.75" customHeight="1"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  <c r="AO963" s="67"/>
      <c r="AP963" s="67"/>
      <c r="AQ963" s="67"/>
      <c r="AR963" s="67"/>
      <c r="AS963" s="67"/>
      <c r="AT963" s="67"/>
      <c r="AU963" s="67"/>
      <c r="AV963" s="67"/>
      <c r="AW963" s="67"/>
      <c r="AX963" s="67"/>
      <c r="AY963" s="67"/>
      <c r="AZ963" s="67"/>
      <c r="BA963" s="67"/>
      <c r="BB963" s="67"/>
      <c r="BC963" s="67"/>
      <c r="BD963" s="67"/>
      <c r="BE963" s="67"/>
      <c r="BF963" s="67"/>
      <c r="BG963" s="67"/>
      <c r="BH963" s="67"/>
      <c r="BI963" s="67"/>
      <c r="BJ963" s="67"/>
      <c r="BK963" s="67"/>
      <c r="BL963" s="67"/>
      <c r="BM963" s="67"/>
      <c r="BN963" s="67"/>
      <c r="BO963" s="67"/>
      <c r="BP963" s="67"/>
      <c r="BQ963" s="67"/>
      <c r="BR963" s="67"/>
    </row>
    <row r="964" ht="15.75" customHeight="1"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  <c r="AM964" s="67"/>
      <c r="AN964" s="67"/>
      <c r="AO964" s="67"/>
      <c r="AP964" s="67"/>
      <c r="AQ964" s="67"/>
      <c r="AR964" s="67"/>
      <c r="AS964" s="67"/>
      <c r="AT964" s="67"/>
      <c r="AU964" s="67"/>
      <c r="AV964" s="67"/>
      <c r="AW964" s="67"/>
      <c r="AX964" s="67"/>
      <c r="AY964" s="67"/>
      <c r="AZ964" s="67"/>
      <c r="BA964" s="67"/>
      <c r="BB964" s="67"/>
      <c r="BC964" s="67"/>
      <c r="BD964" s="67"/>
      <c r="BE964" s="67"/>
      <c r="BF964" s="67"/>
      <c r="BG964" s="67"/>
      <c r="BH964" s="67"/>
      <c r="BI964" s="67"/>
      <c r="BJ964" s="67"/>
      <c r="BK964" s="67"/>
      <c r="BL964" s="67"/>
      <c r="BM964" s="67"/>
      <c r="BN964" s="67"/>
      <c r="BO964" s="67"/>
      <c r="BP964" s="67"/>
      <c r="BQ964" s="67"/>
      <c r="BR964" s="67"/>
    </row>
    <row r="965" ht="15.75" customHeight="1"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  <c r="AM965" s="67"/>
      <c r="AN965" s="67"/>
      <c r="AO965" s="67"/>
      <c r="AP965" s="67"/>
      <c r="AQ965" s="67"/>
      <c r="AR965" s="67"/>
      <c r="AS965" s="67"/>
      <c r="AT965" s="67"/>
      <c r="AU965" s="67"/>
      <c r="AV965" s="67"/>
      <c r="AW965" s="67"/>
      <c r="AX965" s="67"/>
      <c r="AY965" s="67"/>
      <c r="AZ965" s="67"/>
      <c r="BA965" s="67"/>
      <c r="BB965" s="67"/>
      <c r="BC965" s="67"/>
      <c r="BD965" s="67"/>
      <c r="BE965" s="67"/>
      <c r="BF965" s="67"/>
      <c r="BG965" s="67"/>
      <c r="BH965" s="67"/>
      <c r="BI965" s="67"/>
      <c r="BJ965" s="67"/>
      <c r="BK965" s="67"/>
      <c r="BL965" s="67"/>
      <c r="BM965" s="67"/>
      <c r="BN965" s="67"/>
      <c r="BO965" s="67"/>
      <c r="BP965" s="67"/>
      <c r="BQ965" s="67"/>
      <c r="BR965" s="67"/>
    </row>
    <row r="966" ht="15.75" customHeight="1"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  <c r="AO966" s="67"/>
      <c r="AP966" s="67"/>
      <c r="AQ966" s="67"/>
      <c r="AR966" s="67"/>
      <c r="AS966" s="67"/>
      <c r="AT966" s="67"/>
      <c r="AU966" s="67"/>
      <c r="AV966" s="67"/>
      <c r="AW966" s="67"/>
      <c r="AX966" s="67"/>
      <c r="AY966" s="67"/>
      <c r="AZ966" s="67"/>
      <c r="BA966" s="67"/>
      <c r="BB966" s="67"/>
      <c r="BC966" s="67"/>
      <c r="BD966" s="67"/>
      <c r="BE966" s="67"/>
      <c r="BF966" s="67"/>
      <c r="BG966" s="67"/>
      <c r="BH966" s="67"/>
      <c r="BI966" s="67"/>
      <c r="BJ966" s="67"/>
      <c r="BK966" s="67"/>
      <c r="BL966" s="67"/>
      <c r="BM966" s="67"/>
      <c r="BN966" s="67"/>
      <c r="BO966" s="67"/>
      <c r="BP966" s="67"/>
      <c r="BQ966" s="67"/>
      <c r="BR966" s="67"/>
    </row>
    <row r="967" ht="15.75" customHeight="1"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  <c r="AO967" s="67"/>
      <c r="AP967" s="67"/>
      <c r="AQ967" s="67"/>
      <c r="AR967" s="67"/>
      <c r="AS967" s="67"/>
      <c r="AT967" s="67"/>
      <c r="AU967" s="67"/>
      <c r="AV967" s="67"/>
      <c r="AW967" s="67"/>
      <c r="AX967" s="67"/>
      <c r="AY967" s="67"/>
      <c r="AZ967" s="67"/>
      <c r="BA967" s="67"/>
      <c r="BB967" s="67"/>
      <c r="BC967" s="67"/>
      <c r="BD967" s="67"/>
      <c r="BE967" s="67"/>
      <c r="BF967" s="67"/>
      <c r="BG967" s="67"/>
      <c r="BH967" s="67"/>
      <c r="BI967" s="67"/>
      <c r="BJ967" s="67"/>
      <c r="BK967" s="67"/>
      <c r="BL967" s="67"/>
      <c r="BM967" s="67"/>
      <c r="BN967" s="67"/>
      <c r="BO967" s="67"/>
      <c r="BP967" s="67"/>
      <c r="BQ967" s="67"/>
      <c r="BR967" s="67"/>
    </row>
    <row r="968" ht="15.75" customHeight="1"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  <c r="AM968" s="67"/>
      <c r="AN968" s="67"/>
      <c r="AO968" s="67"/>
      <c r="AP968" s="67"/>
      <c r="AQ968" s="67"/>
      <c r="AR968" s="67"/>
      <c r="AS968" s="67"/>
      <c r="AT968" s="67"/>
      <c r="AU968" s="67"/>
      <c r="AV968" s="67"/>
      <c r="AW968" s="67"/>
      <c r="AX968" s="67"/>
      <c r="AY968" s="67"/>
      <c r="AZ968" s="67"/>
      <c r="BA968" s="67"/>
      <c r="BB968" s="67"/>
      <c r="BC968" s="67"/>
      <c r="BD968" s="67"/>
      <c r="BE968" s="67"/>
      <c r="BF968" s="67"/>
      <c r="BG968" s="67"/>
      <c r="BH968" s="67"/>
      <c r="BI968" s="67"/>
      <c r="BJ968" s="67"/>
      <c r="BK968" s="67"/>
      <c r="BL968" s="67"/>
      <c r="BM968" s="67"/>
      <c r="BN968" s="67"/>
      <c r="BO968" s="67"/>
      <c r="BP968" s="67"/>
      <c r="BQ968" s="67"/>
      <c r="BR968" s="67"/>
    </row>
    <row r="969" ht="15.75" customHeight="1"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  <c r="AM969" s="67"/>
      <c r="AN969" s="67"/>
      <c r="AO969" s="67"/>
      <c r="AP969" s="67"/>
      <c r="AQ969" s="67"/>
      <c r="AR969" s="67"/>
      <c r="AS969" s="67"/>
      <c r="AT969" s="67"/>
      <c r="AU969" s="67"/>
      <c r="AV969" s="67"/>
      <c r="AW969" s="67"/>
      <c r="AX969" s="67"/>
      <c r="AY969" s="67"/>
      <c r="AZ969" s="67"/>
      <c r="BA969" s="67"/>
      <c r="BB969" s="67"/>
      <c r="BC969" s="67"/>
      <c r="BD969" s="67"/>
      <c r="BE969" s="67"/>
      <c r="BF969" s="67"/>
      <c r="BG969" s="67"/>
      <c r="BH969" s="67"/>
      <c r="BI969" s="67"/>
      <c r="BJ969" s="67"/>
      <c r="BK969" s="67"/>
      <c r="BL969" s="67"/>
      <c r="BM969" s="67"/>
      <c r="BN969" s="67"/>
      <c r="BO969" s="67"/>
      <c r="BP969" s="67"/>
      <c r="BQ969" s="67"/>
      <c r="BR969" s="67"/>
    </row>
    <row r="970" ht="15.75" customHeight="1"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  <c r="AM970" s="67"/>
      <c r="AN970" s="67"/>
      <c r="AO970" s="67"/>
      <c r="AP970" s="67"/>
      <c r="AQ970" s="67"/>
      <c r="AR970" s="67"/>
      <c r="AS970" s="67"/>
      <c r="AT970" s="67"/>
      <c r="AU970" s="67"/>
      <c r="AV970" s="67"/>
      <c r="AW970" s="67"/>
      <c r="AX970" s="67"/>
      <c r="AY970" s="67"/>
      <c r="AZ970" s="67"/>
      <c r="BA970" s="67"/>
      <c r="BB970" s="67"/>
      <c r="BC970" s="67"/>
      <c r="BD970" s="67"/>
      <c r="BE970" s="67"/>
      <c r="BF970" s="67"/>
      <c r="BG970" s="67"/>
      <c r="BH970" s="67"/>
      <c r="BI970" s="67"/>
      <c r="BJ970" s="67"/>
      <c r="BK970" s="67"/>
      <c r="BL970" s="67"/>
      <c r="BM970" s="67"/>
      <c r="BN970" s="67"/>
      <c r="BO970" s="67"/>
      <c r="BP970" s="67"/>
      <c r="BQ970" s="67"/>
      <c r="BR970" s="67"/>
    </row>
    <row r="971" ht="15.75" customHeight="1"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  <c r="AM971" s="67"/>
      <c r="AN971" s="67"/>
      <c r="AO971" s="67"/>
      <c r="AP971" s="67"/>
      <c r="AQ971" s="67"/>
      <c r="AR971" s="67"/>
      <c r="AS971" s="67"/>
      <c r="AT971" s="67"/>
      <c r="AU971" s="67"/>
      <c r="AV971" s="67"/>
      <c r="AW971" s="67"/>
      <c r="AX971" s="67"/>
      <c r="AY971" s="67"/>
      <c r="AZ971" s="67"/>
      <c r="BA971" s="67"/>
      <c r="BB971" s="67"/>
      <c r="BC971" s="67"/>
      <c r="BD971" s="67"/>
      <c r="BE971" s="67"/>
      <c r="BF971" s="67"/>
      <c r="BG971" s="67"/>
      <c r="BH971" s="67"/>
      <c r="BI971" s="67"/>
      <c r="BJ971" s="67"/>
      <c r="BK971" s="67"/>
      <c r="BL971" s="67"/>
      <c r="BM971" s="67"/>
      <c r="BN971" s="67"/>
      <c r="BO971" s="67"/>
      <c r="BP971" s="67"/>
      <c r="BQ971" s="67"/>
      <c r="BR971" s="67"/>
    </row>
    <row r="972" ht="15.75" customHeight="1"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  <c r="AM972" s="67"/>
      <c r="AN972" s="67"/>
      <c r="AO972" s="67"/>
      <c r="AP972" s="67"/>
      <c r="AQ972" s="67"/>
      <c r="AR972" s="67"/>
      <c r="AS972" s="67"/>
      <c r="AT972" s="67"/>
      <c r="AU972" s="67"/>
      <c r="AV972" s="67"/>
      <c r="AW972" s="67"/>
      <c r="AX972" s="67"/>
      <c r="AY972" s="67"/>
      <c r="AZ972" s="67"/>
      <c r="BA972" s="67"/>
      <c r="BB972" s="67"/>
      <c r="BC972" s="67"/>
      <c r="BD972" s="67"/>
      <c r="BE972" s="67"/>
      <c r="BF972" s="67"/>
      <c r="BG972" s="67"/>
      <c r="BH972" s="67"/>
      <c r="BI972" s="67"/>
      <c r="BJ972" s="67"/>
      <c r="BK972" s="67"/>
      <c r="BL972" s="67"/>
      <c r="BM972" s="67"/>
      <c r="BN972" s="67"/>
      <c r="BO972" s="67"/>
      <c r="BP972" s="67"/>
      <c r="BQ972" s="67"/>
      <c r="BR972" s="67"/>
    </row>
    <row r="973" ht="15.75" customHeight="1"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  <c r="AM973" s="67"/>
      <c r="AN973" s="67"/>
      <c r="AO973" s="67"/>
      <c r="AP973" s="67"/>
      <c r="AQ973" s="67"/>
      <c r="AR973" s="67"/>
      <c r="AS973" s="67"/>
      <c r="AT973" s="67"/>
      <c r="AU973" s="67"/>
      <c r="AV973" s="67"/>
      <c r="AW973" s="67"/>
      <c r="AX973" s="67"/>
      <c r="AY973" s="67"/>
      <c r="AZ973" s="67"/>
      <c r="BA973" s="67"/>
      <c r="BB973" s="67"/>
      <c r="BC973" s="67"/>
      <c r="BD973" s="67"/>
      <c r="BE973" s="67"/>
      <c r="BF973" s="67"/>
      <c r="BG973" s="67"/>
      <c r="BH973" s="67"/>
      <c r="BI973" s="67"/>
      <c r="BJ973" s="67"/>
      <c r="BK973" s="67"/>
      <c r="BL973" s="67"/>
      <c r="BM973" s="67"/>
      <c r="BN973" s="67"/>
      <c r="BO973" s="67"/>
      <c r="BP973" s="67"/>
      <c r="BQ973" s="67"/>
      <c r="BR973" s="67"/>
    </row>
    <row r="974" ht="15.75" customHeight="1"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  <c r="AM974" s="67"/>
      <c r="AN974" s="67"/>
      <c r="AO974" s="67"/>
      <c r="AP974" s="67"/>
      <c r="AQ974" s="67"/>
      <c r="AR974" s="67"/>
      <c r="AS974" s="67"/>
      <c r="AT974" s="67"/>
      <c r="AU974" s="67"/>
      <c r="AV974" s="67"/>
      <c r="AW974" s="67"/>
      <c r="AX974" s="67"/>
      <c r="AY974" s="67"/>
      <c r="AZ974" s="67"/>
      <c r="BA974" s="67"/>
      <c r="BB974" s="67"/>
      <c r="BC974" s="67"/>
      <c r="BD974" s="67"/>
      <c r="BE974" s="67"/>
      <c r="BF974" s="67"/>
      <c r="BG974" s="67"/>
      <c r="BH974" s="67"/>
      <c r="BI974" s="67"/>
      <c r="BJ974" s="67"/>
      <c r="BK974" s="67"/>
      <c r="BL974" s="67"/>
      <c r="BM974" s="67"/>
      <c r="BN974" s="67"/>
      <c r="BO974" s="67"/>
      <c r="BP974" s="67"/>
      <c r="BQ974" s="67"/>
      <c r="BR974" s="67"/>
    </row>
    <row r="975" ht="15.75" customHeight="1"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  <c r="AM975" s="67"/>
      <c r="AN975" s="67"/>
      <c r="AO975" s="67"/>
      <c r="AP975" s="67"/>
      <c r="AQ975" s="67"/>
      <c r="AR975" s="67"/>
      <c r="AS975" s="67"/>
      <c r="AT975" s="67"/>
      <c r="AU975" s="67"/>
      <c r="AV975" s="67"/>
      <c r="AW975" s="67"/>
      <c r="AX975" s="67"/>
      <c r="AY975" s="67"/>
      <c r="AZ975" s="67"/>
      <c r="BA975" s="67"/>
      <c r="BB975" s="67"/>
      <c r="BC975" s="67"/>
      <c r="BD975" s="67"/>
      <c r="BE975" s="67"/>
      <c r="BF975" s="67"/>
      <c r="BG975" s="67"/>
      <c r="BH975" s="67"/>
      <c r="BI975" s="67"/>
      <c r="BJ975" s="67"/>
      <c r="BK975" s="67"/>
      <c r="BL975" s="67"/>
      <c r="BM975" s="67"/>
      <c r="BN975" s="67"/>
      <c r="BO975" s="67"/>
      <c r="BP975" s="67"/>
      <c r="BQ975" s="67"/>
      <c r="BR975" s="67"/>
    </row>
  </sheetData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outlinePr summaryBelow="0" summaryRight="0"/>
    <pageSetUpPr fitToPage="1"/>
  </sheetPr>
  <sheetViews>
    <sheetView showGridLines="0"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1" width="1.86"/>
    <col customWidth="1" min="2" max="2" width="1.71"/>
    <col customWidth="1" min="3" max="3" width="1.43"/>
    <col customWidth="1" min="4" max="4" width="26.0"/>
    <col customWidth="1" min="5" max="5" width="4.14"/>
    <col customWidth="1" min="6" max="6" width="6.14"/>
    <col customWidth="1" min="7" max="7" width="10.0"/>
    <col customWidth="1" min="8" max="8" width="8.71"/>
    <col customWidth="1" min="9" max="9" width="1.86"/>
    <col customWidth="1" min="10" max="10" width="9.71"/>
    <col customWidth="1" min="11" max="11" width="14.14"/>
    <col customWidth="1" min="12" max="19" width="13.29"/>
    <col customWidth="1" min="20" max="21" width="13.43"/>
    <col customWidth="1" min="22" max="34" width="14.29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</row>
    <row r="3">
      <c r="B3" s="71" t="s">
        <v>8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BR4" si="1">J5+1</f>
        <v>44562</v>
      </c>
      <c r="L4" s="74">
        <f t="shared" si="1"/>
        <v>44593</v>
      </c>
      <c r="M4" s="74">
        <f t="shared" si="1"/>
        <v>44621</v>
      </c>
      <c r="N4" s="74">
        <f t="shared" si="1"/>
        <v>44652</v>
      </c>
      <c r="O4" s="74">
        <f t="shared" si="1"/>
        <v>44682</v>
      </c>
      <c r="P4" s="74">
        <f t="shared" si="1"/>
        <v>44713</v>
      </c>
      <c r="Q4" s="74">
        <f t="shared" si="1"/>
        <v>44743</v>
      </c>
      <c r="R4" s="74">
        <f t="shared" si="1"/>
        <v>44774</v>
      </c>
      <c r="S4" s="74">
        <f t="shared" si="1"/>
        <v>44805</v>
      </c>
      <c r="T4" s="74">
        <f t="shared" si="1"/>
        <v>44835</v>
      </c>
      <c r="U4" s="74">
        <f t="shared" si="1"/>
        <v>44866</v>
      </c>
      <c r="V4" s="74">
        <f t="shared" si="1"/>
        <v>44896</v>
      </c>
      <c r="W4" s="74">
        <f t="shared" si="1"/>
        <v>44927</v>
      </c>
      <c r="X4" s="74">
        <f t="shared" si="1"/>
        <v>44958</v>
      </c>
      <c r="Y4" s="74">
        <f t="shared" si="1"/>
        <v>44986</v>
      </c>
      <c r="Z4" s="74">
        <f t="shared" si="1"/>
        <v>45017</v>
      </c>
      <c r="AA4" s="74">
        <f t="shared" si="1"/>
        <v>45047</v>
      </c>
      <c r="AB4" s="74">
        <f t="shared" si="1"/>
        <v>45078</v>
      </c>
      <c r="AC4" s="74">
        <f t="shared" si="1"/>
        <v>45108</v>
      </c>
      <c r="AD4" s="74">
        <f t="shared" si="1"/>
        <v>45139</v>
      </c>
      <c r="AE4" s="74">
        <f t="shared" si="1"/>
        <v>45170</v>
      </c>
      <c r="AF4" s="74">
        <f t="shared" si="1"/>
        <v>45200</v>
      </c>
      <c r="AG4" s="74">
        <f t="shared" si="1"/>
        <v>45231</v>
      </c>
      <c r="AH4" s="74">
        <f t="shared" si="1"/>
        <v>45261</v>
      </c>
      <c r="AI4" s="74">
        <f t="shared" si="1"/>
        <v>45292</v>
      </c>
      <c r="AJ4" s="74">
        <f t="shared" si="1"/>
        <v>45323</v>
      </c>
      <c r="AK4" s="74">
        <f t="shared" si="1"/>
        <v>45352</v>
      </c>
      <c r="AL4" s="74">
        <f t="shared" si="1"/>
        <v>45383</v>
      </c>
      <c r="AM4" s="74">
        <f t="shared" si="1"/>
        <v>45413</v>
      </c>
      <c r="AN4" s="74">
        <f t="shared" si="1"/>
        <v>45444</v>
      </c>
      <c r="AO4" s="74">
        <f t="shared" si="1"/>
        <v>45474</v>
      </c>
      <c r="AP4" s="74">
        <f t="shared" si="1"/>
        <v>45505</v>
      </c>
      <c r="AQ4" s="74">
        <f t="shared" si="1"/>
        <v>45536</v>
      </c>
      <c r="AR4" s="74">
        <f t="shared" si="1"/>
        <v>45566</v>
      </c>
      <c r="AS4" s="74">
        <f t="shared" si="1"/>
        <v>45597</v>
      </c>
      <c r="AT4" s="74">
        <f t="shared" si="1"/>
        <v>45627</v>
      </c>
      <c r="AU4" s="74">
        <f t="shared" si="1"/>
        <v>45658</v>
      </c>
      <c r="AV4" s="74">
        <f t="shared" si="1"/>
        <v>45689</v>
      </c>
      <c r="AW4" s="74">
        <f t="shared" si="1"/>
        <v>45717</v>
      </c>
      <c r="AX4" s="74">
        <f t="shared" si="1"/>
        <v>45748</v>
      </c>
      <c r="AY4" s="74">
        <f t="shared" si="1"/>
        <v>45778</v>
      </c>
      <c r="AZ4" s="74">
        <f t="shared" si="1"/>
        <v>45809</v>
      </c>
      <c r="BA4" s="74">
        <f t="shared" si="1"/>
        <v>45839</v>
      </c>
      <c r="BB4" s="74">
        <f t="shared" si="1"/>
        <v>45870</v>
      </c>
      <c r="BC4" s="74">
        <f t="shared" si="1"/>
        <v>45901</v>
      </c>
      <c r="BD4" s="74">
        <f t="shared" si="1"/>
        <v>45931</v>
      </c>
      <c r="BE4" s="74">
        <f t="shared" si="1"/>
        <v>45962</v>
      </c>
      <c r="BF4" s="74">
        <f t="shared" si="1"/>
        <v>45992</v>
      </c>
      <c r="BG4" s="74">
        <f t="shared" si="1"/>
        <v>46023</v>
      </c>
      <c r="BH4" s="74">
        <f t="shared" si="1"/>
        <v>46054</v>
      </c>
      <c r="BI4" s="74">
        <f t="shared" si="1"/>
        <v>46082</v>
      </c>
      <c r="BJ4" s="74">
        <f t="shared" si="1"/>
        <v>46113</v>
      </c>
      <c r="BK4" s="74">
        <f t="shared" si="1"/>
        <v>46143</v>
      </c>
      <c r="BL4" s="74">
        <f t="shared" si="1"/>
        <v>46174</v>
      </c>
      <c r="BM4" s="74">
        <f t="shared" si="1"/>
        <v>46204</v>
      </c>
      <c r="BN4" s="74">
        <f t="shared" si="1"/>
        <v>46235</v>
      </c>
      <c r="BO4" s="74">
        <f t="shared" si="1"/>
        <v>46266</v>
      </c>
      <c r="BP4" s="74">
        <f t="shared" si="1"/>
        <v>46296</v>
      </c>
      <c r="BQ4" s="74">
        <f t="shared" si="1"/>
        <v>46327</v>
      </c>
      <c r="BR4" s="74">
        <f t="shared" si="1"/>
        <v>46357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 t="shared" ref="K5:BR5" si="2">EDATE(K4,1)-1</f>
        <v>44592</v>
      </c>
      <c r="L5" s="74">
        <f t="shared" si="2"/>
        <v>44620</v>
      </c>
      <c r="M5" s="74">
        <f t="shared" si="2"/>
        <v>44651</v>
      </c>
      <c r="N5" s="74">
        <f t="shared" si="2"/>
        <v>44681</v>
      </c>
      <c r="O5" s="74">
        <f t="shared" si="2"/>
        <v>44712</v>
      </c>
      <c r="P5" s="74">
        <f t="shared" si="2"/>
        <v>44742</v>
      </c>
      <c r="Q5" s="74">
        <f t="shared" si="2"/>
        <v>44773</v>
      </c>
      <c r="R5" s="74">
        <f t="shared" si="2"/>
        <v>44804</v>
      </c>
      <c r="S5" s="74">
        <f t="shared" si="2"/>
        <v>44834</v>
      </c>
      <c r="T5" s="74">
        <f t="shared" si="2"/>
        <v>44865</v>
      </c>
      <c r="U5" s="74">
        <f t="shared" si="2"/>
        <v>44895</v>
      </c>
      <c r="V5" s="74">
        <f t="shared" si="2"/>
        <v>44926</v>
      </c>
      <c r="W5" s="74">
        <f t="shared" si="2"/>
        <v>44957</v>
      </c>
      <c r="X5" s="74">
        <f t="shared" si="2"/>
        <v>44985</v>
      </c>
      <c r="Y5" s="74">
        <f t="shared" si="2"/>
        <v>45016</v>
      </c>
      <c r="Z5" s="74">
        <f t="shared" si="2"/>
        <v>45046</v>
      </c>
      <c r="AA5" s="74">
        <f t="shared" si="2"/>
        <v>45077</v>
      </c>
      <c r="AB5" s="74">
        <f t="shared" si="2"/>
        <v>45107</v>
      </c>
      <c r="AC5" s="74">
        <f t="shared" si="2"/>
        <v>45138</v>
      </c>
      <c r="AD5" s="74">
        <f t="shared" si="2"/>
        <v>45169</v>
      </c>
      <c r="AE5" s="74">
        <f t="shared" si="2"/>
        <v>45199</v>
      </c>
      <c r="AF5" s="74">
        <f t="shared" si="2"/>
        <v>45230</v>
      </c>
      <c r="AG5" s="74">
        <f t="shared" si="2"/>
        <v>45260</v>
      </c>
      <c r="AH5" s="74">
        <f t="shared" si="2"/>
        <v>45291</v>
      </c>
      <c r="AI5" s="74">
        <f t="shared" si="2"/>
        <v>45322</v>
      </c>
      <c r="AJ5" s="74">
        <f t="shared" si="2"/>
        <v>45351</v>
      </c>
      <c r="AK5" s="74">
        <f t="shared" si="2"/>
        <v>45382</v>
      </c>
      <c r="AL5" s="74">
        <f t="shared" si="2"/>
        <v>45412</v>
      </c>
      <c r="AM5" s="74">
        <f t="shared" si="2"/>
        <v>45443</v>
      </c>
      <c r="AN5" s="74">
        <f t="shared" si="2"/>
        <v>45473</v>
      </c>
      <c r="AO5" s="74">
        <f t="shared" si="2"/>
        <v>45504</v>
      </c>
      <c r="AP5" s="74">
        <f t="shared" si="2"/>
        <v>45535</v>
      </c>
      <c r="AQ5" s="74">
        <f t="shared" si="2"/>
        <v>45565</v>
      </c>
      <c r="AR5" s="74">
        <f t="shared" si="2"/>
        <v>45596</v>
      </c>
      <c r="AS5" s="74">
        <f t="shared" si="2"/>
        <v>45626</v>
      </c>
      <c r="AT5" s="74">
        <f t="shared" si="2"/>
        <v>45657</v>
      </c>
      <c r="AU5" s="74">
        <f t="shared" si="2"/>
        <v>45688</v>
      </c>
      <c r="AV5" s="74">
        <f t="shared" si="2"/>
        <v>45716</v>
      </c>
      <c r="AW5" s="74">
        <f t="shared" si="2"/>
        <v>45747</v>
      </c>
      <c r="AX5" s="74">
        <f t="shared" si="2"/>
        <v>45777</v>
      </c>
      <c r="AY5" s="74">
        <f t="shared" si="2"/>
        <v>45808</v>
      </c>
      <c r="AZ5" s="74">
        <f t="shared" si="2"/>
        <v>45838</v>
      </c>
      <c r="BA5" s="74">
        <f t="shared" si="2"/>
        <v>45869</v>
      </c>
      <c r="BB5" s="74">
        <f t="shared" si="2"/>
        <v>45900</v>
      </c>
      <c r="BC5" s="74">
        <f t="shared" si="2"/>
        <v>45930</v>
      </c>
      <c r="BD5" s="74">
        <f t="shared" si="2"/>
        <v>45961</v>
      </c>
      <c r="BE5" s="74">
        <f t="shared" si="2"/>
        <v>45991</v>
      </c>
      <c r="BF5" s="74">
        <f t="shared" si="2"/>
        <v>46022</v>
      </c>
      <c r="BG5" s="74">
        <f t="shared" si="2"/>
        <v>46053</v>
      </c>
      <c r="BH5" s="74">
        <f t="shared" si="2"/>
        <v>46081</v>
      </c>
      <c r="BI5" s="74">
        <f t="shared" si="2"/>
        <v>46112</v>
      </c>
      <c r="BJ5" s="74">
        <f t="shared" si="2"/>
        <v>46142</v>
      </c>
      <c r="BK5" s="74">
        <f t="shared" si="2"/>
        <v>46173</v>
      </c>
      <c r="BL5" s="74">
        <f t="shared" si="2"/>
        <v>46203</v>
      </c>
      <c r="BM5" s="74">
        <f t="shared" si="2"/>
        <v>46234</v>
      </c>
      <c r="BN5" s="74">
        <f t="shared" si="2"/>
        <v>46265</v>
      </c>
      <c r="BO5" s="74">
        <f t="shared" si="2"/>
        <v>46295</v>
      </c>
      <c r="BP5" s="74">
        <f t="shared" si="2"/>
        <v>46326</v>
      </c>
      <c r="BQ5" s="74">
        <f t="shared" si="2"/>
        <v>46356</v>
      </c>
      <c r="BR5" s="74">
        <f t="shared" si="2"/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BR6" si="3">YEAR(K4)</f>
        <v>2022</v>
      </c>
      <c r="L6" s="77">
        <f t="shared" si="3"/>
        <v>2022</v>
      </c>
      <c r="M6" s="77">
        <f t="shared" si="3"/>
        <v>2022</v>
      </c>
      <c r="N6" s="77">
        <f t="shared" si="3"/>
        <v>2022</v>
      </c>
      <c r="O6" s="77">
        <f t="shared" si="3"/>
        <v>2022</v>
      </c>
      <c r="P6" s="77">
        <f t="shared" si="3"/>
        <v>2022</v>
      </c>
      <c r="Q6" s="77">
        <f t="shared" si="3"/>
        <v>2022</v>
      </c>
      <c r="R6" s="77">
        <f t="shared" si="3"/>
        <v>2022</v>
      </c>
      <c r="S6" s="77">
        <f t="shared" si="3"/>
        <v>2022</v>
      </c>
      <c r="T6" s="77">
        <f t="shared" si="3"/>
        <v>2022</v>
      </c>
      <c r="U6" s="77">
        <f t="shared" si="3"/>
        <v>2022</v>
      </c>
      <c r="V6" s="77">
        <f t="shared" si="3"/>
        <v>2022</v>
      </c>
      <c r="W6" s="77">
        <f t="shared" si="3"/>
        <v>2023</v>
      </c>
      <c r="X6" s="77">
        <f t="shared" si="3"/>
        <v>2023</v>
      </c>
      <c r="Y6" s="77">
        <f t="shared" si="3"/>
        <v>2023</v>
      </c>
      <c r="Z6" s="77">
        <f t="shared" si="3"/>
        <v>2023</v>
      </c>
      <c r="AA6" s="77">
        <f t="shared" si="3"/>
        <v>2023</v>
      </c>
      <c r="AB6" s="77">
        <f t="shared" si="3"/>
        <v>2023</v>
      </c>
      <c r="AC6" s="77">
        <f t="shared" si="3"/>
        <v>2023</v>
      </c>
      <c r="AD6" s="77">
        <f t="shared" si="3"/>
        <v>2023</v>
      </c>
      <c r="AE6" s="77">
        <f t="shared" si="3"/>
        <v>2023</v>
      </c>
      <c r="AF6" s="77">
        <f t="shared" si="3"/>
        <v>2023</v>
      </c>
      <c r="AG6" s="77">
        <f t="shared" si="3"/>
        <v>2023</v>
      </c>
      <c r="AH6" s="77">
        <f t="shared" si="3"/>
        <v>2023</v>
      </c>
      <c r="AI6" s="77">
        <f t="shared" si="3"/>
        <v>2024</v>
      </c>
      <c r="AJ6" s="77">
        <f t="shared" si="3"/>
        <v>2024</v>
      </c>
      <c r="AK6" s="77">
        <f t="shared" si="3"/>
        <v>2024</v>
      </c>
      <c r="AL6" s="77">
        <f t="shared" si="3"/>
        <v>2024</v>
      </c>
      <c r="AM6" s="77">
        <f t="shared" si="3"/>
        <v>2024</v>
      </c>
      <c r="AN6" s="77">
        <f t="shared" si="3"/>
        <v>2024</v>
      </c>
      <c r="AO6" s="77">
        <f t="shared" si="3"/>
        <v>2024</v>
      </c>
      <c r="AP6" s="77">
        <f t="shared" si="3"/>
        <v>2024</v>
      </c>
      <c r="AQ6" s="77">
        <f t="shared" si="3"/>
        <v>2024</v>
      </c>
      <c r="AR6" s="77">
        <f t="shared" si="3"/>
        <v>2024</v>
      </c>
      <c r="AS6" s="77">
        <f t="shared" si="3"/>
        <v>2024</v>
      </c>
      <c r="AT6" s="77">
        <f t="shared" si="3"/>
        <v>2024</v>
      </c>
      <c r="AU6" s="77">
        <f t="shared" si="3"/>
        <v>2025</v>
      </c>
      <c r="AV6" s="77">
        <f t="shared" si="3"/>
        <v>2025</v>
      </c>
      <c r="AW6" s="77">
        <f t="shared" si="3"/>
        <v>2025</v>
      </c>
      <c r="AX6" s="77">
        <f t="shared" si="3"/>
        <v>2025</v>
      </c>
      <c r="AY6" s="77">
        <f t="shared" si="3"/>
        <v>2025</v>
      </c>
      <c r="AZ6" s="77">
        <f t="shared" si="3"/>
        <v>2025</v>
      </c>
      <c r="BA6" s="77">
        <f t="shared" si="3"/>
        <v>2025</v>
      </c>
      <c r="BB6" s="77">
        <f t="shared" si="3"/>
        <v>2025</v>
      </c>
      <c r="BC6" s="77">
        <f t="shared" si="3"/>
        <v>2025</v>
      </c>
      <c r="BD6" s="77">
        <f t="shared" si="3"/>
        <v>2025</v>
      </c>
      <c r="BE6" s="77">
        <f t="shared" si="3"/>
        <v>2025</v>
      </c>
      <c r="BF6" s="77">
        <f t="shared" si="3"/>
        <v>2025</v>
      </c>
      <c r="BG6" s="77">
        <f t="shared" si="3"/>
        <v>2026</v>
      </c>
      <c r="BH6" s="77">
        <f t="shared" si="3"/>
        <v>2026</v>
      </c>
      <c r="BI6" s="77">
        <f t="shared" si="3"/>
        <v>2026</v>
      </c>
      <c r="BJ6" s="77">
        <f t="shared" si="3"/>
        <v>2026</v>
      </c>
      <c r="BK6" s="77">
        <f t="shared" si="3"/>
        <v>2026</v>
      </c>
      <c r="BL6" s="77">
        <f t="shared" si="3"/>
        <v>2026</v>
      </c>
      <c r="BM6" s="77">
        <f t="shared" si="3"/>
        <v>2026</v>
      </c>
      <c r="BN6" s="77">
        <f t="shared" si="3"/>
        <v>2026</v>
      </c>
      <c r="BO6" s="77">
        <f t="shared" si="3"/>
        <v>2026</v>
      </c>
      <c r="BP6" s="77">
        <f t="shared" si="3"/>
        <v>2026</v>
      </c>
      <c r="BQ6" s="77">
        <f t="shared" si="3"/>
        <v>2026</v>
      </c>
      <c r="BR6" s="77">
        <f t="shared" si="3"/>
        <v>2026</v>
      </c>
    </row>
    <row r="8">
      <c r="D8" s="51" t="s">
        <v>100</v>
      </c>
      <c r="K8" s="51">
        <f t="shared" ref="K8:BR8" si="4">J8+1</f>
        <v>1</v>
      </c>
      <c r="L8" s="51">
        <f t="shared" si="4"/>
        <v>2</v>
      </c>
      <c r="M8" s="51">
        <f t="shared" si="4"/>
        <v>3</v>
      </c>
      <c r="N8" s="51">
        <f t="shared" si="4"/>
        <v>4</v>
      </c>
      <c r="O8" s="51">
        <f t="shared" si="4"/>
        <v>5</v>
      </c>
      <c r="P8" s="51">
        <f t="shared" si="4"/>
        <v>6</v>
      </c>
      <c r="Q8" s="51">
        <f t="shared" si="4"/>
        <v>7</v>
      </c>
      <c r="R8" s="51">
        <f t="shared" si="4"/>
        <v>8</v>
      </c>
      <c r="S8" s="51">
        <f t="shared" si="4"/>
        <v>9</v>
      </c>
      <c r="T8" s="51">
        <f t="shared" si="4"/>
        <v>10</v>
      </c>
      <c r="U8" s="51">
        <f t="shared" si="4"/>
        <v>11</v>
      </c>
      <c r="V8" s="51">
        <f t="shared" si="4"/>
        <v>12</v>
      </c>
      <c r="W8" s="51">
        <f t="shared" si="4"/>
        <v>13</v>
      </c>
      <c r="X8" s="51">
        <f t="shared" si="4"/>
        <v>14</v>
      </c>
      <c r="Y8" s="51">
        <f t="shared" si="4"/>
        <v>15</v>
      </c>
      <c r="Z8" s="51">
        <f t="shared" si="4"/>
        <v>16</v>
      </c>
      <c r="AA8" s="51">
        <f t="shared" si="4"/>
        <v>17</v>
      </c>
      <c r="AB8" s="51">
        <f t="shared" si="4"/>
        <v>18</v>
      </c>
      <c r="AC8" s="51">
        <f t="shared" si="4"/>
        <v>19</v>
      </c>
      <c r="AD8" s="51">
        <f t="shared" si="4"/>
        <v>20</v>
      </c>
      <c r="AE8" s="51">
        <f t="shared" si="4"/>
        <v>21</v>
      </c>
      <c r="AF8" s="51">
        <f t="shared" si="4"/>
        <v>22</v>
      </c>
      <c r="AG8" s="51">
        <f t="shared" si="4"/>
        <v>23</v>
      </c>
      <c r="AH8" s="51">
        <f t="shared" si="4"/>
        <v>24</v>
      </c>
      <c r="AI8" s="51">
        <f t="shared" si="4"/>
        <v>25</v>
      </c>
      <c r="AJ8" s="51">
        <f t="shared" si="4"/>
        <v>26</v>
      </c>
      <c r="AK8" s="51">
        <f t="shared" si="4"/>
        <v>27</v>
      </c>
      <c r="AL8" s="51">
        <f t="shared" si="4"/>
        <v>28</v>
      </c>
      <c r="AM8" s="51">
        <f t="shared" si="4"/>
        <v>29</v>
      </c>
      <c r="AN8" s="51">
        <f t="shared" si="4"/>
        <v>30</v>
      </c>
      <c r="AO8" s="51">
        <f t="shared" si="4"/>
        <v>31</v>
      </c>
      <c r="AP8" s="51">
        <f t="shared" si="4"/>
        <v>32</v>
      </c>
      <c r="AQ8" s="51">
        <f t="shared" si="4"/>
        <v>33</v>
      </c>
      <c r="AR8" s="51">
        <f t="shared" si="4"/>
        <v>34</v>
      </c>
      <c r="AS8" s="51">
        <f t="shared" si="4"/>
        <v>35</v>
      </c>
      <c r="AT8" s="51">
        <f t="shared" si="4"/>
        <v>36</v>
      </c>
      <c r="AU8" s="51">
        <f t="shared" si="4"/>
        <v>37</v>
      </c>
      <c r="AV8" s="51">
        <f t="shared" si="4"/>
        <v>38</v>
      </c>
      <c r="AW8" s="51">
        <f t="shared" si="4"/>
        <v>39</v>
      </c>
      <c r="AX8" s="51">
        <f t="shared" si="4"/>
        <v>40</v>
      </c>
      <c r="AY8" s="51">
        <f t="shared" si="4"/>
        <v>41</v>
      </c>
      <c r="AZ8" s="51">
        <f t="shared" si="4"/>
        <v>42</v>
      </c>
      <c r="BA8" s="51">
        <f t="shared" si="4"/>
        <v>43</v>
      </c>
      <c r="BB8" s="51">
        <f t="shared" si="4"/>
        <v>44</v>
      </c>
      <c r="BC8" s="51">
        <f t="shared" si="4"/>
        <v>45</v>
      </c>
      <c r="BD8" s="51">
        <f t="shared" si="4"/>
        <v>46</v>
      </c>
      <c r="BE8" s="51">
        <f t="shared" si="4"/>
        <v>47</v>
      </c>
      <c r="BF8" s="51">
        <f t="shared" si="4"/>
        <v>48</v>
      </c>
      <c r="BG8" s="51">
        <f t="shared" si="4"/>
        <v>49</v>
      </c>
      <c r="BH8" s="51">
        <f t="shared" si="4"/>
        <v>50</v>
      </c>
      <c r="BI8" s="51">
        <f t="shared" si="4"/>
        <v>51</v>
      </c>
      <c r="BJ8" s="51">
        <f t="shared" si="4"/>
        <v>52</v>
      </c>
      <c r="BK8" s="51">
        <f t="shared" si="4"/>
        <v>53</v>
      </c>
      <c r="BL8" s="51">
        <f t="shared" si="4"/>
        <v>54</v>
      </c>
      <c r="BM8" s="51">
        <f t="shared" si="4"/>
        <v>55</v>
      </c>
      <c r="BN8" s="51">
        <f t="shared" si="4"/>
        <v>56</v>
      </c>
      <c r="BO8" s="51">
        <f t="shared" si="4"/>
        <v>57</v>
      </c>
      <c r="BP8" s="51">
        <f t="shared" si="4"/>
        <v>58</v>
      </c>
      <c r="BQ8" s="51">
        <f t="shared" si="4"/>
        <v>59</v>
      </c>
      <c r="BR8" s="51">
        <f t="shared" si="4"/>
        <v>60</v>
      </c>
    </row>
    <row r="10">
      <c r="B10" s="49" t="s">
        <v>281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</row>
    <row r="11">
      <c r="C11" s="79" t="s">
        <v>282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</row>
    <row r="12">
      <c r="D12" s="65" t="s">
        <v>20</v>
      </c>
    </row>
    <row r="13">
      <c r="D13" s="53" t="str">
        <f>M_Calc!D125</f>
        <v>Total Sharp sand order</v>
      </c>
      <c r="E13" s="66" t="str">
        <f>Currency</f>
        <v>[₦]</v>
      </c>
      <c r="K13" s="67">
        <f>M_Calc!K125</f>
        <v>0</v>
      </c>
      <c r="L13" s="67">
        <f>M_Calc!L125</f>
        <v>0</v>
      </c>
      <c r="M13" s="67">
        <f>M_Calc!M125</f>
        <v>0</v>
      </c>
      <c r="N13" s="67">
        <f>M_Calc!N125</f>
        <v>0</v>
      </c>
      <c r="O13" s="67">
        <f>M_Calc!O125</f>
        <v>0</v>
      </c>
      <c r="P13" s="67">
        <f>M_Calc!P125</f>
        <v>0</v>
      </c>
      <c r="Q13" s="67">
        <f>M_Calc!Q125</f>
        <v>0</v>
      </c>
      <c r="R13" s="67">
        <f>M_Calc!R125</f>
        <v>0</v>
      </c>
      <c r="S13" s="67">
        <f>M_Calc!S125</f>
        <v>0</v>
      </c>
      <c r="T13" s="67">
        <f>M_Calc!T125</f>
        <v>0</v>
      </c>
      <c r="U13" s="67">
        <f>M_Calc!U125</f>
        <v>0</v>
      </c>
      <c r="V13" s="67">
        <f>M_Calc!V125</f>
        <v>0</v>
      </c>
      <c r="W13" s="67">
        <f>M_Calc!W125</f>
        <v>0</v>
      </c>
      <c r="X13" s="67">
        <f>M_Calc!X125</f>
        <v>0</v>
      </c>
      <c r="Y13" s="67">
        <f>M_Calc!Y125</f>
        <v>0</v>
      </c>
      <c r="Z13" s="67">
        <f>M_Calc!Z125</f>
        <v>0</v>
      </c>
      <c r="AA13" s="67">
        <f>M_Calc!AA125</f>
        <v>0</v>
      </c>
      <c r="AB13" s="67">
        <f>M_Calc!AB125</f>
        <v>0</v>
      </c>
      <c r="AC13" s="67">
        <f>M_Calc!AC125</f>
        <v>0</v>
      </c>
      <c r="AD13" s="67">
        <f>M_Calc!AD125</f>
        <v>0</v>
      </c>
      <c r="AE13" s="67">
        <f>M_Calc!AE125</f>
        <v>0</v>
      </c>
      <c r="AF13" s="67">
        <f>M_Calc!AF125</f>
        <v>0</v>
      </c>
      <c r="AG13" s="67">
        <f>M_Calc!AG125</f>
        <v>0</v>
      </c>
      <c r="AH13" s="67">
        <f>M_Calc!AH125</f>
        <v>0</v>
      </c>
      <c r="AI13" s="67">
        <f>M_Calc!AI125</f>
        <v>0</v>
      </c>
      <c r="AJ13" s="67">
        <f>M_Calc!AJ125</f>
        <v>0</v>
      </c>
      <c r="AK13" s="67">
        <f>M_Calc!AK125</f>
        <v>0</v>
      </c>
      <c r="AL13" s="67">
        <f>M_Calc!AL125</f>
        <v>0</v>
      </c>
      <c r="AM13" s="67">
        <f>M_Calc!AM125</f>
        <v>0</v>
      </c>
      <c r="AN13" s="67">
        <f>M_Calc!AN125</f>
        <v>0</v>
      </c>
      <c r="AO13" s="67">
        <f>M_Calc!AO125</f>
        <v>0</v>
      </c>
      <c r="AP13" s="67">
        <f>M_Calc!AP125</f>
        <v>0</v>
      </c>
      <c r="AQ13" s="67">
        <f>M_Calc!AQ125</f>
        <v>0</v>
      </c>
      <c r="AR13" s="67">
        <f>M_Calc!AR125</f>
        <v>0</v>
      </c>
      <c r="AS13" s="67">
        <f>M_Calc!AS125</f>
        <v>0</v>
      </c>
      <c r="AT13" s="67">
        <f>M_Calc!AT125</f>
        <v>0</v>
      </c>
      <c r="AU13" s="67">
        <f>M_Calc!AU125</f>
        <v>0</v>
      </c>
      <c r="AV13" s="67">
        <f>M_Calc!AV125</f>
        <v>0</v>
      </c>
      <c r="AW13" s="67">
        <f>M_Calc!AW125</f>
        <v>0</v>
      </c>
      <c r="AX13" s="67">
        <f>M_Calc!AX125</f>
        <v>0</v>
      </c>
      <c r="AY13" s="67">
        <f>M_Calc!AY125</f>
        <v>0</v>
      </c>
      <c r="AZ13" s="67">
        <f>M_Calc!AZ125</f>
        <v>0</v>
      </c>
      <c r="BA13" s="67">
        <f>M_Calc!BA125</f>
        <v>0</v>
      </c>
      <c r="BB13" s="67">
        <f>M_Calc!BB125</f>
        <v>0</v>
      </c>
      <c r="BC13" s="67">
        <f>M_Calc!BC125</f>
        <v>0</v>
      </c>
      <c r="BD13" s="67">
        <f>M_Calc!BD125</f>
        <v>0</v>
      </c>
      <c r="BE13" s="67">
        <f>M_Calc!BE125</f>
        <v>0</v>
      </c>
      <c r="BF13" s="67">
        <f>M_Calc!BF125</f>
        <v>0</v>
      </c>
      <c r="BG13" s="67">
        <f>M_Calc!BG125</f>
        <v>0</v>
      </c>
      <c r="BH13" s="67">
        <f>M_Calc!BH125</f>
        <v>0</v>
      </c>
      <c r="BI13" s="67">
        <f>M_Calc!BI125</f>
        <v>0</v>
      </c>
      <c r="BJ13" s="67">
        <f>M_Calc!BJ125</f>
        <v>0</v>
      </c>
      <c r="BK13" s="67">
        <f>M_Calc!BK125</f>
        <v>0</v>
      </c>
      <c r="BL13" s="67">
        <f>M_Calc!BL125</f>
        <v>0</v>
      </c>
      <c r="BM13" s="67">
        <f>M_Calc!BM125</f>
        <v>0</v>
      </c>
      <c r="BN13" s="67">
        <f>M_Calc!BN125</f>
        <v>0</v>
      </c>
      <c r="BO13" s="67">
        <f>M_Calc!BO125</f>
        <v>0</v>
      </c>
      <c r="BP13" s="67">
        <f>M_Calc!BP125</f>
        <v>0</v>
      </c>
      <c r="BQ13" s="67">
        <f>M_Calc!BQ125</f>
        <v>0</v>
      </c>
      <c r="BR13" s="67">
        <f>M_Calc!BR125</f>
        <v>0</v>
      </c>
    </row>
    <row r="14">
      <c r="D14" s="53" t="str">
        <f>M_Calc!D130</f>
        <v>Total Granite Order</v>
      </c>
      <c r="E14" s="66" t="str">
        <f>Currency</f>
        <v>[₦]</v>
      </c>
      <c r="K14" s="67">
        <f>M_Calc!K130</f>
        <v>10385000</v>
      </c>
      <c r="L14" s="67">
        <f>M_Calc!L130</f>
        <v>10739541.67</v>
      </c>
      <c r="M14" s="67">
        <f>M_Calc!M130</f>
        <v>11114555.56</v>
      </c>
      <c r="N14" s="67">
        <f>M_Calc!N130</f>
        <v>11511019.53</v>
      </c>
      <c r="O14" s="67">
        <f>M_Calc!O130</f>
        <v>11929961.09</v>
      </c>
      <c r="P14" s="67">
        <f>M_Calc!P130</f>
        <v>12372459.89</v>
      </c>
      <c r="Q14" s="67">
        <f>M_Calc!Q130</f>
        <v>12839650.29</v>
      </c>
      <c r="R14" s="67">
        <f>M_Calc!R130</f>
        <v>13332724.08</v>
      </c>
      <c r="S14" s="67">
        <f>M_Calc!S130</f>
        <v>13852933.37</v>
      </c>
      <c r="T14" s="67">
        <f>M_Calc!T130</f>
        <v>14401593.57</v>
      </c>
      <c r="U14" s="67">
        <f>M_Calc!U130</f>
        <v>14980086.57</v>
      </c>
      <c r="V14" s="67">
        <f>M_Calc!V130</f>
        <v>15589863.98</v>
      </c>
      <c r="W14" s="67">
        <f>M_Calc!W130</f>
        <v>17524809.26</v>
      </c>
      <c r="X14" s="67">
        <f>M_Calc!X130</f>
        <v>17911046.49</v>
      </c>
      <c r="Y14" s="67">
        <f>M_Calc!Y130</f>
        <v>18307804.37</v>
      </c>
      <c r="Z14" s="67">
        <f>M_Calc!Z130</f>
        <v>18715331.5</v>
      </c>
      <c r="AA14" s="67">
        <f>M_Calc!AA130</f>
        <v>19133882.93</v>
      </c>
      <c r="AB14" s="67">
        <f>M_Calc!AB130</f>
        <v>19563720.36</v>
      </c>
      <c r="AC14" s="67">
        <f>M_Calc!AC130</f>
        <v>20005112.21</v>
      </c>
      <c r="AD14" s="67">
        <f>M_Calc!AD130</f>
        <v>20458333.87</v>
      </c>
      <c r="AE14" s="67">
        <f>M_Calc!AE130</f>
        <v>20923667.85</v>
      </c>
      <c r="AF14" s="67">
        <f>M_Calc!AF130</f>
        <v>21401403.92</v>
      </c>
      <c r="AG14" s="67">
        <f>M_Calc!AG130</f>
        <v>21891839.31</v>
      </c>
      <c r="AH14" s="67">
        <f>M_Calc!AH130</f>
        <v>22395278.92</v>
      </c>
      <c r="AI14" s="67">
        <f>M_Calc!AI130</f>
        <v>27586975.07</v>
      </c>
      <c r="AJ14" s="67">
        <f>M_Calc!AJ130</f>
        <v>29485990.37</v>
      </c>
      <c r="AK14" s="67">
        <f>M_Calc!AK130</f>
        <v>31454336.82</v>
      </c>
      <c r="AL14" s="67">
        <f>M_Calc!AL130</f>
        <v>33494842.89</v>
      </c>
      <c r="AM14" s="67">
        <f>M_Calc!AM130</f>
        <v>35610449.78</v>
      </c>
      <c r="AN14" s="67">
        <f>M_Calc!AN130</f>
        <v>37804215.83</v>
      </c>
      <c r="AO14" s="67">
        <f>M_Calc!AO130</f>
        <v>40079321.28</v>
      </c>
      <c r="AP14" s="67">
        <f>M_Calc!AP130</f>
        <v>42439073.15</v>
      </c>
      <c r="AQ14" s="67">
        <f>M_Calc!AQ130</f>
        <v>44886910.27</v>
      </c>
      <c r="AR14" s="67">
        <f>M_Calc!AR130</f>
        <v>47426408.59</v>
      </c>
      <c r="AS14" s="67">
        <f>M_Calc!AS130</f>
        <v>50061286.65</v>
      </c>
      <c r="AT14" s="67">
        <f>M_Calc!AT130</f>
        <v>52795411.33</v>
      </c>
      <c r="AU14" s="67">
        <f>M_Calc!AU130</f>
        <v>62470141.37</v>
      </c>
      <c r="AV14" s="67">
        <f>M_Calc!AV130</f>
        <v>64256158.7</v>
      </c>
      <c r="AW14" s="67">
        <f>M_Calc!AW130</f>
        <v>66073424.6</v>
      </c>
      <c r="AX14" s="67">
        <f>M_Calc!AX130</f>
        <v>67922601.29</v>
      </c>
      <c r="AY14" s="67">
        <f>M_Calc!AY130</f>
        <v>69804363.95</v>
      </c>
      <c r="AZ14" s="67">
        <f>M_Calc!AZ130</f>
        <v>71719400.94</v>
      </c>
      <c r="BA14" s="67">
        <f>M_Calc!BA130</f>
        <v>73668414.09</v>
      </c>
      <c r="BB14" s="67">
        <f>M_Calc!BB130</f>
        <v>75652118.96</v>
      </c>
      <c r="BC14" s="67">
        <f>M_Calc!BC130</f>
        <v>77671245.12</v>
      </c>
      <c r="BD14" s="67">
        <f>M_Calc!BD130</f>
        <v>79726536.43</v>
      </c>
      <c r="BE14" s="67">
        <f>M_Calc!BE130</f>
        <v>81818751.36</v>
      </c>
      <c r="BF14" s="67">
        <f>M_Calc!BF130</f>
        <v>83948663.21</v>
      </c>
      <c r="BG14" s="67">
        <f>M_Calc!BG130</f>
        <v>96690914.47</v>
      </c>
      <c r="BH14" s="67">
        <f>M_Calc!BH130</f>
        <v>101162149.8</v>
      </c>
      <c r="BI14" s="67">
        <f>M_Calc!BI130</f>
        <v>105760978.4</v>
      </c>
      <c r="BJ14" s="67">
        <f>M_Calc!BJ130</f>
        <v>110491255.3</v>
      </c>
      <c r="BK14" s="67">
        <f>M_Calc!BK130</f>
        <v>115356951.2</v>
      </c>
      <c r="BL14" s="67">
        <f>M_Calc!BL130</f>
        <v>120362155.6</v>
      </c>
      <c r="BM14" s="67">
        <f>M_Calc!BM130</f>
        <v>125511080.8</v>
      </c>
      <c r="BN14" s="67">
        <f>M_Calc!BN130</f>
        <v>130808065.1</v>
      </c>
      <c r="BO14" s="67">
        <f>M_Calc!BO130</f>
        <v>136257577.1</v>
      </c>
      <c r="BP14" s="67">
        <f>M_Calc!BP130</f>
        <v>141864219.2</v>
      </c>
      <c r="BQ14" s="67">
        <f>M_Calc!BQ130</f>
        <v>147632731.7</v>
      </c>
      <c r="BR14" s="67">
        <f>M_Calc!BR130</f>
        <v>153567997.1</v>
      </c>
    </row>
    <row r="15">
      <c r="D15" s="100" t="str">
        <f>M_Calc!D135</f>
        <v>Income from Truck hire</v>
      </c>
      <c r="E15" s="66" t="str">
        <f>Currency</f>
        <v>[₦]</v>
      </c>
      <c r="F15" s="97"/>
      <c r="G15" s="97"/>
      <c r="H15" s="97"/>
      <c r="I15" s="97"/>
      <c r="J15" s="97"/>
      <c r="K15" s="100">
        <f>M_Calc!K135</f>
        <v>0</v>
      </c>
      <c r="L15" s="100">
        <f>M_Calc!L135</f>
        <v>0</v>
      </c>
      <c r="M15" s="100">
        <f>M_Calc!M135</f>
        <v>0</v>
      </c>
      <c r="N15" s="100">
        <f>M_Calc!N135</f>
        <v>0</v>
      </c>
      <c r="O15" s="100">
        <f>M_Calc!O135</f>
        <v>0</v>
      </c>
      <c r="P15" s="100">
        <f>M_Calc!P135</f>
        <v>0</v>
      </c>
      <c r="Q15" s="100">
        <f>M_Calc!Q135</f>
        <v>0</v>
      </c>
      <c r="R15" s="100">
        <f>M_Calc!R135</f>
        <v>0</v>
      </c>
      <c r="S15" s="100">
        <f>M_Calc!S135</f>
        <v>0</v>
      </c>
      <c r="T15" s="100">
        <f>M_Calc!T135</f>
        <v>0</v>
      </c>
      <c r="U15" s="100">
        <f>M_Calc!U135</f>
        <v>0</v>
      </c>
      <c r="V15" s="100">
        <f>M_Calc!V135</f>
        <v>0</v>
      </c>
      <c r="W15" s="100">
        <f>M_Calc!W135</f>
        <v>0</v>
      </c>
      <c r="X15" s="100">
        <f>M_Calc!X135</f>
        <v>0</v>
      </c>
      <c r="Y15" s="100">
        <f>M_Calc!Y135</f>
        <v>0</v>
      </c>
      <c r="Z15" s="100">
        <f>M_Calc!Z135</f>
        <v>0</v>
      </c>
      <c r="AA15" s="100">
        <f>M_Calc!AA135</f>
        <v>0</v>
      </c>
      <c r="AB15" s="100">
        <f>M_Calc!AB135</f>
        <v>0</v>
      </c>
      <c r="AC15" s="100">
        <f>M_Calc!AC135</f>
        <v>0</v>
      </c>
      <c r="AD15" s="100">
        <f>M_Calc!AD135</f>
        <v>0</v>
      </c>
      <c r="AE15" s="100">
        <f>M_Calc!AE135</f>
        <v>0</v>
      </c>
      <c r="AF15" s="100">
        <f>M_Calc!AF135</f>
        <v>0</v>
      </c>
      <c r="AG15" s="100">
        <f>M_Calc!AG135</f>
        <v>0</v>
      </c>
      <c r="AH15" s="100">
        <f>M_Calc!AH135</f>
        <v>0</v>
      </c>
      <c r="AI15" s="100">
        <f>M_Calc!AI135</f>
        <v>0</v>
      </c>
      <c r="AJ15" s="100">
        <f>M_Calc!AJ135</f>
        <v>0</v>
      </c>
      <c r="AK15" s="100">
        <f>M_Calc!AK135</f>
        <v>0</v>
      </c>
      <c r="AL15" s="100">
        <f>M_Calc!AL135</f>
        <v>0</v>
      </c>
      <c r="AM15" s="100">
        <f>M_Calc!AM135</f>
        <v>0</v>
      </c>
      <c r="AN15" s="100">
        <f>M_Calc!AN135</f>
        <v>0</v>
      </c>
      <c r="AO15" s="100">
        <f>M_Calc!AO135</f>
        <v>0</v>
      </c>
      <c r="AP15" s="100">
        <f>M_Calc!AP135</f>
        <v>0</v>
      </c>
      <c r="AQ15" s="100">
        <f>M_Calc!AQ135</f>
        <v>0</v>
      </c>
      <c r="AR15" s="100">
        <f>M_Calc!AR135</f>
        <v>0</v>
      </c>
      <c r="AS15" s="100">
        <f>M_Calc!AS135</f>
        <v>0</v>
      </c>
      <c r="AT15" s="100">
        <f>M_Calc!AT135</f>
        <v>0</v>
      </c>
      <c r="AU15" s="100">
        <f>M_Calc!AU135</f>
        <v>0</v>
      </c>
      <c r="AV15" s="100">
        <f>M_Calc!AV135</f>
        <v>0</v>
      </c>
      <c r="AW15" s="100">
        <f>M_Calc!AW135</f>
        <v>0</v>
      </c>
      <c r="AX15" s="100">
        <f>M_Calc!AX135</f>
        <v>0</v>
      </c>
      <c r="AY15" s="100">
        <f>M_Calc!AY135</f>
        <v>0</v>
      </c>
      <c r="AZ15" s="100">
        <f>M_Calc!AZ135</f>
        <v>0</v>
      </c>
      <c r="BA15" s="100">
        <f>M_Calc!BA135</f>
        <v>0</v>
      </c>
      <c r="BB15" s="100">
        <f>M_Calc!BB135</f>
        <v>0</v>
      </c>
      <c r="BC15" s="100">
        <f>M_Calc!BC135</f>
        <v>0</v>
      </c>
      <c r="BD15" s="100">
        <f>M_Calc!BD135</f>
        <v>0</v>
      </c>
      <c r="BE15" s="100">
        <f>M_Calc!BE135</f>
        <v>0</v>
      </c>
      <c r="BF15" s="100">
        <f>M_Calc!BF135</f>
        <v>0</v>
      </c>
      <c r="BG15" s="100">
        <f>M_Calc!BG135</f>
        <v>0</v>
      </c>
      <c r="BH15" s="100">
        <f>M_Calc!BH135</f>
        <v>0</v>
      </c>
      <c r="BI15" s="100">
        <f>M_Calc!BI135</f>
        <v>0</v>
      </c>
      <c r="BJ15" s="100">
        <f>M_Calc!BJ135</f>
        <v>0</v>
      </c>
      <c r="BK15" s="100">
        <f>M_Calc!BK135</f>
        <v>0</v>
      </c>
      <c r="BL15" s="100">
        <f>M_Calc!BL135</f>
        <v>0</v>
      </c>
      <c r="BM15" s="100">
        <f>M_Calc!BM135</f>
        <v>0</v>
      </c>
      <c r="BN15" s="100">
        <f>M_Calc!BN135</f>
        <v>0</v>
      </c>
      <c r="BO15" s="100">
        <f>M_Calc!BO135</f>
        <v>0</v>
      </c>
      <c r="BP15" s="100">
        <f>M_Calc!BP135</f>
        <v>0</v>
      </c>
      <c r="BQ15" s="100">
        <f>M_Calc!BQ135</f>
        <v>0</v>
      </c>
      <c r="BR15" s="100">
        <f>M_Calc!BR135</f>
        <v>0</v>
      </c>
    </row>
    <row r="16">
      <c r="A16" s="125"/>
      <c r="B16" s="125"/>
      <c r="C16" s="125"/>
      <c r="D16" s="126" t="s">
        <v>21</v>
      </c>
      <c r="E16" s="127" t="str">
        <f>Currency</f>
        <v>[₦]</v>
      </c>
      <c r="F16" s="126"/>
      <c r="G16" s="126"/>
      <c r="H16" s="126"/>
      <c r="I16" s="126"/>
      <c r="J16" s="126"/>
      <c r="K16" s="128">
        <f t="shared" ref="K16:BR16" si="5">SUM(K13:K15)</f>
        <v>10385000</v>
      </c>
      <c r="L16" s="128">
        <f t="shared" si="5"/>
        <v>10739541.67</v>
      </c>
      <c r="M16" s="128">
        <f t="shared" si="5"/>
        <v>11114555.56</v>
      </c>
      <c r="N16" s="128">
        <f t="shared" si="5"/>
        <v>11511019.53</v>
      </c>
      <c r="O16" s="128">
        <f t="shared" si="5"/>
        <v>11929961.09</v>
      </c>
      <c r="P16" s="128">
        <f t="shared" si="5"/>
        <v>12372459.89</v>
      </c>
      <c r="Q16" s="128">
        <f t="shared" si="5"/>
        <v>12839650.29</v>
      </c>
      <c r="R16" s="128">
        <f t="shared" si="5"/>
        <v>13332724.08</v>
      </c>
      <c r="S16" s="128">
        <f t="shared" si="5"/>
        <v>13852933.37</v>
      </c>
      <c r="T16" s="128">
        <f t="shared" si="5"/>
        <v>14401593.57</v>
      </c>
      <c r="U16" s="128">
        <f t="shared" si="5"/>
        <v>14980086.57</v>
      </c>
      <c r="V16" s="128">
        <f t="shared" si="5"/>
        <v>15589863.98</v>
      </c>
      <c r="W16" s="128">
        <f t="shared" si="5"/>
        <v>17524809.26</v>
      </c>
      <c r="X16" s="128">
        <f t="shared" si="5"/>
        <v>17911046.49</v>
      </c>
      <c r="Y16" s="128">
        <f t="shared" si="5"/>
        <v>18307804.37</v>
      </c>
      <c r="Z16" s="128">
        <f t="shared" si="5"/>
        <v>18715331.5</v>
      </c>
      <c r="AA16" s="128">
        <f t="shared" si="5"/>
        <v>19133882.93</v>
      </c>
      <c r="AB16" s="128">
        <f t="shared" si="5"/>
        <v>19563720.36</v>
      </c>
      <c r="AC16" s="128">
        <f t="shared" si="5"/>
        <v>20005112.21</v>
      </c>
      <c r="AD16" s="128">
        <f t="shared" si="5"/>
        <v>20458333.87</v>
      </c>
      <c r="AE16" s="128">
        <f t="shared" si="5"/>
        <v>20923667.85</v>
      </c>
      <c r="AF16" s="128">
        <f t="shared" si="5"/>
        <v>21401403.92</v>
      </c>
      <c r="AG16" s="128">
        <f t="shared" si="5"/>
        <v>21891839.31</v>
      </c>
      <c r="AH16" s="128">
        <f t="shared" si="5"/>
        <v>22395278.92</v>
      </c>
      <c r="AI16" s="128">
        <f t="shared" si="5"/>
        <v>27586975.07</v>
      </c>
      <c r="AJ16" s="128">
        <f t="shared" si="5"/>
        <v>29485990.37</v>
      </c>
      <c r="AK16" s="128">
        <f t="shared" si="5"/>
        <v>31454336.82</v>
      </c>
      <c r="AL16" s="128">
        <f t="shared" si="5"/>
        <v>33494842.89</v>
      </c>
      <c r="AM16" s="128">
        <f t="shared" si="5"/>
        <v>35610449.78</v>
      </c>
      <c r="AN16" s="128">
        <f t="shared" si="5"/>
        <v>37804215.83</v>
      </c>
      <c r="AO16" s="128">
        <f t="shared" si="5"/>
        <v>40079321.28</v>
      </c>
      <c r="AP16" s="128">
        <f t="shared" si="5"/>
        <v>42439073.15</v>
      </c>
      <c r="AQ16" s="128">
        <f t="shared" si="5"/>
        <v>44886910.27</v>
      </c>
      <c r="AR16" s="128">
        <f t="shared" si="5"/>
        <v>47426408.59</v>
      </c>
      <c r="AS16" s="128">
        <f t="shared" si="5"/>
        <v>50061286.65</v>
      </c>
      <c r="AT16" s="128">
        <f t="shared" si="5"/>
        <v>52795411.33</v>
      </c>
      <c r="AU16" s="128">
        <f t="shared" si="5"/>
        <v>62470141.37</v>
      </c>
      <c r="AV16" s="128">
        <f t="shared" si="5"/>
        <v>64256158.7</v>
      </c>
      <c r="AW16" s="128">
        <f t="shared" si="5"/>
        <v>66073424.6</v>
      </c>
      <c r="AX16" s="128">
        <f t="shared" si="5"/>
        <v>67922601.29</v>
      </c>
      <c r="AY16" s="128">
        <f t="shared" si="5"/>
        <v>69804363.95</v>
      </c>
      <c r="AZ16" s="128">
        <f t="shared" si="5"/>
        <v>71719400.94</v>
      </c>
      <c r="BA16" s="128">
        <f t="shared" si="5"/>
        <v>73668414.09</v>
      </c>
      <c r="BB16" s="128">
        <f t="shared" si="5"/>
        <v>75652118.96</v>
      </c>
      <c r="BC16" s="128">
        <f t="shared" si="5"/>
        <v>77671245.12</v>
      </c>
      <c r="BD16" s="128">
        <f t="shared" si="5"/>
        <v>79726536.43</v>
      </c>
      <c r="BE16" s="128">
        <f t="shared" si="5"/>
        <v>81818751.36</v>
      </c>
      <c r="BF16" s="128">
        <f t="shared" si="5"/>
        <v>83948663.21</v>
      </c>
      <c r="BG16" s="128">
        <f t="shared" si="5"/>
        <v>96690914.47</v>
      </c>
      <c r="BH16" s="128">
        <f t="shared" si="5"/>
        <v>101162149.8</v>
      </c>
      <c r="BI16" s="128">
        <f t="shared" si="5"/>
        <v>105760978.4</v>
      </c>
      <c r="BJ16" s="128">
        <f t="shared" si="5"/>
        <v>110491255.3</v>
      </c>
      <c r="BK16" s="128">
        <f t="shared" si="5"/>
        <v>115356951.2</v>
      </c>
      <c r="BL16" s="128">
        <f t="shared" si="5"/>
        <v>120362155.6</v>
      </c>
      <c r="BM16" s="128">
        <f t="shared" si="5"/>
        <v>125511080.8</v>
      </c>
      <c r="BN16" s="128">
        <f t="shared" si="5"/>
        <v>130808065.1</v>
      </c>
      <c r="BO16" s="128">
        <f t="shared" si="5"/>
        <v>136257577.1</v>
      </c>
      <c r="BP16" s="128">
        <f t="shared" si="5"/>
        <v>141864219.2</v>
      </c>
      <c r="BQ16" s="128">
        <f t="shared" si="5"/>
        <v>147632731.7</v>
      </c>
      <c r="BR16" s="128">
        <f t="shared" si="5"/>
        <v>153567997.1</v>
      </c>
    </row>
    <row r="17">
      <c r="D17" s="65" t="s">
        <v>283</v>
      </c>
    </row>
    <row r="18">
      <c r="D18" s="53" t="str">
        <f>M_Calc!D148</f>
        <v>Direct Material</v>
      </c>
      <c r="E18" s="66" t="str">
        <f>Currency</f>
        <v>[₦]</v>
      </c>
      <c r="K18" s="67">
        <f>M_Calc!K148</f>
        <v>9865750</v>
      </c>
      <c r="L18" s="67">
        <f>M_Calc!L148</f>
        <v>10202564.58</v>
      </c>
      <c r="M18" s="67">
        <f>M_Calc!M148</f>
        <v>10558827.78</v>
      </c>
      <c r="N18" s="67">
        <f>M_Calc!N148</f>
        <v>10935468.55</v>
      </c>
      <c r="O18" s="67">
        <f>M_Calc!O148</f>
        <v>11333463.04</v>
      </c>
      <c r="P18" s="67">
        <f>M_Calc!P148</f>
        <v>11753836.9</v>
      </c>
      <c r="Q18" s="67">
        <f>M_Calc!Q148</f>
        <v>12197667.77</v>
      </c>
      <c r="R18" s="67">
        <f>M_Calc!R148</f>
        <v>12666087.87</v>
      </c>
      <c r="S18" s="67">
        <f>M_Calc!S148</f>
        <v>13160286.7</v>
      </c>
      <c r="T18" s="67">
        <f>M_Calc!T148</f>
        <v>13681513.9</v>
      </c>
      <c r="U18" s="67">
        <f>M_Calc!U148</f>
        <v>14231082.24</v>
      </c>
      <c r="V18" s="67">
        <f>M_Calc!V148</f>
        <v>14810370.78</v>
      </c>
      <c r="W18" s="67">
        <f>M_Calc!W148</f>
        <v>16648568.8</v>
      </c>
      <c r="X18" s="67">
        <f>M_Calc!X148</f>
        <v>17015494.17</v>
      </c>
      <c r="Y18" s="67">
        <f>M_Calc!Y148</f>
        <v>17392414.15</v>
      </c>
      <c r="Z18" s="67">
        <f>M_Calc!Z148</f>
        <v>17779564.92</v>
      </c>
      <c r="AA18" s="67">
        <f>M_Calc!AA148</f>
        <v>18177188.79</v>
      </c>
      <c r="AB18" s="67">
        <f>M_Calc!AB148</f>
        <v>18585534.34</v>
      </c>
      <c r="AC18" s="67">
        <f>M_Calc!AC148</f>
        <v>19004856.6</v>
      </c>
      <c r="AD18" s="67">
        <f>M_Calc!AD148</f>
        <v>19435417.18</v>
      </c>
      <c r="AE18" s="67">
        <f>M_Calc!AE148</f>
        <v>19877484.46</v>
      </c>
      <c r="AF18" s="67">
        <f>M_Calc!AF148</f>
        <v>20331333.72</v>
      </c>
      <c r="AG18" s="67">
        <f>M_Calc!AG148</f>
        <v>20797247.35</v>
      </c>
      <c r="AH18" s="67">
        <f>M_Calc!AH148</f>
        <v>21275514.98</v>
      </c>
      <c r="AI18" s="67">
        <f>M_Calc!AI148</f>
        <v>26207626.32</v>
      </c>
      <c r="AJ18" s="67">
        <f>M_Calc!AJ148</f>
        <v>28011690.85</v>
      </c>
      <c r="AK18" s="67">
        <f>M_Calc!AK148</f>
        <v>29881619.98</v>
      </c>
      <c r="AL18" s="67">
        <f>M_Calc!AL148</f>
        <v>31820100.75</v>
      </c>
      <c r="AM18" s="67">
        <f>M_Calc!AM148</f>
        <v>33829927.29</v>
      </c>
      <c r="AN18" s="67">
        <f>M_Calc!AN148</f>
        <v>35914005.03</v>
      </c>
      <c r="AO18" s="67">
        <f>M_Calc!AO148</f>
        <v>38075355.22</v>
      </c>
      <c r="AP18" s="67">
        <f>M_Calc!AP148</f>
        <v>40317119.49</v>
      </c>
      <c r="AQ18" s="67">
        <f>M_Calc!AQ148</f>
        <v>42642564.76</v>
      </c>
      <c r="AR18" s="67">
        <f>M_Calc!AR148</f>
        <v>45055088.16</v>
      </c>
      <c r="AS18" s="67">
        <f>M_Calc!AS148</f>
        <v>47558222.32</v>
      </c>
      <c r="AT18" s="67">
        <f>M_Calc!AT148</f>
        <v>50155640.76</v>
      </c>
      <c r="AU18" s="67">
        <f>M_Calc!AU148</f>
        <v>59346634.3</v>
      </c>
      <c r="AV18" s="67">
        <f>M_Calc!AV148</f>
        <v>61043350.77</v>
      </c>
      <c r="AW18" s="67">
        <f>M_Calc!AW148</f>
        <v>62769753.37</v>
      </c>
      <c r="AX18" s="67">
        <f>M_Calc!AX148</f>
        <v>64526471.23</v>
      </c>
      <c r="AY18" s="67">
        <f>M_Calc!AY148</f>
        <v>66314145.75</v>
      </c>
      <c r="AZ18" s="67">
        <f>M_Calc!AZ148</f>
        <v>68133430.89</v>
      </c>
      <c r="BA18" s="67">
        <f>M_Calc!BA148</f>
        <v>69984993.38</v>
      </c>
      <c r="BB18" s="67">
        <f>M_Calc!BB148</f>
        <v>71869513.01</v>
      </c>
      <c r="BC18" s="67">
        <f>M_Calc!BC148</f>
        <v>73787682.86</v>
      </c>
      <c r="BD18" s="67">
        <f>M_Calc!BD148</f>
        <v>75740209.61</v>
      </c>
      <c r="BE18" s="67">
        <f>M_Calc!BE148</f>
        <v>77727813.79</v>
      </c>
      <c r="BF18" s="67">
        <f>M_Calc!BF148</f>
        <v>79751230.05</v>
      </c>
      <c r="BG18" s="67">
        <f>M_Calc!BG148</f>
        <v>91856368.75</v>
      </c>
      <c r="BH18" s="67">
        <f>M_Calc!BH148</f>
        <v>96104042.3</v>
      </c>
      <c r="BI18" s="67">
        <f>M_Calc!BI148</f>
        <v>100472929.5</v>
      </c>
      <c r="BJ18" s="67">
        <f>M_Calc!BJ148</f>
        <v>104966692.6</v>
      </c>
      <c r="BK18" s="67">
        <f>M_Calc!BK148</f>
        <v>109589103.6</v>
      </c>
      <c r="BL18" s="67">
        <f>M_Calc!BL148</f>
        <v>114344047.8</v>
      </c>
      <c r="BM18" s="67">
        <f>M_Calc!BM148</f>
        <v>119235526.8</v>
      </c>
      <c r="BN18" s="67">
        <f>M_Calc!BN148</f>
        <v>124267661.9</v>
      </c>
      <c r="BO18" s="67">
        <f>M_Calc!BO148</f>
        <v>129444698.3</v>
      </c>
      <c r="BP18" s="67">
        <f>M_Calc!BP148</f>
        <v>134771008.2</v>
      </c>
      <c r="BQ18" s="67">
        <f>M_Calc!BQ148</f>
        <v>140251095.1</v>
      </c>
      <c r="BR18" s="67">
        <f>M_Calc!BR148</f>
        <v>145889597.2</v>
      </c>
    </row>
    <row r="19">
      <c r="D19" s="53" t="str">
        <f>M_Calc!D149</f>
        <v>Hosting, webserver &amp; domain</v>
      </c>
      <c r="E19" s="66" t="str">
        <f>Currency</f>
        <v>[₦]</v>
      </c>
      <c r="K19" s="67">
        <f>M_Calc!K149</f>
        <v>10000</v>
      </c>
      <c r="L19" s="67">
        <f>M_Calc!L149</f>
        <v>10000</v>
      </c>
      <c r="M19" s="67">
        <f>M_Calc!M149</f>
        <v>10000</v>
      </c>
      <c r="N19" s="67">
        <f>M_Calc!N149</f>
        <v>10000</v>
      </c>
      <c r="O19" s="67">
        <f>M_Calc!O149</f>
        <v>10000</v>
      </c>
      <c r="P19" s="67">
        <f>M_Calc!P149</f>
        <v>10000</v>
      </c>
      <c r="Q19" s="67">
        <f>M_Calc!Q149</f>
        <v>10000</v>
      </c>
      <c r="R19" s="67">
        <f>M_Calc!R149</f>
        <v>10000</v>
      </c>
      <c r="S19" s="67">
        <f>M_Calc!S149</f>
        <v>10000</v>
      </c>
      <c r="T19" s="67">
        <f>M_Calc!T149</f>
        <v>10000</v>
      </c>
      <c r="U19" s="67">
        <f>M_Calc!U149</f>
        <v>10000</v>
      </c>
      <c r="V19" s="67">
        <f>M_Calc!V149</f>
        <v>10000</v>
      </c>
      <c r="W19" s="67">
        <f>M_Calc!W149</f>
        <v>10000</v>
      </c>
      <c r="X19" s="67">
        <f>M_Calc!X149</f>
        <v>10000</v>
      </c>
      <c r="Y19" s="67">
        <f>M_Calc!Y149</f>
        <v>10000</v>
      </c>
      <c r="Z19" s="67">
        <f>M_Calc!Z149</f>
        <v>10000</v>
      </c>
      <c r="AA19" s="67">
        <f>M_Calc!AA149</f>
        <v>10000</v>
      </c>
      <c r="AB19" s="67">
        <f>M_Calc!AB149</f>
        <v>10000</v>
      </c>
      <c r="AC19" s="67">
        <f>M_Calc!AC149</f>
        <v>10000</v>
      </c>
      <c r="AD19" s="67">
        <f>M_Calc!AD149</f>
        <v>10000</v>
      </c>
      <c r="AE19" s="67">
        <f>M_Calc!AE149</f>
        <v>10000</v>
      </c>
      <c r="AF19" s="67">
        <f>M_Calc!AF149</f>
        <v>10000</v>
      </c>
      <c r="AG19" s="67">
        <f>M_Calc!AG149</f>
        <v>10000</v>
      </c>
      <c r="AH19" s="67">
        <f>M_Calc!AH149</f>
        <v>10000</v>
      </c>
      <c r="AI19" s="67">
        <f>M_Calc!AI149</f>
        <v>10000</v>
      </c>
      <c r="AJ19" s="67">
        <f>M_Calc!AJ149</f>
        <v>10000</v>
      </c>
      <c r="AK19" s="67">
        <f>M_Calc!AK149</f>
        <v>10000</v>
      </c>
      <c r="AL19" s="67">
        <f>M_Calc!AL149</f>
        <v>10000</v>
      </c>
      <c r="AM19" s="67">
        <f>M_Calc!AM149</f>
        <v>10000</v>
      </c>
      <c r="AN19" s="67">
        <f>M_Calc!AN149</f>
        <v>10000</v>
      </c>
      <c r="AO19" s="67">
        <f>M_Calc!AO149</f>
        <v>10000</v>
      </c>
      <c r="AP19" s="67">
        <f>M_Calc!AP149</f>
        <v>10000</v>
      </c>
      <c r="AQ19" s="67">
        <f>M_Calc!AQ149</f>
        <v>10000</v>
      </c>
      <c r="AR19" s="67">
        <f>M_Calc!AR149</f>
        <v>10000</v>
      </c>
      <c r="AS19" s="67">
        <f>M_Calc!AS149</f>
        <v>10000</v>
      </c>
      <c r="AT19" s="67">
        <f>M_Calc!AT149</f>
        <v>10000</v>
      </c>
      <c r="AU19" s="67">
        <f>M_Calc!AU149</f>
        <v>10000</v>
      </c>
      <c r="AV19" s="67">
        <f>M_Calc!AV149</f>
        <v>10000</v>
      </c>
      <c r="AW19" s="67">
        <f>M_Calc!AW149</f>
        <v>10000</v>
      </c>
      <c r="AX19" s="67">
        <f>M_Calc!AX149</f>
        <v>10000</v>
      </c>
      <c r="AY19" s="67">
        <f>M_Calc!AY149</f>
        <v>10000</v>
      </c>
      <c r="AZ19" s="67">
        <f>M_Calc!AZ149</f>
        <v>10000</v>
      </c>
      <c r="BA19" s="67">
        <f>M_Calc!BA149</f>
        <v>10000</v>
      </c>
      <c r="BB19" s="67">
        <f>M_Calc!BB149</f>
        <v>10000</v>
      </c>
      <c r="BC19" s="67">
        <f>M_Calc!BC149</f>
        <v>10000</v>
      </c>
      <c r="BD19" s="67">
        <f>M_Calc!BD149</f>
        <v>10000</v>
      </c>
      <c r="BE19" s="67">
        <f>M_Calc!BE149</f>
        <v>10000</v>
      </c>
      <c r="BF19" s="67">
        <f>M_Calc!BF149</f>
        <v>10000</v>
      </c>
      <c r="BG19" s="67">
        <f>M_Calc!BG149</f>
        <v>10000</v>
      </c>
      <c r="BH19" s="67">
        <f>M_Calc!BH149</f>
        <v>10000</v>
      </c>
      <c r="BI19" s="67">
        <f>M_Calc!BI149</f>
        <v>10000</v>
      </c>
      <c r="BJ19" s="67">
        <f>M_Calc!BJ149</f>
        <v>10000</v>
      </c>
      <c r="BK19" s="67">
        <f>M_Calc!BK149</f>
        <v>10000</v>
      </c>
      <c r="BL19" s="67">
        <f>M_Calc!BL149</f>
        <v>10000</v>
      </c>
      <c r="BM19" s="67">
        <f>M_Calc!BM149</f>
        <v>10000</v>
      </c>
      <c r="BN19" s="67">
        <f>M_Calc!BN149</f>
        <v>10000</v>
      </c>
      <c r="BO19" s="67">
        <f>M_Calc!BO149</f>
        <v>10000</v>
      </c>
      <c r="BP19" s="67">
        <f>M_Calc!BP149</f>
        <v>10000</v>
      </c>
      <c r="BQ19" s="67">
        <f>M_Calc!BQ149</f>
        <v>10000</v>
      </c>
      <c r="BR19" s="67">
        <f>M_Calc!BR149</f>
        <v>10000</v>
      </c>
    </row>
    <row r="20">
      <c r="D20" s="53" t="str">
        <f>M_Calc!D150</f>
        <v>Other cost</v>
      </c>
      <c r="E20" s="66" t="str">
        <f>Currency</f>
        <v>[₦]</v>
      </c>
      <c r="K20" s="67">
        <f>M_Calc!K150</f>
        <v>103850</v>
      </c>
      <c r="L20" s="67">
        <f>M_Calc!L150</f>
        <v>107395.4167</v>
      </c>
      <c r="M20" s="67">
        <f>M_Calc!M150</f>
        <v>111145.5556</v>
      </c>
      <c r="N20" s="67">
        <f>M_Calc!N150</f>
        <v>115110.1953</v>
      </c>
      <c r="O20" s="67">
        <f>M_Calc!O150</f>
        <v>119299.6109</v>
      </c>
      <c r="P20" s="67">
        <f>M_Calc!P150</f>
        <v>123724.5989</v>
      </c>
      <c r="Q20" s="67">
        <f>M_Calc!Q150</f>
        <v>128396.5029</v>
      </c>
      <c r="R20" s="67">
        <f>M_Calc!R150</f>
        <v>133327.2408</v>
      </c>
      <c r="S20" s="67">
        <f>M_Calc!S150</f>
        <v>138529.3337</v>
      </c>
      <c r="T20" s="67">
        <f>M_Calc!T150</f>
        <v>144015.9357</v>
      </c>
      <c r="U20" s="67">
        <f>M_Calc!U150</f>
        <v>149800.8657</v>
      </c>
      <c r="V20" s="67">
        <f>M_Calc!V150</f>
        <v>155898.6398</v>
      </c>
      <c r="W20" s="67">
        <f>M_Calc!W150</f>
        <v>175248.0926</v>
      </c>
      <c r="X20" s="67">
        <f>M_Calc!X150</f>
        <v>179110.4649</v>
      </c>
      <c r="Y20" s="67">
        <f>M_Calc!Y150</f>
        <v>183078.0437</v>
      </c>
      <c r="Z20" s="67">
        <f>M_Calc!Z150</f>
        <v>187153.315</v>
      </c>
      <c r="AA20" s="67">
        <f>M_Calc!AA150</f>
        <v>191338.8293</v>
      </c>
      <c r="AB20" s="67">
        <f>M_Calc!AB150</f>
        <v>195637.2036</v>
      </c>
      <c r="AC20" s="67">
        <f>M_Calc!AC150</f>
        <v>200051.1221</v>
      </c>
      <c r="AD20" s="67">
        <f>M_Calc!AD150</f>
        <v>204583.3387</v>
      </c>
      <c r="AE20" s="67">
        <f>M_Calc!AE150</f>
        <v>209236.6785</v>
      </c>
      <c r="AF20" s="67">
        <f>M_Calc!AF150</f>
        <v>214014.0392</v>
      </c>
      <c r="AG20" s="67">
        <f>M_Calc!AG150</f>
        <v>218918.3931</v>
      </c>
      <c r="AH20" s="67">
        <f>M_Calc!AH150</f>
        <v>223952.7892</v>
      </c>
      <c r="AI20" s="67">
        <f>M_Calc!AI150</f>
        <v>275869.7507</v>
      </c>
      <c r="AJ20" s="67">
        <f>M_Calc!AJ150</f>
        <v>294859.9037</v>
      </c>
      <c r="AK20" s="67">
        <f>M_Calc!AK150</f>
        <v>314543.3682</v>
      </c>
      <c r="AL20" s="67">
        <f>M_Calc!AL150</f>
        <v>334948.4289</v>
      </c>
      <c r="AM20" s="67">
        <f>M_Calc!AM150</f>
        <v>356104.4978</v>
      </c>
      <c r="AN20" s="67">
        <f>M_Calc!AN150</f>
        <v>378042.1583</v>
      </c>
      <c r="AO20" s="67">
        <f>M_Calc!AO150</f>
        <v>400793.2128</v>
      </c>
      <c r="AP20" s="67">
        <f>M_Calc!AP150</f>
        <v>424390.7315</v>
      </c>
      <c r="AQ20" s="67">
        <f>M_Calc!AQ150</f>
        <v>448869.1027</v>
      </c>
      <c r="AR20" s="67">
        <f>M_Calc!AR150</f>
        <v>474264.0859</v>
      </c>
      <c r="AS20" s="67">
        <f>M_Calc!AS150</f>
        <v>500612.8665</v>
      </c>
      <c r="AT20" s="67">
        <f>M_Calc!AT150</f>
        <v>527954.1133</v>
      </c>
      <c r="AU20" s="67">
        <f>M_Calc!AU150</f>
        <v>624701.4137</v>
      </c>
      <c r="AV20" s="67">
        <f>M_Calc!AV150</f>
        <v>642561.587</v>
      </c>
      <c r="AW20" s="67">
        <f>M_Calc!AW150</f>
        <v>660734.246</v>
      </c>
      <c r="AX20" s="67">
        <f>M_Calc!AX150</f>
        <v>679226.0129</v>
      </c>
      <c r="AY20" s="67">
        <f>M_Calc!AY150</f>
        <v>698043.6395</v>
      </c>
      <c r="AZ20" s="67">
        <f>M_Calc!AZ150</f>
        <v>717194.0094</v>
      </c>
      <c r="BA20" s="67">
        <f>M_Calc!BA150</f>
        <v>736684.1409</v>
      </c>
      <c r="BB20" s="67">
        <f>M_Calc!BB150</f>
        <v>756521.1896</v>
      </c>
      <c r="BC20" s="67">
        <f>M_Calc!BC150</f>
        <v>776712.4512</v>
      </c>
      <c r="BD20" s="67">
        <f>M_Calc!BD150</f>
        <v>797265.3643</v>
      </c>
      <c r="BE20" s="67">
        <f>M_Calc!BE150</f>
        <v>818187.5136</v>
      </c>
      <c r="BF20" s="67">
        <f>M_Calc!BF150</f>
        <v>839486.6321</v>
      </c>
      <c r="BG20" s="67">
        <f>M_Calc!BG150</f>
        <v>966909.1447</v>
      </c>
      <c r="BH20" s="67">
        <f>M_Calc!BH150</f>
        <v>1011621.498</v>
      </c>
      <c r="BI20" s="67">
        <f>M_Calc!BI150</f>
        <v>1057609.784</v>
      </c>
      <c r="BJ20" s="67">
        <f>M_Calc!BJ150</f>
        <v>1104912.553</v>
      </c>
      <c r="BK20" s="67">
        <f>M_Calc!BK150</f>
        <v>1153569.512</v>
      </c>
      <c r="BL20" s="67">
        <f>M_Calc!BL150</f>
        <v>1203621.556</v>
      </c>
      <c r="BM20" s="67">
        <f>M_Calc!BM150</f>
        <v>1255110.808</v>
      </c>
      <c r="BN20" s="67">
        <f>M_Calc!BN150</f>
        <v>1308080.651</v>
      </c>
      <c r="BO20" s="67">
        <f>M_Calc!BO150</f>
        <v>1362575.771</v>
      </c>
      <c r="BP20" s="67">
        <f>M_Calc!BP150</f>
        <v>1418642.192</v>
      </c>
      <c r="BQ20" s="67">
        <f>M_Calc!BQ150</f>
        <v>1476327.317</v>
      </c>
      <c r="BR20" s="67">
        <f>M_Calc!BR150</f>
        <v>1535679.971</v>
      </c>
    </row>
    <row r="21" ht="15.75" customHeight="1">
      <c r="D21" s="98" t="s">
        <v>283</v>
      </c>
      <c r="E21" s="98" t="str">
        <f>Currency</f>
        <v>[₦]</v>
      </c>
      <c r="F21" s="98"/>
      <c r="G21" s="98"/>
      <c r="H21" s="98"/>
      <c r="I21" s="98"/>
      <c r="J21" s="98"/>
      <c r="K21" s="98">
        <f t="shared" ref="K21:BR21" si="6">SUM(K18:K20)</f>
        <v>9979600</v>
      </c>
      <c r="L21" s="98">
        <f t="shared" si="6"/>
        <v>10319960</v>
      </c>
      <c r="M21" s="98">
        <f t="shared" si="6"/>
        <v>10679973.33</v>
      </c>
      <c r="N21" s="98">
        <f t="shared" si="6"/>
        <v>11060578.74</v>
      </c>
      <c r="O21" s="98">
        <f t="shared" si="6"/>
        <v>11462762.65</v>
      </c>
      <c r="P21" s="98">
        <f t="shared" si="6"/>
        <v>11887561.5</v>
      </c>
      <c r="Q21" s="98">
        <f t="shared" si="6"/>
        <v>12336064.27</v>
      </c>
      <c r="R21" s="98">
        <f t="shared" si="6"/>
        <v>12809415.11</v>
      </c>
      <c r="S21" s="98">
        <f t="shared" si="6"/>
        <v>13308816.03</v>
      </c>
      <c r="T21" s="98">
        <f t="shared" si="6"/>
        <v>13835529.83</v>
      </c>
      <c r="U21" s="98">
        <f t="shared" si="6"/>
        <v>14390883.1</v>
      </c>
      <c r="V21" s="98">
        <f t="shared" si="6"/>
        <v>14976269.42</v>
      </c>
      <c r="W21" s="98">
        <f t="shared" si="6"/>
        <v>16833816.89</v>
      </c>
      <c r="X21" s="98">
        <f t="shared" si="6"/>
        <v>17204604.63</v>
      </c>
      <c r="Y21" s="98">
        <f t="shared" si="6"/>
        <v>17585492.19</v>
      </c>
      <c r="Z21" s="98">
        <f t="shared" si="6"/>
        <v>17976718.24</v>
      </c>
      <c r="AA21" s="98">
        <f t="shared" si="6"/>
        <v>18378527.62</v>
      </c>
      <c r="AB21" s="98">
        <f t="shared" si="6"/>
        <v>18791171.54</v>
      </c>
      <c r="AC21" s="98">
        <f t="shared" si="6"/>
        <v>19214907.72</v>
      </c>
      <c r="AD21" s="98">
        <f t="shared" si="6"/>
        <v>19650000.52</v>
      </c>
      <c r="AE21" s="98">
        <f t="shared" si="6"/>
        <v>20096721.14</v>
      </c>
      <c r="AF21" s="98">
        <f t="shared" si="6"/>
        <v>20555347.76</v>
      </c>
      <c r="AG21" s="98">
        <f t="shared" si="6"/>
        <v>21026165.74</v>
      </c>
      <c r="AH21" s="98">
        <f t="shared" si="6"/>
        <v>21509467.77</v>
      </c>
      <c r="AI21" s="98">
        <f t="shared" si="6"/>
        <v>26493496.07</v>
      </c>
      <c r="AJ21" s="98">
        <f t="shared" si="6"/>
        <v>28316550.76</v>
      </c>
      <c r="AK21" s="98">
        <f t="shared" si="6"/>
        <v>30206163.34</v>
      </c>
      <c r="AL21" s="98">
        <f t="shared" si="6"/>
        <v>32165049.18</v>
      </c>
      <c r="AM21" s="98">
        <f t="shared" si="6"/>
        <v>34196031.79</v>
      </c>
      <c r="AN21" s="98">
        <f t="shared" si="6"/>
        <v>36302047.19</v>
      </c>
      <c r="AO21" s="98">
        <f t="shared" si="6"/>
        <v>38486148.43</v>
      </c>
      <c r="AP21" s="98">
        <f t="shared" si="6"/>
        <v>40751510.23</v>
      </c>
      <c r="AQ21" s="98">
        <f t="shared" si="6"/>
        <v>43101433.86</v>
      </c>
      <c r="AR21" s="98">
        <f t="shared" si="6"/>
        <v>45539352.24</v>
      </c>
      <c r="AS21" s="98">
        <f t="shared" si="6"/>
        <v>48068835.19</v>
      </c>
      <c r="AT21" s="98">
        <f t="shared" si="6"/>
        <v>50693594.88</v>
      </c>
      <c r="AU21" s="98">
        <f t="shared" si="6"/>
        <v>59981335.71</v>
      </c>
      <c r="AV21" s="98">
        <f t="shared" si="6"/>
        <v>61695912.36</v>
      </c>
      <c r="AW21" s="98">
        <f t="shared" si="6"/>
        <v>63440487.62</v>
      </c>
      <c r="AX21" s="98">
        <f t="shared" si="6"/>
        <v>65215697.24</v>
      </c>
      <c r="AY21" s="98">
        <f t="shared" si="6"/>
        <v>67022189.39</v>
      </c>
      <c r="AZ21" s="98">
        <f t="shared" si="6"/>
        <v>68860624.9</v>
      </c>
      <c r="BA21" s="98">
        <f t="shared" si="6"/>
        <v>70731677.52</v>
      </c>
      <c r="BB21" s="98">
        <f t="shared" si="6"/>
        <v>72636034.2</v>
      </c>
      <c r="BC21" s="98">
        <f t="shared" si="6"/>
        <v>74574395.31</v>
      </c>
      <c r="BD21" s="98">
        <f t="shared" si="6"/>
        <v>76547474.98</v>
      </c>
      <c r="BE21" s="98">
        <f t="shared" si="6"/>
        <v>78556001.31</v>
      </c>
      <c r="BF21" s="98">
        <f t="shared" si="6"/>
        <v>80600716.69</v>
      </c>
      <c r="BG21" s="98">
        <f t="shared" si="6"/>
        <v>92833277.89</v>
      </c>
      <c r="BH21" s="98">
        <f t="shared" si="6"/>
        <v>97125663.8</v>
      </c>
      <c r="BI21" s="98">
        <f t="shared" si="6"/>
        <v>101540539.2</v>
      </c>
      <c r="BJ21" s="98">
        <f t="shared" si="6"/>
        <v>106081605.1</v>
      </c>
      <c r="BK21" s="98">
        <f t="shared" si="6"/>
        <v>110752673.2</v>
      </c>
      <c r="BL21" s="98">
        <f t="shared" si="6"/>
        <v>115557669.4</v>
      </c>
      <c r="BM21" s="98">
        <f t="shared" si="6"/>
        <v>120500637.6</v>
      </c>
      <c r="BN21" s="98">
        <f t="shared" si="6"/>
        <v>125585742.5</v>
      </c>
      <c r="BO21" s="98">
        <f t="shared" si="6"/>
        <v>130817274</v>
      </c>
      <c r="BP21" s="98">
        <f t="shared" si="6"/>
        <v>136199650.4</v>
      </c>
      <c r="BQ21" s="98">
        <f t="shared" si="6"/>
        <v>141737422.4</v>
      </c>
      <c r="BR21" s="98">
        <f t="shared" si="6"/>
        <v>147435277.2</v>
      </c>
    </row>
    <row r="22" ht="15.75" customHeight="1">
      <c r="D22" s="98" t="s">
        <v>36</v>
      </c>
      <c r="E22" s="98" t="str">
        <f>Currency</f>
        <v>[₦]</v>
      </c>
      <c r="F22" s="98"/>
      <c r="G22" s="98"/>
      <c r="H22" s="98"/>
      <c r="I22" s="98"/>
      <c r="J22" s="98"/>
      <c r="K22" s="98">
        <f t="shared" ref="K22:BR22" si="7">K16-K21</f>
        <v>405400</v>
      </c>
      <c r="L22" s="98">
        <f t="shared" si="7"/>
        <v>419581.6667</v>
      </c>
      <c r="M22" s="98">
        <f t="shared" si="7"/>
        <v>434582.2222</v>
      </c>
      <c r="N22" s="98">
        <f t="shared" si="7"/>
        <v>450440.781</v>
      </c>
      <c r="O22" s="98">
        <f t="shared" si="7"/>
        <v>467198.4436</v>
      </c>
      <c r="P22" s="98">
        <f t="shared" si="7"/>
        <v>484898.3956</v>
      </c>
      <c r="Q22" s="98">
        <f t="shared" si="7"/>
        <v>503586.0114</v>
      </c>
      <c r="R22" s="98">
        <f t="shared" si="7"/>
        <v>523308.9631</v>
      </c>
      <c r="S22" s="98">
        <f t="shared" si="7"/>
        <v>544117.3348</v>
      </c>
      <c r="T22" s="98">
        <f t="shared" si="7"/>
        <v>566063.743</v>
      </c>
      <c r="U22" s="98">
        <f t="shared" si="7"/>
        <v>589203.4626</v>
      </c>
      <c r="V22" s="98">
        <f t="shared" si="7"/>
        <v>613594.5593</v>
      </c>
      <c r="W22" s="98">
        <f t="shared" si="7"/>
        <v>690992.3706</v>
      </c>
      <c r="X22" s="98">
        <f t="shared" si="7"/>
        <v>706441.8597</v>
      </c>
      <c r="Y22" s="98">
        <f t="shared" si="7"/>
        <v>722312.1747</v>
      </c>
      <c r="Z22" s="98">
        <f t="shared" si="7"/>
        <v>738613.2598</v>
      </c>
      <c r="AA22" s="98">
        <f t="shared" si="7"/>
        <v>755355.3174</v>
      </c>
      <c r="AB22" s="98">
        <f t="shared" si="7"/>
        <v>772548.8142</v>
      </c>
      <c r="AC22" s="98">
        <f t="shared" si="7"/>
        <v>790204.4883</v>
      </c>
      <c r="AD22" s="98">
        <f t="shared" si="7"/>
        <v>808333.355</v>
      </c>
      <c r="AE22" s="98">
        <f t="shared" si="7"/>
        <v>826946.7141</v>
      </c>
      <c r="AF22" s="98">
        <f t="shared" si="7"/>
        <v>846056.1568</v>
      </c>
      <c r="AG22" s="98">
        <f t="shared" si="7"/>
        <v>865673.5726</v>
      </c>
      <c r="AH22" s="98">
        <f t="shared" si="7"/>
        <v>885811.157</v>
      </c>
      <c r="AI22" s="98">
        <f t="shared" si="7"/>
        <v>1093479.003</v>
      </c>
      <c r="AJ22" s="98">
        <f t="shared" si="7"/>
        <v>1169439.615</v>
      </c>
      <c r="AK22" s="98">
        <f t="shared" si="7"/>
        <v>1248173.473</v>
      </c>
      <c r="AL22" s="98">
        <f t="shared" si="7"/>
        <v>1329793.716</v>
      </c>
      <c r="AM22" s="98">
        <f t="shared" si="7"/>
        <v>1414417.991</v>
      </c>
      <c r="AN22" s="98">
        <f t="shared" si="7"/>
        <v>1502168.633</v>
      </c>
      <c r="AO22" s="98">
        <f t="shared" si="7"/>
        <v>1593172.851</v>
      </c>
      <c r="AP22" s="98">
        <f t="shared" si="7"/>
        <v>1687562.926</v>
      </c>
      <c r="AQ22" s="98">
        <f t="shared" si="7"/>
        <v>1785476.411</v>
      </c>
      <c r="AR22" s="98">
        <f t="shared" si="7"/>
        <v>1887056.343</v>
      </c>
      <c r="AS22" s="98">
        <f t="shared" si="7"/>
        <v>1992451.466</v>
      </c>
      <c r="AT22" s="98">
        <f t="shared" si="7"/>
        <v>2101816.453</v>
      </c>
      <c r="AU22" s="98">
        <f t="shared" si="7"/>
        <v>2488805.655</v>
      </c>
      <c r="AV22" s="98">
        <f t="shared" si="7"/>
        <v>2560246.348</v>
      </c>
      <c r="AW22" s="98">
        <f t="shared" si="7"/>
        <v>2632936.984</v>
      </c>
      <c r="AX22" s="98">
        <f t="shared" si="7"/>
        <v>2706904.052</v>
      </c>
      <c r="AY22" s="98">
        <f t="shared" si="7"/>
        <v>2782174.558</v>
      </c>
      <c r="AZ22" s="98">
        <f t="shared" si="7"/>
        <v>2858776.038</v>
      </c>
      <c r="BA22" s="98">
        <f t="shared" si="7"/>
        <v>2936736.564</v>
      </c>
      <c r="BB22" s="98">
        <f t="shared" si="7"/>
        <v>3016084.758</v>
      </c>
      <c r="BC22" s="98">
        <f t="shared" si="7"/>
        <v>3096849.805</v>
      </c>
      <c r="BD22" s="98">
        <f t="shared" si="7"/>
        <v>3179061.457</v>
      </c>
      <c r="BE22" s="98">
        <f t="shared" si="7"/>
        <v>3262750.054</v>
      </c>
      <c r="BF22" s="98">
        <f t="shared" si="7"/>
        <v>3347946.529</v>
      </c>
      <c r="BG22" s="98">
        <f t="shared" si="7"/>
        <v>3857636.579</v>
      </c>
      <c r="BH22" s="98">
        <f t="shared" si="7"/>
        <v>4036485.992</v>
      </c>
      <c r="BI22" s="98">
        <f t="shared" si="7"/>
        <v>4220439.135</v>
      </c>
      <c r="BJ22" s="98">
        <f t="shared" si="7"/>
        <v>4409650.213</v>
      </c>
      <c r="BK22" s="98">
        <f t="shared" si="7"/>
        <v>4604278.048</v>
      </c>
      <c r="BL22" s="98">
        <f t="shared" si="7"/>
        <v>4804486.225</v>
      </c>
      <c r="BM22" s="98">
        <f t="shared" si="7"/>
        <v>5010443.232</v>
      </c>
      <c r="BN22" s="98">
        <f t="shared" si="7"/>
        <v>5222322.605</v>
      </c>
      <c r="BO22" s="98">
        <f t="shared" si="7"/>
        <v>5440303.084</v>
      </c>
      <c r="BP22" s="98">
        <f t="shared" si="7"/>
        <v>5664568.766</v>
      </c>
      <c r="BQ22" s="98">
        <f t="shared" si="7"/>
        <v>5895309.266</v>
      </c>
      <c r="BR22" s="98">
        <f t="shared" si="7"/>
        <v>6132719.883</v>
      </c>
    </row>
    <row r="23" ht="15.75" customHeight="1">
      <c r="D23" s="65" t="s">
        <v>84</v>
      </c>
    </row>
    <row r="24" ht="15.75" customHeight="1">
      <c r="D24" s="53" t="str">
        <f>M_Calc!D202</f>
        <v>Pre-operating expenses</v>
      </c>
      <c r="E24" s="66" t="str">
        <f>Currency</f>
        <v>[₦]</v>
      </c>
      <c r="K24" s="67">
        <f>M_Calc!K202</f>
        <v>1663333.333</v>
      </c>
      <c r="L24" s="67">
        <f>M_Calc!L202</f>
        <v>3333.333333</v>
      </c>
      <c r="M24" s="67">
        <f>M_Calc!M202</f>
        <v>3333.333333</v>
      </c>
      <c r="N24" s="67">
        <f>M_Calc!N202</f>
        <v>3333.333333</v>
      </c>
      <c r="O24" s="67">
        <f>M_Calc!O202</f>
        <v>3333.333333</v>
      </c>
      <c r="P24" s="67">
        <f>M_Calc!P202</f>
        <v>3333.333333</v>
      </c>
      <c r="Q24" s="67">
        <f>M_Calc!Q202</f>
        <v>3333.333333</v>
      </c>
      <c r="R24" s="67">
        <f>M_Calc!R202</f>
        <v>3333.333333</v>
      </c>
      <c r="S24" s="67">
        <f>M_Calc!S202</f>
        <v>3333.333333</v>
      </c>
      <c r="T24" s="67">
        <f>M_Calc!T202</f>
        <v>3333.333333</v>
      </c>
      <c r="U24" s="67">
        <f>M_Calc!U202</f>
        <v>3333.333333</v>
      </c>
      <c r="V24" s="67">
        <f>M_Calc!V202</f>
        <v>3333.333333</v>
      </c>
      <c r="W24" s="67">
        <f>M_Calc!W202</f>
        <v>0</v>
      </c>
      <c r="X24" s="67">
        <f>M_Calc!X202</f>
        <v>0</v>
      </c>
      <c r="Y24" s="67">
        <f>M_Calc!Y202</f>
        <v>0</v>
      </c>
      <c r="Z24" s="67">
        <f>M_Calc!Z202</f>
        <v>0</v>
      </c>
      <c r="AA24" s="67">
        <f>M_Calc!AA202</f>
        <v>0</v>
      </c>
      <c r="AB24" s="67">
        <f>M_Calc!AB202</f>
        <v>0</v>
      </c>
      <c r="AC24" s="67">
        <f>M_Calc!AC202</f>
        <v>0</v>
      </c>
      <c r="AD24" s="67">
        <f>M_Calc!AD202</f>
        <v>0</v>
      </c>
      <c r="AE24" s="67">
        <f>M_Calc!AE202</f>
        <v>0</v>
      </c>
      <c r="AF24" s="67">
        <f>M_Calc!AF202</f>
        <v>0</v>
      </c>
      <c r="AG24" s="67">
        <f>M_Calc!AG202</f>
        <v>0</v>
      </c>
      <c r="AH24" s="67">
        <f>M_Calc!AH202</f>
        <v>0</v>
      </c>
      <c r="AI24" s="67">
        <f>M_Calc!AI202</f>
        <v>0</v>
      </c>
      <c r="AJ24" s="67">
        <f>M_Calc!AJ202</f>
        <v>0</v>
      </c>
      <c r="AK24" s="67">
        <f>M_Calc!AK202</f>
        <v>0</v>
      </c>
      <c r="AL24" s="67">
        <f>M_Calc!AL202</f>
        <v>0</v>
      </c>
      <c r="AM24" s="67">
        <f>M_Calc!AM202</f>
        <v>0</v>
      </c>
      <c r="AN24" s="67">
        <f>M_Calc!AN202</f>
        <v>0</v>
      </c>
      <c r="AO24" s="67">
        <f>M_Calc!AO202</f>
        <v>0</v>
      </c>
      <c r="AP24" s="67">
        <f>M_Calc!AP202</f>
        <v>0</v>
      </c>
      <c r="AQ24" s="67">
        <f>M_Calc!AQ202</f>
        <v>0</v>
      </c>
      <c r="AR24" s="67">
        <f>M_Calc!AR202</f>
        <v>0</v>
      </c>
      <c r="AS24" s="67">
        <f>M_Calc!AS202</f>
        <v>0</v>
      </c>
      <c r="AT24" s="67">
        <f>M_Calc!AT202</f>
        <v>0</v>
      </c>
      <c r="AU24" s="67">
        <f>M_Calc!AU202</f>
        <v>0</v>
      </c>
      <c r="AV24" s="67">
        <f>M_Calc!AV202</f>
        <v>0</v>
      </c>
      <c r="AW24" s="67">
        <f>M_Calc!AW202</f>
        <v>0</v>
      </c>
      <c r="AX24" s="67">
        <f>M_Calc!AX202</f>
        <v>0</v>
      </c>
      <c r="AY24" s="67">
        <f>M_Calc!AY202</f>
        <v>0</v>
      </c>
      <c r="AZ24" s="67">
        <f>M_Calc!AZ202</f>
        <v>0</v>
      </c>
      <c r="BA24" s="67">
        <f>M_Calc!BA202</f>
        <v>0</v>
      </c>
      <c r="BB24" s="67">
        <f>M_Calc!BB202</f>
        <v>0</v>
      </c>
      <c r="BC24" s="67">
        <f>M_Calc!BC202</f>
        <v>0</v>
      </c>
      <c r="BD24" s="67">
        <f>M_Calc!BD202</f>
        <v>0</v>
      </c>
      <c r="BE24" s="67">
        <f>M_Calc!BE202</f>
        <v>0</v>
      </c>
      <c r="BF24" s="67">
        <f>M_Calc!BF202</f>
        <v>0</v>
      </c>
      <c r="BG24" s="67">
        <f>M_Calc!BG202</f>
        <v>0</v>
      </c>
      <c r="BH24" s="67">
        <f>M_Calc!BH202</f>
        <v>0</v>
      </c>
      <c r="BI24" s="67">
        <f>M_Calc!BI202</f>
        <v>0</v>
      </c>
      <c r="BJ24" s="67">
        <f>M_Calc!BJ202</f>
        <v>0</v>
      </c>
      <c r="BK24" s="67">
        <f>M_Calc!BK202</f>
        <v>0</v>
      </c>
      <c r="BL24" s="67">
        <f>M_Calc!BL202</f>
        <v>0</v>
      </c>
      <c r="BM24" s="67">
        <f>M_Calc!BM202</f>
        <v>0</v>
      </c>
      <c r="BN24" s="67">
        <f>M_Calc!BN202</f>
        <v>0</v>
      </c>
      <c r="BO24" s="67">
        <f>M_Calc!BO202</f>
        <v>0</v>
      </c>
      <c r="BP24" s="67">
        <f>M_Calc!BP202</f>
        <v>0</v>
      </c>
      <c r="BQ24" s="67">
        <f>M_Calc!BQ202</f>
        <v>0</v>
      </c>
      <c r="BR24" s="67">
        <f>M_Calc!BR202</f>
        <v>0</v>
      </c>
    </row>
    <row r="25" ht="15.75" customHeight="1">
      <c r="D25" s="53" t="str">
        <f>M_Calc!D203</f>
        <v>Salaries</v>
      </c>
      <c r="E25" s="66" t="str">
        <f>Currency</f>
        <v>[₦]</v>
      </c>
      <c r="K25" s="67">
        <f>M_Calc!K203</f>
        <v>130000</v>
      </c>
      <c r="L25" s="67">
        <f>M_Calc!L203</f>
        <v>130000</v>
      </c>
      <c r="M25" s="67">
        <f>M_Calc!M203</f>
        <v>130000</v>
      </c>
      <c r="N25" s="67">
        <f>M_Calc!N203</f>
        <v>130000</v>
      </c>
      <c r="O25" s="67">
        <f>M_Calc!O203</f>
        <v>130000</v>
      </c>
      <c r="P25" s="67">
        <f>M_Calc!P203</f>
        <v>130000</v>
      </c>
      <c r="Q25" s="67">
        <f>M_Calc!Q203</f>
        <v>130000</v>
      </c>
      <c r="R25" s="67">
        <f>M_Calc!R203</f>
        <v>130000</v>
      </c>
      <c r="S25" s="67">
        <f>M_Calc!S203</f>
        <v>130000</v>
      </c>
      <c r="T25" s="67">
        <f>M_Calc!T203</f>
        <v>130000</v>
      </c>
      <c r="U25" s="67">
        <f>M_Calc!U203</f>
        <v>130000</v>
      </c>
      <c r="V25" s="67">
        <f>M_Calc!V203</f>
        <v>130000</v>
      </c>
      <c r="W25" s="67">
        <f>M_Calc!W203</f>
        <v>247062</v>
      </c>
      <c r="X25" s="67">
        <f>M_Calc!X203</f>
        <v>247062</v>
      </c>
      <c r="Y25" s="67">
        <f>M_Calc!Y203</f>
        <v>247062</v>
      </c>
      <c r="Z25" s="67">
        <f>M_Calc!Z203</f>
        <v>247062</v>
      </c>
      <c r="AA25" s="67">
        <f>M_Calc!AA203</f>
        <v>247062</v>
      </c>
      <c r="AB25" s="67">
        <f>M_Calc!AB203</f>
        <v>247062</v>
      </c>
      <c r="AC25" s="67">
        <f>M_Calc!AC203</f>
        <v>247062</v>
      </c>
      <c r="AD25" s="67">
        <f>M_Calc!AD203</f>
        <v>247062</v>
      </c>
      <c r="AE25" s="67">
        <f>M_Calc!AE203</f>
        <v>247062</v>
      </c>
      <c r="AF25" s="67">
        <f>M_Calc!AF203</f>
        <v>247062</v>
      </c>
      <c r="AG25" s="67">
        <f>M_Calc!AG203</f>
        <v>247062</v>
      </c>
      <c r="AH25" s="67">
        <f>M_Calc!AH203</f>
        <v>247062</v>
      </c>
      <c r="AI25" s="67">
        <f>M_Calc!AI203</f>
        <v>381442.1121</v>
      </c>
      <c r="AJ25" s="67">
        <f>M_Calc!AJ203</f>
        <v>381442.1121</v>
      </c>
      <c r="AK25" s="67">
        <f>M_Calc!AK203</f>
        <v>381442.1121</v>
      </c>
      <c r="AL25" s="67">
        <f>M_Calc!AL203</f>
        <v>381442.1121</v>
      </c>
      <c r="AM25" s="67">
        <f>M_Calc!AM203</f>
        <v>381442.1121</v>
      </c>
      <c r="AN25" s="67">
        <f>M_Calc!AN203</f>
        <v>381442.1121</v>
      </c>
      <c r="AO25" s="67">
        <f>M_Calc!AO203</f>
        <v>381442.1121</v>
      </c>
      <c r="AP25" s="67">
        <f>M_Calc!AP203</f>
        <v>381442.1121</v>
      </c>
      <c r="AQ25" s="67">
        <f>M_Calc!AQ203</f>
        <v>381442.1121</v>
      </c>
      <c r="AR25" s="67">
        <f>M_Calc!AR203</f>
        <v>381442.1121</v>
      </c>
      <c r="AS25" s="67">
        <f>M_Calc!AS203</f>
        <v>381442.1121</v>
      </c>
      <c r="AT25" s="67">
        <f>M_Calc!AT203</f>
        <v>381442.1121</v>
      </c>
      <c r="AU25" s="67">
        <f>M_Calc!AU203</f>
        <v>587926.8636</v>
      </c>
      <c r="AV25" s="67">
        <f>M_Calc!AV203</f>
        <v>587926.8636</v>
      </c>
      <c r="AW25" s="67">
        <f>M_Calc!AW203</f>
        <v>587926.8636</v>
      </c>
      <c r="AX25" s="67">
        <f>M_Calc!AX203</f>
        <v>587926.8636</v>
      </c>
      <c r="AY25" s="67">
        <f>M_Calc!AY203</f>
        <v>587926.8636</v>
      </c>
      <c r="AZ25" s="67">
        <f>M_Calc!AZ203</f>
        <v>587926.8636</v>
      </c>
      <c r="BA25" s="67">
        <f>M_Calc!BA203</f>
        <v>587926.8636</v>
      </c>
      <c r="BB25" s="67">
        <f>M_Calc!BB203</f>
        <v>587926.8636</v>
      </c>
      <c r="BC25" s="67">
        <f>M_Calc!BC203</f>
        <v>587926.8636</v>
      </c>
      <c r="BD25" s="67">
        <f>M_Calc!BD203</f>
        <v>587926.8636</v>
      </c>
      <c r="BE25" s="67">
        <f>M_Calc!BE203</f>
        <v>587926.8636</v>
      </c>
      <c r="BF25" s="67">
        <f>M_Calc!BF203</f>
        <v>587926.8636</v>
      </c>
      <c r="BG25" s="67">
        <f>M_Calc!BG203</f>
        <v>907244.6414</v>
      </c>
      <c r="BH25" s="67">
        <f>M_Calc!BH203</f>
        <v>907244.6414</v>
      </c>
      <c r="BI25" s="67">
        <f>M_Calc!BI203</f>
        <v>907244.6414</v>
      </c>
      <c r="BJ25" s="67">
        <f>M_Calc!BJ203</f>
        <v>907244.6414</v>
      </c>
      <c r="BK25" s="67">
        <f>M_Calc!BK203</f>
        <v>907244.6414</v>
      </c>
      <c r="BL25" s="67">
        <f>M_Calc!BL203</f>
        <v>907244.6414</v>
      </c>
      <c r="BM25" s="67">
        <f>M_Calc!BM203</f>
        <v>907244.6414</v>
      </c>
      <c r="BN25" s="67">
        <f>M_Calc!BN203</f>
        <v>907244.6414</v>
      </c>
      <c r="BO25" s="67">
        <f>M_Calc!BO203</f>
        <v>907244.6414</v>
      </c>
      <c r="BP25" s="67">
        <f>M_Calc!BP203</f>
        <v>907244.6414</v>
      </c>
      <c r="BQ25" s="67">
        <f>M_Calc!BQ203</f>
        <v>907244.6414</v>
      </c>
      <c r="BR25" s="67">
        <f>M_Calc!BR203</f>
        <v>907244.6414</v>
      </c>
    </row>
    <row r="26" ht="15.75" customHeight="1">
      <c r="D26" s="53" t="str">
        <f>M_Calc!D204</f>
        <v>Admin &amp; selling expenses</v>
      </c>
      <c r="E26" s="66" t="str">
        <f>Currency</f>
        <v>[₦]</v>
      </c>
      <c r="K26" s="67">
        <f>M_Calc!K204</f>
        <v>210000</v>
      </c>
      <c r="L26" s="67">
        <f>M_Calc!L204</f>
        <v>210000</v>
      </c>
      <c r="M26" s="67">
        <f>M_Calc!M204</f>
        <v>210000</v>
      </c>
      <c r="N26" s="67">
        <f>M_Calc!N204</f>
        <v>210000</v>
      </c>
      <c r="O26" s="67">
        <f>M_Calc!O204</f>
        <v>210000</v>
      </c>
      <c r="P26" s="67">
        <f>M_Calc!P204</f>
        <v>210000</v>
      </c>
      <c r="Q26" s="67">
        <f>M_Calc!Q204</f>
        <v>210000</v>
      </c>
      <c r="R26" s="67">
        <f>M_Calc!R204</f>
        <v>210000</v>
      </c>
      <c r="S26" s="67">
        <f>M_Calc!S204</f>
        <v>210000</v>
      </c>
      <c r="T26" s="67">
        <f>M_Calc!T204</f>
        <v>210000</v>
      </c>
      <c r="U26" s="67">
        <f>M_Calc!U204</f>
        <v>210000</v>
      </c>
      <c r="V26" s="67">
        <f>M_Calc!V204</f>
        <v>210000</v>
      </c>
      <c r="W26" s="67">
        <f>M_Calc!W204</f>
        <v>595350.7574</v>
      </c>
      <c r="X26" s="67">
        <f>M_Calc!X204</f>
        <v>595350.7574</v>
      </c>
      <c r="Y26" s="67">
        <f>M_Calc!Y204</f>
        <v>595350.7574</v>
      </c>
      <c r="Z26" s="67">
        <f>M_Calc!Z204</f>
        <v>595350.7574</v>
      </c>
      <c r="AA26" s="67">
        <f>M_Calc!AA204</f>
        <v>595350.7574</v>
      </c>
      <c r="AB26" s="67">
        <f>M_Calc!AB204</f>
        <v>595350.7574</v>
      </c>
      <c r="AC26" s="67">
        <f>M_Calc!AC204</f>
        <v>595350.7574</v>
      </c>
      <c r="AD26" s="67">
        <f>M_Calc!AD204</f>
        <v>595350.7574</v>
      </c>
      <c r="AE26" s="67">
        <f>M_Calc!AE204</f>
        <v>595350.7574</v>
      </c>
      <c r="AF26" s="67">
        <f>M_Calc!AF204</f>
        <v>595350.7574</v>
      </c>
      <c r="AG26" s="67">
        <f>M_Calc!AG204</f>
        <v>595350.7574</v>
      </c>
      <c r="AH26" s="67">
        <f>M_Calc!AH204</f>
        <v>595350.7574</v>
      </c>
      <c r="AI26" s="67">
        <f>M_Calc!AI204</f>
        <v>612779.654</v>
      </c>
      <c r="AJ26" s="67">
        <f>M_Calc!AJ204</f>
        <v>612779.654</v>
      </c>
      <c r="AK26" s="67">
        <f>M_Calc!AK204</f>
        <v>612779.654</v>
      </c>
      <c r="AL26" s="67">
        <f>M_Calc!AL204</f>
        <v>612779.654</v>
      </c>
      <c r="AM26" s="67">
        <f>M_Calc!AM204</f>
        <v>612779.654</v>
      </c>
      <c r="AN26" s="67">
        <f>M_Calc!AN204</f>
        <v>612779.654</v>
      </c>
      <c r="AO26" s="67">
        <f>M_Calc!AO204</f>
        <v>612779.654</v>
      </c>
      <c r="AP26" s="67">
        <f>M_Calc!AP204</f>
        <v>612779.654</v>
      </c>
      <c r="AQ26" s="67">
        <f>M_Calc!AQ204</f>
        <v>612779.654</v>
      </c>
      <c r="AR26" s="67">
        <f>M_Calc!AR204</f>
        <v>612779.654</v>
      </c>
      <c r="AS26" s="67">
        <f>M_Calc!AS204</f>
        <v>612779.654</v>
      </c>
      <c r="AT26" s="67">
        <f>M_Calc!AT204</f>
        <v>612779.654</v>
      </c>
      <c r="AU26" s="67">
        <f>M_Calc!AU204</f>
        <v>629662.3763</v>
      </c>
      <c r="AV26" s="67">
        <f>M_Calc!AV204</f>
        <v>629662.3763</v>
      </c>
      <c r="AW26" s="67">
        <f>M_Calc!AW204</f>
        <v>629662.3763</v>
      </c>
      <c r="AX26" s="67">
        <f>M_Calc!AX204</f>
        <v>629662.3763</v>
      </c>
      <c r="AY26" s="67">
        <f>M_Calc!AY204</f>
        <v>629662.3763</v>
      </c>
      <c r="AZ26" s="67">
        <f>M_Calc!AZ204</f>
        <v>629662.3763</v>
      </c>
      <c r="BA26" s="67">
        <f>M_Calc!BA204</f>
        <v>629662.3763</v>
      </c>
      <c r="BB26" s="67">
        <f>M_Calc!BB204</f>
        <v>629662.3763</v>
      </c>
      <c r="BC26" s="67">
        <f>M_Calc!BC204</f>
        <v>629662.3763</v>
      </c>
      <c r="BD26" s="67">
        <f>M_Calc!BD204</f>
        <v>629662.3763</v>
      </c>
      <c r="BE26" s="67">
        <f>M_Calc!BE204</f>
        <v>629662.3763</v>
      </c>
      <c r="BF26" s="67">
        <f>M_Calc!BF204</f>
        <v>629662.3763</v>
      </c>
      <c r="BG26" s="67">
        <f>M_Calc!BG204</f>
        <v>647765.1696</v>
      </c>
      <c r="BH26" s="67">
        <f>M_Calc!BH204</f>
        <v>647765.1696</v>
      </c>
      <c r="BI26" s="67">
        <f>M_Calc!BI204</f>
        <v>647765.1696</v>
      </c>
      <c r="BJ26" s="67">
        <f>M_Calc!BJ204</f>
        <v>647765.1696</v>
      </c>
      <c r="BK26" s="67">
        <f>M_Calc!BK204</f>
        <v>647765.1696</v>
      </c>
      <c r="BL26" s="67">
        <f>M_Calc!BL204</f>
        <v>647765.1696</v>
      </c>
      <c r="BM26" s="67">
        <f>M_Calc!BM204</f>
        <v>647765.1696</v>
      </c>
      <c r="BN26" s="67">
        <f>M_Calc!BN204</f>
        <v>647765.1696</v>
      </c>
      <c r="BO26" s="67">
        <f>M_Calc!BO204</f>
        <v>647765.1696</v>
      </c>
      <c r="BP26" s="67">
        <f>M_Calc!BP204</f>
        <v>647765.1696</v>
      </c>
      <c r="BQ26" s="67">
        <f>M_Calc!BQ204</f>
        <v>647765.1696</v>
      </c>
      <c r="BR26" s="67">
        <f>M_Calc!BR204</f>
        <v>647765.1696</v>
      </c>
    </row>
    <row r="27" ht="15.75" customHeight="1">
      <c r="D27" s="98" t="s">
        <v>84</v>
      </c>
      <c r="E27" s="98" t="str">
        <f>Currency</f>
        <v>[₦]</v>
      </c>
      <c r="F27" s="98"/>
      <c r="G27" s="98"/>
      <c r="H27" s="98"/>
      <c r="I27" s="98"/>
      <c r="J27" s="98"/>
      <c r="K27" s="98">
        <f t="shared" ref="K27:BR27" si="8">SUM(K24:K26)</f>
        <v>2003333.333</v>
      </c>
      <c r="L27" s="98">
        <f t="shared" si="8"/>
        <v>343333.3333</v>
      </c>
      <c r="M27" s="98">
        <f t="shared" si="8"/>
        <v>343333.3333</v>
      </c>
      <c r="N27" s="98">
        <f t="shared" si="8"/>
        <v>343333.3333</v>
      </c>
      <c r="O27" s="98">
        <f t="shared" si="8"/>
        <v>343333.3333</v>
      </c>
      <c r="P27" s="98">
        <f t="shared" si="8"/>
        <v>343333.3333</v>
      </c>
      <c r="Q27" s="98">
        <f t="shared" si="8"/>
        <v>343333.3333</v>
      </c>
      <c r="R27" s="98">
        <f t="shared" si="8"/>
        <v>343333.3333</v>
      </c>
      <c r="S27" s="98">
        <f t="shared" si="8"/>
        <v>343333.3333</v>
      </c>
      <c r="T27" s="98">
        <f t="shared" si="8"/>
        <v>343333.3333</v>
      </c>
      <c r="U27" s="98">
        <f t="shared" si="8"/>
        <v>343333.3333</v>
      </c>
      <c r="V27" s="98">
        <f t="shared" si="8"/>
        <v>343333.3333</v>
      </c>
      <c r="W27" s="98">
        <f t="shared" si="8"/>
        <v>842412.7574</v>
      </c>
      <c r="X27" s="98">
        <f t="shared" si="8"/>
        <v>842412.7574</v>
      </c>
      <c r="Y27" s="98">
        <f t="shared" si="8"/>
        <v>842412.7574</v>
      </c>
      <c r="Z27" s="98">
        <f t="shared" si="8"/>
        <v>842412.7574</v>
      </c>
      <c r="AA27" s="98">
        <f t="shared" si="8"/>
        <v>842412.7574</v>
      </c>
      <c r="AB27" s="98">
        <f t="shared" si="8"/>
        <v>842412.7574</v>
      </c>
      <c r="AC27" s="98">
        <f t="shared" si="8"/>
        <v>842412.7574</v>
      </c>
      <c r="AD27" s="98">
        <f t="shared" si="8"/>
        <v>842412.7574</v>
      </c>
      <c r="AE27" s="98">
        <f t="shared" si="8"/>
        <v>842412.7574</v>
      </c>
      <c r="AF27" s="98">
        <f t="shared" si="8"/>
        <v>842412.7574</v>
      </c>
      <c r="AG27" s="98">
        <f t="shared" si="8"/>
        <v>842412.7574</v>
      </c>
      <c r="AH27" s="98">
        <f t="shared" si="8"/>
        <v>842412.7574</v>
      </c>
      <c r="AI27" s="98">
        <f t="shared" si="8"/>
        <v>994221.7661</v>
      </c>
      <c r="AJ27" s="98">
        <f t="shared" si="8"/>
        <v>994221.7661</v>
      </c>
      <c r="AK27" s="98">
        <f t="shared" si="8"/>
        <v>994221.7661</v>
      </c>
      <c r="AL27" s="98">
        <f t="shared" si="8"/>
        <v>994221.7661</v>
      </c>
      <c r="AM27" s="98">
        <f t="shared" si="8"/>
        <v>994221.7661</v>
      </c>
      <c r="AN27" s="98">
        <f t="shared" si="8"/>
        <v>994221.7661</v>
      </c>
      <c r="AO27" s="98">
        <f t="shared" si="8"/>
        <v>994221.7661</v>
      </c>
      <c r="AP27" s="98">
        <f t="shared" si="8"/>
        <v>994221.7661</v>
      </c>
      <c r="AQ27" s="98">
        <f t="shared" si="8"/>
        <v>994221.7661</v>
      </c>
      <c r="AR27" s="98">
        <f t="shared" si="8"/>
        <v>994221.7661</v>
      </c>
      <c r="AS27" s="98">
        <f t="shared" si="8"/>
        <v>994221.7661</v>
      </c>
      <c r="AT27" s="98">
        <f t="shared" si="8"/>
        <v>994221.7661</v>
      </c>
      <c r="AU27" s="98">
        <f t="shared" si="8"/>
        <v>1217589.24</v>
      </c>
      <c r="AV27" s="98">
        <f t="shared" si="8"/>
        <v>1217589.24</v>
      </c>
      <c r="AW27" s="98">
        <f t="shared" si="8"/>
        <v>1217589.24</v>
      </c>
      <c r="AX27" s="98">
        <f t="shared" si="8"/>
        <v>1217589.24</v>
      </c>
      <c r="AY27" s="98">
        <f t="shared" si="8"/>
        <v>1217589.24</v>
      </c>
      <c r="AZ27" s="98">
        <f t="shared" si="8"/>
        <v>1217589.24</v>
      </c>
      <c r="BA27" s="98">
        <f t="shared" si="8"/>
        <v>1217589.24</v>
      </c>
      <c r="BB27" s="98">
        <f t="shared" si="8"/>
        <v>1217589.24</v>
      </c>
      <c r="BC27" s="98">
        <f t="shared" si="8"/>
        <v>1217589.24</v>
      </c>
      <c r="BD27" s="98">
        <f t="shared" si="8"/>
        <v>1217589.24</v>
      </c>
      <c r="BE27" s="98">
        <f t="shared" si="8"/>
        <v>1217589.24</v>
      </c>
      <c r="BF27" s="98">
        <f t="shared" si="8"/>
        <v>1217589.24</v>
      </c>
      <c r="BG27" s="98">
        <f t="shared" si="8"/>
        <v>1555009.811</v>
      </c>
      <c r="BH27" s="98">
        <f t="shared" si="8"/>
        <v>1555009.811</v>
      </c>
      <c r="BI27" s="98">
        <f t="shared" si="8"/>
        <v>1555009.811</v>
      </c>
      <c r="BJ27" s="98">
        <f t="shared" si="8"/>
        <v>1555009.811</v>
      </c>
      <c r="BK27" s="98">
        <f t="shared" si="8"/>
        <v>1555009.811</v>
      </c>
      <c r="BL27" s="98">
        <f t="shared" si="8"/>
        <v>1555009.811</v>
      </c>
      <c r="BM27" s="98">
        <f t="shared" si="8"/>
        <v>1555009.811</v>
      </c>
      <c r="BN27" s="98">
        <f t="shared" si="8"/>
        <v>1555009.811</v>
      </c>
      <c r="BO27" s="98">
        <f t="shared" si="8"/>
        <v>1555009.811</v>
      </c>
      <c r="BP27" s="98">
        <f t="shared" si="8"/>
        <v>1555009.811</v>
      </c>
      <c r="BQ27" s="98">
        <f t="shared" si="8"/>
        <v>1555009.811</v>
      </c>
      <c r="BR27" s="98">
        <f t="shared" si="8"/>
        <v>1555009.811</v>
      </c>
    </row>
    <row r="28" ht="15.75" customHeight="1">
      <c r="D28" s="98" t="s">
        <v>284</v>
      </c>
      <c r="E28" s="98" t="str">
        <f>Currency</f>
        <v>[₦]</v>
      </c>
      <c r="F28" s="98"/>
      <c r="G28" s="98"/>
      <c r="H28" s="98"/>
      <c r="I28" s="98"/>
      <c r="J28" s="98"/>
      <c r="K28" s="98">
        <f t="shared" ref="K28:BR28" si="9">K22-K27</f>
        <v>-1597933.333</v>
      </c>
      <c r="L28" s="98">
        <f t="shared" si="9"/>
        <v>76248.33333</v>
      </c>
      <c r="M28" s="98">
        <f t="shared" si="9"/>
        <v>91248.88889</v>
      </c>
      <c r="N28" s="98">
        <f t="shared" si="9"/>
        <v>107107.4477</v>
      </c>
      <c r="O28" s="98">
        <f t="shared" si="9"/>
        <v>123865.1103</v>
      </c>
      <c r="P28" s="98">
        <f t="shared" si="9"/>
        <v>141565.0623</v>
      </c>
      <c r="Q28" s="98">
        <f t="shared" si="9"/>
        <v>160252.6781</v>
      </c>
      <c r="R28" s="98">
        <f t="shared" si="9"/>
        <v>179975.6297</v>
      </c>
      <c r="S28" s="98">
        <f t="shared" si="9"/>
        <v>200784.0014</v>
      </c>
      <c r="T28" s="98">
        <f t="shared" si="9"/>
        <v>222730.4097</v>
      </c>
      <c r="U28" s="98">
        <f t="shared" si="9"/>
        <v>245870.1293</v>
      </c>
      <c r="V28" s="98">
        <f t="shared" si="9"/>
        <v>270261.226</v>
      </c>
      <c r="W28" s="98">
        <f t="shared" si="9"/>
        <v>-151420.3868</v>
      </c>
      <c r="X28" s="98">
        <f t="shared" si="9"/>
        <v>-135970.8976</v>
      </c>
      <c r="Y28" s="98">
        <f t="shared" si="9"/>
        <v>-120100.5826</v>
      </c>
      <c r="Z28" s="98">
        <f t="shared" si="9"/>
        <v>-103799.4975</v>
      </c>
      <c r="AA28" s="98">
        <f t="shared" si="9"/>
        <v>-87057.43999</v>
      </c>
      <c r="AB28" s="98">
        <f t="shared" si="9"/>
        <v>-69863.94312</v>
      </c>
      <c r="AC28" s="98">
        <f t="shared" si="9"/>
        <v>-52208.26905</v>
      </c>
      <c r="AD28" s="98">
        <f t="shared" si="9"/>
        <v>-34079.40236</v>
      </c>
      <c r="AE28" s="98">
        <f t="shared" si="9"/>
        <v>-15466.04325</v>
      </c>
      <c r="AF28" s="98">
        <f t="shared" si="9"/>
        <v>3643.39942</v>
      </c>
      <c r="AG28" s="98">
        <f t="shared" si="9"/>
        <v>23260.81524</v>
      </c>
      <c r="AH28" s="98">
        <f t="shared" si="9"/>
        <v>43398.3996</v>
      </c>
      <c r="AI28" s="98">
        <f t="shared" si="9"/>
        <v>99257.23669</v>
      </c>
      <c r="AJ28" s="98">
        <f t="shared" si="9"/>
        <v>175217.8487</v>
      </c>
      <c r="AK28" s="98">
        <f t="shared" si="9"/>
        <v>253951.7065</v>
      </c>
      <c r="AL28" s="98">
        <f t="shared" si="9"/>
        <v>335571.9496</v>
      </c>
      <c r="AM28" s="98">
        <f t="shared" si="9"/>
        <v>420196.225</v>
      </c>
      <c r="AN28" s="98">
        <f t="shared" si="9"/>
        <v>507946.8669</v>
      </c>
      <c r="AO28" s="98">
        <f t="shared" si="9"/>
        <v>598951.0852</v>
      </c>
      <c r="AP28" s="98">
        <f t="shared" si="9"/>
        <v>693341.1599</v>
      </c>
      <c r="AQ28" s="98">
        <f t="shared" si="9"/>
        <v>791254.6446</v>
      </c>
      <c r="AR28" s="98">
        <f t="shared" si="9"/>
        <v>892834.5774</v>
      </c>
      <c r="AS28" s="98">
        <f t="shared" si="9"/>
        <v>998229.7001</v>
      </c>
      <c r="AT28" s="98">
        <f t="shared" si="9"/>
        <v>1107594.687</v>
      </c>
      <c r="AU28" s="98">
        <f t="shared" si="9"/>
        <v>1271216.415</v>
      </c>
      <c r="AV28" s="98">
        <f t="shared" si="9"/>
        <v>1342657.108</v>
      </c>
      <c r="AW28" s="98">
        <f t="shared" si="9"/>
        <v>1415347.744</v>
      </c>
      <c r="AX28" s="98">
        <f t="shared" si="9"/>
        <v>1489314.812</v>
      </c>
      <c r="AY28" s="98">
        <f t="shared" si="9"/>
        <v>1564585.318</v>
      </c>
      <c r="AZ28" s="98">
        <f t="shared" si="9"/>
        <v>1641186.798</v>
      </c>
      <c r="BA28" s="98">
        <f t="shared" si="9"/>
        <v>1719147.324</v>
      </c>
      <c r="BB28" s="98">
        <f t="shared" si="9"/>
        <v>1798495.518</v>
      </c>
      <c r="BC28" s="98">
        <f t="shared" si="9"/>
        <v>1879260.565</v>
      </c>
      <c r="BD28" s="98">
        <f t="shared" si="9"/>
        <v>1961472.217</v>
      </c>
      <c r="BE28" s="98">
        <f t="shared" si="9"/>
        <v>2045160.814</v>
      </c>
      <c r="BF28" s="98">
        <f t="shared" si="9"/>
        <v>2130357.289</v>
      </c>
      <c r="BG28" s="98">
        <f t="shared" si="9"/>
        <v>2302626.768</v>
      </c>
      <c r="BH28" s="98">
        <f t="shared" si="9"/>
        <v>2481476.18</v>
      </c>
      <c r="BI28" s="98">
        <f t="shared" si="9"/>
        <v>2665429.324</v>
      </c>
      <c r="BJ28" s="98">
        <f t="shared" si="9"/>
        <v>2854640.402</v>
      </c>
      <c r="BK28" s="98">
        <f t="shared" si="9"/>
        <v>3049268.237</v>
      </c>
      <c r="BL28" s="98">
        <f t="shared" si="9"/>
        <v>3249476.414</v>
      </c>
      <c r="BM28" s="98">
        <f t="shared" si="9"/>
        <v>3455433.421</v>
      </c>
      <c r="BN28" s="98">
        <f t="shared" si="9"/>
        <v>3667312.794</v>
      </c>
      <c r="BO28" s="98">
        <f t="shared" si="9"/>
        <v>3885293.273</v>
      </c>
      <c r="BP28" s="98">
        <f t="shared" si="9"/>
        <v>4109558.955</v>
      </c>
      <c r="BQ28" s="98">
        <f t="shared" si="9"/>
        <v>4340299.455</v>
      </c>
      <c r="BR28" s="98">
        <f t="shared" si="9"/>
        <v>4577710.072</v>
      </c>
    </row>
    <row r="29" ht="15.75" customHeight="1">
      <c r="D29" s="53" t="s">
        <v>285</v>
      </c>
      <c r="E29" s="66" t="str">
        <f>Currency</f>
        <v>[₦]</v>
      </c>
      <c r="K29" s="67">
        <f>M_Calc!K78</f>
        <v>51166.66667</v>
      </c>
      <c r="L29" s="67">
        <f>M_Calc!L78</f>
        <v>25156.94444</v>
      </c>
      <c r="M29" s="67">
        <f>M_Calc!M78</f>
        <v>24947.30324</v>
      </c>
      <c r="N29" s="67">
        <f>M_Calc!N78</f>
        <v>24739.40905</v>
      </c>
      <c r="O29" s="67">
        <f>M_Calc!O78</f>
        <v>24533.24731</v>
      </c>
      <c r="P29" s="67">
        <f>M_Calc!P78</f>
        <v>24328.80358</v>
      </c>
      <c r="Q29" s="67">
        <f>M_Calc!Q78</f>
        <v>24126.06355</v>
      </c>
      <c r="R29" s="67">
        <f>M_Calc!R78</f>
        <v>23925.01302</v>
      </c>
      <c r="S29" s="67">
        <f>M_Calc!S78</f>
        <v>23725.63791</v>
      </c>
      <c r="T29" s="67">
        <f>M_Calc!T78</f>
        <v>23527.92426</v>
      </c>
      <c r="U29" s="67">
        <f>M_Calc!U78</f>
        <v>23331.85822</v>
      </c>
      <c r="V29" s="67">
        <f>M_Calc!V78</f>
        <v>23137.42607</v>
      </c>
      <c r="W29" s="67">
        <f>M_Calc!W78</f>
        <v>23166.34786</v>
      </c>
      <c r="X29" s="67">
        <f>M_Calc!X78</f>
        <v>23195.30579</v>
      </c>
      <c r="Y29" s="67">
        <f>M_Calc!Y78</f>
        <v>23224.29992</v>
      </c>
      <c r="Z29" s="67">
        <f>M_Calc!Z78</f>
        <v>23253.3303</v>
      </c>
      <c r="AA29" s="67">
        <f>M_Calc!AA78</f>
        <v>23282.39696</v>
      </c>
      <c r="AB29" s="67">
        <f>M_Calc!AB78</f>
        <v>23311.49996</v>
      </c>
      <c r="AC29" s="67">
        <f>M_Calc!AC78</f>
        <v>23340.63933</v>
      </c>
      <c r="AD29" s="67">
        <f>M_Calc!AD78</f>
        <v>23369.81513</v>
      </c>
      <c r="AE29" s="67">
        <f>M_Calc!AE78</f>
        <v>23399.0274</v>
      </c>
      <c r="AF29" s="67">
        <f>M_Calc!AF78</f>
        <v>23428.27618</v>
      </c>
      <c r="AG29" s="67">
        <f>M_Calc!AG78</f>
        <v>23457.56153</v>
      </c>
      <c r="AH29" s="67">
        <f>M_Calc!AH78</f>
        <v>23486.88348</v>
      </c>
      <c r="AI29" s="67">
        <f>M_Calc!AI78</f>
        <v>23516.24209</v>
      </c>
      <c r="AJ29" s="67">
        <f>M_Calc!AJ78</f>
        <v>23545.63739</v>
      </c>
      <c r="AK29" s="67">
        <f>M_Calc!AK78</f>
        <v>23575.06943</v>
      </c>
      <c r="AL29" s="67">
        <f>M_Calc!AL78</f>
        <v>23604.53827</v>
      </c>
      <c r="AM29" s="67">
        <f>M_Calc!AM78</f>
        <v>23634.04394</v>
      </c>
      <c r="AN29" s="67">
        <f>M_Calc!AN78</f>
        <v>23663.5865</v>
      </c>
      <c r="AO29" s="67">
        <f>M_Calc!AO78</f>
        <v>23693.16598</v>
      </c>
      <c r="AP29" s="67">
        <f>M_Calc!AP78</f>
        <v>23722.78244</v>
      </c>
      <c r="AQ29" s="67">
        <f>M_Calc!AQ78</f>
        <v>23752.43592</v>
      </c>
      <c r="AR29" s="67">
        <f>M_Calc!AR78</f>
        <v>23782.12646</v>
      </c>
      <c r="AS29" s="67">
        <f>M_Calc!AS78</f>
        <v>23811.85412</v>
      </c>
      <c r="AT29" s="67">
        <f>M_Calc!AT78</f>
        <v>23841.61894</v>
      </c>
      <c r="AU29" s="67">
        <f>M_Calc!AU78</f>
        <v>23871.42096</v>
      </c>
      <c r="AV29" s="67">
        <f>M_Calc!AV78</f>
        <v>23901.26024</v>
      </c>
      <c r="AW29" s="67">
        <f>M_Calc!AW78</f>
        <v>23931.13681</v>
      </c>
      <c r="AX29" s="67">
        <f>M_Calc!AX78</f>
        <v>23961.05073</v>
      </c>
      <c r="AY29" s="67">
        <f>M_Calc!AY78</f>
        <v>23991.00205</v>
      </c>
      <c r="AZ29" s="67">
        <f>M_Calc!AZ78</f>
        <v>24020.9908</v>
      </c>
      <c r="BA29" s="67">
        <f>M_Calc!BA78</f>
        <v>24051.01704</v>
      </c>
      <c r="BB29" s="67">
        <f>M_Calc!BB78</f>
        <v>24081.08081</v>
      </c>
      <c r="BC29" s="67">
        <f>M_Calc!BC78</f>
        <v>24111.18216</v>
      </c>
      <c r="BD29" s="67">
        <f>M_Calc!BD78</f>
        <v>24141.32114</v>
      </c>
      <c r="BE29" s="67">
        <f>M_Calc!BE78</f>
        <v>24171.49779</v>
      </c>
      <c r="BF29" s="67">
        <f>M_Calc!BF78</f>
        <v>24201.71216</v>
      </c>
      <c r="BG29" s="67">
        <f>M_Calc!BG78</f>
        <v>24231.9643</v>
      </c>
      <c r="BH29" s="67">
        <f>M_Calc!BH78</f>
        <v>24262.25426</v>
      </c>
      <c r="BI29" s="67">
        <f>M_Calc!BI78</f>
        <v>24292.58208</v>
      </c>
      <c r="BJ29" s="67">
        <f>M_Calc!BJ78</f>
        <v>24322.9478</v>
      </c>
      <c r="BK29" s="67">
        <f>M_Calc!BK78</f>
        <v>24353.35149</v>
      </c>
      <c r="BL29" s="67">
        <f>M_Calc!BL78</f>
        <v>24383.79318</v>
      </c>
      <c r="BM29" s="67">
        <f>M_Calc!BM78</f>
        <v>24414.27292</v>
      </c>
      <c r="BN29" s="67">
        <f>M_Calc!BN78</f>
        <v>24444.79076</v>
      </c>
      <c r="BO29" s="67">
        <f>M_Calc!BO78</f>
        <v>24475.34675</v>
      </c>
      <c r="BP29" s="67">
        <f>M_Calc!BP78</f>
        <v>24505.94093</v>
      </c>
      <c r="BQ29" s="67">
        <f>M_Calc!BQ78</f>
        <v>24536.57336</v>
      </c>
      <c r="BR29" s="67">
        <f>M_Calc!BR78</f>
        <v>24567.24408</v>
      </c>
    </row>
    <row r="30" ht="15.75" customHeight="1">
      <c r="D30" s="98" t="s">
        <v>286</v>
      </c>
      <c r="E30" s="98" t="str">
        <f>Currency</f>
        <v>[₦]</v>
      </c>
      <c r="F30" s="98"/>
      <c r="G30" s="98"/>
      <c r="H30" s="98"/>
      <c r="I30" s="98"/>
      <c r="J30" s="98"/>
      <c r="K30" s="98">
        <f t="shared" ref="K30:BR30" si="10">K28-K29</f>
        <v>-1649100</v>
      </c>
      <c r="L30" s="98">
        <f t="shared" si="10"/>
        <v>51091.38889</v>
      </c>
      <c r="M30" s="98">
        <f t="shared" si="10"/>
        <v>66301.58565</v>
      </c>
      <c r="N30" s="98">
        <f t="shared" si="10"/>
        <v>82368.03864</v>
      </c>
      <c r="O30" s="98">
        <f t="shared" si="10"/>
        <v>99331.86299</v>
      </c>
      <c r="P30" s="98">
        <f t="shared" si="10"/>
        <v>117236.2587</v>
      </c>
      <c r="Q30" s="98">
        <f t="shared" si="10"/>
        <v>136126.6145</v>
      </c>
      <c r="R30" s="98">
        <f t="shared" si="10"/>
        <v>156050.6167</v>
      </c>
      <c r="S30" s="98">
        <f t="shared" si="10"/>
        <v>177058.3635</v>
      </c>
      <c r="T30" s="98">
        <f t="shared" si="10"/>
        <v>199202.4854</v>
      </c>
      <c r="U30" s="98">
        <f t="shared" si="10"/>
        <v>222538.271</v>
      </c>
      <c r="V30" s="98">
        <f t="shared" si="10"/>
        <v>247123.7999</v>
      </c>
      <c r="W30" s="98">
        <f t="shared" si="10"/>
        <v>-174586.7346</v>
      </c>
      <c r="X30" s="98">
        <f t="shared" si="10"/>
        <v>-159166.2034</v>
      </c>
      <c r="Y30" s="98">
        <f t="shared" si="10"/>
        <v>-143324.8825</v>
      </c>
      <c r="Z30" s="98">
        <f t="shared" si="10"/>
        <v>-127052.8278</v>
      </c>
      <c r="AA30" s="98">
        <f t="shared" si="10"/>
        <v>-110339.837</v>
      </c>
      <c r="AB30" s="98">
        <f t="shared" si="10"/>
        <v>-93175.44307</v>
      </c>
      <c r="AC30" s="98">
        <f t="shared" si="10"/>
        <v>-75548.90838</v>
      </c>
      <c r="AD30" s="98">
        <f t="shared" si="10"/>
        <v>-57449.2175</v>
      </c>
      <c r="AE30" s="98">
        <f t="shared" si="10"/>
        <v>-38865.07065</v>
      </c>
      <c r="AF30" s="98">
        <f t="shared" si="10"/>
        <v>-19784.87676</v>
      </c>
      <c r="AG30" s="98">
        <f t="shared" si="10"/>
        <v>-196.7462845</v>
      </c>
      <c r="AH30" s="98">
        <f t="shared" si="10"/>
        <v>19911.51612</v>
      </c>
      <c r="AI30" s="98">
        <f t="shared" si="10"/>
        <v>75740.9946</v>
      </c>
      <c r="AJ30" s="98">
        <f t="shared" si="10"/>
        <v>151672.2114</v>
      </c>
      <c r="AK30" s="98">
        <f t="shared" si="10"/>
        <v>230376.6371</v>
      </c>
      <c r="AL30" s="98">
        <f t="shared" si="10"/>
        <v>311967.4114</v>
      </c>
      <c r="AM30" s="98">
        <f t="shared" si="10"/>
        <v>396562.181</v>
      </c>
      <c r="AN30" s="98">
        <f t="shared" si="10"/>
        <v>484283.2804</v>
      </c>
      <c r="AO30" s="98">
        <f t="shared" si="10"/>
        <v>575257.9192</v>
      </c>
      <c r="AP30" s="98">
        <f t="shared" si="10"/>
        <v>669618.3775</v>
      </c>
      <c r="AQ30" s="98">
        <f t="shared" si="10"/>
        <v>767502.2087</v>
      </c>
      <c r="AR30" s="98">
        <f t="shared" si="10"/>
        <v>869052.4509</v>
      </c>
      <c r="AS30" s="98">
        <f t="shared" si="10"/>
        <v>974417.8459</v>
      </c>
      <c r="AT30" s="98">
        <f t="shared" si="10"/>
        <v>1083753.068</v>
      </c>
      <c r="AU30" s="98">
        <f t="shared" si="10"/>
        <v>1247344.994</v>
      </c>
      <c r="AV30" s="98">
        <f t="shared" si="10"/>
        <v>1318755.848</v>
      </c>
      <c r="AW30" s="98">
        <f t="shared" si="10"/>
        <v>1391416.607</v>
      </c>
      <c r="AX30" s="98">
        <f t="shared" si="10"/>
        <v>1465353.761</v>
      </c>
      <c r="AY30" s="98">
        <f t="shared" si="10"/>
        <v>1540594.316</v>
      </c>
      <c r="AZ30" s="98">
        <f t="shared" si="10"/>
        <v>1617165.807</v>
      </c>
      <c r="BA30" s="98">
        <f t="shared" si="10"/>
        <v>1695096.307</v>
      </c>
      <c r="BB30" s="98">
        <f t="shared" si="10"/>
        <v>1774414.437</v>
      </c>
      <c r="BC30" s="98">
        <f t="shared" si="10"/>
        <v>1855149.383</v>
      </c>
      <c r="BD30" s="98">
        <f t="shared" si="10"/>
        <v>1937330.896</v>
      </c>
      <c r="BE30" s="98">
        <f t="shared" si="10"/>
        <v>2020989.317</v>
      </c>
      <c r="BF30" s="98">
        <f t="shared" si="10"/>
        <v>2106155.576</v>
      </c>
      <c r="BG30" s="98">
        <f t="shared" si="10"/>
        <v>2278394.803</v>
      </c>
      <c r="BH30" s="98">
        <f t="shared" si="10"/>
        <v>2457213.926</v>
      </c>
      <c r="BI30" s="98">
        <f t="shared" si="10"/>
        <v>2641136.742</v>
      </c>
      <c r="BJ30" s="98">
        <f t="shared" si="10"/>
        <v>2830317.454</v>
      </c>
      <c r="BK30" s="98">
        <f t="shared" si="10"/>
        <v>3024914.885</v>
      </c>
      <c r="BL30" s="98">
        <f t="shared" si="10"/>
        <v>3225092.621</v>
      </c>
      <c r="BM30" s="98">
        <f t="shared" si="10"/>
        <v>3431019.148</v>
      </c>
      <c r="BN30" s="98">
        <f t="shared" si="10"/>
        <v>3642868.003</v>
      </c>
      <c r="BO30" s="98">
        <f t="shared" si="10"/>
        <v>3860817.926</v>
      </c>
      <c r="BP30" s="98">
        <f t="shared" si="10"/>
        <v>4085053.014</v>
      </c>
      <c r="BQ30" s="98">
        <f t="shared" si="10"/>
        <v>4315762.882</v>
      </c>
      <c r="BR30" s="98">
        <f t="shared" si="10"/>
        <v>4553142.828</v>
      </c>
    </row>
    <row r="31" ht="15.75" customHeight="1">
      <c r="D31" s="53" t="s">
        <v>287</v>
      </c>
      <c r="E31" s="66" t="str">
        <f>Currency</f>
        <v>[₦]</v>
      </c>
      <c r="K31" s="67">
        <f>M_Calc!K26</f>
        <v>72899.7475</v>
      </c>
      <c r="L31" s="67">
        <f>M_Calc!L26</f>
        <v>35842.37585</v>
      </c>
      <c r="M31" s="67">
        <f>M_Calc!M26</f>
        <v>35234.87796</v>
      </c>
      <c r="N31" s="67">
        <f>M_Calc!N26</f>
        <v>34627.38006</v>
      </c>
      <c r="O31" s="67">
        <f>M_Calc!O26</f>
        <v>34019.88216</v>
      </c>
      <c r="P31" s="67">
        <f>M_Calc!P26</f>
        <v>33412.38427</v>
      </c>
      <c r="Q31" s="67">
        <f>M_Calc!Q26</f>
        <v>32804.88637</v>
      </c>
      <c r="R31" s="67">
        <f>M_Calc!R26</f>
        <v>32197.38848</v>
      </c>
      <c r="S31" s="67">
        <f>M_Calc!S26</f>
        <v>31589.89058</v>
      </c>
      <c r="T31" s="67">
        <f>M_Calc!T26</f>
        <v>30982.39269</v>
      </c>
      <c r="U31" s="67">
        <f>M_Calc!U26</f>
        <v>30374.89479</v>
      </c>
      <c r="V31" s="67">
        <f>M_Calc!V26</f>
        <v>29767.39689</v>
      </c>
      <c r="W31" s="67">
        <f>M_Calc!W26</f>
        <v>58319.798</v>
      </c>
      <c r="X31" s="67">
        <f>M_Calc!X26</f>
        <v>28552.4011</v>
      </c>
      <c r="Y31" s="67">
        <f>M_Calc!Y26</f>
        <v>27944.90321</v>
      </c>
      <c r="Z31" s="67">
        <f>M_Calc!Z26</f>
        <v>27337.40531</v>
      </c>
      <c r="AA31" s="67">
        <f>M_Calc!AA26</f>
        <v>26729.90741</v>
      </c>
      <c r="AB31" s="67">
        <f>M_Calc!AB26</f>
        <v>26122.40952</v>
      </c>
      <c r="AC31" s="67">
        <f>M_Calc!AC26</f>
        <v>25514.91162</v>
      </c>
      <c r="AD31" s="67">
        <f>M_Calc!AD26</f>
        <v>24907.41373</v>
      </c>
      <c r="AE31" s="67">
        <f>M_Calc!AE26</f>
        <v>24299.91583</v>
      </c>
      <c r="AF31" s="67">
        <f>M_Calc!AF26</f>
        <v>23692.41794</v>
      </c>
      <c r="AG31" s="67">
        <f>M_Calc!AG26</f>
        <v>23084.92004</v>
      </c>
      <c r="AH31" s="67">
        <f>M_Calc!AH26</f>
        <v>22477.42214</v>
      </c>
      <c r="AI31" s="67">
        <f>M_Calc!AI26</f>
        <v>43739.8485</v>
      </c>
      <c r="AJ31" s="67">
        <f>M_Calc!AJ26</f>
        <v>21262.42635</v>
      </c>
      <c r="AK31" s="67">
        <f>M_Calc!AK26</f>
        <v>20654.92846</v>
      </c>
      <c r="AL31" s="67">
        <f>M_Calc!AL26</f>
        <v>20047.43056</v>
      </c>
      <c r="AM31" s="67">
        <f>M_Calc!AM26</f>
        <v>19439.93267</v>
      </c>
      <c r="AN31" s="67">
        <f>M_Calc!AN26</f>
        <v>18832.43477</v>
      </c>
      <c r="AO31" s="67">
        <f>M_Calc!AO26</f>
        <v>18224.93687</v>
      </c>
      <c r="AP31" s="67">
        <f>M_Calc!AP26</f>
        <v>17617.43898</v>
      </c>
      <c r="AQ31" s="67">
        <f>M_Calc!AQ26</f>
        <v>17009.94108</v>
      </c>
      <c r="AR31" s="67">
        <f>M_Calc!AR26</f>
        <v>16402.44319</v>
      </c>
      <c r="AS31" s="67">
        <f>M_Calc!AS26</f>
        <v>15794.94529</v>
      </c>
      <c r="AT31" s="67">
        <f>M_Calc!AT26</f>
        <v>15187.44739</v>
      </c>
      <c r="AU31" s="67">
        <f>M_Calc!AU26</f>
        <v>29159.899</v>
      </c>
      <c r="AV31" s="67">
        <f>M_Calc!AV26</f>
        <v>13972.4516</v>
      </c>
      <c r="AW31" s="67">
        <f>M_Calc!AW26</f>
        <v>13364.95371</v>
      </c>
      <c r="AX31" s="67">
        <f>M_Calc!AX26</f>
        <v>12757.45581</v>
      </c>
      <c r="AY31" s="67">
        <f>M_Calc!AY26</f>
        <v>12149.95792</v>
      </c>
      <c r="AZ31" s="67">
        <f>M_Calc!AZ26</f>
        <v>11542.46002</v>
      </c>
      <c r="BA31" s="67">
        <f>M_Calc!BA26</f>
        <v>10934.96212</v>
      </c>
      <c r="BB31" s="67">
        <f>M_Calc!BB26</f>
        <v>10327.46423</v>
      </c>
      <c r="BC31" s="67">
        <f>M_Calc!BC26</f>
        <v>9719.966333</v>
      </c>
      <c r="BD31" s="67">
        <f>M_Calc!BD26</f>
        <v>9112.468437</v>
      </c>
      <c r="BE31" s="67">
        <f>M_Calc!BE26</f>
        <v>8504.970541</v>
      </c>
      <c r="BF31" s="67">
        <f>M_Calc!BF26</f>
        <v>7897.472645</v>
      </c>
      <c r="BG31" s="67">
        <f>M_Calc!BG26</f>
        <v>14579.9495</v>
      </c>
      <c r="BH31" s="67">
        <f>M_Calc!BH26</f>
        <v>6682.476854</v>
      </c>
      <c r="BI31" s="67">
        <f>M_Calc!BI26</f>
        <v>6074.978958</v>
      </c>
      <c r="BJ31" s="67">
        <f>M_Calc!BJ26</f>
        <v>5467.481062</v>
      </c>
      <c r="BK31" s="67">
        <f>M_Calc!BK26</f>
        <v>4859.983166</v>
      </c>
      <c r="BL31" s="67">
        <f>M_Calc!BL26</f>
        <v>4252.485271</v>
      </c>
      <c r="BM31" s="67">
        <f>M_Calc!BM26</f>
        <v>3644.987375</v>
      </c>
      <c r="BN31" s="67">
        <f>M_Calc!BN26</f>
        <v>3037.489479</v>
      </c>
      <c r="BO31" s="67">
        <f>M_Calc!BO26</f>
        <v>2429.991583</v>
      </c>
      <c r="BP31" s="67">
        <f>M_Calc!BP26</f>
        <v>1822.493687</v>
      </c>
      <c r="BQ31" s="67">
        <f>M_Calc!BQ26</f>
        <v>1214.995792</v>
      </c>
      <c r="BR31" s="67">
        <f>M_Calc!BR26</f>
        <v>607.4978958</v>
      </c>
    </row>
    <row r="32" ht="15.75" customHeight="1">
      <c r="D32" s="98" t="s">
        <v>288</v>
      </c>
      <c r="E32" s="98" t="str">
        <f>Currency</f>
        <v>[₦]</v>
      </c>
      <c r="F32" s="98"/>
      <c r="G32" s="98"/>
      <c r="H32" s="98"/>
      <c r="I32" s="98"/>
      <c r="J32" s="98"/>
      <c r="K32" s="98">
        <f t="shared" ref="K32:BR32" si="11">K30-K31</f>
        <v>-1721999.747</v>
      </c>
      <c r="L32" s="98">
        <f t="shared" si="11"/>
        <v>15249.01304</v>
      </c>
      <c r="M32" s="98">
        <f t="shared" si="11"/>
        <v>31066.70769</v>
      </c>
      <c r="N32" s="98">
        <f t="shared" si="11"/>
        <v>47740.65858</v>
      </c>
      <c r="O32" s="98">
        <f t="shared" si="11"/>
        <v>65311.98082</v>
      </c>
      <c r="P32" s="98">
        <f t="shared" si="11"/>
        <v>83823.87446</v>
      </c>
      <c r="Q32" s="98">
        <f t="shared" si="11"/>
        <v>103321.7282</v>
      </c>
      <c r="R32" s="98">
        <f t="shared" si="11"/>
        <v>123853.2282</v>
      </c>
      <c r="S32" s="98">
        <f t="shared" si="11"/>
        <v>145468.4729</v>
      </c>
      <c r="T32" s="98">
        <f t="shared" si="11"/>
        <v>168220.0927</v>
      </c>
      <c r="U32" s="98">
        <f t="shared" si="11"/>
        <v>192163.3763</v>
      </c>
      <c r="V32" s="98">
        <f t="shared" si="11"/>
        <v>217356.403</v>
      </c>
      <c r="W32" s="98">
        <f t="shared" si="11"/>
        <v>-232906.5326</v>
      </c>
      <c r="X32" s="98">
        <f t="shared" si="11"/>
        <v>-187718.6045</v>
      </c>
      <c r="Y32" s="98">
        <f t="shared" si="11"/>
        <v>-171269.7857</v>
      </c>
      <c r="Z32" s="98">
        <f t="shared" si="11"/>
        <v>-154390.2331</v>
      </c>
      <c r="AA32" s="98">
        <f t="shared" si="11"/>
        <v>-137069.7444</v>
      </c>
      <c r="AB32" s="98">
        <f t="shared" si="11"/>
        <v>-119297.8526</v>
      </c>
      <c r="AC32" s="98">
        <f t="shared" si="11"/>
        <v>-101063.82</v>
      </c>
      <c r="AD32" s="98">
        <f t="shared" si="11"/>
        <v>-82356.63122</v>
      </c>
      <c r="AE32" s="98">
        <f t="shared" si="11"/>
        <v>-63164.98648</v>
      </c>
      <c r="AF32" s="98">
        <f t="shared" si="11"/>
        <v>-43477.2947</v>
      </c>
      <c r="AG32" s="98">
        <f t="shared" si="11"/>
        <v>-23281.66632</v>
      </c>
      <c r="AH32" s="98">
        <f t="shared" si="11"/>
        <v>-2565.906026</v>
      </c>
      <c r="AI32" s="98">
        <f t="shared" si="11"/>
        <v>32001.1461</v>
      </c>
      <c r="AJ32" s="98">
        <f t="shared" si="11"/>
        <v>130409.785</v>
      </c>
      <c r="AK32" s="98">
        <f t="shared" si="11"/>
        <v>209721.7086</v>
      </c>
      <c r="AL32" s="98">
        <f t="shared" si="11"/>
        <v>291919.9808</v>
      </c>
      <c r="AM32" s="98">
        <f t="shared" si="11"/>
        <v>377122.2484</v>
      </c>
      <c r="AN32" s="98">
        <f t="shared" si="11"/>
        <v>465450.8457</v>
      </c>
      <c r="AO32" s="98">
        <f t="shared" si="11"/>
        <v>557032.9823</v>
      </c>
      <c r="AP32" s="98">
        <f t="shared" si="11"/>
        <v>652000.9385</v>
      </c>
      <c r="AQ32" s="98">
        <f t="shared" si="11"/>
        <v>750492.2676</v>
      </c>
      <c r="AR32" s="98">
        <f t="shared" si="11"/>
        <v>852650.0077</v>
      </c>
      <c r="AS32" s="98">
        <f t="shared" si="11"/>
        <v>958622.9007</v>
      </c>
      <c r="AT32" s="98">
        <f t="shared" si="11"/>
        <v>1068565.621</v>
      </c>
      <c r="AU32" s="98">
        <f t="shared" si="11"/>
        <v>1218185.095</v>
      </c>
      <c r="AV32" s="98">
        <f t="shared" si="11"/>
        <v>1304783.396</v>
      </c>
      <c r="AW32" s="98">
        <f t="shared" si="11"/>
        <v>1378051.654</v>
      </c>
      <c r="AX32" s="98">
        <f t="shared" si="11"/>
        <v>1452596.305</v>
      </c>
      <c r="AY32" s="98">
        <f t="shared" si="11"/>
        <v>1528444.358</v>
      </c>
      <c r="AZ32" s="98">
        <f t="shared" si="11"/>
        <v>1605623.347</v>
      </c>
      <c r="BA32" s="98">
        <f t="shared" si="11"/>
        <v>1684161.344</v>
      </c>
      <c r="BB32" s="98">
        <f t="shared" si="11"/>
        <v>1764086.973</v>
      </c>
      <c r="BC32" s="98">
        <f t="shared" si="11"/>
        <v>1845429.416</v>
      </c>
      <c r="BD32" s="98">
        <f t="shared" si="11"/>
        <v>1928218.428</v>
      </c>
      <c r="BE32" s="98">
        <f t="shared" si="11"/>
        <v>2012484.346</v>
      </c>
      <c r="BF32" s="98">
        <f t="shared" si="11"/>
        <v>2098258.104</v>
      </c>
      <c r="BG32" s="98">
        <f t="shared" si="11"/>
        <v>2263814.854</v>
      </c>
      <c r="BH32" s="98">
        <f t="shared" si="11"/>
        <v>2450531.449</v>
      </c>
      <c r="BI32" s="98">
        <f t="shared" si="11"/>
        <v>2635061.763</v>
      </c>
      <c r="BJ32" s="98">
        <f t="shared" si="11"/>
        <v>2824849.973</v>
      </c>
      <c r="BK32" s="98">
        <f t="shared" si="11"/>
        <v>3020054.902</v>
      </c>
      <c r="BL32" s="98">
        <f t="shared" si="11"/>
        <v>3220840.136</v>
      </c>
      <c r="BM32" s="98">
        <f t="shared" si="11"/>
        <v>3427374.16</v>
      </c>
      <c r="BN32" s="98">
        <f t="shared" si="11"/>
        <v>3639830.514</v>
      </c>
      <c r="BO32" s="98">
        <f t="shared" si="11"/>
        <v>3858387.935</v>
      </c>
      <c r="BP32" s="98">
        <f t="shared" si="11"/>
        <v>4083230.52</v>
      </c>
      <c r="BQ32" s="98">
        <f t="shared" si="11"/>
        <v>4314547.886</v>
      </c>
      <c r="BR32" s="98">
        <f t="shared" si="11"/>
        <v>4552535.33</v>
      </c>
    </row>
    <row r="33" ht="15.75" customHeight="1">
      <c r="D33" s="53" t="s">
        <v>126</v>
      </c>
      <c r="E33" s="66" t="str">
        <f>Currency</f>
        <v>[₦]</v>
      </c>
      <c r="F33" s="129">
        <f>Inputs!$F$39</f>
        <v>0.3</v>
      </c>
      <c r="K33" s="67">
        <f t="shared" ref="K33:BR33" si="12">(K32&gt;0)*(K32*$F$33)</f>
        <v>0</v>
      </c>
      <c r="L33" s="67">
        <f t="shared" si="12"/>
        <v>4574.703911</v>
      </c>
      <c r="M33" s="67">
        <f t="shared" si="12"/>
        <v>9320.012308</v>
      </c>
      <c r="N33" s="67">
        <f t="shared" si="12"/>
        <v>14322.19757</v>
      </c>
      <c r="O33" s="67">
        <f t="shared" si="12"/>
        <v>19593.59425</v>
      </c>
      <c r="P33" s="67">
        <f t="shared" si="12"/>
        <v>25147.16234</v>
      </c>
      <c r="Q33" s="67">
        <f t="shared" si="12"/>
        <v>30996.51845</v>
      </c>
      <c r="R33" s="67">
        <f t="shared" si="12"/>
        <v>37155.96847</v>
      </c>
      <c r="S33" s="67">
        <f t="shared" si="12"/>
        <v>43640.54188</v>
      </c>
      <c r="T33" s="67">
        <f t="shared" si="12"/>
        <v>50466.02781</v>
      </c>
      <c r="U33" s="67">
        <f t="shared" si="12"/>
        <v>57649.01288</v>
      </c>
      <c r="V33" s="67">
        <f t="shared" si="12"/>
        <v>65206.92091</v>
      </c>
      <c r="W33" s="67">
        <f t="shared" si="12"/>
        <v>0</v>
      </c>
      <c r="X33" s="67">
        <f t="shared" si="12"/>
        <v>0</v>
      </c>
      <c r="Y33" s="67">
        <f t="shared" si="12"/>
        <v>0</v>
      </c>
      <c r="Z33" s="67">
        <f t="shared" si="12"/>
        <v>0</v>
      </c>
      <c r="AA33" s="67">
        <f t="shared" si="12"/>
        <v>0</v>
      </c>
      <c r="AB33" s="67">
        <f t="shared" si="12"/>
        <v>0</v>
      </c>
      <c r="AC33" s="67">
        <f t="shared" si="12"/>
        <v>0</v>
      </c>
      <c r="AD33" s="67">
        <f t="shared" si="12"/>
        <v>0</v>
      </c>
      <c r="AE33" s="67">
        <f t="shared" si="12"/>
        <v>0</v>
      </c>
      <c r="AF33" s="67">
        <f t="shared" si="12"/>
        <v>0</v>
      </c>
      <c r="AG33" s="67">
        <f t="shared" si="12"/>
        <v>0</v>
      </c>
      <c r="AH33" s="67">
        <f t="shared" si="12"/>
        <v>0</v>
      </c>
      <c r="AI33" s="67">
        <f t="shared" si="12"/>
        <v>9600.343831</v>
      </c>
      <c r="AJ33" s="67">
        <f t="shared" si="12"/>
        <v>39122.9355</v>
      </c>
      <c r="AK33" s="67">
        <f t="shared" si="12"/>
        <v>62916.51258</v>
      </c>
      <c r="AL33" s="67">
        <f t="shared" si="12"/>
        <v>87575.99424</v>
      </c>
      <c r="AM33" s="67">
        <f t="shared" si="12"/>
        <v>113136.6745</v>
      </c>
      <c r="AN33" s="67">
        <f t="shared" si="12"/>
        <v>139635.2537</v>
      </c>
      <c r="AO33" s="67">
        <f t="shared" si="12"/>
        <v>167109.8947</v>
      </c>
      <c r="AP33" s="67">
        <f t="shared" si="12"/>
        <v>195600.2816</v>
      </c>
      <c r="AQ33" s="67">
        <f t="shared" si="12"/>
        <v>225147.6803</v>
      </c>
      <c r="AR33" s="67">
        <f t="shared" si="12"/>
        <v>255795.0023</v>
      </c>
      <c r="AS33" s="67">
        <f t="shared" si="12"/>
        <v>287586.8702</v>
      </c>
      <c r="AT33" s="67">
        <f t="shared" si="12"/>
        <v>320569.6862</v>
      </c>
      <c r="AU33" s="67">
        <f t="shared" si="12"/>
        <v>365455.5284</v>
      </c>
      <c r="AV33" s="67">
        <f t="shared" si="12"/>
        <v>391435.0189</v>
      </c>
      <c r="AW33" s="67">
        <f t="shared" si="12"/>
        <v>413415.4961</v>
      </c>
      <c r="AX33" s="67">
        <f t="shared" si="12"/>
        <v>435778.8916</v>
      </c>
      <c r="AY33" s="67">
        <f t="shared" si="12"/>
        <v>458533.3074</v>
      </c>
      <c r="AZ33" s="67">
        <f t="shared" si="12"/>
        <v>481687.0041</v>
      </c>
      <c r="BA33" s="67">
        <f t="shared" si="12"/>
        <v>505248.4033</v>
      </c>
      <c r="BB33" s="67">
        <f t="shared" si="12"/>
        <v>529226.092</v>
      </c>
      <c r="BC33" s="67">
        <f t="shared" si="12"/>
        <v>553628.8249</v>
      </c>
      <c r="BD33" s="67">
        <f t="shared" si="12"/>
        <v>578465.5284</v>
      </c>
      <c r="BE33" s="67">
        <f t="shared" si="12"/>
        <v>603745.3038</v>
      </c>
      <c r="BF33" s="67">
        <f t="shared" si="12"/>
        <v>629477.4312</v>
      </c>
      <c r="BG33" s="67">
        <f t="shared" si="12"/>
        <v>679144.4562</v>
      </c>
      <c r="BH33" s="67">
        <f t="shared" si="12"/>
        <v>735159.4348</v>
      </c>
      <c r="BI33" s="67">
        <f t="shared" si="12"/>
        <v>790518.529</v>
      </c>
      <c r="BJ33" s="67">
        <f t="shared" si="12"/>
        <v>847454.9919</v>
      </c>
      <c r="BK33" s="67">
        <f t="shared" si="12"/>
        <v>906016.4707</v>
      </c>
      <c r="BL33" s="67">
        <f t="shared" si="12"/>
        <v>966252.0407</v>
      </c>
      <c r="BM33" s="67">
        <f t="shared" si="12"/>
        <v>1028212.248</v>
      </c>
      <c r="BN33" s="67">
        <f t="shared" si="12"/>
        <v>1091949.154</v>
      </c>
      <c r="BO33" s="67">
        <f t="shared" si="12"/>
        <v>1157516.38</v>
      </c>
      <c r="BP33" s="67">
        <f t="shared" si="12"/>
        <v>1224969.156</v>
      </c>
      <c r="BQ33" s="67">
        <f t="shared" si="12"/>
        <v>1294364.366</v>
      </c>
      <c r="BR33" s="67">
        <f t="shared" si="12"/>
        <v>1365760.599</v>
      </c>
    </row>
    <row r="34" ht="15.75" customHeight="1">
      <c r="D34" s="98" t="s">
        <v>289</v>
      </c>
      <c r="E34" s="98" t="str">
        <f>Currency</f>
        <v>[₦]</v>
      </c>
      <c r="F34" s="98"/>
      <c r="G34" s="98"/>
      <c r="H34" s="98"/>
      <c r="I34" s="98"/>
      <c r="J34" s="98"/>
      <c r="K34" s="98">
        <f t="shared" ref="K34:BR34" si="13">K32-K33</f>
        <v>-1721999.747</v>
      </c>
      <c r="L34" s="98">
        <f t="shared" si="13"/>
        <v>10674.30913</v>
      </c>
      <c r="M34" s="98">
        <f t="shared" si="13"/>
        <v>21746.69538</v>
      </c>
      <c r="N34" s="98">
        <f t="shared" si="13"/>
        <v>33418.461</v>
      </c>
      <c r="O34" s="98">
        <f t="shared" si="13"/>
        <v>45718.38658</v>
      </c>
      <c r="P34" s="98">
        <f t="shared" si="13"/>
        <v>58676.71212</v>
      </c>
      <c r="Q34" s="98">
        <f t="shared" si="13"/>
        <v>72325.20972</v>
      </c>
      <c r="R34" s="98">
        <f t="shared" si="13"/>
        <v>86697.25976</v>
      </c>
      <c r="S34" s="98">
        <f t="shared" si="13"/>
        <v>101827.9311</v>
      </c>
      <c r="T34" s="98">
        <f t="shared" si="13"/>
        <v>117754.0649</v>
      </c>
      <c r="U34" s="98">
        <f t="shared" si="13"/>
        <v>134514.3634</v>
      </c>
      <c r="V34" s="98">
        <f t="shared" si="13"/>
        <v>152149.4821</v>
      </c>
      <c r="W34" s="98">
        <f t="shared" si="13"/>
        <v>-232906.5326</v>
      </c>
      <c r="X34" s="98">
        <f t="shared" si="13"/>
        <v>-187718.6045</v>
      </c>
      <c r="Y34" s="98">
        <f t="shared" si="13"/>
        <v>-171269.7857</v>
      </c>
      <c r="Z34" s="98">
        <f t="shared" si="13"/>
        <v>-154390.2331</v>
      </c>
      <c r="AA34" s="98">
        <f t="shared" si="13"/>
        <v>-137069.7444</v>
      </c>
      <c r="AB34" s="98">
        <f t="shared" si="13"/>
        <v>-119297.8526</v>
      </c>
      <c r="AC34" s="98">
        <f t="shared" si="13"/>
        <v>-101063.82</v>
      </c>
      <c r="AD34" s="98">
        <f t="shared" si="13"/>
        <v>-82356.63122</v>
      </c>
      <c r="AE34" s="98">
        <f t="shared" si="13"/>
        <v>-63164.98648</v>
      </c>
      <c r="AF34" s="98">
        <f t="shared" si="13"/>
        <v>-43477.2947</v>
      </c>
      <c r="AG34" s="98">
        <f t="shared" si="13"/>
        <v>-23281.66632</v>
      </c>
      <c r="AH34" s="98">
        <f t="shared" si="13"/>
        <v>-2565.906026</v>
      </c>
      <c r="AI34" s="98">
        <f t="shared" si="13"/>
        <v>22400.80227</v>
      </c>
      <c r="AJ34" s="98">
        <f t="shared" si="13"/>
        <v>91286.8495</v>
      </c>
      <c r="AK34" s="98">
        <f t="shared" si="13"/>
        <v>146805.196</v>
      </c>
      <c r="AL34" s="98">
        <f t="shared" si="13"/>
        <v>204343.9866</v>
      </c>
      <c r="AM34" s="98">
        <f t="shared" si="13"/>
        <v>263985.5739</v>
      </c>
      <c r="AN34" s="98">
        <f t="shared" si="13"/>
        <v>325815.592</v>
      </c>
      <c r="AO34" s="98">
        <f t="shared" si="13"/>
        <v>389923.0876</v>
      </c>
      <c r="AP34" s="98">
        <f t="shared" si="13"/>
        <v>456400.657</v>
      </c>
      <c r="AQ34" s="98">
        <f t="shared" si="13"/>
        <v>525344.5874</v>
      </c>
      <c r="AR34" s="98">
        <f t="shared" si="13"/>
        <v>596855.0054</v>
      </c>
      <c r="AS34" s="98">
        <f t="shared" si="13"/>
        <v>671036.0305</v>
      </c>
      <c r="AT34" s="98">
        <f t="shared" si="13"/>
        <v>747995.9345</v>
      </c>
      <c r="AU34" s="98">
        <f t="shared" si="13"/>
        <v>852729.5664</v>
      </c>
      <c r="AV34" s="98">
        <f t="shared" si="13"/>
        <v>913348.3775</v>
      </c>
      <c r="AW34" s="98">
        <f t="shared" si="13"/>
        <v>964636.1575</v>
      </c>
      <c r="AX34" s="98">
        <f t="shared" si="13"/>
        <v>1016817.414</v>
      </c>
      <c r="AY34" s="98">
        <f t="shared" si="13"/>
        <v>1069911.051</v>
      </c>
      <c r="AZ34" s="98">
        <f t="shared" si="13"/>
        <v>1123936.343</v>
      </c>
      <c r="BA34" s="98">
        <f t="shared" si="13"/>
        <v>1178912.941</v>
      </c>
      <c r="BB34" s="98">
        <f t="shared" si="13"/>
        <v>1234860.881</v>
      </c>
      <c r="BC34" s="98">
        <f t="shared" si="13"/>
        <v>1291800.591</v>
      </c>
      <c r="BD34" s="98">
        <f t="shared" si="13"/>
        <v>1349752.9</v>
      </c>
      <c r="BE34" s="98">
        <f t="shared" si="13"/>
        <v>1408739.042</v>
      </c>
      <c r="BF34" s="98">
        <f t="shared" si="13"/>
        <v>1468780.673</v>
      </c>
      <c r="BG34" s="98">
        <f t="shared" si="13"/>
        <v>1584670.398</v>
      </c>
      <c r="BH34" s="98">
        <f t="shared" si="13"/>
        <v>1715372.015</v>
      </c>
      <c r="BI34" s="98">
        <f t="shared" si="13"/>
        <v>1844543.234</v>
      </c>
      <c r="BJ34" s="98">
        <f t="shared" si="13"/>
        <v>1977394.981</v>
      </c>
      <c r="BK34" s="98">
        <f t="shared" si="13"/>
        <v>2114038.432</v>
      </c>
      <c r="BL34" s="98">
        <f t="shared" si="13"/>
        <v>2254588.095</v>
      </c>
      <c r="BM34" s="98">
        <f t="shared" si="13"/>
        <v>2399161.912</v>
      </c>
      <c r="BN34" s="98">
        <f t="shared" si="13"/>
        <v>2547881.36</v>
      </c>
      <c r="BO34" s="98">
        <f t="shared" si="13"/>
        <v>2700871.554</v>
      </c>
      <c r="BP34" s="98">
        <f t="shared" si="13"/>
        <v>2858261.364</v>
      </c>
      <c r="BQ34" s="98">
        <f t="shared" si="13"/>
        <v>3020183.52</v>
      </c>
      <c r="BR34" s="98">
        <f t="shared" si="13"/>
        <v>3186774.731</v>
      </c>
    </row>
    <row r="35" ht="15.75" customHeight="1"/>
    <row r="36" ht="15.75" customHeight="1">
      <c r="C36" s="79" t="s">
        <v>10</v>
      </c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</row>
    <row r="37" ht="15.75" customHeight="1">
      <c r="C37" s="65" t="s">
        <v>34</v>
      </c>
      <c r="D37" s="65"/>
    </row>
    <row r="38" ht="15.75" customHeight="1">
      <c r="D38" s="65" t="s">
        <v>290</v>
      </c>
    </row>
    <row r="39" ht="15.75" customHeight="1">
      <c r="D39" s="51" t="s">
        <v>291</v>
      </c>
      <c r="E39" s="66" t="str">
        <f>Currency</f>
        <v>[₦]</v>
      </c>
      <c r="K39" s="67">
        <f>M_Calc!K79</f>
        <v>3018833.333</v>
      </c>
      <c r="L39" s="67">
        <f>M_Calc!L79</f>
        <v>2993676.389</v>
      </c>
      <c r="M39" s="67">
        <f>M_Calc!M79</f>
        <v>2968729.086</v>
      </c>
      <c r="N39" s="67">
        <f>M_Calc!N79</f>
        <v>2943989.677</v>
      </c>
      <c r="O39" s="67">
        <f>M_Calc!O79</f>
        <v>2919456.429</v>
      </c>
      <c r="P39" s="67">
        <f>M_Calc!P79</f>
        <v>2895127.626</v>
      </c>
      <c r="Q39" s="67">
        <f>M_Calc!Q79</f>
        <v>2871001.562</v>
      </c>
      <c r="R39" s="67">
        <f>M_Calc!R79</f>
        <v>2847076.549</v>
      </c>
      <c r="S39" s="67">
        <f>M_Calc!S79</f>
        <v>2823350.911</v>
      </c>
      <c r="T39" s="67">
        <f>M_Calc!T79</f>
        <v>2799822.987</v>
      </c>
      <c r="U39" s="67">
        <f>M_Calc!U79</f>
        <v>2776491.129</v>
      </c>
      <c r="V39" s="67">
        <f>M_Calc!V79</f>
        <v>2753353.703</v>
      </c>
      <c r="W39" s="67">
        <f>M_Calc!W79</f>
        <v>2756795.395</v>
      </c>
      <c r="X39" s="67">
        <f>M_Calc!X79</f>
        <v>2760241.389</v>
      </c>
      <c r="Y39" s="67">
        <f>M_Calc!Y79</f>
        <v>2763691.691</v>
      </c>
      <c r="Z39" s="67">
        <f>M_Calc!Z79</f>
        <v>2767146.305</v>
      </c>
      <c r="AA39" s="67">
        <f>M_Calc!AA79</f>
        <v>2770605.238</v>
      </c>
      <c r="AB39" s="67">
        <f>M_Calc!AB79</f>
        <v>2774068.495</v>
      </c>
      <c r="AC39" s="67">
        <f>M_Calc!AC79</f>
        <v>2777536.08</v>
      </c>
      <c r="AD39" s="67">
        <f>M_Calc!AD79</f>
        <v>2781008.001</v>
      </c>
      <c r="AE39" s="67">
        <f>M_Calc!AE79</f>
        <v>2784484.261</v>
      </c>
      <c r="AF39" s="67">
        <f>M_Calc!AF79</f>
        <v>2787964.866</v>
      </c>
      <c r="AG39" s="67">
        <f>M_Calc!AG79</f>
        <v>2791449.822</v>
      </c>
      <c r="AH39" s="67">
        <f>M_Calc!AH79</f>
        <v>2794939.134</v>
      </c>
      <c r="AI39" s="67">
        <f>M_Calc!AI79</f>
        <v>2798432.808</v>
      </c>
      <c r="AJ39" s="67">
        <f>M_Calc!AJ79</f>
        <v>2801930.849</v>
      </c>
      <c r="AK39" s="67">
        <f>M_Calc!AK79</f>
        <v>2805433.263</v>
      </c>
      <c r="AL39" s="67">
        <f>M_Calc!AL79</f>
        <v>2808940.054</v>
      </c>
      <c r="AM39" s="67">
        <f>M_Calc!AM79</f>
        <v>2812451.229</v>
      </c>
      <c r="AN39" s="67">
        <f>M_Calc!AN79</f>
        <v>2815966.793</v>
      </c>
      <c r="AO39" s="67">
        <f>M_Calc!AO79</f>
        <v>2819486.752</v>
      </c>
      <c r="AP39" s="67">
        <f>M_Calc!AP79</f>
        <v>2823011.11</v>
      </c>
      <c r="AQ39" s="67">
        <f>M_Calc!AQ79</f>
        <v>2826539.874</v>
      </c>
      <c r="AR39" s="67">
        <f>M_Calc!AR79</f>
        <v>2830073.049</v>
      </c>
      <c r="AS39" s="67">
        <f>M_Calc!AS79</f>
        <v>2833610.64</v>
      </c>
      <c r="AT39" s="67">
        <f>M_Calc!AT79</f>
        <v>2837152.654</v>
      </c>
      <c r="AU39" s="67">
        <f>M_Calc!AU79</f>
        <v>2840699.095</v>
      </c>
      <c r="AV39" s="67">
        <f>M_Calc!AV79</f>
        <v>2844249.968</v>
      </c>
      <c r="AW39" s="67">
        <f>M_Calc!AW79</f>
        <v>2847805.281</v>
      </c>
      <c r="AX39" s="67">
        <f>M_Calc!AX79</f>
        <v>2851365.037</v>
      </c>
      <c r="AY39" s="67">
        <f>M_Calc!AY79</f>
        <v>2854929.244</v>
      </c>
      <c r="AZ39" s="67">
        <f>M_Calc!AZ79</f>
        <v>2858497.905</v>
      </c>
      <c r="BA39" s="67">
        <f>M_Calc!BA79</f>
        <v>2862071.028</v>
      </c>
      <c r="BB39" s="67">
        <f>M_Calc!BB79</f>
        <v>2865648.616</v>
      </c>
      <c r="BC39" s="67">
        <f>M_Calc!BC79</f>
        <v>2869230.677</v>
      </c>
      <c r="BD39" s="67">
        <f>M_Calc!BD79</f>
        <v>2872817.216</v>
      </c>
      <c r="BE39" s="67">
        <f>M_Calc!BE79</f>
        <v>2876408.237</v>
      </c>
      <c r="BF39" s="67">
        <f>M_Calc!BF79</f>
        <v>2880003.747</v>
      </c>
      <c r="BG39" s="67">
        <f>M_Calc!BG79</f>
        <v>2883603.752</v>
      </c>
      <c r="BH39" s="67">
        <f>M_Calc!BH79</f>
        <v>2887208.257</v>
      </c>
      <c r="BI39" s="67">
        <f>M_Calc!BI79</f>
        <v>2890817.267</v>
      </c>
      <c r="BJ39" s="67">
        <f>M_Calc!BJ79</f>
        <v>2894430.789</v>
      </c>
      <c r="BK39" s="67">
        <f>M_Calc!BK79</f>
        <v>2898048.827</v>
      </c>
      <c r="BL39" s="67">
        <f>M_Calc!BL79</f>
        <v>2901671.388</v>
      </c>
      <c r="BM39" s="67">
        <f>M_Calc!BM79</f>
        <v>2905298.477</v>
      </c>
      <c r="BN39" s="67">
        <f>M_Calc!BN79</f>
        <v>2908930.101</v>
      </c>
      <c r="BO39" s="67">
        <f>M_Calc!BO79</f>
        <v>2912566.263</v>
      </c>
      <c r="BP39" s="67">
        <f>M_Calc!BP79</f>
        <v>2916206.971</v>
      </c>
      <c r="BQ39" s="67">
        <f>M_Calc!BQ79</f>
        <v>2919852.23</v>
      </c>
      <c r="BR39" s="67">
        <f>M_Calc!BR79</f>
        <v>2923502.045</v>
      </c>
    </row>
    <row r="40" ht="15.75" customHeight="1">
      <c r="D40" s="98" t="s">
        <v>292</v>
      </c>
      <c r="E40" s="98" t="str">
        <f>Currency</f>
        <v>[₦]</v>
      </c>
      <c r="F40" s="98"/>
      <c r="G40" s="98"/>
      <c r="H40" s="98"/>
      <c r="I40" s="98"/>
      <c r="J40" s="98"/>
      <c r="K40" s="98">
        <f t="shared" ref="K40:BR40" si="14">SUM(K39)</f>
        <v>3018833.333</v>
      </c>
      <c r="L40" s="98">
        <f t="shared" si="14"/>
        <v>2993676.389</v>
      </c>
      <c r="M40" s="98">
        <f t="shared" si="14"/>
        <v>2968729.086</v>
      </c>
      <c r="N40" s="98">
        <f t="shared" si="14"/>
        <v>2943989.677</v>
      </c>
      <c r="O40" s="98">
        <f t="shared" si="14"/>
        <v>2919456.429</v>
      </c>
      <c r="P40" s="98">
        <f t="shared" si="14"/>
        <v>2895127.626</v>
      </c>
      <c r="Q40" s="98">
        <f t="shared" si="14"/>
        <v>2871001.562</v>
      </c>
      <c r="R40" s="98">
        <f t="shared" si="14"/>
        <v>2847076.549</v>
      </c>
      <c r="S40" s="98">
        <f t="shared" si="14"/>
        <v>2823350.911</v>
      </c>
      <c r="T40" s="98">
        <f t="shared" si="14"/>
        <v>2799822.987</v>
      </c>
      <c r="U40" s="98">
        <f t="shared" si="14"/>
        <v>2776491.129</v>
      </c>
      <c r="V40" s="98">
        <f t="shared" si="14"/>
        <v>2753353.703</v>
      </c>
      <c r="W40" s="98">
        <f t="shared" si="14"/>
        <v>2756795.395</v>
      </c>
      <c r="X40" s="98">
        <f t="shared" si="14"/>
        <v>2760241.389</v>
      </c>
      <c r="Y40" s="98">
        <f t="shared" si="14"/>
        <v>2763691.691</v>
      </c>
      <c r="Z40" s="98">
        <f t="shared" si="14"/>
        <v>2767146.305</v>
      </c>
      <c r="AA40" s="98">
        <f t="shared" si="14"/>
        <v>2770605.238</v>
      </c>
      <c r="AB40" s="98">
        <f t="shared" si="14"/>
        <v>2774068.495</v>
      </c>
      <c r="AC40" s="98">
        <f t="shared" si="14"/>
        <v>2777536.08</v>
      </c>
      <c r="AD40" s="98">
        <f t="shared" si="14"/>
        <v>2781008.001</v>
      </c>
      <c r="AE40" s="98">
        <f t="shared" si="14"/>
        <v>2784484.261</v>
      </c>
      <c r="AF40" s="98">
        <f t="shared" si="14"/>
        <v>2787964.866</v>
      </c>
      <c r="AG40" s="98">
        <f t="shared" si="14"/>
        <v>2791449.822</v>
      </c>
      <c r="AH40" s="98">
        <f t="shared" si="14"/>
        <v>2794939.134</v>
      </c>
      <c r="AI40" s="98">
        <f t="shared" si="14"/>
        <v>2798432.808</v>
      </c>
      <c r="AJ40" s="98">
        <f t="shared" si="14"/>
        <v>2801930.849</v>
      </c>
      <c r="AK40" s="98">
        <f t="shared" si="14"/>
        <v>2805433.263</v>
      </c>
      <c r="AL40" s="98">
        <f t="shared" si="14"/>
        <v>2808940.054</v>
      </c>
      <c r="AM40" s="98">
        <f t="shared" si="14"/>
        <v>2812451.229</v>
      </c>
      <c r="AN40" s="98">
        <f t="shared" si="14"/>
        <v>2815966.793</v>
      </c>
      <c r="AO40" s="98">
        <f t="shared" si="14"/>
        <v>2819486.752</v>
      </c>
      <c r="AP40" s="98">
        <f t="shared" si="14"/>
        <v>2823011.11</v>
      </c>
      <c r="AQ40" s="98">
        <f t="shared" si="14"/>
        <v>2826539.874</v>
      </c>
      <c r="AR40" s="98">
        <f t="shared" si="14"/>
        <v>2830073.049</v>
      </c>
      <c r="AS40" s="98">
        <f t="shared" si="14"/>
        <v>2833610.64</v>
      </c>
      <c r="AT40" s="98">
        <f t="shared" si="14"/>
        <v>2837152.654</v>
      </c>
      <c r="AU40" s="98">
        <f t="shared" si="14"/>
        <v>2840699.095</v>
      </c>
      <c r="AV40" s="98">
        <f t="shared" si="14"/>
        <v>2844249.968</v>
      </c>
      <c r="AW40" s="98">
        <f t="shared" si="14"/>
        <v>2847805.281</v>
      </c>
      <c r="AX40" s="98">
        <f t="shared" si="14"/>
        <v>2851365.037</v>
      </c>
      <c r="AY40" s="98">
        <f t="shared" si="14"/>
        <v>2854929.244</v>
      </c>
      <c r="AZ40" s="98">
        <f t="shared" si="14"/>
        <v>2858497.905</v>
      </c>
      <c r="BA40" s="98">
        <f t="shared" si="14"/>
        <v>2862071.028</v>
      </c>
      <c r="BB40" s="98">
        <f t="shared" si="14"/>
        <v>2865648.616</v>
      </c>
      <c r="BC40" s="98">
        <f t="shared" si="14"/>
        <v>2869230.677</v>
      </c>
      <c r="BD40" s="98">
        <f t="shared" si="14"/>
        <v>2872817.216</v>
      </c>
      <c r="BE40" s="98">
        <f t="shared" si="14"/>
        <v>2876408.237</v>
      </c>
      <c r="BF40" s="98">
        <f t="shared" si="14"/>
        <v>2880003.747</v>
      </c>
      <c r="BG40" s="98">
        <f t="shared" si="14"/>
        <v>2883603.752</v>
      </c>
      <c r="BH40" s="98">
        <f t="shared" si="14"/>
        <v>2887208.257</v>
      </c>
      <c r="BI40" s="98">
        <f t="shared" si="14"/>
        <v>2890817.267</v>
      </c>
      <c r="BJ40" s="98">
        <f t="shared" si="14"/>
        <v>2894430.789</v>
      </c>
      <c r="BK40" s="98">
        <f t="shared" si="14"/>
        <v>2898048.827</v>
      </c>
      <c r="BL40" s="98">
        <f t="shared" si="14"/>
        <v>2901671.388</v>
      </c>
      <c r="BM40" s="98">
        <f t="shared" si="14"/>
        <v>2905298.477</v>
      </c>
      <c r="BN40" s="98">
        <f t="shared" si="14"/>
        <v>2908930.101</v>
      </c>
      <c r="BO40" s="98">
        <f t="shared" si="14"/>
        <v>2912566.263</v>
      </c>
      <c r="BP40" s="98">
        <f t="shared" si="14"/>
        <v>2916206.971</v>
      </c>
      <c r="BQ40" s="98">
        <f t="shared" si="14"/>
        <v>2919852.23</v>
      </c>
      <c r="BR40" s="98">
        <f t="shared" si="14"/>
        <v>2923502.045</v>
      </c>
    </row>
    <row r="41" ht="15.75" customHeight="1">
      <c r="D41" s="65" t="s">
        <v>273</v>
      </c>
    </row>
    <row r="42" ht="15.75" customHeight="1">
      <c r="D42" s="100" t="s">
        <v>293</v>
      </c>
      <c r="E42" s="66" t="str">
        <f>Currency</f>
        <v>[₦]</v>
      </c>
      <c r="K42" s="67">
        <f>M_Calc!K222</f>
        <v>28452.05479</v>
      </c>
      <c r="L42" s="67">
        <f>M_Calc!L222</f>
        <v>29423.40183</v>
      </c>
      <c r="M42" s="67">
        <f>M_Calc!M222</f>
        <v>30450.83714</v>
      </c>
      <c r="N42" s="67">
        <f>M_Calc!N222</f>
        <v>31537.0398</v>
      </c>
      <c r="O42" s="67">
        <f>M_Calc!O222</f>
        <v>32684.82491</v>
      </c>
      <c r="P42" s="67">
        <f>M_Calc!P222</f>
        <v>33897.15039</v>
      </c>
      <c r="Q42" s="67">
        <f>M_Calc!Q222</f>
        <v>35177.12407</v>
      </c>
      <c r="R42" s="67">
        <f>M_Calc!R222</f>
        <v>36528.01117</v>
      </c>
      <c r="S42" s="67">
        <f>M_Calc!S222</f>
        <v>37953.24211</v>
      </c>
      <c r="T42" s="67">
        <f>M_Calc!T222</f>
        <v>39456.42075</v>
      </c>
      <c r="U42" s="67">
        <f>M_Calc!U222</f>
        <v>41041.33306</v>
      </c>
      <c r="V42" s="67">
        <f>M_Calc!V222</f>
        <v>42711.95612</v>
      </c>
      <c r="W42" s="67">
        <f>M_Calc!W222</f>
        <v>48013.17607</v>
      </c>
      <c r="X42" s="67">
        <f>M_Calc!X222</f>
        <v>49071.36025</v>
      </c>
      <c r="Y42" s="67">
        <f>M_Calc!Y222</f>
        <v>50158.36813</v>
      </c>
      <c r="Z42" s="67">
        <f>M_Calc!Z222</f>
        <v>51274.88081</v>
      </c>
      <c r="AA42" s="67">
        <f>M_Calc!AA222</f>
        <v>52421.59708</v>
      </c>
      <c r="AB42" s="67">
        <f>M_Calc!AB222</f>
        <v>53599.23385</v>
      </c>
      <c r="AC42" s="67">
        <f>M_Calc!AC222</f>
        <v>54808.5266</v>
      </c>
      <c r="AD42" s="67">
        <f>M_Calc!AD222</f>
        <v>56050.22979</v>
      </c>
      <c r="AE42" s="67">
        <f>M_Calc!AE222</f>
        <v>57325.1174</v>
      </c>
      <c r="AF42" s="67">
        <f>M_Calc!AF222</f>
        <v>58633.98334</v>
      </c>
      <c r="AG42" s="67">
        <f>M_Calc!AG222</f>
        <v>59977.64196</v>
      </c>
      <c r="AH42" s="67">
        <f>M_Calc!AH222</f>
        <v>61356.92856</v>
      </c>
      <c r="AI42" s="67">
        <f>M_Calc!AI222</f>
        <v>75580.75362</v>
      </c>
      <c r="AJ42" s="67">
        <f>M_Calc!AJ222</f>
        <v>80783.53526</v>
      </c>
      <c r="AK42" s="67">
        <f>M_Calc!AK222</f>
        <v>86176.26525</v>
      </c>
      <c r="AL42" s="67">
        <f>M_Calc!AL222</f>
        <v>91766.69286</v>
      </c>
      <c r="AM42" s="67">
        <f>M_Calc!AM222</f>
        <v>97562.8761</v>
      </c>
      <c r="AN42" s="67">
        <f>M_Calc!AN222</f>
        <v>103573.194</v>
      </c>
      <c r="AO42" s="67">
        <f>M_Calc!AO222</f>
        <v>109806.3597</v>
      </c>
      <c r="AP42" s="67">
        <f>M_Calc!AP222</f>
        <v>116271.4333</v>
      </c>
      <c r="AQ42" s="67">
        <f>M_Calc!AQ222</f>
        <v>122977.8364</v>
      </c>
      <c r="AR42" s="67">
        <f>M_Calc!AR222</f>
        <v>129935.366</v>
      </c>
      <c r="AS42" s="67">
        <f>M_Calc!AS222</f>
        <v>137154.21</v>
      </c>
      <c r="AT42" s="67">
        <f>M_Calc!AT222</f>
        <v>144644.9626</v>
      </c>
      <c r="AU42" s="67">
        <f>M_Calc!AU222</f>
        <v>171151.0722</v>
      </c>
      <c r="AV42" s="67">
        <f>M_Calc!AV222</f>
        <v>176044.2704</v>
      </c>
      <c r="AW42" s="67">
        <f>M_Calc!AW222</f>
        <v>181023.0811</v>
      </c>
      <c r="AX42" s="67">
        <f>M_Calc!AX222</f>
        <v>186089.3186</v>
      </c>
      <c r="AY42" s="67">
        <f>M_Calc!AY222</f>
        <v>191244.8327</v>
      </c>
      <c r="AZ42" s="67">
        <f>M_Calc!AZ222</f>
        <v>196491.5094</v>
      </c>
      <c r="BA42" s="67">
        <f>M_Calc!BA222</f>
        <v>201831.2715</v>
      </c>
      <c r="BB42" s="67">
        <f>M_Calc!BB222</f>
        <v>207266.0793</v>
      </c>
      <c r="BC42" s="67">
        <f>M_Calc!BC222</f>
        <v>212797.9318</v>
      </c>
      <c r="BD42" s="67">
        <f>M_Calc!BD222</f>
        <v>218428.8669</v>
      </c>
      <c r="BE42" s="67">
        <f>M_Calc!BE222</f>
        <v>224160.9626</v>
      </c>
      <c r="BF42" s="67">
        <f>M_Calc!BF222</f>
        <v>229996.3376</v>
      </c>
      <c r="BG42" s="67">
        <f>M_Calc!BG222</f>
        <v>264906.615</v>
      </c>
      <c r="BH42" s="67">
        <f>M_Calc!BH222</f>
        <v>277156.5748</v>
      </c>
      <c r="BI42" s="67">
        <f>M_Calc!BI222</f>
        <v>289756.1052</v>
      </c>
      <c r="BJ42" s="67">
        <f>M_Calc!BJ222</f>
        <v>302715.768</v>
      </c>
      <c r="BK42" s="67">
        <f>M_Calc!BK222</f>
        <v>316046.4416</v>
      </c>
      <c r="BL42" s="67">
        <f>M_Calc!BL222</f>
        <v>329759.3305</v>
      </c>
      <c r="BM42" s="67">
        <f>M_Calc!BM222</f>
        <v>343865.9748</v>
      </c>
      <c r="BN42" s="67">
        <f>M_Calc!BN222</f>
        <v>358378.2606</v>
      </c>
      <c r="BO42" s="67">
        <f>M_Calc!BO222</f>
        <v>373308.4304</v>
      </c>
      <c r="BP42" s="67">
        <f>M_Calc!BP222</f>
        <v>388669.0936</v>
      </c>
      <c r="BQ42" s="67">
        <f>M_Calc!BQ222</f>
        <v>404473.2374</v>
      </c>
      <c r="BR42" s="67">
        <f>M_Calc!BR222</f>
        <v>420734.2386</v>
      </c>
    </row>
    <row r="43" ht="15.75" customHeight="1">
      <c r="D43" s="100" t="s">
        <v>294</v>
      </c>
      <c r="E43" s="66" t="str">
        <f>Currency</f>
        <v>[₦]</v>
      </c>
      <c r="K43" s="67">
        <f>M_Calc!K223</f>
        <v>27442.92237</v>
      </c>
      <c r="L43" s="67">
        <f>M_Calc!L223</f>
        <v>4703.196347</v>
      </c>
      <c r="M43" s="67">
        <f>M_Calc!M223</f>
        <v>4703.196347</v>
      </c>
      <c r="N43" s="67">
        <f>M_Calc!N223</f>
        <v>4703.196347</v>
      </c>
      <c r="O43" s="67">
        <f>M_Calc!O223</f>
        <v>4703.196347</v>
      </c>
      <c r="P43" s="67">
        <f>M_Calc!P223</f>
        <v>4703.196347</v>
      </c>
      <c r="Q43" s="67">
        <f>M_Calc!Q223</f>
        <v>4703.196347</v>
      </c>
      <c r="R43" s="67">
        <f>M_Calc!R223</f>
        <v>4703.196347</v>
      </c>
      <c r="S43" s="67">
        <f>M_Calc!S223</f>
        <v>4703.196347</v>
      </c>
      <c r="T43" s="67">
        <f>M_Calc!T223</f>
        <v>4703.196347</v>
      </c>
      <c r="U43" s="67">
        <f>M_Calc!U223</f>
        <v>4703.196347</v>
      </c>
      <c r="V43" s="67">
        <f>M_Calc!V223</f>
        <v>4703.196347</v>
      </c>
      <c r="W43" s="67">
        <f>M_Calc!W223</f>
        <v>11539.90079</v>
      </c>
      <c r="X43" s="67">
        <f>M_Calc!X223</f>
        <v>11539.90079</v>
      </c>
      <c r="Y43" s="67">
        <f>M_Calc!Y223</f>
        <v>11539.90079</v>
      </c>
      <c r="Z43" s="67">
        <f>M_Calc!Z223</f>
        <v>11539.90079</v>
      </c>
      <c r="AA43" s="67">
        <f>M_Calc!AA223</f>
        <v>11539.90079</v>
      </c>
      <c r="AB43" s="67">
        <f>M_Calc!AB223</f>
        <v>11539.90079</v>
      </c>
      <c r="AC43" s="67">
        <f>M_Calc!AC223</f>
        <v>11539.90079</v>
      </c>
      <c r="AD43" s="67">
        <f>M_Calc!AD223</f>
        <v>11539.90079</v>
      </c>
      <c r="AE43" s="67">
        <f>M_Calc!AE223</f>
        <v>11539.90079</v>
      </c>
      <c r="AF43" s="67">
        <f>M_Calc!AF223</f>
        <v>11539.90079</v>
      </c>
      <c r="AG43" s="67">
        <f>M_Calc!AG223</f>
        <v>11539.90079</v>
      </c>
      <c r="AH43" s="67">
        <f>M_Calc!AH223</f>
        <v>11539.90079</v>
      </c>
      <c r="AI43" s="67">
        <f>M_Calc!AI223</f>
        <v>13619.47625</v>
      </c>
      <c r="AJ43" s="67">
        <f>M_Calc!AJ223</f>
        <v>13619.47625</v>
      </c>
      <c r="AK43" s="67">
        <f>M_Calc!AK223</f>
        <v>13619.47625</v>
      </c>
      <c r="AL43" s="67">
        <f>M_Calc!AL223</f>
        <v>13619.47625</v>
      </c>
      <c r="AM43" s="67">
        <f>M_Calc!AM223</f>
        <v>13619.47625</v>
      </c>
      <c r="AN43" s="67">
        <f>M_Calc!AN223</f>
        <v>13619.47625</v>
      </c>
      <c r="AO43" s="67">
        <f>M_Calc!AO223</f>
        <v>13619.47625</v>
      </c>
      <c r="AP43" s="67">
        <f>M_Calc!AP223</f>
        <v>13619.47625</v>
      </c>
      <c r="AQ43" s="67">
        <f>M_Calc!AQ223</f>
        <v>13619.47625</v>
      </c>
      <c r="AR43" s="67">
        <f>M_Calc!AR223</f>
        <v>13619.47625</v>
      </c>
      <c r="AS43" s="67">
        <f>M_Calc!AS223</f>
        <v>13619.47625</v>
      </c>
      <c r="AT43" s="67">
        <f>M_Calc!AT223</f>
        <v>13619.47625</v>
      </c>
      <c r="AU43" s="67">
        <f>M_Calc!AU223</f>
        <v>16679.30466</v>
      </c>
      <c r="AV43" s="67">
        <f>M_Calc!AV223</f>
        <v>16679.30466</v>
      </c>
      <c r="AW43" s="67">
        <f>M_Calc!AW223</f>
        <v>16679.30466</v>
      </c>
      <c r="AX43" s="67">
        <f>M_Calc!AX223</f>
        <v>16679.30466</v>
      </c>
      <c r="AY43" s="67">
        <f>M_Calc!AY223</f>
        <v>16679.30466</v>
      </c>
      <c r="AZ43" s="67">
        <f>M_Calc!AZ223</f>
        <v>16679.30466</v>
      </c>
      <c r="BA43" s="67">
        <f>M_Calc!BA223</f>
        <v>16679.30466</v>
      </c>
      <c r="BB43" s="67">
        <f>M_Calc!BB223</f>
        <v>16679.30466</v>
      </c>
      <c r="BC43" s="67">
        <f>M_Calc!BC223</f>
        <v>16679.30466</v>
      </c>
      <c r="BD43" s="67">
        <f>M_Calc!BD223</f>
        <v>16679.30466</v>
      </c>
      <c r="BE43" s="67">
        <f>M_Calc!BE223</f>
        <v>16679.30466</v>
      </c>
      <c r="BF43" s="67">
        <f>M_Calc!BF223</f>
        <v>16679.30466</v>
      </c>
      <c r="BG43" s="67">
        <f>M_Calc!BG223</f>
        <v>21301.50426</v>
      </c>
      <c r="BH43" s="67">
        <f>M_Calc!BH223</f>
        <v>21301.50426</v>
      </c>
      <c r="BI43" s="67">
        <f>M_Calc!BI223</f>
        <v>21301.50426</v>
      </c>
      <c r="BJ43" s="67">
        <f>M_Calc!BJ223</f>
        <v>21301.50426</v>
      </c>
      <c r="BK43" s="67">
        <f>M_Calc!BK223</f>
        <v>21301.50426</v>
      </c>
      <c r="BL43" s="67">
        <f>M_Calc!BL223</f>
        <v>21301.50426</v>
      </c>
      <c r="BM43" s="67">
        <f>M_Calc!BM223</f>
        <v>21301.50426</v>
      </c>
      <c r="BN43" s="67">
        <f>M_Calc!BN223</f>
        <v>21301.50426</v>
      </c>
      <c r="BO43" s="67">
        <f>M_Calc!BO223</f>
        <v>21301.50426</v>
      </c>
      <c r="BP43" s="67">
        <f>M_Calc!BP223</f>
        <v>21301.50426</v>
      </c>
      <c r="BQ43" s="67">
        <f>M_Calc!BQ223</f>
        <v>21301.50426</v>
      </c>
      <c r="BR43" s="67">
        <f>M_Calc!BR223</f>
        <v>21301.50426</v>
      </c>
    </row>
    <row r="44" ht="15.75" customHeight="1">
      <c r="D44" s="100" t="s">
        <v>295</v>
      </c>
      <c r="E44" s="66" t="str">
        <f>Currency</f>
        <v>[₦]</v>
      </c>
      <c r="K44" s="51">
        <f t="shared" ref="K44:BR44" si="15">MAX(0,K90)</f>
        <v>8843860.07</v>
      </c>
      <c r="L44" s="51">
        <f t="shared" si="15"/>
        <v>8661530.047</v>
      </c>
      <c r="M44" s="51">
        <f t="shared" si="15"/>
        <v>8579190.936</v>
      </c>
      <c r="N44" s="51">
        <f t="shared" si="15"/>
        <v>8506461.535</v>
      </c>
      <c r="O44" s="51">
        <f t="shared" si="15"/>
        <v>8443869.139</v>
      </c>
      <c r="P44" s="51">
        <f t="shared" si="15"/>
        <v>8391966.384</v>
      </c>
      <c r="Q44" s="51">
        <f t="shared" si="15"/>
        <v>8351332.538</v>
      </c>
      <c r="R44" s="51">
        <f t="shared" si="15"/>
        <v>8322574.846</v>
      </c>
      <c r="S44" s="51">
        <f t="shared" si="15"/>
        <v>8306329.947</v>
      </c>
      <c r="T44" s="51">
        <f t="shared" si="15"/>
        <v>8303265.354</v>
      </c>
      <c r="U44" s="51">
        <f t="shared" si="15"/>
        <v>8314081.022</v>
      </c>
      <c r="V44" s="51">
        <f t="shared" si="15"/>
        <v>8339510.976</v>
      </c>
      <c r="W44" s="51">
        <f t="shared" si="15"/>
        <v>7952113.95</v>
      </c>
      <c r="X44" s="51">
        <f t="shared" si="15"/>
        <v>7631637.118</v>
      </c>
      <c r="Y44" s="51">
        <f t="shared" si="15"/>
        <v>7327714.327</v>
      </c>
      <c r="Z44" s="51">
        <f t="shared" si="15"/>
        <v>7040778.894</v>
      </c>
      <c r="AA44" s="51">
        <f t="shared" si="15"/>
        <v>6771274.406</v>
      </c>
      <c r="AB44" s="51">
        <f t="shared" si="15"/>
        <v>6519654.983</v>
      </c>
      <c r="AC44" s="51">
        <f t="shared" si="15"/>
        <v>6286385.556</v>
      </c>
      <c r="AD44" s="51">
        <f t="shared" si="15"/>
        <v>6071942.144</v>
      </c>
      <c r="AE44" s="51">
        <f t="shared" si="15"/>
        <v>5876812.137</v>
      </c>
      <c r="AF44" s="51">
        <f t="shared" si="15"/>
        <v>5701494.594</v>
      </c>
      <c r="AG44" s="51">
        <f t="shared" si="15"/>
        <v>5546500.541</v>
      </c>
      <c r="AH44" s="51">
        <f t="shared" si="15"/>
        <v>5412353.279</v>
      </c>
      <c r="AI44" s="51">
        <f t="shared" si="15"/>
        <v>5365416.094</v>
      </c>
      <c r="AJ44" s="51">
        <f t="shared" si="15"/>
        <v>5350907.361</v>
      </c>
      <c r="AK44" s="51">
        <f t="shared" si="15"/>
        <v>5375801.722</v>
      </c>
      <c r="AL44" s="51">
        <f t="shared" si="15"/>
        <v>5448339.893</v>
      </c>
      <c r="AM44" s="51">
        <f t="shared" si="15"/>
        <v>5570270.02</v>
      </c>
      <c r="AN44" s="51">
        <f t="shared" si="15"/>
        <v>5743411.384</v>
      </c>
      <c r="AO44" s="51">
        <f t="shared" si="15"/>
        <v>5969657.233</v>
      </c>
      <c r="AP44" s="51">
        <f t="shared" si="15"/>
        <v>6250977.733</v>
      </c>
      <c r="AQ44" s="51">
        <f t="shared" si="15"/>
        <v>6589423.036</v>
      </c>
      <c r="AR44" s="51">
        <f t="shared" si="15"/>
        <v>6987126.467</v>
      </c>
      <c r="AS44" s="51">
        <f t="shared" si="15"/>
        <v>7446307.842</v>
      </c>
      <c r="AT44" s="51">
        <f t="shared" si="15"/>
        <v>7969276.918</v>
      </c>
      <c r="AU44" s="51">
        <f t="shared" si="15"/>
        <v>8672429.17</v>
      </c>
      <c r="AV44" s="51">
        <f t="shared" si="15"/>
        <v>9310797.308</v>
      </c>
      <c r="AW44" s="51">
        <f t="shared" si="15"/>
        <v>9986517.546</v>
      </c>
      <c r="AX44" s="51">
        <f t="shared" si="15"/>
        <v>10704693.49</v>
      </c>
      <c r="AY44" s="51">
        <f t="shared" si="15"/>
        <v>11466070.16</v>
      </c>
      <c r="AZ44" s="51">
        <f t="shared" si="15"/>
        <v>12271408.3</v>
      </c>
      <c r="BA44" s="51">
        <f t="shared" si="15"/>
        <v>13121484.7</v>
      </c>
      <c r="BB44" s="51">
        <f t="shared" si="15"/>
        <v>14017092.44</v>
      </c>
      <c r="BC44" s="51">
        <f t="shared" si="15"/>
        <v>14959041.29</v>
      </c>
      <c r="BD44" s="51">
        <f t="shared" si="15"/>
        <v>15948157.99</v>
      </c>
      <c r="BE44" s="51">
        <f t="shared" si="15"/>
        <v>16985286.61</v>
      </c>
      <c r="BF44" s="51">
        <f t="shared" si="15"/>
        <v>18071288.86</v>
      </c>
      <c r="BG44" s="51">
        <f t="shared" si="15"/>
        <v>19402906.72</v>
      </c>
      <c r="BH44" s="51">
        <f t="shared" si="15"/>
        <v>20740831.31</v>
      </c>
      <c r="BI44" s="51">
        <f t="shared" si="15"/>
        <v>22182760.87</v>
      </c>
      <c r="BJ44" s="51">
        <f t="shared" si="15"/>
        <v>23733913.18</v>
      </c>
      <c r="BK44" s="51">
        <f t="shared" si="15"/>
        <v>25397410.59</v>
      </c>
      <c r="BL44" s="51">
        <f t="shared" si="15"/>
        <v>27176469.72</v>
      </c>
      <c r="BM44" s="51">
        <f t="shared" si="15"/>
        <v>29074404.28</v>
      </c>
      <c r="BN44" s="51">
        <f t="shared" si="15"/>
        <v>31094628.01</v>
      </c>
      <c r="BO44" s="51">
        <f t="shared" si="15"/>
        <v>33240657.63</v>
      </c>
      <c r="BP44" s="51">
        <f t="shared" si="15"/>
        <v>35516115.97</v>
      </c>
      <c r="BQ44" s="51">
        <f t="shared" si="15"/>
        <v>37924735.15</v>
      </c>
      <c r="BR44" s="51">
        <f t="shared" si="15"/>
        <v>40470359.83</v>
      </c>
    </row>
    <row r="45" ht="15.75" customHeight="1">
      <c r="D45" s="98" t="s">
        <v>296</v>
      </c>
      <c r="E45" s="98" t="str">
        <f>Currency</f>
        <v>[₦]</v>
      </c>
      <c r="F45" s="98"/>
      <c r="G45" s="98"/>
      <c r="H45" s="98"/>
      <c r="I45" s="98"/>
      <c r="J45" s="98"/>
      <c r="K45" s="98">
        <f t="shared" ref="K45:BR45" si="16">SUM(K42:K44)</f>
        <v>8899755.047</v>
      </c>
      <c r="L45" s="98">
        <f t="shared" si="16"/>
        <v>8695656.645</v>
      </c>
      <c r="M45" s="98">
        <f t="shared" si="16"/>
        <v>8614344.969</v>
      </c>
      <c r="N45" s="98">
        <f t="shared" si="16"/>
        <v>8542701.772</v>
      </c>
      <c r="O45" s="98">
        <f t="shared" si="16"/>
        <v>8481257.16</v>
      </c>
      <c r="P45" s="98">
        <f t="shared" si="16"/>
        <v>8430566.73</v>
      </c>
      <c r="Q45" s="98">
        <f t="shared" si="16"/>
        <v>8391212.858</v>
      </c>
      <c r="R45" s="98">
        <f t="shared" si="16"/>
        <v>8363806.054</v>
      </c>
      <c r="S45" s="98">
        <f t="shared" si="16"/>
        <v>8348986.385</v>
      </c>
      <c r="T45" s="98">
        <f t="shared" si="16"/>
        <v>8347424.971</v>
      </c>
      <c r="U45" s="98">
        <f t="shared" si="16"/>
        <v>8359825.551</v>
      </c>
      <c r="V45" s="98">
        <f t="shared" si="16"/>
        <v>8386926.128</v>
      </c>
      <c r="W45" s="98">
        <f t="shared" si="16"/>
        <v>8011667.027</v>
      </c>
      <c r="X45" s="98">
        <f t="shared" si="16"/>
        <v>7692248.379</v>
      </c>
      <c r="Y45" s="98">
        <f t="shared" si="16"/>
        <v>7389412.596</v>
      </c>
      <c r="Z45" s="98">
        <f t="shared" si="16"/>
        <v>7103593.676</v>
      </c>
      <c r="AA45" s="98">
        <f t="shared" si="16"/>
        <v>6835235.903</v>
      </c>
      <c r="AB45" s="98">
        <f t="shared" si="16"/>
        <v>6584794.117</v>
      </c>
      <c r="AC45" s="98">
        <f t="shared" si="16"/>
        <v>6352733.984</v>
      </c>
      <c r="AD45" s="98">
        <f t="shared" si="16"/>
        <v>6139532.274</v>
      </c>
      <c r="AE45" s="98">
        <f t="shared" si="16"/>
        <v>5945677.155</v>
      </c>
      <c r="AF45" s="98">
        <f t="shared" si="16"/>
        <v>5771668.478</v>
      </c>
      <c r="AG45" s="98">
        <f t="shared" si="16"/>
        <v>5618018.084</v>
      </c>
      <c r="AH45" s="98">
        <f t="shared" si="16"/>
        <v>5485250.108</v>
      </c>
      <c r="AI45" s="98">
        <f t="shared" si="16"/>
        <v>5454616.324</v>
      </c>
      <c r="AJ45" s="98">
        <f t="shared" si="16"/>
        <v>5445310.373</v>
      </c>
      <c r="AK45" s="98">
        <f t="shared" si="16"/>
        <v>5475597.464</v>
      </c>
      <c r="AL45" s="98">
        <f t="shared" si="16"/>
        <v>5553726.062</v>
      </c>
      <c r="AM45" s="98">
        <f t="shared" si="16"/>
        <v>5681452.373</v>
      </c>
      <c r="AN45" s="98">
        <f t="shared" si="16"/>
        <v>5860604.054</v>
      </c>
      <c r="AO45" s="98">
        <f t="shared" si="16"/>
        <v>6093083.069</v>
      </c>
      <c r="AP45" s="98">
        <f t="shared" si="16"/>
        <v>6380868.643</v>
      </c>
      <c r="AQ45" s="98">
        <f t="shared" si="16"/>
        <v>6726020.349</v>
      </c>
      <c r="AR45" s="98">
        <f t="shared" si="16"/>
        <v>7130681.309</v>
      </c>
      <c r="AS45" s="98">
        <f t="shared" si="16"/>
        <v>7597081.528</v>
      </c>
      <c r="AT45" s="98">
        <f t="shared" si="16"/>
        <v>8127541.357</v>
      </c>
      <c r="AU45" s="98">
        <f t="shared" si="16"/>
        <v>8860259.547</v>
      </c>
      <c r="AV45" s="98">
        <f t="shared" si="16"/>
        <v>9503520.883</v>
      </c>
      <c r="AW45" s="98">
        <f t="shared" si="16"/>
        <v>10184219.93</v>
      </c>
      <c r="AX45" s="98">
        <f t="shared" si="16"/>
        <v>10907462.11</v>
      </c>
      <c r="AY45" s="98">
        <f t="shared" si="16"/>
        <v>11673994.29</v>
      </c>
      <c r="AZ45" s="98">
        <f t="shared" si="16"/>
        <v>12484579.12</v>
      </c>
      <c r="BA45" s="98">
        <f t="shared" si="16"/>
        <v>13339995.27</v>
      </c>
      <c r="BB45" s="98">
        <f t="shared" si="16"/>
        <v>14241037.82</v>
      </c>
      <c r="BC45" s="98">
        <f t="shared" si="16"/>
        <v>15188518.52</v>
      </c>
      <c r="BD45" s="98">
        <f t="shared" si="16"/>
        <v>16183266.16</v>
      </c>
      <c r="BE45" s="98">
        <f t="shared" si="16"/>
        <v>17226126.88</v>
      </c>
      <c r="BF45" s="98">
        <f t="shared" si="16"/>
        <v>18317964.5</v>
      </c>
      <c r="BG45" s="98">
        <f t="shared" si="16"/>
        <v>19689114.83</v>
      </c>
      <c r="BH45" s="98">
        <f t="shared" si="16"/>
        <v>21039289.39</v>
      </c>
      <c r="BI45" s="98">
        <f t="shared" si="16"/>
        <v>22493818.48</v>
      </c>
      <c r="BJ45" s="98">
        <f t="shared" si="16"/>
        <v>24057930.45</v>
      </c>
      <c r="BK45" s="98">
        <f t="shared" si="16"/>
        <v>25734758.54</v>
      </c>
      <c r="BL45" s="98">
        <f t="shared" si="16"/>
        <v>27527530.56</v>
      </c>
      <c r="BM45" s="98">
        <f t="shared" si="16"/>
        <v>29439571.76</v>
      </c>
      <c r="BN45" s="98">
        <f t="shared" si="16"/>
        <v>31474307.77</v>
      </c>
      <c r="BO45" s="98">
        <f t="shared" si="16"/>
        <v>33635267.56</v>
      </c>
      <c r="BP45" s="98">
        <f t="shared" si="16"/>
        <v>35926086.57</v>
      </c>
      <c r="BQ45" s="98">
        <f t="shared" si="16"/>
        <v>38350509.89</v>
      </c>
      <c r="BR45" s="98">
        <f t="shared" si="16"/>
        <v>40912395.57</v>
      </c>
    </row>
    <row r="46" ht="15.75" customHeight="1">
      <c r="D46" s="130" t="s">
        <v>38</v>
      </c>
      <c r="E46" s="130" t="str">
        <f>Currency</f>
        <v>[₦]</v>
      </c>
      <c r="F46" s="130"/>
      <c r="G46" s="130"/>
      <c r="H46" s="130"/>
      <c r="I46" s="130"/>
      <c r="J46" s="130"/>
      <c r="K46" s="130">
        <f t="shared" ref="K46:BR46" si="17">K40+K45</f>
        <v>11918588.38</v>
      </c>
      <c r="L46" s="130">
        <f t="shared" si="17"/>
        <v>11689333.03</v>
      </c>
      <c r="M46" s="130">
        <f t="shared" si="17"/>
        <v>11583074.05</v>
      </c>
      <c r="N46" s="130">
        <f t="shared" si="17"/>
        <v>11486691.45</v>
      </c>
      <c r="O46" s="130">
        <f t="shared" si="17"/>
        <v>11400713.59</v>
      </c>
      <c r="P46" s="130">
        <f t="shared" si="17"/>
        <v>11325694.36</v>
      </c>
      <c r="Q46" s="130">
        <f t="shared" si="17"/>
        <v>11262214.42</v>
      </c>
      <c r="R46" s="130">
        <f t="shared" si="17"/>
        <v>11210882.6</v>
      </c>
      <c r="S46" s="130">
        <f t="shared" si="17"/>
        <v>11172337.3</v>
      </c>
      <c r="T46" s="130">
        <f t="shared" si="17"/>
        <v>11147247.96</v>
      </c>
      <c r="U46" s="130">
        <f t="shared" si="17"/>
        <v>11136316.68</v>
      </c>
      <c r="V46" s="130">
        <f t="shared" si="17"/>
        <v>11140279.83</v>
      </c>
      <c r="W46" s="130">
        <f t="shared" si="17"/>
        <v>10768462.42</v>
      </c>
      <c r="X46" s="130">
        <f t="shared" si="17"/>
        <v>10452489.77</v>
      </c>
      <c r="Y46" s="130">
        <f t="shared" si="17"/>
        <v>10153104.29</v>
      </c>
      <c r="Z46" s="130">
        <f t="shared" si="17"/>
        <v>9870739.981</v>
      </c>
      <c r="AA46" s="130">
        <f t="shared" si="17"/>
        <v>9605841.142</v>
      </c>
      <c r="AB46" s="130">
        <f t="shared" si="17"/>
        <v>9358862.612</v>
      </c>
      <c r="AC46" s="130">
        <f t="shared" si="17"/>
        <v>9130270.064</v>
      </c>
      <c r="AD46" s="130">
        <f t="shared" si="17"/>
        <v>8920540.275</v>
      </c>
      <c r="AE46" s="130">
        <f t="shared" si="17"/>
        <v>8730161.416</v>
      </c>
      <c r="AF46" s="130">
        <f t="shared" si="17"/>
        <v>8559633.344</v>
      </c>
      <c r="AG46" s="130">
        <f t="shared" si="17"/>
        <v>8409467.906</v>
      </c>
      <c r="AH46" s="130">
        <f t="shared" si="17"/>
        <v>8280189.242</v>
      </c>
      <c r="AI46" s="130">
        <f t="shared" si="17"/>
        <v>8253049.132</v>
      </c>
      <c r="AJ46" s="130">
        <f t="shared" si="17"/>
        <v>8247241.222</v>
      </c>
      <c r="AK46" s="130">
        <f t="shared" si="17"/>
        <v>8281030.726</v>
      </c>
      <c r="AL46" s="130">
        <f t="shared" si="17"/>
        <v>8362666.117</v>
      </c>
      <c r="AM46" s="130">
        <f t="shared" si="17"/>
        <v>8493903.602</v>
      </c>
      <c r="AN46" s="130">
        <f t="shared" si="17"/>
        <v>8676570.848</v>
      </c>
      <c r="AO46" s="130">
        <f t="shared" si="17"/>
        <v>8912569.82</v>
      </c>
      <c r="AP46" s="130">
        <f t="shared" si="17"/>
        <v>9203879.753</v>
      </c>
      <c r="AQ46" s="130">
        <f t="shared" si="17"/>
        <v>9552560.223</v>
      </c>
      <c r="AR46" s="130">
        <f t="shared" si="17"/>
        <v>9960754.358</v>
      </c>
      <c r="AS46" s="130">
        <f t="shared" si="17"/>
        <v>10430692.17</v>
      </c>
      <c r="AT46" s="130">
        <f t="shared" si="17"/>
        <v>10964694.01</v>
      </c>
      <c r="AU46" s="130">
        <f t="shared" si="17"/>
        <v>11700958.64</v>
      </c>
      <c r="AV46" s="130">
        <f t="shared" si="17"/>
        <v>12347770.85</v>
      </c>
      <c r="AW46" s="130">
        <f t="shared" si="17"/>
        <v>13032025.21</v>
      </c>
      <c r="AX46" s="130">
        <f t="shared" si="17"/>
        <v>13758827.15</v>
      </c>
      <c r="AY46" s="130">
        <f t="shared" si="17"/>
        <v>14528923.54</v>
      </c>
      <c r="AZ46" s="130">
        <f t="shared" si="17"/>
        <v>15343077.02</v>
      </c>
      <c r="BA46" s="130">
        <f t="shared" si="17"/>
        <v>16202066.3</v>
      </c>
      <c r="BB46" s="130">
        <f t="shared" si="17"/>
        <v>17106686.44</v>
      </c>
      <c r="BC46" s="130">
        <f t="shared" si="17"/>
        <v>18057749.2</v>
      </c>
      <c r="BD46" s="130">
        <f t="shared" si="17"/>
        <v>19056083.38</v>
      </c>
      <c r="BE46" s="130">
        <f t="shared" si="17"/>
        <v>20102535.12</v>
      </c>
      <c r="BF46" s="130">
        <f t="shared" si="17"/>
        <v>21197968.25</v>
      </c>
      <c r="BG46" s="130">
        <f t="shared" si="17"/>
        <v>22572718.59</v>
      </c>
      <c r="BH46" s="130">
        <f t="shared" si="17"/>
        <v>23926497.65</v>
      </c>
      <c r="BI46" s="130">
        <f t="shared" si="17"/>
        <v>25384635.74</v>
      </c>
      <c r="BJ46" s="130">
        <f t="shared" si="17"/>
        <v>26952361.24</v>
      </c>
      <c r="BK46" s="130">
        <f t="shared" si="17"/>
        <v>28632807.37</v>
      </c>
      <c r="BL46" s="130">
        <f t="shared" si="17"/>
        <v>30429201.94</v>
      </c>
      <c r="BM46" s="130">
        <f t="shared" si="17"/>
        <v>32344870.24</v>
      </c>
      <c r="BN46" s="130">
        <f t="shared" si="17"/>
        <v>34383237.87</v>
      </c>
      <c r="BO46" s="130">
        <f t="shared" si="17"/>
        <v>36547833.82</v>
      </c>
      <c r="BP46" s="130">
        <f t="shared" si="17"/>
        <v>38842293.54</v>
      </c>
      <c r="BQ46" s="130">
        <f t="shared" si="17"/>
        <v>41270362.12</v>
      </c>
      <c r="BR46" s="130">
        <f t="shared" si="17"/>
        <v>43835897.62</v>
      </c>
    </row>
    <row r="47" ht="15.75" customHeight="1">
      <c r="C47" s="65" t="s">
        <v>297</v>
      </c>
    </row>
    <row r="48" ht="15.75" customHeight="1">
      <c r="D48" s="65" t="s">
        <v>232</v>
      </c>
    </row>
    <row r="49" ht="15.75" customHeight="1">
      <c r="D49" s="51" t="s">
        <v>298</v>
      </c>
      <c r="E49" s="66" t="str">
        <f>Currency</f>
        <v>[₦]</v>
      </c>
      <c r="K49" s="66">
        <f>M_Calc!K38</f>
        <v>5500000</v>
      </c>
      <c r="L49" s="66">
        <f>M_Calc!L38</f>
        <v>5500000</v>
      </c>
      <c r="M49" s="66">
        <f>M_Calc!M38</f>
        <v>5500000</v>
      </c>
      <c r="N49" s="66">
        <f>M_Calc!N38</f>
        <v>5500000</v>
      </c>
      <c r="O49" s="66">
        <f>M_Calc!O38</f>
        <v>5500000</v>
      </c>
      <c r="P49" s="66">
        <f>M_Calc!P38</f>
        <v>5500000</v>
      </c>
      <c r="Q49" s="66">
        <f>M_Calc!Q38</f>
        <v>5500000</v>
      </c>
      <c r="R49" s="66">
        <f>M_Calc!R38</f>
        <v>5500000</v>
      </c>
      <c r="S49" s="66">
        <f>M_Calc!S38</f>
        <v>5500000</v>
      </c>
      <c r="T49" s="66">
        <f>M_Calc!T38</f>
        <v>5500000</v>
      </c>
      <c r="U49" s="66">
        <f>M_Calc!U38</f>
        <v>5500000</v>
      </c>
      <c r="V49" s="66">
        <f>M_Calc!V38</f>
        <v>5500000</v>
      </c>
      <c r="W49" s="66">
        <f>M_Calc!W38</f>
        <v>5500000</v>
      </c>
      <c r="X49" s="66">
        <f>M_Calc!X38</f>
        <v>5500000</v>
      </c>
      <c r="Y49" s="66">
        <f>M_Calc!Y38</f>
        <v>5500000</v>
      </c>
      <c r="Z49" s="66">
        <f>M_Calc!Z38</f>
        <v>5500000</v>
      </c>
      <c r="AA49" s="66">
        <f>M_Calc!AA38</f>
        <v>5500000</v>
      </c>
      <c r="AB49" s="66">
        <f>M_Calc!AB38</f>
        <v>5500000</v>
      </c>
      <c r="AC49" s="66">
        <f>M_Calc!AC38</f>
        <v>5500000</v>
      </c>
      <c r="AD49" s="66">
        <f>M_Calc!AD38</f>
        <v>5500000</v>
      </c>
      <c r="AE49" s="66">
        <f>M_Calc!AE38</f>
        <v>5500000</v>
      </c>
      <c r="AF49" s="66">
        <f>M_Calc!AF38</f>
        <v>5500000</v>
      </c>
      <c r="AG49" s="66">
        <f>M_Calc!AG38</f>
        <v>5500000</v>
      </c>
      <c r="AH49" s="66">
        <f>M_Calc!AH38</f>
        <v>5500000</v>
      </c>
      <c r="AI49" s="66">
        <f>M_Calc!AI38</f>
        <v>5500000</v>
      </c>
      <c r="AJ49" s="66">
        <f>M_Calc!AJ38</f>
        <v>5500000</v>
      </c>
      <c r="AK49" s="66">
        <f>M_Calc!AK38</f>
        <v>5500000</v>
      </c>
      <c r="AL49" s="66">
        <f>M_Calc!AL38</f>
        <v>5500000</v>
      </c>
      <c r="AM49" s="66">
        <f>M_Calc!AM38</f>
        <v>5500000</v>
      </c>
      <c r="AN49" s="66">
        <f>M_Calc!AN38</f>
        <v>5500000</v>
      </c>
      <c r="AO49" s="66">
        <f>M_Calc!AO38</f>
        <v>5500000</v>
      </c>
      <c r="AP49" s="66">
        <f>M_Calc!AP38</f>
        <v>5500000</v>
      </c>
      <c r="AQ49" s="66">
        <f>M_Calc!AQ38</f>
        <v>5500000</v>
      </c>
      <c r="AR49" s="66">
        <f>M_Calc!AR38</f>
        <v>5500000</v>
      </c>
      <c r="AS49" s="66">
        <f>M_Calc!AS38</f>
        <v>5500000</v>
      </c>
      <c r="AT49" s="66">
        <f>M_Calc!AT38</f>
        <v>5500000</v>
      </c>
      <c r="AU49" s="66">
        <f>M_Calc!AU38</f>
        <v>5500000</v>
      </c>
      <c r="AV49" s="66">
        <f>M_Calc!AV38</f>
        <v>5500000</v>
      </c>
      <c r="AW49" s="66">
        <f>M_Calc!AW38</f>
        <v>5500000</v>
      </c>
      <c r="AX49" s="66">
        <f>M_Calc!AX38</f>
        <v>5500000</v>
      </c>
      <c r="AY49" s="66">
        <f>M_Calc!AY38</f>
        <v>5500000</v>
      </c>
      <c r="AZ49" s="66">
        <f>M_Calc!AZ38</f>
        <v>5500000</v>
      </c>
      <c r="BA49" s="66">
        <f>M_Calc!BA38</f>
        <v>5500000</v>
      </c>
      <c r="BB49" s="66">
        <f>M_Calc!BB38</f>
        <v>5500000</v>
      </c>
      <c r="BC49" s="66">
        <f>M_Calc!BC38</f>
        <v>5500000</v>
      </c>
      <c r="BD49" s="66">
        <f>M_Calc!BD38</f>
        <v>5500000</v>
      </c>
      <c r="BE49" s="66">
        <f>M_Calc!BE38</f>
        <v>5500000</v>
      </c>
      <c r="BF49" s="66">
        <f>M_Calc!BF38</f>
        <v>5500000</v>
      </c>
      <c r="BG49" s="66">
        <f>M_Calc!BG38</f>
        <v>5500000</v>
      </c>
      <c r="BH49" s="66">
        <f>M_Calc!BH38</f>
        <v>5500000</v>
      </c>
      <c r="BI49" s="66">
        <f>M_Calc!BI38</f>
        <v>5500000</v>
      </c>
      <c r="BJ49" s="66">
        <f>M_Calc!BJ38</f>
        <v>5500000</v>
      </c>
      <c r="BK49" s="66">
        <f>M_Calc!BK38</f>
        <v>5500000</v>
      </c>
      <c r="BL49" s="66">
        <f>M_Calc!BL38</f>
        <v>5500000</v>
      </c>
      <c r="BM49" s="66">
        <f>M_Calc!BM38</f>
        <v>5500000</v>
      </c>
      <c r="BN49" s="66">
        <f>M_Calc!BN38</f>
        <v>5500000</v>
      </c>
      <c r="BO49" s="66">
        <f>M_Calc!BO38</f>
        <v>5500000</v>
      </c>
      <c r="BP49" s="66">
        <f>M_Calc!BP38</f>
        <v>5500000</v>
      </c>
      <c r="BQ49" s="66">
        <f>M_Calc!BQ38</f>
        <v>5500000</v>
      </c>
      <c r="BR49" s="66">
        <f>M_Calc!BR38</f>
        <v>5500000</v>
      </c>
    </row>
    <row r="50" ht="15.75" customHeight="1">
      <c r="D50" s="51" t="s">
        <v>299</v>
      </c>
      <c r="E50" s="66" t="str">
        <f>Currency</f>
        <v>[₦]</v>
      </c>
      <c r="K50" s="131">
        <f>M_Calc!K44</f>
        <v>-1721999.747</v>
      </c>
      <c r="L50" s="131">
        <f>M_Calc!L44</f>
        <v>-1713460.3</v>
      </c>
      <c r="M50" s="131">
        <f>M_Calc!M44</f>
        <v>-1696062.944</v>
      </c>
      <c r="N50" s="131">
        <f>M_Calc!N44</f>
        <v>-1669328.175</v>
      </c>
      <c r="O50" s="131">
        <f>M_Calc!O44</f>
        <v>-1632753.466</v>
      </c>
      <c r="P50" s="131">
        <f>M_Calc!P44</f>
        <v>-1585812.096</v>
      </c>
      <c r="Q50" s="131">
        <f>M_Calc!Q44</f>
        <v>-1527951.928</v>
      </c>
      <c r="R50" s="131">
        <f>M_Calc!R44</f>
        <v>-1458594.121</v>
      </c>
      <c r="S50" s="131">
        <f>M_Calc!S44</f>
        <v>-1377131.776</v>
      </c>
      <c r="T50" s="131">
        <f>M_Calc!T44</f>
        <v>-1282928.524</v>
      </c>
      <c r="U50" s="131">
        <f>M_Calc!U44</f>
        <v>-1175317.033</v>
      </c>
      <c r="V50" s="131">
        <f>M_Calc!V44</f>
        <v>-1053597.447</v>
      </c>
      <c r="W50" s="131">
        <f>M_Calc!W44</f>
        <v>-1286503.98</v>
      </c>
      <c r="X50" s="131">
        <f>M_Calc!X44</f>
        <v>-1474222.585</v>
      </c>
      <c r="Y50" s="131">
        <f>M_Calc!Y44</f>
        <v>-1645492.37</v>
      </c>
      <c r="Z50" s="131">
        <f>M_Calc!Z44</f>
        <v>-1799882.603</v>
      </c>
      <c r="AA50" s="131">
        <f>M_Calc!AA44</f>
        <v>-1936952.348</v>
      </c>
      <c r="AB50" s="131">
        <f>M_Calc!AB44</f>
        <v>-2056250.2</v>
      </c>
      <c r="AC50" s="131">
        <f>M_Calc!AC44</f>
        <v>-2157314.02</v>
      </c>
      <c r="AD50" s="131">
        <f>M_Calc!AD44</f>
        <v>-2239670.652</v>
      </c>
      <c r="AE50" s="131">
        <f>M_Calc!AE44</f>
        <v>-2302835.638</v>
      </c>
      <c r="AF50" s="131">
        <f>M_Calc!AF44</f>
        <v>-2346312.933</v>
      </c>
      <c r="AG50" s="131">
        <f>M_Calc!AG44</f>
        <v>-2369594.599</v>
      </c>
      <c r="AH50" s="131">
        <f>M_Calc!AH44</f>
        <v>-2372160.505</v>
      </c>
      <c r="AI50" s="131">
        <f>M_Calc!AI44</f>
        <v>-2354239.863</v>
      </c>
      <c r="AJ50" s="131">
        <f>M_Calc!AJ44</f>
        <v>-2281210.384</v>
      </c>
      <c r="AK50" s="131">
        <f>M_Calc!AK44</f>
        <v>-2163766.227</v>
      </c>
      <c r="AL50" s="131">
        <f>M_Calc!AL44</f>
        <v>-2000291.038</v>
      </c>
      <c r="AM50" s="131">
        <f>M_Calc!AM44</f>
        <v>-1789102.579</v>
      </c>
      <c r="AN50" s="131">
        <f>M_Calc!AN44</f>
        <v>-1528450.105</v>
      </c>
      <c r="AO50" s="131">
        <f>M_Calc!AO44</f>
        <v>-1216511.635</v>
      </c>
      <c r="AP50" s="131">
        <f>M_Calc!AP44</f>
        <v>-851391.1093</v>
      </c>
      <c r="AQ50" s="131">
        <f>M_Calc!AQ44</f>
        <v>-431115.4394</v>
      </c>
      <c r="AR50" s="131">
        <f>M_Calc!AR44</f>
        <v>46368.56487</v>
      </c>
      <c r="AS50" s="131">
        <f>M_Calc!AS44</f>
        <v>583197.3892</v>
      </c>
      <c r="AT50" s="131">
        <f>M_Calc!AT44</f>
        <v>1181594.137</v>
      </c>
      <c r="AU50" s="131">
        <f>M_Calc!AU44</f>
        <v>1863777.79</v>
      </c>
      <c r="AV50" s="131">
        <f>M_Calc!AV44</f>
        <v>2594456.492</v>
      </c>
      <c r="AW50" s="131">
        <f>M_Calc!AW44</f>
        <v>3366165.418</v>
      </c>
      <c r="AX50" s="131">
        <f>M_Calc!AX44</f>
        <v>4179619.349</v>
      </c>
      <c r="AY50" s="131">
        <f>M_Calc!AY44</f>
        <v>5035548.189</v>
      </c>
      <c r="AZ50" s="131">
        <f>M_Calc!AZ44</f>
        <v>5934697.264</v>
      </c>
      <c r="BA50" s="131">
        <f>M_Calc!BA44</f>
        <v>6877827.617</v>
      </c>
      <c r="BB50" s="131">
        <f>M_Calc!BB44</f>
        <v>7865716.322</v>
      </c>
      <c r="BC50" s="131">
        <f>M_Calc!BC44</f>
        <v>8899156.795</v>
      </c>
      <c r="BD50" s="131">
        <f>M_Calc!BD44</f>
        <v>9978959.114</v>
      </c>
      <c r="BE50" s="131">
        <f>M_Calc!BE44</f>
        <v>11105950.35</v>
      </c>
      <c r="BF50" s="131">
        <f>M_Calc!BF44</f>
        <v>12280974.89</v>
      </c>
      <c r="BG50" s="131">
        <f>M_Calc!BG44</f>
        <v>13548711.2</v>
      </c>
      <c r="BH50" s="131">
        <f>M_Calc!BH44</f>
        <v>14921008.82</v>
      </c>
      <c r="BI50" s="131">
        <f>M_Calc!BI44</f>
        <v>16396643.4</v>
      </c>
      <c r="BJ50" s="131">
        <f>M_Calc!BJ44</f>
        <v>17978559.39</v>
      </c>
      <c r="BK50" s="131">
        <f>M_Calc!BK44</f>
        <v>19669790.13</v>
      </c>
      <c r="BL50" s="131">
        <f>M_Calc!BL44</f>
        <v>21473460.61</v>
      </c>
      <c r="BM50" s="131">
        <f>M_Calc!BM44</f>
        <v>23392790.14</v>
      </c>
      <c r="BN50" s="131">
        <f>M_Calc!BN44</f>
        <v>25431095.23</v>
      </c>
      <c r="BO50" s="131">
        <f>M_Calc!BO44</f>
        <v>27591792.47</v>
      </c>
      <c r="BP50" s="131">
        <f>M_Calc!BP44</f>
        <v>29878401.56</v>
      </c>
      <c r="BQ50" s="131">
        <f>M_Calc!BQ44</f>
        <v>32294548.38</v>
      </c>
      <c r="BR50" s="131">
        <f>M_Calc!BR44</f>
        <v>34843968.16</v>
      </c>
    </row>
    <row r="51" ht="15.75" customHeight="1">
      <c r="D51" s="98" t="s">
        <v>300</v>
      </c>
      <c r="E51" s="98" t="str">
        <f>Currency</f>
        <v>[₦]</v>
      </c>
      <c r="F51" s="98"/>
      <c r="G51" s="98"/>
      <c r="H51" s="98"/>
      <c r="I51" s="98"/>
      <c r="J51" s="98"/>
      <c r="K51" s="132">
        <f t="shared" ref="K51:BR51" si="18">SUM(K49:K50)</f>
        <v>3778000.253</v>
      </c>
      <c r="L51" s="132">
        <f t="shared" si="18"/>
        <v>3786539.7</v>
      </c>
      <c r="M51" s="132">
        <f t="shared" si="18"/>
        <v>3803937.056</v>
      </c>
      <c r="N51" s="132">
        <f t="shared" si="18"/>
        <v>3830671.825</v>
      </c>
      <c r="O51" s="132">
        <f t="shared" si="18"/>
        <v>3867246.534</v>
      </c>
      <c r="P51" s="132">
        <f t="shared" si="18"/>
        <v>3914187.904</v>
      </c>
      <c r="Q51" s="132">
        <f t="shared" si="18"/>
        <v>3972048.072</v>
      </c>
      <c r="R51" s="132">
        <f t="shared" si="18"/>
        <v>4041405.879</v>
      </c>
      <c r="S51" s="132">
        <f t="shared" si="18"/>
        <v>4122868.224</v>
      </c>
      <c r="T51" s="132">
        <f t="shared" si="18"/>
        <v>4217071.476</v>
      </c>
      <c r="U51" s="132">
        <f t="shared" si="18"/>
        <v>4324682.967</v>
      </c>
      <c r="V51" s="132">
        <f t="shared" si="18"/>
        <v>4446402.553</v>
      </c>
      <c r="W51" s="132">
        <f t="shared" si="18"/>
        <v>4213496.02</v>
      </c>
      <c r="X51" s="132">
        <f t="shared" si="18"/>
        <v>4025777.415</v>
      </c>
      <c r="Y51" s="132">
        <f t="shared" si="18"/>
        <v>3854507.63</v>
      </c>
      <c r="Z51" s="132">
        <f t="shared" si="18"/>
        <v>3700117.397</v>
      </c>
      <c r="AA51" s="132">
        <f t="shared" si="18"/>
        <v>3563047.652</v>
      </c>
      <c r="AB51" s="132">
        <f t="shared" si="18"/>
        <v>3443749.8</v>
      </c>
      <c r="AC51" s="132">
        <f t="shared" si="18"/>
        <v>3342685.98</v>
      </c>
      <c r="AD51" s="132">
        <f t="shared" si="18"/>
        <v>3260329.348</v>
      </c>
      <c r="AE51" s="132">
        <f t="shared" si="18"/>
        <v>3197164.362</v>
      </c>
      <c r="AF51" s="132">
        <f t="shared" si="18"/>
        <v>3153687.067</v>
      </c>
      <c r="AG51" s="132">
        <f t="shared" si="18"/>
        <v>3130405.401</v>
      </c>
      <c r="AH51" s="132">
        <f t="shared" si="18"/>
        <v>3127839.495</v>
      </c>
      <c r="AI51" s="132">
        <f t="shared" si="18"/>
        <v>3145760.137</v>
      </c>
      <c r="AJ51" s="132">
        <f t="shared" si="18"/>
        <v>3218789.616</v>
      </c>
      <c r="AK51" s="132">
        <f t="shared" si="18"/>
        <v>3336233.773</v>
      </c>
      <c r="AL51" s="132">
        <f t="shared" si="18"/>
        <v>3499708.962</v>
      </c>
      <c r="AM51" s="132">
        <f t="shared" si="18"/>
        <v>3710897.421</v>
      </c>
      <c r="AN51" s="132">
        <f t="shared" si="18"/>
        <v>3971549.895</v>
      </c>
      <c r="AO51" s="132">
        <f t="shared" si="18"/>
        <v>4283488.365</v>
      </c>
      <c r="AP51" s="132">
        <f t="shared" si="18"/>
        <v>4648608.891</v>
      </c>
      <c r="AQ51" s="132">
        <f t="shared" si="18"/>
        <v>5068884.561</v>
      </c>
      <c r="AR51" s="132">
        <f t="shared" si="18"/>
        <v>5546368.565</v>
      </c>
      <c r="AS51" s="132">
        <f t="shared" si="18"/>
        <v>6083197.389</v>
      </c>
      <c r="AT51" s="132">
        <f t="shared" si="18"/>
        <v>6681594.137</v>
      </c>
      <c r="AU51" s="132">
        <f t="shared" si="18"/>
        <v>7363777.79</v>
      </c>
      <c r="AV51" s="132">
        <f t="shared" si="18"/>
        <v>8094456.492</v>
      </c>
      <c r="AW51" s="132">
        <f t="shared" si="18"/>
        <v>8866165.418</v>
      </c>
      <c r="AX51" s="132">
        <f t="shared" si="18"/>
        <v>9679619.349</v>
      </c>
      <c r="AY51" s="132">
        <f t="shared" si="18"/>
        <v>10535548.19</v>
      </c>
      <c r="AZ51" s="132">
        <f t="shared" si="18"/>
        <v>11434697.26</v>
      </c>
      <c r="BA51" s="132">
        <f t="shared" si="18"/>
        <v>12377827.62</v>
      </c>
      <c r="BB51" s="132">
        <f t="shared" si="18"/>
        <v>13365716.32</v>
      </c>
      <c r="BC51" s="132">
        <f t="shared" si="18"/>
        <v>14399156.79</v>
      </c>
      <c r="BD51" s="132">
        <f t="shared" si="18"/>
        <v>15478959.11</v>
      </c>
      <c r="BE51" s="132">
        <f t="shared" si="18"/>
        <v>16605950.35</v>
      </c>
      <c r="BF51" s="132">
        <f t="shared" si="18"/>
        <v>17780974.89</v>
      </c>
      <c r="BG51" s="132">
        <f t="shared" si="18"/>
        <v>19048711.2</v>
      </c>
      <c r="BH51" s="132">
        <f t="shared" si="18"/>
        <v>20421008.82</v>
      </c>
      <c r="BI51" s="132">
        <f t="shared" si="18"/>
        <v>21896643.4</v>
      </c>
      <c r="BJ51" s="132">
        <f t="shared" si="18"/>
        <v>23478559.39</v>
      </c>
      <c r="BK51" s="132">
        <f t="shared" si="18"/>
        <v>25169790.13</v>
      </c>
      <c r="BL51" s="132">
        <f t="shared" si="18"/>
        <v>26973460.61</v>
      </c>
      <c r="BM51" s="132">
        <f t="shared" si="18"/>
        <v>28892790.14</v>
      </c>
      <c r="BN51" s="132">
        <f t="shared" si="18"/>
        <v>30931095.23</v>
      </c>
      <c r="BO51" s="132">
        <f t="shared" si="18"/>
        <v>33091792.47</v>
      </c>
      <c r="BP51" s="132">
        <f t="shared" si="18"/>
        <v>35378401.56</v>
      </c>
      <c r="BQ51" s="132">
        <f t="shared" si="18"/>
        <v>37794548.38</v>
      </c>
      <c r="BR51" s="132">
        <f t="shared" si="18"/>
        <v>40343968.16</v>
      </c>
    </row>
    <row r="52" ht="15.75" customHeight="1">
      <c r="D52" s="65" t="s">
        <v>301</v>
      </c>
    </row>
    <row r="53" ht="15.75" customHeight="1">
      <c r="D53" s="51" t="s">
        <v>302</v>
      </c>
      <c r="E53" s="66" t="str">
        <f>Currency</f>
        <v>[₦]</v>
      </c>
      <c r="K53" s="66">
        <f>M_Calc!K23</f>
        <v>7866666.667</v>
      </c>
      <c r="L53" s="66">
        <f>M_Calc!L23</f>
        <v>7733333.333</v>
      </c>
      <c r="M53" s="66">
        <f>M_Calc!M23</f>
        <v>7600000</v>
      </c>
      <c r="N53" s="66">
        <f>M_Calc!N23</f>
        <v>7466666.667</v>
      </c>
      <c r="O53" s="66">
        <f>M_Calc!O23</f>
        <v>7333333.333</v>
      </c>
      <c r="P53" s="66">
        <f>M_Calc!P23</f>
        <v>7200000</v>
      </c>
      <c r="Q53" s="66">
        <f>M_Calc!Q23</f>
        <v>7066666.667</v>
      </c>
      <c r="R53" s="66">
        <f>M_Calc!R23</f>
        <v>6933333.333</v>
      </c>
      <c r="S53" s="66">
        <f>M_Calc!S23</f>
        <v>6800000</v>
      </c>
      <c r="T53" s="66">
        <f>M_Calc!T23</f>
        <v>6666666.667</v>
      </c>
      <c r="U53" s="66">
        <f>M_Calc!U23</f>
        <v>6533333.333</v>
      </c>
      <c r="V53" s="66">
        <f>M_Calc!V23</f>
        <v>6400000</v>
      </c>
      <c r="W53" s="66">
        <f>M_Calc!W23</f>
        <v>6266666.667</v>
      </c>
      <c r="X53" s="66">
        <f>M_Calc!X23</f>
        <v>6133333.333</v>
      </c>
      <c r="Y53" s="66">
        <f>M_Calc!Y23</f>
        <v>6000000</v>
      </c>
      <c r="Z53" s="66">
        <f>M_Calc!Z23</f>
        <v>5866666.667</v>
      </c>
      <c r="AA53" s="66">
        <f>M_Calc!AA23</f>
        <v>5733333.333</v>
      </c>
      <c r="AB53" s="66">
        <f>M_Calc!AB23</f>
        <v>5600000</v>
      </c>
      <c r="AC53" s="66">
        <f>M_Calc!AC23</f>
        <v>5466666.667</v>
      </c>
      <c r="AD53" s="66">
        <f>M_Calc!AD23</f>
        <v>5333333.333</v>
      </c>
      <c r="AE53" s="66">
        <f>M_Calc!AE23</f>
        <v>5200000</v>
      </c>
      <c r="AF53" s="66">
        <f>M_Calc!AF23</f>
        <v>5066666.667</v>
      </c>
      <c r="AG53" s="66">
        <f>M_Calc!AG23</f>
        <v>4933333.333</v>
      </c>
      <c r="AH53" s="66">
        <f>M_Calc!AH23</f>
        <v>4800000</v>
      </c>
      <c r="AI53" s="66">
        <f>M_Calc!AI23</f>
        <v>4666666.667</v>
      </c>
      <c r="AJ53" s="66">
        <f>M_Calc!AJ23</f>
        <v>4533333.333</v>
      </c>
      <c r="AK53" s="66">
        <f>M_Calc!AK23</f>
        <v>4400000</v>
      </c>
      <c r="AL53" s="66">
        <f>M_Calc!AL23</f>
        <v>4266666.667</v>
      </c>
      <c r="AM53" s="66">
        <f>M_Calc!AM23</f>
        <v>4133333.333</v>
      </c>
      <c r="AN53" s="66">
        <f>M_Calc!AN23</f>
        <v>4000000</v>
      </c>
      <c r="AO53" s="66">
        <f>M_Calc!AO23</f>
        <v>3866666.667</v>
      </c>
      <c r="AP53" s="66">
        <f>M_Calc!AP23</f>
        <v>3733333.333</v>
      </c>
      <c r="AQ53" s="66">
        <f>M_Calc!AQ23</f>
        <v>3600000</v>
      </c>
      <c r="AR53" s="66">
        <f>M_Calc!AR23</f>
        <v>3466666.667</v>
      </c>
      <c r="AS53" s="66">
        <f>M_Calc!AS23</f>
        <v>3333333.333</v>
      </c>
      <c r="AT53" s="66">
        <f>M_Calc!AT23</f>
        <v>3200000</v>
      </c>
      <c r="AU53" s="66">
        <f>M_Calc!AU23</f>
        <v>3066666.667</v>
      </c>
      <c r="AV53" s="66">
        <f>M_Calc!AV23</f>
        <v>2933333.333</v>
      </c>
      <c r="AW53" s="66">
        <f>M_Calc!AW23</f>
        <v>2800000</v>
      </c>
      <c r="AX53" s="66">
        <f>M_Calc!AX23</f>
        <v>2666666.667</v>
      </c>
      <c r="AY53" s="66">
        <f>M_Calc!AY23</f>
        <v>2533333.333</v>
      </c>
      <c r="AZ53" s="66">
        <f>M_Calc!AZ23</f>
        <v>2400000</v>
      </c>
      <c r="BA53" s="66">
        <f>M_Calc!BA23</f>
        <v>2266666.667</v>
      </c>
      <c r="BB53" s="66">
        <f>M_Calc!BB23</f>
        <v>2133333.333</v>
      </c>
      <c r="BC53" s="66">
        <f>M_Calc!BC23</f>
        <v>2000000</v>
      </c>
      <c r="BD53" s="66">
        <f>M_Calc!BD23</f>
        <v>1866666.667</v>
      </c>
      <c r="BE53" s="66">
        <f>M_Calc!BE23</f>
        <v>1733333.333</v>
      </c>
      <c r="BF53" s="66">
        <f>M_Calc!BF23</f>
        <v>1600000</v>
      </c>
      <c r="BG53" s="66">
        <f>M_Calc!BG23</f>
        <v>1466666.667</v>
      </c>
      <c r="BH53" s="66">
        <f>M_Calc!BH23</f>
        <v>1333333.333</v>
      </c>
      <c r="BI53" s="66">
        <f>M_Calc!BI23</f>
        <v>1200000</v>
      </c>
      <c r="BJ53" s="66">
        <f>M_Calc!BJ23</f>
        <v>1066666.667</v>
      </c>
      <c r="BK53" s="66">
        <f>M_Calc!BK23</f>
        <v>933333.3333</v>
      </c>
      <c r="BL53" s="66">
        <f>M_Calc!BL23</f>
        <v>800000</v>
      </c>
      <c r="BM53" s="66">
        <f>M_Calc!BM23</f>
        <v>666666.6667</v>
      </c>
      <c r="BN53" s="66">
        <f>M_Calc!BN23</f>
        <v>533333.3333</v>
      </c>
      <c r="BO53" s="66">
        <f>M_Calc!BO23</f>
        <v>400000</v>
      </c>
      <c r="BP53" s="66">
        <f>M_Calc!BP23</f>
        <v>266666.6667</v>
      </c>
      <c r="BQ53" s="66">
        <f>M_Calc!BQ23</f>
        <v>133333.3333</v>
      </c>
      <c r="BR53" s="66">
        <f>M_Calc!BR23</f>
        <v>0.000000006577465683</v>
      </c>
    </row>
    <row r="54" ht="15.75" customHeight="1">
      <c r="D54" s="98" t="s">
        <v>303</v>
      </c>
      <c r="E54" s="98" t="str">
        <f>Currency</f>
        <v>[₦]</v>
      </c>
      <c r="F54" s="98"/>
      <c r="G54" s="98"/>
      <c r="H54" s="98"/>
      <c r="I54" s="98"/>
      <c r="J54" s="98"/>
      <c r="K54" s="98">
        <f t="shared" ref="K54:BR54" si="19">SUM(K53)</f>
        <v>7866666.667</v>
      </c>
      <c r="L54" s="98">
        <f t="shared" si="19"/>
        <v>7733333.333</v>
      </c>
      <c r="M54" s="98">
        <f t="shared" si="19"/>
        <v>7600000</v>
      </c>
      <c r="N54" s="98">
        <f t="shared" si="19"/>
        <v>7466666.667</v>
      </c>
      <c r="O54" s="98">
        <f t="shared" si="19"/>
        <v>7333333.333</v>
      </c>
      <c r="P54" s="98">
        <f t="shared" si="19"/>
        <v>7200000</v>
      </c>
      <c r="Q54" s="98">
        <f t="shared" si="19"/>
        <v>7066666.667</v>
      </c>
      <c r="R54" s="98">
        <f t="shared" si="19"/>
        <v>6933333.333</v>
      </c>
      <c r="S54" s="98">
        <f t="shared" si="19"/>
        <v>6800000</v>
      </c>
      <c r="T54" s="98">
        <f t="shared" si="19"/>
        <v>6666666.667</v>
      </c>
      <c r="U54" s="98">
        <f t="shared" si="19"/>
        <v>6533333.333</v>
      </c>
      <c r="V54" s="98">
        <f t="shared" si="19"/>
        <v>6400000</v>
      </c>
      <c r="W54" s="98">
        <f t="shared" si="19"/>
        <v>6266666.667</v>
      </c>
      <c r="X54" s="98">
        <f t="shared" si="19"/>
        <v>6133333.333</v>
      </c>
      <c r="Y54" s="98">
        <f t="shared" si="19"/>
        <v>6000000</v>
      </c>
      <c r="Z54" s="98">
        <f t="shared" si="19"/>
        <v>5866666.667</v>
      </c>
      <c r="AA54" s="98">
        <f t="shared" si="19"/>
        <v>5733333.333</v>
      </c>
      <c r="AB54" s="98">
        <f t="shared" si="19"/>
        <v>5600000</v>
      </c>
      <c r="AC54" s="98">
        <f t="shared" si="19"/>
        <v>5466666.667</v>
      </c>
      <c r="AD54" s="98">
        <f t="shared" si="19"/>
        <v>5333333.333</v>
      </c>
      <c r="AE54" s="98">
        <f t="shared" si="19"/>
        <v>5200000</v>
      </c>
      <c r="AF54" s="98">
        <f t="shared" si="19"/>
        <v>5066666.667</v>
      </c>
      <c r="AG54" s="98">
        <f t="shared" si="19"/>
        <v>4933333.333</v>
      </c>
      <c r="AH54" s="98">
        <f t="shared" si="19"/>
        <v>4800000</v>
      </c>
      <c r="AI54" s="98">
        <f t="shared" si="19"/>
        <v>4666666.667</v>
      </c>
      <c r="AJ54" s="98">
        <f t="shared" si="19"/>
        <v>4533333.333</v>
      </c>
      <c r="AK54" s="98">
        <f t="shared" si="19"/>
        <v>4400000</v>
      </c>
      <c r="AL54" s="98">
        <f t="shared" si="19"/>
        <v>4266666.667</v>
      </c>
      <c r="AM54" s="98">
        <f t="shared" si="19"/>
        <v>4133333.333</v>
      </c>
      <c r="AN54" s="98">
        <f t="shared" si="19"/>
        <v>4000000</v>
      </c>
      <c r="AO54" s="98">
        <f t="shared" si="19"/>
        <v>3866666.667</v>
      </c>
      <c r="AP54" s="98">
        <f t="shared" si="19"/>
        <v>3733333.333</v>
      </c>
      <c r="AQ54" s="98">
        <f t="shared" si="19"/>
        <v>3600000</v>
      </c>
      <c r="AR54" s="98">
        <f t="shared" si="19"/>
        <v>3466666.667</v>
      </c>
      <c r="AS54" s="98">
        <f t="shared" si="19"/>
        <v>3333333.333</v>
      </c>
      <c r="AT54" s="98">
        <f t="shared" si="19"/>
        <v>3200000</v>
      </c>
      <c r="AU54" s="98">
        <f t="shared" si="19"/>
        <v>3066666.667</v>
      </c>
      <c r="AV54" s="98">
        <f t="shared" si="19"/>
        <v>2933333.333</v>
      </c>
      <c r="AW54" s="98">
        <f t="shared" si="19"/>
        <v>2800000</v>
      </c>
      <c r="AX54" s="98">
        <f t="shared" si="19"/>
        <v>2666666.667</v>
      </c>
      <c r="AY54" s="98">
        <f t="shared" si="19"/>
        <v>2533333.333</v>
      </c>
      <c r="AZ54" s="98">
        <f t="shared" si="19"/>
        <v>2400000</v>
      </c>
      <c r="BA54" s="98">
        <f t="shared" si="19"/>
        <v>2266666.667</v>
      </c>
      <c r="BB54" s="98">
        <f t="shared" si="19"/>
        <v>2133333.333</v>
      </c>
      <c r="BC54" s="98">
        <f t="shared" si="19"/>
        <v>2000000</v>
      </c>
      <c r="BD54" s="98">
        <f t="shared" si="19"/>
        <v>1866666.667</v>
      </c>
      <c r="BE54" s="98">
        <f t="shared" si="19"/>
        <v>1733333.333</v>
      </c>
      <c r="BF54" s="98">
        <f t="shared" si="19"/>
        <v>1600000</v>
      </c>
      <c r="BG54" s="98">
        <f t="shared" si="19"/>
        <v>1466666.667</v>
      </c>
      <c r="BH54" s="98">
        <f t="shared" si="19"/>
        <v>1333333.333</v>
      </c>
      <c r="BI54" s="98">
        <f t="shared" si="19"/>
        <v>1200000</v>
      </c>
      <c r="BJ54" s="98">
        <f t="shared" si="19"/>
        <v>1066666.667</v>
      </c>
      <c r="BK54" s="98">
        <f t="shared" si="19"/>
        <v>933333.3333</v>
      </c>
      <c r="BL54" s="98">
        <f t="shared" si="19"/>
        <v>800000</v>
      </c>
      <c r="BM54" s="98">
        <f t="shared" si="19"/>
        <v>666666.6667</v>
      </c>
      <c r="BN54" s="98">
        <f t="shared" si="19"/>
        <v>533333.3333</v>
      </c>
      <c r="BO54" s="98">
        <f t="shared" si="19"/>
        <v>400000</v>
      </c>
      <c r="BP54" s="98">
        <f t="shared" si="19"/>
        <v>266666.6667</v>
      </c>
      <c r="BQ54" s="98">
        <f t="shared" si="19"/>
        <v>133333.3333</v>
      </c>
      <c r="BR54" s="98">
        <f t="shared" si="19"/>
        <v>0.000000006577465683</v>
      </c>
    </row>
    <row r="55" ht="15.75" customHeight="1">
      <c r="D55" s="65" t="s">
        <v>276</v>
      </c>
    </row>
    <row r="56" ht="15.75" customHeight="1">
      <c r="D56" s="51" t="s">
        <v>304</v>
      </c>
      <c r="E56" s="66" t="str">
        <f>Currency</f>
        <v>[₦]</v>
      </c>
      <c r="K56" s="67">
        <f>M_Calc!K133</f>
        <v>0</v>
      </c>
      <c r="L56" s="67">
        <f>M_Calc!L133</f>
        <v>0</v>
      </c>
      <c r="M56" s="67">
        <f>M_Calc!M133</f>
        <v>0</v>
      </c>
      <c r="N56" s="67">
        <f>M_Calc!N133</f>
        <v>0</v>
      </c>
      <c r="O56" s="67">
        <f>M_Calc!O133</f>
        <v>0</v>
      </c>
      <c r="P56" s="67">
        <f>M_Calc!P133</f>
        <v>0</v>
      </c>
      <c r="Q56" s="67">
        <f>M_Calc!Q133</f>
        <v>0</v>
      </c>
      <c r="R56" s="67">
        <f>M_Calc!R133</f>
        <v>0</v>
      </c>
      <c r="S56" s="67">
        <f>M_Calc!S133</f>
        <v>0</v>
      </c>
      <c r="T56" s="67">
        <f>M_Calc!T133</f>
        <v>0</v>
      </c>
      <c r="U56" s="67">
        <f>M_Calc!U133</f>
        <v>0</v>
      </c>
      <c r="V56" s="67">
        <f>M_Calc!V133</f>
        <v>0</v>
      </c>
      <c r="W56" s="67">
        <f>M_Calc!W133</f>
        <v>0</v>
      </c>
      <c r="X56" s="67">
        <f>M_Calc!X133</f>
        <v>0</v>
      </c>
      <c r="Y56" s="67">
        <f>M_Calc!Y133</f>
        <v>0</v>
      </c>
      <c r="Z56" s="67">
        <f>M_Calc!Z133</f>
        <v>0</v>
      </c>
      <c r="AA56" s="67">
        <f>M_Calc!AA133</f>
        <v>0</v>
      </c>
      <c r="AB56" s="67">
        <f>M_Calc!AB133</f>
        <v>0</v>
      </c>
      <c r="AC56" s="67">
        <f>M_Calc!AC133</f>
        <v>0</v>
      </c>
      <c r="AD56" s="67">
        <f>M_Calc!AD133</f>
        <v>0</v>
      </c>
      <c r="AE56" s="67">
        <f>M_Calc!AE133</f>
        <v>0</v>
      </c>
      <c r="AF56" s="67">
        <f>M_Calc!AF133</f>
        <v>0</v>
      </c>
      <c r="AG56" s="67">
        <f>M_Calc!AG133</f>
        <v>0</v>
      </c>
      <c r="AH56" s="67">
        <f>M_Calc!AH133</f>
        <v>0</v>
      </c>
      <c r="AI56" s="67">
        <f>M_Calc!AI133</f>
        <v>0</v>
      </c>
      <c r="AJ56" s="67">
        <f>M_Calc!AJ133</f>
        <v>0</v>
      </c>
      <c r="AK56" s="67">
        <f>M_Calc!AK133</f>
        <v>0</v>
      </c>
      <c r="AL56" s="67">
        <f>M_Calc!AL133</f>
        <v>0</v>
      </c>
      <c r="AM56" s="67">
        <f>M_Calc!AM133</f>
        <v>0</v>
      </c>
      <c r="AN56" s="67">
        <f>M_Calc!AN133</f>
        <v>0</v>
      </c>
      <c r="AO56" s="67">
        <f>M_Calc!AO133</f>
        <v>0</v>
      </c>
      <c r="AP56" s="67">
        <f>M_Calc!AP133</f>
        <v>0</v>
      </c>
      <c r="AQ56" s="67">
        <f>M_Calc!AQ133</f>
        <v>0</v>
      </c>
      <c r="AR56" s="67">
        <f>M_Calc!AR133</f>
        <v>0</v>
      </c>
      <c r="AS56" s="67">
        <f>M_Calc!AS133</f>
        <v>0</v>
      </c>
      <c r="AT56" s="67">
        <f>M_Calc!AT133</f>
        <v>0</v>
      </c>
      <c r="AU56" s="67">
        <f>M_Calc!AU133</f>
        <v>0</v>
      </c>
      <c r="AV56" s="67">
        <f>M_Calc!AV133</f>
        <v>0</v>
      </c>
      <c r="AW56" s="67">
        <f>M_Calc!AW133</f>
        <v>0</v>
      </c>
      <c r="AX56" s="67">
        <f>M_Calc!AX133</f>
        <v>0</v>
      </c>
      <c r="AY56" s="67">
        <f>M_Calc!AY133</f>
        <v>0</v>
      </c>
      <c r="AZ56" s="67">
        <f>M_Calc!AZ133</f>
        <v>0</v>
      </c>
      <c r="BA56" s="67">
        <f>M_Calc!BA133</f>
        <v>0</v>
      </c>
      <c r="BB56" s="67">
        <f>M_Calc!BB133</f>
        <v>0</v>
      </c>
      <c r="BC56" s="67">
        <f>M_Calc!BC133</f>
        <v>0</v>
      </c>
      <c r="BD56" s="67">
        <f>M_Calc!BD133</f>
        <v>0</v>
      </c>
      <c r="BE56" s="67">
        <f>M_Calc!BE133</f>
        <v>0</v>
      </c>
      <c r="BF56" s="67">
        <f>M_Calc!BF133</f>
        <v>0</v>
      </c>
      <c r="BG56" s="67">
        <f>M_Calc!BG133</f>
        <v>0</v>
      </c>
      <c r="BH56" s="67">
        <f>M_Calc!BH133</f>
        <v>0</v>
      </c>
      <c r="BI56" s="67">
        <f>M_Calc!BI133</f>
        <v>0</v>
      </c>
      <c r="BJ56" s="67">
        <f>M_Calc!BJ133</f>
        <v>0</v>
      </c>
      <c r="BK56" s="67">
        <f>M_Calc!BK133</f>
        <v>0</v>
      </c>
      <c r="BL56" s="67">
        <f>M_Calc!BL133</f>
        <v>0</v>
      </c>
      <c r="BM56" s="67">
        <f>M_Calc!BM133</f>
        <v>0</v>
      </c>
      <c r="BN56" s="67">
        <f>M_Calc!BN133</f>
        <v>0</v>
      </c>
      <c r="BO56" s="67">
        <f>M_Calc!BO133</f>
        <v>0</v>
      </c>
      <c r="BP56" s="67">
        <f>M_Calc!BP133</f>
        <v>0</v>
      </c>
      <c r="BQ56" s="67">
        <f>M_Calc!BQ133</f>
        <v>0</v>
      </c>
      <c r="BR56" s="67">
        <f>M_Calc!BR133</f>
        <v>0</v>
      </c>
    </row>
    <row r="57" ht="15.75" customHeight="1">
      <c r="D57" s="51" t="s">
        <v>305</v>
      </c>
      <c r="E57" s="66" t="str">
        <f>Currency</f>
        <v>[₦]</v>
      </c>
      <c r="K57" s="67">
        <f>M_Calc!K226</f>
        <v>136706.8493</v>
      </c>
      <c r="L57" s="67">
        <f>M_Calc!L226</f>
        <v>141369.3151</v>
      </c>
      <c r="M57" s="67">
        <f>M_Calc!M226</f>
        <v>146301.0046</v>
      </c>
      <c r="N57" s="67">
        <f>M_Calc!N226</f>
        <v>151514.7773</v>
      </c>
      <c r="O57" s="67">
        <f>M_Calc!O226</f>
        <v>157024.1458</v>
      </c>
      <c r="P57" s="67">
        <f>M_Calc!P226</f>
        <v>162843.3082</v>
      </c>
      <c r="Q57" s="67">
        <f>M_Calc!Q226</f>
        <v>168987.1818</v>
      </c>
      <c r="R57" s="67">
        <f>M_Calc!R226</f>
        <v>175471.4399</v>
      </c>
      <c r="S57" s="67">
        <f>M_Calc!S226</f>
        <v>182312.5484</v>
      </c>
      <c r="T57" s="67">
        <f>M_Calc!T226</f>
        <v>189527.8059</v>
      </c>
      <c r="U57" s="67">
        <f>M_Calc!U226</f>
        <v>197135.385</v>
      </c>
      <c r="V57" s="67">
        <f>M_Calc!V226</f>
        <v>205154.3757</v>
      </c>
      <c r="W57" s="67">
        <f>M_Calc!W226</f>
        <v>230600.2314</v>
      </c>
      <c r="X57" s="67">
        <f>M_Calc!X226</f>
        <v>235679.5155</v>
      </c>
      <c r="Y57" s="67">
        <f>M_Calc!Y226</f>
        <v>240897.1533</v>
      </c>
      <c r="Z57" s="67">
        <f>M_Calc!Z226</f>
        <v>246256.4142</v>
      </c>
      <c r="AA57" s="67">
        <f>M_Calc!AA226</f>
        <v>251760.6523</v>
      </c>
      <c r="AB57" s="67">
        <f>M_Calc!AB226</f>
        <v>257413.3088</v>
      </c>
      <c r="AC57" s="67">
        <f>M_Calc!AC226</f>
        <v>263217.914</v>
      </c>
      <c r="AD57" s="67">
        <f>M_Calc!AD226</f>
        <v>269178.0893</v>
      </c>
      <c r="AE57" s="67">
        <f>M_Calc!AE226</f>
        <v>275297.5498</v>
      </c>
      <c r="AF57" s="67">
        <f>M_Calc!AF226</f>
        <v>281580.1063</v>
      </c>
      <c r="AG57" s="67">
        <f>M_Calc!AG226</f>
        <v>288029.6677</v>
      </c>
      <c r="AH57" s="67">
        <f>M_Calc!AH226</f>
        <v>294650.2434</v>
      </c>
      <c r="AI57" s="67">
        <f>M_Calc!AI226</f>
        <v>362924.6037</v>
      </c>
      <c r="AJ57" s="67">
        <f>M_Calc!AJ226</f>
        <v>387897.9556</v>
      </c>
      <c r="AK57" s="67">
        <f>M_Calc!AK226</f>
        <v>413783.0595</v>
      </c>
      <c r="AL57" s="67">
        <f>M_Calc!AL226</f>
        <v>440617.112</v>
      </c>
      <c r="AM57" s="67">
        <f>M_Calc!AM226</f>
        <v>468438.7916</v>
      </c>
      <c r="AN57" s="67">
        <f>M_Calc!AN226</f>
        <v>497288.3177</v>
      </c>
      <c r="AO57" s="67">
        <f>M_Calc!AO226</f>
        <v>527207.5128</v>
      </c>
      <c r="AP57" s="67">
        <f>M_Calc!AP226</f>
        <v>558239.8661</v>
      </c>
      <c r="AQ57" s="67">
        <f>M_Calc!AQ226</f>
        <v>590430.6008</v>
      </c>
      <c r="AR57" s="67">
        <f>M_Calc!AR226</f>
        <v>623826.7431</v>
      </c>
      <c r="AS57" s="67">
        <f>M_Calc!AS226</f>
        <v>658477.1944</v>
      </c>
      <c r="AT57" s="67">
        <f>M_Calc!AT226</f>
        <v>694432.8065</v>
      </c>
      <c r="AU57" s="67">
        <f>M_Calc!AU226</f>
        <v>821662.133</v>
      </c>
      <c r="AV57" s="67">
        <f>M_Calc!AV226</f>
        <v>845149.4843</v>
      </c>
      <c r="AW57" s="67">
        <f>M_Calc!AW226</f>
        <v>869047.7756</v>
      </c>
      <c r="AX57" s="67">
        <f>M_Calc!AX226</f>
        <v>893365.7156</v>
      </c>
      <c r="AY57" s="67">
        <f>M_Calc!AY226</f>
        <v>918112.1835</v>
      </c>
      <c r="AZ57" s="67">
        <f>M_Calc!AZ226</f>
        <v>943296.2315</v>
      </c>
      <c r="BA57" s="67">
        <f>M_Calc!BA226</f>
        <v>968927.0894</v>
      </c>
      <c r="BB57" s="67">
        <f>M_Calc!BB226</f>
        <v>995014.1671</v>
      </c>
      <c r="BC57" s="67">
        <f>M_Calc!BC226</f>
        <v>1021567.059</v>
      </c>
      <c r="BD57" s="67">
        <f>M_Calc!BD226</f>
        <v>1048595.548</v>
      </c>
      <c r="BE57" s="67">
        <f>M_Calc!BE226</f>
        <v>1076109.607</v>
      </c>
      <c r="BF57" s="67">
        <f>M_Calc!BF226</f>
        <v>1104119.407</v>
      </c>
      <c r="BG57" s="67">
        <f>M_Calc!BG226</f>
        <v>1271688.738</v>
      </c>
      <c r="BH57" s="67">
        <f>M_Calc!BH226</f>
        <v>1330488.545</v>
      </c>
      <c r="BI57" s="67">
        <f>M_Calc!BI226</f>
        <v>1390966.291</v>
      </c>
      <c r="BJ57" s="67">
        <f>M_Calc!BJ226</f>
        <v>1453172.673</v>
      </c>
      <c r="BK57" s="67">
        <f>M_Calc!BK226</f>
        <v>1517159.906</v>
      </c>
      <c r="BL57" s="67">
        <f>M_Calc!BL226</f>
        <v>1582981.773</v>
      </c>
      <c r="BM57" s="67">
        <f>M_Calc!BM226</f>
        <v>1650693.665</v>
      </c>
      <c r="BN57" s="67">
        <f>M_Calc!BN226</f>
        <v>1720352.637</v>
      </c>
      <c r="BO57" s="67">
        <f>M_Calc!BO226</f>
        <v>1792017.452</v>
      </c>
      <c r="BP57" s="67">
        <f>M_Calc!BP226</f>
        <v>1865748.635</v>
      </c>
      <c r="BQ57" s="67">
        <f>M_Calc!BQ226</f>
        <v>1941608.526</v>
      </c>
      <c r="BR57" s="67">
        <f>M_Calc!BR226</f>
        <v>2019661.332</v>
      </c>
    </row>
    <row r="58" ht="15.75" customHeight="1">
      <c r="D58" s="51" t="s">
        <v>306</v>
      </c>
      <c r="E58" s="66" t="str">
        <f>Currency</f>
        <v>[₦]</v>
      </c>
      <c r="K58" s="67">
        <f>M_Calc!K227</f>
        <v>137214.6119</v>
      </c>
      <c r="L58" s="67">
        <f>M_Calc!L227</f>
        <v>23515.98174</v>
      </c>
      <c r="M58" s="67">
        <f>M_Calc!M227</f>
        <v>23515.98174</v>
      </c>
      <c r="N58" s="67">
        <f>M_Calc!N227</f>
        <v>23515.98174</v>
      </c>
      <c r="O58" s="67">
        <f>M_Calc!O227</f>
        <v>23515.98174</v>
      </c>
      <c r="P58" s="67">
        <f>M_Calc!P227</f>
        <v>23515.98174</v>
      </c>
      <c r="Q58" s="67">
        <f>M_Calc!Q227</f>
        <v>23515.98174</v>
      </c>
      <c r="R58" s="67">
        <f>M_Calc!R227</f>
        <v>23515.98174</v>
      </c>
      <c r="S58" s="67">
        <f>M_Calc!S227</f>
        <v>23515.98174</v>
      </c>
      <c r="T58" s="67">
        <f>M_Calc!T227</f>
        <v>23515.98174</v>
      </c>
      <c r="U58" s="67">
        <f>M_Calc!U227</f>
        <v>23515.98174</v>
      </c>
      <c r="V58" s="67">
        <f>M_Calc!V227</f>
        <v>23515.98174</v>
      </c>
      <c r="W58" s="67">
        <f>M_Calc!W227</f>
        <v>57699.50393</v>
      </c>
      <c r="X58" s="67">
        <f>M_Calc!X227</f>
        <v>57699.50393</v>
      </c>
      <c r="Y58" s="67">
        <f>M_Calc!Y227</f>
        <v>57699.50393</v>
      </c>
      <c r="Z58" s="67">
        <f>M_Calc!Z227</f>
        <v>57699.50393</v>
      </c>
      <c r="AA58" s="67">
        <f>M_Calc!AA227</f>
        <v>57699.50393</v>
      </c>
      <c r="AB58" s="67">
        <f>M_Calc!AB227</f>
        <v>57699.50393</v>
      </c>
      <c r="AC58" s="67">
        <f>M_Calc!AC227</f>
        <v>57699.50393</v>
      </c>
      <c r="AD58" s="67">
        <f>M_Calc!AD227</f>
        <v>57699.50393</v>
      </c>
      <c r="AE58" s="67">
        <f>M_Calc!AE227</f>
        <v>57699.50393</v>
      </c>
      <c r="AF58" s="67">
        <f>M_Calc!AF227</f>
        <v>57699.50393</v>
      </c>
      <c r="AG58" s="67">
        <f>M_Calc!AG227</f>
        <v>57699.50393</v>
      </c>
      <c r="AH58" s="67">
        <f>M_Calc!AH227</f>
        <v>57699.50393</v>
      </c>
      <c r="AI58" s="67">
        <f>M_Calc!AI227</f>
        <v>68097.38124</v>
      </c>
      <c r="AJ58" s="67">
        <f>M_Calc!AJ227</f>
        <v>68097.38124</v>
      </c>
      <c r="AK58" s="67">
        <f>M_Calc!AK227</f>
        <v>68097.38124</v>
      </c>
      <c r="AL58" s="67">
        <f>M_Calc!AL227</f>
        <v>68097.38124</v>
      </c>
      <c r="AM58" s="67">
        <f>M_Calc!AM227</f>
        <v>68097.38124</v>
      </c>
      <c r="AN58" s="67">
        <f>M_Calc!AN227</f>
        <v>68097.38124</v>
      </c>
      <c r="AO58" s="67">
        <f>M_Calc!AO227</f>
        <v>68097.38124</v>
      </c>
      <c r="AP58" s="67">
        <f>M_Calc!AP227</f>
        <v>68097.38124</v>
      </c>
      <c r="AQ58" s="67">
        <f>M_Calc!AQ227</f>
        <v>68097.38124</v>
      </c>
      <c r="AR58" s="67">
        <f>M_Calc!AR227</f>
        <v>68097.38124</v>
      </c>
      <c r="AS58" s="67">
        <f>M_Calc!AS227</f>
        <v>68097.38124</v>
      </c>
      <c r="AT58" s="67">
        <f>M_Calc!AT227</f>
        <v>68097.38124</v>
      </c>
      <c r="AU58" s="67">
        <f>M_Calc!AU227</f>
        <v>83396.52328</v>
      </c>
      <c r="AV58" s="67">
        <f>M_Calc!AV227</f>
        <v>83396.52328</v>
      </c>
      <c r="AW58" s="67">
        <f>M_Calc!AW227</f>
        <v>83396.52328</v>
      </c>
      <c r="AX58" s="67">
        <f>M_Calc!AX227</f>
        <v>83396.52328</v>
      </c>
      <c r="AY58" s="67">
        <f>M_Calc!AY227</f>
        <v>83396.52328</v>
      </c>
      <c r="AZ58" s="67">
        <f>M_Calc!AZ227</f>
        <v>83396.52328</v>
      </c>
      <c r="BA58" s="67">
        <f>M_Calc!BA227</f>
        <v>83396.52328</v>
      </c>
      <c r="BB58" s="67">
        <f>M_Calc!BB227</f>
        <v>83396.52328</v>
      </c>
      <c r="BC58" s="67">
        <f>M_Calc!BC227</f>
        <v>83396.52328</v>
      </c>
      <c r="BD58" s="67">
        <f>M_Calc!BD227</f>
        <v>83396.52328</v>
      </c>
      <c r="BE58" s="67">
        <f>M_Calc!BE227</f>
        <v>83396.52328</v>
      </c>
      <c r="BF58" s="67">
        <f>M_Calc!BF227</f>
        <v>83396.52328</v>
      </c>
      <c r="BG58" s="67">
        <f>M_Calc!BG227</f>
        <v>106507.5213</v>
      </c>
      <c r="BH58" s="67">
        <f>M_Calc!BH227</f>
        <v>106507.5213</v>
      </c>
      <c r="BI58" s="67">
        <f>M_Calc!BI227</f>
        <v>106507.5213</v>
      </c>
      <c r="BJ58" s="67">
        <f>M_Calc!BJ227</f>
        <v>106507.5213</v>
      </c>
      <c r="BK58" s="67">
        <f>M_Calc!BK227</f>
        <v>106507.5213</v>
      </c>
      <c r="BL58" s="67">
        <f>M_Calc!BL227</f>
        <v>106507.5213</v>
      </c>
      <c r="BM58" s="67">
        <f>M_Calc!BM227</f>
        <v>106507.5213</v>
      </c>
      <c r="BN58" s="67">
        <f>M_Calc!BN227</f>
        <v>106507.5213</v>
      </c>
      <c r="BO58" s="67">
        <f>M_Calc!BO227</f>
        <v>106507.5213</v>
      </c>
      <c r="BP58" s="67">
        <f>M_Calc!BP227</f>
        <v>106507.5213</v>
      </c>
      <c r="BQ58" s="67">
        <f>M_Calc!BQ227</f>
        <v>106507.5213</v>
      </c>
      <c r="BR58" s="67">
        <f>M_Calc!BR227</f>
        <v>106507.5213</v>
      </c>
    </row>
    <row r="59" ht="15.75" customHeight="1">
      <c r="D59" s="51" t="s">
        <v>307</v>
      </c>
      <c r="E59" s="66" t="str">
        <f>Currency</f>
        <v>[₦]</v>
      </c>
      <c r="K59" s="67">
        <f t="shared" ref="K59:BR59" si="20">K33</f>
        <v>0</v>
      </c>
      <c r="L59" s="67">
        <f t="shared" si="20"/>
        <v>4574.703911</v>
      </c>
      <c r="M59" s="67">
        <f t="shared" si="20"/>
        <v>9320.012308</v>
      </c>
      <c r="N59" s="67">
        <f t="shared" si="20"/>
        <v>14322.19757</v>
      </c>
      <c r="O59" s="67">
        <f t="shared" si="20"/>
        <v>19593.59425</v>
      </c>
      <c r="P59" s="67">
        <f t="shared" si="20"/>
        <v>25147.16234</v>
      </c>
      <c r="Q59" s="67">
        <f t="shared" si="20"/>
        <v>30996.51845</v>
      </c>
      <c r="R59" s="67">
        <f t="shared" si="20"/>
        <v>37155.96847</v>
      </c>
      <c r="S59" s="67">
        <f t="shared" si="20"/>
        <v>43640.54188</v>
      </c>
      <c r="T59" s="67">
        <f t="shared" si="20"/>
        <v>50466.02781</v>
      </c>
      <c r="U59" s="67">
        <f t="shared" si="20"/>
        <v>57649.01288</v>
      </c>
      <c r="V59" s="67">
        <f t="shared" si="20"/>
        <v>65206.92091</v>
      </c>
      <c r="W59" s="67">
        <f t="shared" si="20"/>
        <v>0</v>
      </c>
      <c r="X59" s="67">
        <f t="shared" si="20"/>
        <v>0</v>
      </c>
      <c r="Y59" s="67">
        <f t="shared" si="20"/>
        <v>0</v>
      </c>
      <c r="Z59" s="67">
        <f t="shared" si="20"/>
        <v>0</v>
      </c>
      <c r="AA59" s="67">
        <f t="shared" si="20"/>
        <v>0</v>
      </c>
      <c r="AB59" s="67">
        <f t="shared" si="20"/>
        <v>0</v>
      </c>
      <c r="AC59" s="67">
        <f t="shared" si="20"/>
        <v>0</v>
      </c>
      <c r="AD59" s="67">
        <f t="shared" si="20"/>
        <v>0</v>
      </c>
      <c r="AE59" s="67">
        <f t="shared" si="20"/>
        <v>0</v>
      </c>
      <c r="AF59" s="67">
        <f t="shared" si="20"/>
        <v>0</v>
      </c>
      <c r="AG59" s="67">
        <f t="shared" si="20"/>
        <v>0</v>
      </c>
      <c r="AH59" s="67">
        <f t="shared" si="20"/>
        <v>0</v>
      </c>
      <c r="AI59" s="67">
        <f t="shared" si="20"/>
        <v>9600.343831</v>
      </c>
      <c r="AJ59" s="67">
        <f t="shared" si="20"/>
        <v>39122.9355</v>
      </c>
      <c r="AK59" s="67">
        <f t="shared" si="20"/>
        <v>62916.51258</v>
      </c>
      <c r="AL59" s="67">
        <f t="shared" si="20"/>
        <v>87575.99424</v>
      </c>
      <c r="AM59" s="67">
        <f t="shared" si="20"/>
        <v>113136.6745</v>
      </c>
      <c r="AN59" s="67">
        <f t="shared" si="20"/>
        <v>139635.2537</v>
      </c>
      <c r="AO59" s="67">
        <f t="shared" si="20"/>
        <v>167109.8947</v>
      </c>
      <c r="AP59" s="67">
        <f t="shared" si="20"/>
        <v>195600.2816</v>
      </c>
      <c r="AQ59" s="67">
        <f t="shared" si="20"/>
        <v>225147.6803</v>
      </c>
      <c r="AR59" s="67">
        <f t="shared" si="20"/>
        <v>255795.0023</v>
      </c>
      <c r="AS59" s="67">
        <f t="shared" si="20"/>
        <v>287586.8702</v>
      </c>
      <c r="AT59" s="67">
        <f t="shared" si="20"/>
        <v>320569.6862</v>
      </c>
      <c r="AU59" s="67">
        <f t="shared" si="20"/>
        <v>365455.5284</v>
      </c>
      <c r="AV59" s="67">
        <f t="shared" si="20"/>
        <v>391435.0189</v>
      </c>
      <c r="AW59" s="67">
        <f t="shared" si="20"/>
        <v>413415.4961</v>
      </c>
      <c r="AX59" s="67">
        <f t="shared" si="20"/>
        <v>435778.8916</v>
      </c>
      <c r="AY59" s="67">
        <f t="shared" si="20"/>
        <v>458533.3074</v>
      </c>
      <c r="AZ59" s="67">
        <f t="shared" si="20"/>
        <v>481687.0041</v>
      </c>
      <c r="BA59" s="67">
        <f t="shared" si="20"/>
        <v>505248.4033</v>
      </c>
      <c r="BB59" s="67">
        <f t="shared" si="20"/>
        <v>529226.092</v>
      </c>
      <c r="BC59" s="67">
        <f t="shared" si="20"/>
        <v>553628.8249</v>
      </c>
      <c r="BD59" s="67">
        <f t="shared" si="20"/>
        <v>578465.5284</v>
      </c>
      <c r="BE59" s="67">
        <f t="shared" si="20"/>
        <v>603745.3038</v>
      </c>
      <c r="BF59" s="67">
        <f t="shared" si="20"/>
        <v>629477.4312</v>
      </c>
      <c r="BG59" s="67">
        <f t="shared" si="20"/>
        <v>679144.4562</v>
      </c>
      <c r="BH59" s="67">
        <f t="shared" si="20"/>
        <v>735159.4348</v>
      </c>
      <c r="BI59" s="67">
        <f t="shared" si="20"/>
        <v>790518.529</v>
      </c>
      <c r="BJ59" s="67">
        <f t="shared" si="20"/>
        <v>847454.9919</v>
      </c>
      <c r="BK59" s="67">
        <f t="shared" si="20"/>
        <v>906016.4707</v>
      </c>
      <c r="BL59" s="67">
        <f t="shared" si="20"/>
        <v>966252.0407</v>
      </c>
      <c r="BM59" s="67">
        <f t="shared" si="20"/>
        <v>1028212.248</v>
      </c>
      <c r="BN59" s="67">
        <f t="shared" si="20"/>
        <v>1091949.154</v>
      </c>
      <c r="BO59" s="67">
        <f t="shared" si="20"/>
        <v>1157516.38</v>
      </c>
      <c r="BP59" s="67">
        <f t="shared" si="20"/>
        <v>1224969.156</v>
      </c>
      <c r="BQ59" s="67">
        <f t="shared" si="20"/>
        <v>1294364.366</v>
      </c>
      <c r="BR59" s="67">
        <f t="shared" si="20"/>
        <v>1365760.599</v>
      </c>
    </row>
    <row r="60" ht="15.75" customHeight="1">
      <c r="D60" s="51" t="s">
        <v>308</v>
      </c>
      <c r="E60" s="66" t="str">
        <f>Currency</f>
        <v>[₦]</v>
      </c>
      <c r="K60" s="51">
        <f t="shared" ref="K60:BR60" si="21">MAX(0,-K90)</f>
        <v>0</v>
      </c>
      <c r="L60" s="51">
        <f t="shared" si="21"/>
        <v>0</v>
      </c>
      <c r="M60" s="51">
        <f t="shared" si="21"/>
        <v>0</v>
      </c>
      <c r="N60" s="51">
        <f t="shared" si="21"/>
        <v>0</v>
      </c>
      <c r="O60" s="51">
        <f t="shared" si="21"/>
        <v>0</v>
      </c>
      <c r="P60" s="51">
        <f t="shared" si="21"/>
        <v>0</v>
      </c>
      <c r="Q60" s="51">
        <f t="shared" si="21"/>
        <v>0</v>
      </c>
      <c r="R60" s="51">
        <f t="shared" si="21"/>
        <v>0</v>
      </c>
      <c r="S60" s="51">
        <f t="shared" si="21"/>
        <v>0</v>
      </c>
      <c r="T60" s="51">
        <f t="shared" si="21"/>
        <v>0</v>
      </c>
      <c r="U60" s="51">
        <f t="shared" si="21"/>
        <v>0</v>
      </c>
      <c r="V60" s="51">
        <f t="shared" si="21"/>
        <v>0</v>
      </c>
      <c r="W60" s="51">
        <f t="shared" si="21"/>
        <v>0</v>
      </c>
      <c r="X60" s="51">
        <f t="shared" si="21"/>
        <v>0</v>
      </c>
      <c r="Y60" s="51">
        <f t="shared" si="21"/>
        <v>0</v>
      </c>
      <c r="Z60" s="51">
        <f t="shared" si="21"/>
        <v>0</v>
      </c>
      <c r="AA60" s="51">
        <f t="shared" si="21"/>
        <v>0</v>
      </c>
      <c r="AB60" s="51">
        <f t="shared" si="21"/>
        <v>0</v>
      </c>
      <c r="AC60" s="51">
        <f t="shared" si="21"/>
        <v>0</v>
      </c>
      <c r="AD60" s="51">
        <f t="shared" si="21"/>
        <v>0</v>
      </c>
      <c r="AE60" s="51">
        <f t="shared" si="21"/>
        <v>0</v>
      </c>
      <c r="AF60" s="51">
        <f t="shared" si="21"/>
        <v>0</v>
      </c>
      <c r="AG60" s="51">
        <f t="shared" si="21"/>
        <v>0</v>
      </c>
      <c r="AH60" s="51">
        <f t="shared" si="21"/>
        <v>0</v>
      </c>
      <c r="AI60" s="51">
        <f t="shared" si="21"/>
        <v>0</v>
      </c>
      <c r="AJ60" s="51">
        <f t="shared" si="21"/>
        <v>0</v>
      </c>
      <c r="AK60" s="51">
        <f t="shared" si="21"/>
        <v>0</v>
      </c>
      <c r="AL60" s="51">
        <f t="shared" si="21"/>
        <v>0</v>
      </c>
      <c r="AM60" s="51">
        <f t="shared" si="21"/>
        <v>0</v>
      </c>
      <c r="AN60" s="51">
        <f t="shared" si="21"/>
        <v>0</v>
      </c>
      <c r="AO60" s="51">
        <f t="shared" si="21"/>
        <v>0</v>
      </c>
      <c r="AP60" s="51">
        <f t="shared" si="21"/>
        <v>0</v>
      </c>
      <c r="AQ60" s="51">
        <f t="shared" si="21"/>
        <v>0</v>
      </c>
      <c r="AR60" s="51">
        <f t="shared" si="21"/>
        <v>0</v>
      </c>
      <c r="AS60" s="51">
        <f t="shared" si="21"/>
        <v>0</v>
      </c>
      <c r="AT60" s="51">
        <f t="shared" si="21"/>
        <v>0</v>
      </c>
      <c r="AU60" s="51">
        <f t="shared" si="21"/>
        <v>0</v>
      </c>
      <c r="AV60" s="51">
        <f t="shared" si="21"/>
        <v>0</v>
      </c>
      <c r="AW60" s="51">
        <f t="shared" si="21"/>
        <v>0</v>
      </c>
      <c r="AX60" s="51">
        <f t="shared" si="21"/>
        <v>0</v>
      </c>
      <c r="AY60" s="51">
        <f t="shared" si="21"/>
        <v>0</v>
      </c>
      <c r="AZ60" s="51">
        <f t="shared" si="21"/>
        <v>0</v>
      </c>
      <c r="BA60" s="51">
        <f t="shared" si="21"/>
        <v>0</v>
      </c>
      <c r="BB60" s="51">
        <f t="shared" si="21"/>
        <v>0</v>
      </c>
      <c r="BC60" s="51">
        <f t="shared" si="21"/>
        <v>0</v>
      </c>
      <c r="BD60" s="51">
        <f t="shared" si="21"/>
        <v>0</v>
      </c>
      <c r="BE60" s="51">
        <f t="shared" si="21"/>
        <v>0</v>
      </c>
      <c r="BF60" s="51">
        <f t="shared" si="21"/>
        <v>0</v>
      </c>
      <c r="BG60" s="51">
        <f t="shared" si="21"/>
        <v>0</v>
      </c>
      <c r="BH60" s="51">
        <f t="shared" si="21"/>
        <v>0</v>
      </c>
      <c r="BI60" s="51">
        <f t="shared" si="21"/>
        <v>0</v>
      </c>
      <c r="BJ60" s="51">
        <f t="shared" si="21"/>
        <v>0</v>
      </c>
      <c r="BK60" s="51">
        <f t="shared" si="21"/>
        <v>0</v>
      </c>
      <c r="BL60" s="51">
        <f t="shared" si="21"/>
        <v>0</v>
      </c>
      <c r="BM60" s="51">
        <f t="shared" si="21"/>
        <v>0</v>
      </c>
      <c r="BN60" s="51">
        <f t="shared" si="21"/>
        <v>0</v>
      </c>
      <c r="BO60" s="51">
        <f t="shared" si="21"/>
        <v>0</v>
      </c>
      <c r="BP60" s="51">
        <f t="shared" si="21"/>
        <v>0</v>
      </c>
      <c r="BQ60" s="51">
        <f t="shared" si="21"/>
        <v>0</v>
      </c>
      <c r="BR60" s="51">
        <f t="shared" si="21"/>
        <v>0</v>
      </c>
    </row>
    <row r="61" ht="15.75" customHeight="1">
      <c r="D61" s="98" t="s">
        <v>278</v>
      </c>
      <c r="E61" s="98" t="str">
        <f>Currency</f>
        <v>[₦]</v>
      </c>
      <c r="F61" s="98"/>
      <c r="G61" s="98"/>
      <c r="H61" s="98"/>
      <c r="I61" s="98"/>
      <c r="J61" s="98"/>
      <c r="K61" s="98">
        <f t="shared" ref="K61:BR61" si="22">SUM(K56:K60)</f>
        <v>273921.4612</v>
      </c>
      <c r="L61" s="98">
        <f t="shared" si="22"/>
        <v>169460.0007</v>
      </c>
      <c r="M61" s="98">
        <f t="shared" si="22"/>
        <v>179136.9986</v>
      </c>
      <c r="N61" s="98">
        <f t="shared" si="22"/>
        <v>189352.9566</v>
      </c>
      <c r="O61" s="98">
        <f t="shared" si="22"/>
        <v>200133.7218</v>
      </c>
      <c r="P61" s="98">
        <f t="shared" si="22"/>
        <v>211506.4522</v>
      </c>
      <c r="Q61" s="98">
        <f t="shared" si="22"/>
        <v>223499.682</v>
      </c>
      <c r="R61" s="98">
        <f t="shared" si="22"/>
        <v>236143.3901</v>
      </c>
      <c r="S61" s="98">
        <f t="shared" si="22"/>
        <v>249469.072</v>
      </c>
      <c r="T61" s="98">
        <f t="shared" si="22"/>
        <v>263509.8155</v>
      </c>
      <c r="U61" s="98">
        <f t="shared" si="22"/>
        <v>278300.3796</v>
      </c>
      <c r="V61" s="98">
        <f t="shared" si="22"/>
        <v>293877.2783</v>
      </c>
      <c r="W61" s="98">
        <f t="shared" si="22"/>
        <v>288299.7354</v>
      </c>
      <c r="X61" s="98">
        <f t="shared" si="22"/>
        <v>293379.0194</v>
      </c>
      <c r="Y61" s="98">
        <f t="shared" si="22"/>
        <v>298596.6573</v>
      </c>
      <c r="Z61" s="98">
        <f t="shared" si="22"/>
        <v>303955.9181</v>
      </c>
      <c r="AA61" s="98">
        <f t="shared" si="22"/>
        <v>309460.1562</v>
      </c>
      <c r="AB61" s="98">
        <f t="shared" si="22"/>
        <v>315112.8127</v>
      </c>
      <c r="AC61" s="98">
        <f t="shared" si="22"/>
        <v>320917.4179</v>
      </c>
      <c r="AD61" s="98">
        <f t="shared" si="22"/>
        <v>326877.5932</v>
      </c>
      <c r="AE61" s="98">
        <f t="shared" si="22"/>
        <v>332997.0538</v>
      </c>
      <c r="AF61" s="98">
        <f t="shared" si="22"/>
        <v>339279.6103</v>
      </c>
      <c r="AG61" s="98">
        <f t="shared" si="22"/>
        <v>345729.1716</v>
      </c>
      <c r="AH61" s="98">
        <f t="shared" si="22"/>
        <v>352349.7473</v>
      </c>
      <c r="AI61" s="98">
        <f t="shared" si="22"/>
        <v>440622.3287</v>
      </c>
      <c r="AJ61" s="98">
        <f t="shared" si="22"/>
        <v>495118.2723</v>
      </c>
      <c r="AK61" s="98">
        <f t="shared" si="22"/>
        <v>544796.9533</v>
      </c>
      <c r="AL61" s="98">
        <f t="shared" si="22"/>
        <v>596290.4875</v>
      </c>
      <c r="AM61" s="98">
        <f t="shared" si="22"/>
        <v>649672.8473</v>
      </c>
      <c r="AN61" s="98">
        <f t="shared" si="22"/>
        <v>705020.9527</v>
      </c>
      <c r="AO61" s="98">
        <f t="shared" si="22"/>
        <v>762414.7887</v>
      </c>
      <c r="AP61" s="98">
        <f t="shared" si="22"/>
        <v>821937.5289</v>
      </c>
      <c r="AQ61" s="98">
        <f t="shared" si="22"/>
        <v>883675.6623</v>
      </c>
      <c r="AR61" s="98">
        <f t="shared" si="22"/>
        <v>947719.1266</v>
      </c>
      <c r="AS61" s="98">
        <f t="shared" si="22"/>
        <v>1014161.446</v>
      </c>
      <c r="AT61" s="98">
        <f t="shared" si="22"/>
        <v>1083099.874</v>
      </c>
      <c r="AU61" s="98">
        <f t="shared" si="22"/>
        <v>1270514.185</v>
      </c>
      <c r="AV61" s="98">
        <f t="shared" si="22"/>
        <v>1319981.027</v>
      </c>
      <c r="AW61" s="98">
        <f t="shared" si="22"/>
        <v>1365859.795</v>
      </c>
      <c r="AX61" s="98">
        <f t="shared" si="22"/>
        <v>1412541.131</v>
      </c>
      <c r="AY61" s="98">
        <f t="shared" si="22"/>
        <v>1460042.014</v>
      </c>
      <c r="AZ61" s="98">
        <f t="shared" si="22"/>
        <v>1508379.759</v>
      </c>
      <c r="BA61" s="98">
        <f t="shared" si="22"/>
        <v>1557572.016</v>
      </c>
      <c r="BB61" s="98">
        <f t="shared" si="22"/>
        <v>1607636.782</v>
      </c>
      <c r="BC61" s="98">
        <f t="shared" si="22"/>
        <v>1658592.407</v>
      </c>
      <c r="BD61" s="98">
        <f t="shared" si="22"/>
        <v>1710457.599</v>
      </c>
      <c r="BE61" s="98">
        <f t="shared" si="22"/>
        <v>1763251.434</v>
      </c>
      <c r="BF61" s="98">
        <f t="shared" si="22"/>
        <v>1816993.361</v>
      </c>
      <c r="BG61" s="98">
        <f t="shared" si="22"/>
        <v>2057340.716</v>
      </c>
      <c r="BH61" s="98">
        <f t="shared" si="22"/>
        <v>2172155.501</v>
      </c>
      <c r="BI61" s="98">
        <f t="shared" si="22"/>
        <v>2287992.341</v>
      </c>
      <c r="BJ61" s="98">
        <f t="shared" si="22"/>
        <v>2407135.186</v>
      </c>
      <c r="BK61" s="98">
        <f t="shared" si="22"/>
        <v>2529683.898</v>
      </c>
      <c r="BL61" s="98">
        <f t="shared" si="22"/>
        <v>2655741.335</v>
      </c>
      <c r="BM61" s="98">
        <f t="shared" si="22"/>
        <v>2785413.435</v>
      </c>
      <c r="BN61" s="98">
        <f t="shared" si="22"/>
        <v>2918809.313</v>
      </c>
      <c r="BO61" s="98">
        <f t="shared" si="22"/>
        <v>3056041.354</v>
      </c>
      <c r="BP61" s="98">
        <f t="shared" si="22"/>
        <v>3197225.313</v>
      </c>
      <c r="BQ61" s="98">
        <f t="shared" si="22"/>
        <v>3342480.413</v>
      </c>
      <c r="BR61" s="98">
        <f t="shared" si="22"/>
        <v>3491929.452</v>
      </c>
    </row>
    <row r="62" ht="15.75" customHeight="1">
      <c r="D62" s="98" t="s">
        <v>309</v>
      </c>
      <c r="E62" s="98" t="str">
        <f>Currency</f>
        <v>[₦]</v>
      </c>
      <c r="F62" s="98"/>
      <c r="G62" s="98"/>
      <c r="H62" s="98"/>
      <c r="I62" s="98"/>
      <c r="J62" s="98"/>
      <c r="K62" s="98">
        <f t="shared" ref="K62:BR62" si="23">K54+K61</f>
        <v>8140588.128</v>
      </c>
      <c r="L62" s="98">
        <f t="shared" si="23"/>
        <v>7902793.334</v>
      </c>
      <c r="M62" s="98">
        <f t="shared" si="23"/>
        <v>7779136.999</v>
      </c>
      <c r="N62" s="98">
        <f t="shared" si="23"/>
        <v>7656019.623</v>
      </c>
      <c r="O62" s="98">
        <f t="shared" si="23"/>
        <v>7533467.055</v>
      </c>
      <c r="P62" s="98">
        <f t="shared" si="23"/>
        <v>7411506.452</v>
      </c>
      <c r="Q62" s="98">
        <f t="shared" si="23"/>
        <v>7290166.349</v>
      </c>
      <c r="R62" s="98">
        <f t="shared" si="23"/>
        <v>7169476.723</v>
      </c>
      <c r="S62" s="98">
        <f t="shared" si="23"/>
        <v>7049469.072</v>
      </c>
      <c r="T62" s="98">
        <f t="shared" si="23"/>
        <v>6930176.482</v>
      </c>
      <c r="U62" s="98">
        <f t="shared" si="23"/>
        <v>6811633.713</v>
      </c>
      <c r="V62" s="98">
        <f t="shared" si="23"/>
        <v>6693877.278</v>
      </c>
      <c r="W62" s="98">
        <f t="shared" si="23"/>
        <v>6554966.402</v>
      </c>
      <c r="X62" s="98">
        <f t="shared" si="23"/>
        <v>6426712.353</v>
      </c>
      <c r="Y62" s="98">
        <f t="shared" si="23"/>
        <v>6298596.657</v>
      </c>
      <c r="Z62" s="98">
        <f t="shared" si="23"/>
        <v>6170622.585</v>
      </c>
      <c r="AA62" s="98">
        <f t="shared" si="23"/>
        <v>6042793.49</v>
      </c>
      <c r="AB62" s="98">
        <f t="shared" si="23"/>
        <v>5915112.813</v>
      </c>
      <c r="AC62" s="98">
        <f t="shared" si="23"/>
        <v>5787584.085</v>
      </c>
      <c r="AD62" s="98">
        <f t="shared" si="23"/>
        <v>5660210.927</v>
      </c>
      <c r="AE62" s="98">
        <f t="shared" si="23"/>
        <v>5532997.054</v>
      </c>
      <c r="AF62" s="98">
        <f t="shared" si="23"/>
        <v>5405946.277</v>
      </c>
      <c r="AG62" s="98">
        <f t="shared" si="23"/>
        <v>5279062.505</v>
      </c>
      <c r="AH62" s="98">
        <f t="shared" si="23"/>
        <v>5152349.747</v>
      </c>
      <c r="AI62" s="98">
        <f t="shared" si="23"/>
        <v>5107288.995</v>
      </c>
      <c r="AJ62" s="98">
        <f t="shared" si="23"/>
        <v>5028451.606</v>
      </c>
      <c r="AK62" s="98">
        <f t="shared" si="23"/>
        <v>4944796.953</v>
      </c>
      <c r="AL62" s="98">
        <f t="shared" si="23"/>
        <v>4862957.154</v>
      </c>
      <c r="AM62" s="98">
        <f t="shared" si="23"/>
        <v>4783006.181</v>
      </c>
      <c r="AN62" s="98">
        <f t="shared" si="23"/>
        <v>4705020.953</v>
      </c>
      <c r="AO62" s="98">
        <f t="shared" si="23"/>
        <v>4629081.455</v>
      </c>
      <c r="AP62" s="98">
        <f t="shared" si="23"/>
        <v>4555270.862</v>
      </c>
      <c r="AQ62" s="98">
        <f t="shared" si="23"/>
        <v>4483675.662</v>
      </c>
      <c r="AR62" s="98">
        <f t="shared" si="23"/>
        <v>4414385.793</v>
      </c>
      <c r="AS62" s="98">
        <f t="shared" si="23"/>
        <v>4347494.779</v>
      </c>
      <c r="AT62" s="98">
        <f t="shared" si="23"/>
        <v>4283099.874</v>
      </c>
      <c r="AU62" s="98">
        <f t="shared" si="23"/>
        <v>4337180.851</v>
      </c>
      <c r="AV62" s="98">
        <f t="shared" si="23"/>
        <v>4253314.36</v>
      </c>
      <c r="AW62" s="98">
        <f t="shared" si="23"/>
        <v>4165859.795</v>
      </c>
      <c r="AX62" s="98">
        <f t="shared" si="23"/>
        <v>4079207.797</v>
      </c>
      <c r="AY62" s="98">
        <f t="shared" si="23"/>
        <v>3993375.348</v>
      </c>
      <c r="AZ62" s="98">
        <f t="shared" si="23"/>
        <v>3908379.759</v>
      </c>
      <c r="BA62" s="98">
        <f t="shared" si="23"/>
        <v>3824238.683</v>
      </c>
      <c r="BB62" s="98">
        <f t="shared" si="23"/>
        <v>3740970.116</v>
      </c>
      <c r="BC62" s="98">
        <f t="shared" si="23"/>
        <v>3658592.407</v>
      </c>
      <c r="BD62" s="98">
        <f t="shared" si="23"/>
        <v>3577124.266</v>
      </c>
      <c r="BE62" s="98">
        <f t="shared" si="23"/>
        <v>3496584.767</v>
      </c>
      <c r="BF62" s="98">
        <f t="shared" si="23"/>
        <v>3416993.361</v>
      </c>
      <c r="BG62" s="98">
        <f t="shared" si="23"/>
        <v>3524007.382</v>
      </c>
      <c r="BH62" s="98">
        <f t="shared" si="23"/>
        <v>3505488.835</v>
      </c>
      <c r="BI62" s="98">
        <f t="shared" si="23"/>
        <v>3487992.341</v>
      </c>
      <c r="BJ62" s="98">
        <f t="shared" si="23"/>
        <v>3473801.853</v>
      </c>
      <c r="BK62" s="98">
        <f t="shared" si="23"/>
        <v>3463017.232</v>
      </c>
      <c r="BL62" s="98">
        <f t="shared" si="23"/>
        <v>3455741.335</v>
      </c>
      <c r="BM62" s="98">
        <f t="shared" si="23"/>
        <v>3452080.101</v>
      </c>
      <c r="BN62" s="98">
        <f t="shared" si="23"/>
        <v>3452142.646</v>
      </c>
      <c r="BO62" s="98">
        <f t="shared" si="23"/>
        <v>3456041.354</v>
      </c>
      <c r="BP62" s="98">
        <f t="shared" si="23"/>
        <v>3463891.98</v>
      </c>
      <c r="BQ62" s="98">
        <f t="shared" si="23"/>
        <v>3475813.746</v>
      </c>
      <c r="BR62" s="98">
        <f t="shared" si="23"/>
        <v>3491929.452</v>
      </c>
    </row>
    <row r="63" ht="15.75" customHeight="1">
      <c r="D63" s="98" t="s">
        <v>310</v>
      </c>
      <c r="E63" s="98" t="str">
        <f>Currency</f>
        <v>[₦]</v>
      </c>
      <c r="F63" s="98"/>
      <c r="G63" s="98"/>
      <c r="H63" s="98"/>
      <c r="I63" s="98"/>
      <c r="J63" s="98"/>
      <c r="K63" s="98">
        <f t="shared" ref="K63:BR63" si="24">K51+K62</f>
        <v>11918588.38</v>
      </c>
      <c r="L63" s="98">
        <f t="shared" si="24"/>
        <v>11689333.03</v>
      </c>
      <c r="M63" s="98">
        <f t="shared" si="24"/>
        <v>11583074.05</v>
      </c>
      <c r="N63" s="98">
        <f t="shared" si="24"/>
        <v>11486691.45</v>
      </c>
      <c r="O63" s="98">
        <f t="shared" si="24"/>
        <v>11400713.59</v>
      </c>
      <c r="P63" s="98">
        <f t="shared" si="24"/>
        <v>11325694.36</v>
      </c>
      <c r="Q63" s="98">
        <f t="shared" si="24"/>
        <v>11262214.42</v>
      </c>
      <c r="R63" s="98">
        <f t="shared" si="24"/>
        <v>11210882.6</v>
      </c>
      <c r="S63" s="98">
        <f t="shared" si="24"/>
        <v>11172337.3</v>
      </c>
      <c r="T63" s="98">
        <f t="shared" si="24"/>
        <v>11147247.96</v>
      </c>
      <c r="U63" s="98">
        <f t="shared" si="24"/>
        <v>11136316.68</v>
      </c>
      <c r="V63" s="98">
        <f t="shared" si="24"/>
        <v>11140279.83</v>
      </c>
      <c r="W63" s="98">
        <f t="shared" si="24"/>
        <v>10768462.42</v>
      </c>
      <c r="X63" s="98">
        <f t="shared" si="24"/>
        <v>10452489.77</v>
      </c>
      <c r="Y63" s="98">
        <f t="shared" si="24"/>
        <v>10153104.29</v>
      </c>
      <c r="Z63" s="98">
        <f t="shared" si="24"/>
        <v>9870739.981</v>
      </c>
      <c r="AA63" s="98">
        <f t="shared" si="24"/>
        <v>9605841.142</v>
      </c>
      <c r="AB63" s="98">
        <f t="shared" si="24"/>
        <v>9358862.612</v>
      </c>
      <c r="AC63" s="98">
        <f t="shared" si="24"/>
        <v>9130270.064</v>
      </c>
      <c r="AD63" s="98">
        <f t="shared" si="24"/>
        <v>8920540.275</v>
      </c>
      <c r="AE63" s="98">
        <f t="shared" si="24"/>
        <v>8730161.416</v>
      </c>
      <c r="AF63" s="98">
        <f t="shared" si="24"/>
        <v>8559633.344</v>
      </c>
      <c r="AG63" s="98">
        <f t="shared" si="24"/>
        <v>8409467.906</v>
      </c>
      <c r="AH63" s="98">
        <f t="shared" si="24"/>
        <v>8280189.242</v>
      </c>
      <c r="AI63" s="98">
        <f t="shared" si="24"/>
        <v>8253049.132</v>
      </c>
      <c r="AJ63" s="98">
        <f t="shared" si="24"/>
        <v>8247241.222</v>
      </c>
      <c r="AK63" s="98">
        <f t="shared" si="24"/>
        <v>8281030.726</v>
      </c>
      <c r="AL63" s="98">
        <f t="shared" si="24"/>
        <v>8362666.117</v>
      </c>
      <c r="AM63" s="98">
        <f t="shared" si="24"/>
        <v>8493903.602</v>
      </c>
      <c r="AN63" s="98">
        <f t="shared" si="24"/>
        <v>8676570.848</v>
      </c>
      <c r="AO63" s="98">
        <f t="shared" si="24"/>
        <v>8912569.82</v>
      </c>
      <c r="AP63" s="98">
        <f t="shared" si="24"/>
        <v>9203879.753</v>
      </c>
      <c r="AQ63" s="98">
        <f t="shared" si="24"/>
        <v>9552560.223</v>
      </c>
      <c r="AR63" s="98">
        <f t="shared" si="24"/>
        <v>9960754.358</v>
      </c>
      <c r="AS63" s="98">
        <f t="shared" si="24"/>
        <v>10430692.17</v>
      </c>
      <c r="AT63" s="98">
        <f t="shared" si="24"/>
        <v>10964694.01</v>
      </c>
      <c r="AU63" s="98">
        <f t="shared" si="24"/>
        <v>11700958.64</v>
      </c>
      <c r="AV63" s="98">
        <f t="shared" si="24"/>
        <v>12347770.85</v>
      </c>
      <c r="AW63" s="98">
        <f t="shared" si="24"/>
        <v>13032025.21</v>
      </c>
      <c r="AX63" s="98">
        <f t="shared" si="24"/>
        <v>13758827.15</v>
      </c>
      <c r="AY63" s="98">
        <f t="shared" si="24"/>
        <v>14528923.54</v>
      </c>
      <c r="AZ63" s="98">
        <f t="shared" si="24"/>
        <v>15343077.02</v>
      </c>
      <c r="BA63" s="98">
        <f t="shared" si="24"/>
        <v>16202066.3</v>
      </c>
      <c r="BB63" s="98">
        <f t="shared" si="24"/>
        <v>17106686.44</v>
      </c>
      <c r="BC63" s="98">
        <f t="shared" si="24"/>
        <v>18057749.2</v>
      </c>
      <c r="BD63" s="98">
        <f t="shared" si="24"/>
        <v>19056083.38</v>
      </c>
      <c r="BE63" s="98">
        <f t="shared" si="24"/>
        <v>20102535.12</v>
      </c>
      <c r="BF63" s="98">
        <f t="shared" si="24"/>
        <v>21197968.25</v>
      </c>
      <c r="BG63" s="98">
        <f t="shared" si="24"/>
        <v>22572718.59</v>
      </c>
      <c r="BH63" s="98">
        <f t="shared" si="24"/>
        <v>23926497.65</v>
      </c>
      <c r="BI63" s="98">
        <f t="shared" si="24"/>
        <v>25384635.74</v>
      </c>
      <c r="BJ63" s="98">
        <f t="shared" si="24"/>
        <v>26952361.24</v>
      </c>
      <c r="BK63" s="98">
        <f t="shared" si="24"/>
        <v>28632807.37</v>
      </c>
      <c r="BL63" s="98">
        <f t="shared" si="24"/>
        <v>30429201.94</v>
      </c>
      <c r="BM63" s="98">
        <f t="shared" si="24"/>
        <v>32344870.24</v>
      </c>
      <c r="BN63" s="98">
        <f t="shared" si="24"/>
        <v>34383237.87</v>
      </c>
      <c r="BO63" s="98">
        <f t="shared" si="24"/>
        <v>36547833.82</v>
      </c>
      <c r="BP63" s="98">
        <f t="shared" si="24"/>
        <v>38842293.54</v>
      </c>
      <c r="BQ63" s="98">
        <f t="shared" si="24"/>
        <v>41270362.12</v>
      </c>
      <c r="BR63" s="98">
        <f t="shared" si="24"/>
        <v>43835897.62</v>
      </c>
    </row>
    <row r="64" ht="15.75" customHeight="1"/>
    <row r="65" ht="15.75" customHeight="1">
      <c r="D65" s="51" t="s">
        <v>86</v>
      </c>
      <c r="H65" s="66">
        <f>SUM(K65:BR65)</f>
        <v>-0.0000002766028047</v>
      </c>
      <c r="K65" s="66">
        <f t="shared" ref="K65:BR65" si="25">K46-K63</f>
        <v>0</v>
      </c>
      <c r="L65" s="66">
        <f t="shared" si="25"/>
        <v>-0.000000001862645149</v>
      </c>
      <c r="M65" s="66">
        <f t="shared" si="25"/>
        <v>0</v>
      </c>
      <c r="N65" s="66">
        <f t="shared" si="25"/>
        <v>0</v>
      </c>
      <c r="O65" s="66">
        <f t="shared" si="25"/>
        <v>-0.000000001862645149</v>
      </c>
      <c r="P65" s="66">
        <f t="shared" si="25"/>
        <v>0</v>
      </c>
      <c r="Q65" s="66">
        <f t="shared" si="25"/>
        <v>0</v>
      </c>
      <c r="R65" s="66">
        <f t="shared" si="25"/>
        <v>0</v>
      </c>
      <c r="S65" s="66">
        <f t="shared" si="25"/>
        <v>0</v>
      </c>
      <c r="T65" s="66">
        <f t="shared" si="25"/>
        <v>0</v>
      </c>
      <c r="U65" s="66">
        <f t="shared" si="25"/>
        <v>-0.000000001862645149</v>
      </c>
      <c r="V65" s="66">
        <f t="shared" si="25"/>
        <v>-0.000000001862645149</v>
      </c>
      <c r="W65" s="66">
        <f t="shared" si="25"/>
        <v>-0.000000001862645149</v>
      </c>
      <c r="X65" s="66">
        <f t="shared" si="25"/>
        <v>-0.000000001862645149</v>
      </c>
      <c r="Y65" s="66">
        <f t="shared" si="25"/>
        <v>0</v>
      </c>
      <c r="Z65" s="66">
        <f t="shared" si="25"/>
        <v>-0.000000001862645149</v>
      </c>
      <c r="AA65" s="66">
        <f t="shared" si="25"/>
        <v>-0.000000001862645149</v>
      </c>
      <c r="AB65" s="66">
        <f t="shared" si="25"/>
        <v>-0.000000003725290298</v>
      </c>
      <c r="AC65" s="66">
        <f t="shared" si="25"/>
        <v>-0.000000003725290298</v>
      </c>
      <c r="AD65" s="66">
        <f t="shared" si="25"/>
        <v>-0.000000003725290298</v>
      </c>
      <c r="AE65" s="66">
        <f t="shared" si="25"/>
        <v>-0.000000003725290298</v>
      </c>
      <c r="AF65" s="66">
        <f t="shared" si="25"/>
        <v>-0.000000005587935448</v>
      </c>
      <c r="AG65" s="66">
        <f t="shared" si="25"/>
        <v>-0.000000003725290298</v>
      </c>
      <c r="AH65" s="66">
        <f t="shared" si="25"/>
        <v>-0.000000003725290298</v>
      </c>
      <c r="AI65" s="66">
        <f t="shared" si="25"/>
        <v>-0.000000004656612873</v>
      </c>
      <c r="AJ65" s="66">
        <f t="shared" si="25"/>
        <v>-0.000000004656612873</v>
      </c>
      <c r="AK65" s="66">
        <f t="shared" si="25"/>
        <v>-0.000000005587935448</v>
      </c>
      <c r="AL65" s="66">
        <f t="shared" si="25"/>
        <v>-0.000000006519258022</v>
      </c>
      <c r="AM65" s="66">
        <f t="shared" si="25"/>
        <v>-0.000000005587935448</v>
      </c>
      <c r="AN65" s="66">
        <f t="shared" si="25"/>
        <v>-0.000000005587935448</v>
      </c>
      <c r="AO65" s="66">
        <f t="shared" si="25"/>
        <v>-0.000000005587935448</v>
      </c>
      <c r="AP65" s="66">
        <f t="shared" si="25"/>
        <v>-0.000000005587935448</v>
      </c>
      <c r="AQ65" s="66">
        <f t="shared" si="25"/>
        <v>-0.000000007450580597</v>
      </c>
      <c r="AR65" s="66">
        <f t="shared" si="25"/>
        <v>-0.000000005587935448</v>
      </c>
      <c r="AS65" s="66">
        <f t="shared" si="25"/>
        <v>-0.000000007450580597</v>
      </c>
      <c r="AT65" s="66">
        <f t="shared" si="25"/>
        <v>-0.000000007450580597</v>
      </c>
      <c r="AU65" s="66">
        <f t="shared" si="25"/>
        <v>-0.000000003725290298</v>
      </c>
      <c r="AV65" s="66">
        <f t="shared" si="25"/>
        <v>-0.000000007450580597</v>
      </c>
      <c r="AW65" s="66">
        <f t="shared" si="25"/>
        <v>-0.000000007450580597</v>
      </c>
      <c r="AX65" s="66">
        <f t="shared" si="25"/>
        <v>-0.000000005587935448</v>
      </c>
      <c r="AY65" s="66">
        <f t="shared" si="25"/>
        <v>-0.000000009313225746</v>
      </c>
      <c r="AZ65" s="66">
        <f t="shared" si="25"/>
        <v>-0.000000007450580597</v>
      </c>
      <c r="BA65" s="66">
        <f t="shared" si="25"/>
        <v>-0.000000005587935448</v>
      </c>
      <c r="BB65" s="66">
        <f t="shared" si="25"/>
        <v>-0.000000007450580597</v>
      </c>
      <c r="BC65" s="66">
        <f t="shared" si="25"/>
        <v>-0.000000007450580597</v>
      </c>
      <c r="BD65" s="66">
        <f t="shared" si="25"/>
        <v>-0.000000007450580597</v>
      </c>
      <c r="BE65" s="66">
        <f t="shared" si="25"/>
        <v>-0.000000007450580597</v>
      </c>
      <c r="BF65" s="66">
        <f t="shared" si="25"/>
        <v>0</v>
      </c>
      <c r="BG65" s="66">
        <f t="shared" si="25"/>
        <v>-0.000000007450580597</v>
      </c>
      <c r="BH65" s="66">
        <f t="shared" si="25"/>
        <v>-0.000000003725290298</v>
      </c>
      <c r="BI65" s="66">
        <f t="shared" si="25"/>
        <v>-0.000000007450580597</v>
      </c>
      <c r="BJ65" s="66">
        <f t="shared" si="25"/>
        <v>-0.000000007450580597</v>
      </c>
      <c r="BK65" s="66">
        <f t="shared" si="25"/>
        <v>-0.000000007450580597</v>
      </c>
      <c r="BL65" s="66">
        <f t="shared" si="25"/>
        <v>-0.000000007450580597</v>
      </c>
      <c r="BM65" s="66">
        <f t="shared" si="25"/>
        <v>-0.000000007450580597</v>
      </c>
      <c r="BN65" s="66">
        <f t="shared" si="25"/>
        <v>-0.000000007450580597</v>
      </c>
      <c r="BO65" s="66">
        <f t="shared" si="25"/>
        <v>-0.00000001490116119</v>
      </c>
      <c r="BP65" s="66">
        <f t="shared" si="25"/>
        <v>0</v>
      </c>
      <c r="BQ65" s="66">
        <f t="shared" si="25"/>
        <v>0</v>
      </c>
      <c r="BR65" s="66">
        <f t="shared" si="25"/>
        <v>-0.00000001490116119</v>
      </c>
    </row>
    <row r="66" ht="15.75" customHeight="1"/>
    <row r="67" ht="15.75" customHeight="1">
      <c r="C67" s="79" t="s">
        <v>11</v>
      </c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</row>
    <row r="68" ht="15.75" customHeight="1">
      <c r="D68" s="65" t="s">
        <v>311</v>
      </c>
    </row>
    <row r="69" ht="15.75" customHeight="1">
      <c r="D69" s="51" t="s">
        <v>284</v>
      </c>
      <c r="E69" s="66" t="str">
        <f>Currency</f>
        <v>[₦]</v>
      </c>
      <c r="K69" s="131">
        <f t="shared" ref="K69:BR69" si="26">K28</f>
        <v>-1597933.333</v>
      </c>
      <c r="L69" s="131">
        <f t="shared" si="26"/>
        <v>76248.33333</v>
      </c>
      <c r="M69" s="131">
        <f t="shared" si="26"/>
        <v>91248.88889</v>
      </c>
      <c r="N69" s="131">
        <f t="shared" si="26"/>
        <v>107107.4477</v>
      </c>
      <c r="O69" s="131">
        <f t="shared" si="26"/>
        <v>123865.1103</v>
      </c>
      <c r="P69" s="131">
        <f t="shared" si="26"/>
        <v>141565.0623</v>
      </c>
      <c r="Q69" s="131">
        <f t="shared" si="26"/>
        <v>160252.6781</v>
      </c>
      <c r="R69" s="131">
        <f t="shared" si="26"/>
        <v>179975.6297</v>
      </c>
      <c r="S69" s="131">
        <f t="shared" si="26"/>
        <v>200784.0014</v>
      </c>
      <c r="T69" s="131">
        <f t="shared" si="26"/>
        <v>222730.4097</v>
      </c>
      <c r="U69" s="131">
        <f t="shared" si="26"/>
        <v>245870.1293</v>
      </c>
      <c r="V69" s="131">
        <f t="shared" si="26"/>
        <v>270261.226</v>
      </c>
      <c r="W69" s="131">
        <f t="shared" si="26"/>
        <v>-151420.3868</v>
      </c>
      <c r="X69" s="131">
        <f t="shared" si="26"/>
        <v>-135970.8976</v>
      </c>
      <c r="Y69" s="131">
        <f t="shared" si="26"/>
        <v>-120100.5826</v>
      </c>
      <c r="Z69" s="131">
        <f t="shared" si="26"/>
        <v>-103799.4975</v>
      </c>
      <c r="AA69" s="131">
        <f t="shared" si="26"/>
        <v>-87057.43999</v>
      </c>
      <c r="AB69" s="131">
        <f t="shared" si="26"/>
        <v>-69863.94312</v>
      </c>
      <c r="AC69" s="131">
        <f t="shared" si="26"/>
        <v>-52208.26905</v>
      </c>
      <c r="AD69" s="131">
        <f t="shared" si="26"/>
        <v>-34079.40236</v>
      </c>
      <c r="AE69" s="131">
        <f t="shared" si="26"/>
        <v>-15466.04325</v>
      </c>
      <c r="AF69" s="131">
        <f t="shared" si="26"/>
        <v>3643.39942</v>
      </c>
      <c r="AG69" s="131">
        <f t="shared" si="26"/>
        <v>23260.81524</v>
      </c>
      <c r="AH69" s="131">
        <f t="shared" si="26"/>
        <v>43398.3996</v>
      </c>
      <c r="AI69" s="131">
        <f t="shared" si="26"/>
        <v>99257.23669</v>
      </c>
      <c r="AJ69" s="131">
        <f t="shared" si="26"/>
        <v>175217.8487</v>
      </c>
      <c r="AK69" s="131">
        <f t="shared" si="26"/>
        <v>253951.7065</v>
      </c>
      <c r="AL69" s="131">
        <f t="shared" si="26"/>
        <v>335571.9496</v>
      </c>
      <c r="AM69" s="131">
        <f t="shared" si="26"/>
        <v>420196.225</v>
      </c>
      <c r="AN69" s="131">
        <f t="shared" si="26"/>
        <v>507946.8669</v>
      </c>
      <c r="AO69" s="131">
        <f t="shared" si="26"/>
        <v>598951.0852</v>
      </c>
      <c r="AP69" s="131">
        <f t="shared" si="26"/>
        <v>693341.1599</v>
      </c>
      <c r="AQ69" s="131">
        <f t="shared" si="26"/>
        <v>791254.6446</v>
      </c>
      <c r="AR69" s="131">
        <f t="shared" si="26"/>
        <v>892834.5774</v>
      </c>
      <c r="AS69" s="131">
        <f t="shared" si="26"/>
        <v>998229.7001</v>
      </c>
      <c r="AT69" s="131">
        <f t="shared" si="26"/>
        <v>1107594.687</v>
      </c>
      <c r="AU69" s="131">
        <f t="shared" si="26"/>
        <v>1271216.415</v>
      </c>
      <c r="AV69" s="131">
        <f t="shared" si="26"/>
        <v>1342657.108</v>
      </c>
      <c r="AW69" s="131">
        <f t="shared" si="26"/>
        <v>1415347.744</v>
      </c>
      <c r="AX69" s="131">
        <f t="shared" si="26"/>
        <v>1489314.812</v>
      </c>
      <c r="AY69" s="131">
        <f t="shared" si="26"/>
        <v>1564585.318</v>
      </c>
      <c r="AZ69" s="131">
        <f t="shared" si="26"/>
        <v>1641186.798</v>
      </c>
      <c r="BA69" s="131">
        <f t="shared" si="26"/>
        <v>1719147.324</v>
      </c>
      <c r="BB69" s="131">
        <f t="shared" si="26"/>
        <v>1798495.518</v>
      </c>
      <c r="BC69" s="131">
        <f t="shared" si="26"/>
        <v>1879260.565</v>
      </c>
      <c r="BD69" s="131">
        <f t="shared" si="26"/>
        <v>1961472.217</v>
      </c>
      <c r="BE69" s="131">
        <f t="shared" si="26"/>
        <v>2045160.814</v>
      </c>
      <c r="BF69" s="131">
        <f t="shared" si="26"/>
        <v>2130357.289</v>
      </c>
      <c r="BG69" s="131">
        <f t="shared" si="26"/>
        <v>2302626.768</v>
      </c>
      <c r="BH69" s="131">
        <f t="shared" si="26"/>
        <v>2481476.18</v>
      </c>
      <c r="BI69" s="131">
        <f t="shared" si="26"/>
        <v>2665429.324</v>
      </c>
      <c r="BJ69" s="131">
        <f t="shared" si="26"/>
        <v>2854640.402</v>
      </c>
      <c r="BK69" s="131">
        <f t="shared" si="26"/>
        <v>3049268.237</v>
      </c>
      <c r="BL69" s="131">
        <f t="shared" si="26"/>
        <v>3249476.414</v>
      </c>
      <c r="BM69" s="131">
        <f t="shared" si="26"/>
        <v>3455433.421</v>
      </c>
      <c r="BN69" s="131">
        <f t="shared" si="26"/>
        <v>3667312.794</v>
      </c>
      <c r="BO69" s="131">
        <f t="shared" si="26"/>
        <v>3885293.273</v>
      </c>
      <c r="BP69" s="131">
        <f t="shared" si="26"/>
        <v>4109558.955</v>
      </c>
      <c r="BQ69" s="131">
        <f t="shared" si="26"/>
        <v>4340299.455</v>
      </c>
      <c r="BR69" s="131">
        <f t="shared" si="26"/>
        <v>4577710.072</v>
      </c>
    </row>
    <row r="70" ht="15.75" customHeight="1">
      <c r="D70" s="51" t="s">
        <v>280</v>
      </c>
      <c r="E70" s="66" t="str">
        <f>Currency</f>
        <v>[₦]</v>
      </c>
      <c r="K70" s="131">
        <f>M_Calc!K230</f>
        <v>218026.484</v>
      </c>
      <c r="L70" s="131">
        <f>M_Calc!L230</f>
        <v>-87267.78539</v>
      </c>
      <c r="M70" s="131">
        <f>M_Calc!M230</f>
        <v>3904.254186</v>
      </c>
      <c r="N70" s="131">
        <f>M_Calc!N230</f>
        <v>4127.570098</v>
      </c>
      <c r="O70" s="131">
        <f>M_Calc!O230</f>
        <v>4361.583419</v>
      </c>
      <c r="P70" s="131">
        <f>M_Calc!P230</f>
        <v>4606.836825</v>
      </c>
      <c r="Q70" s="131">
        <f>M_Calc!Q230</f>
        <v>4863.899998</v>
      </c>
      <c r="R70" s="131">
        <f>M_Calc!R230</f>
        <v>5133.370974</v>
      </c>
      <c r="S70" s="131">
        <f>M_Calc!S230</f>
        <v>5415.877566</v>
      </c>
      <c r="T70" s="131">
        <f>M_Calc!T230</f>
        <v>5712.078854</v>
      </c>
      <c r="U70" s="131">
        <f>M_Calc!U230</f>
        <v>6022.666749</v>
      </c>
      <c r="V70" s="131">
        <f>M_Calc!V230</f>
        <v>6348.36764</v>
      </c>
      <c r="W70" s="131">
        <f>M_Calc!W230</f>
        <v>47491.45356</v>
      </c>
      <c r="X70" s="131">
        <f>M_Calc!X230</f>
        <v>4021.099909</v>
      </c>
      <c r="Y70" s="131">
        <f>M_Calc!Y230</f>
        <v>4130.629937</v>
      </c>
      <c r="Z70" s="131">
        <f>M_Calc!Z230</f>
        <v>4242.748174</v>
      </c>
      <c r="AA70" s="131">
        <f>M_Calc!AA230</f>
        <v>4357.521825</v>
      </c>
      <c r="AB70" s="131">
        <f>M_Calc!AB230</f>
        <v>4475.019735</v>
      </c>
      <c r="AC70" s="131">
        <f>M_Calc!AC230</f>
        <v>4595.312428</v>
      </c>
      <c r="AD70" s="131">
        <f>M_Calc!AD230</f>
        <v>4718.472152</v>
      </c>
      <c r="AE70" s="131">
        <f>M_Calc!AE230</f>
        <v>4844.57292</v>
      </c>
      <c r="AF70" s="131">
        <f>M_Calc!AF230</f>
        <v>4973.690558</v>
      </c>
      <c r="AG70" s="131">
        <f>M_Calc!AG230</f>
        <v>5105.902749</v>
      </c>
      <c r="AH70" s="131">
        <f>M_Calc!AH230</f>
        <v>5241.289079</v>
      </c>
      <c r="AI70" s="131">
        <f>M_Calc!AI230</f>
        <v>62368.83707</v>
      </c>
      <c r="AJ70" s="131">
        <f>M_Calc!AJ230</f>
        <v>19770.57026</v>
      </c>
      <c r="AK70" s="131">
        <f>M_Calc!AK230</f>
        <v>20492.37394</v>
      </c>
      <c r="AL70" s="131">
        <f>M_Calc!AL230</f>
        <v>21243.62493</v>
      </c>
      <c r="AM70" s="131">
        <f>M_Calc!AM230</f>
        <v>22025.49632</v>
      </c>
      <c r="AN70" s="131">
        <f>M_Calc!AN230</f>
        <v>22839.20818</v>
      </c>
      <c r="AO70" s="131">
        <f>M_Calc!AO230</f>
        <v>23686.02941</v>
      </c>
      <c r="AP70" s="131">
        <f>M_Calc!AP230</f>
        <v>24567.27972</v>
      </c>
      <c r="AQ70" s="131">
        <f>M_Calc!AQ230</f>
        <v>25484.33164</v>
      </c>
      <c r="AR70" s="131">
        <f>M_Calc!AR230</f>
        <v>26438.61262</v>
      </c>
      <c r="AS70" s="131">
        <f>M_Calc!AS230</f>
        <v>27431.60728</v>
      </c>
      <c r="AT70" s="131">
        <f>M_Calc!AT230</f>
        <v>28464.85964</v>
      </c>
      <c r="AU70" s="131">
        <f>M_Calc!AU230</f>
        <v>112962.5304</v>
      </c>
      <c r="AV70" s="131">
        <f>M_Calc!AV230</f>
        <v>18594.1531</v>
      </c>
      <c r="AW70" s="131">
        <f>M_Calc!AW230</f>
        <v>18919.48057</v>
      </c>
      <c r="AX70" s="131">
        <f>M_Calc!AX230</f>
        <v>19251.70255</v>
      </c>
      <c r="AY70" s="131">
        <f>M_Calc!AY230</f>
        <v>19590.9537</v>
      </c>
      <c r="AZ70" s="131">
        <f>M_Calc!AZ230</f>
        <v>19937.37139</v>
      </c>
      <c r="BA70" s="131">
        <f>M_Calc!BA230</f>
        <v>20291.09578</v>
      </c>
      <c r="BB70" s="131">
        <f>M_Calc!BB230</f>
        <v>20652.26986</v>
      </c>
      <c r="BC70" s="131">
        <f>M_Calc!BC230</f>
        <v>21021.03948</v>
      </c>
      <c r="BD70" s="131">
        <f>M_Calc!BD230</f>
        <v>21397.55346</v>
      </c>
      <c r="BE70" s="131">
        <f>M_Calc!BE230</f>
        <v>21781.9636</v>
      </c>
      <c r="BF70" s="131">
        <f>M_Calc!BF230</f>
        <v>22174.42479</v>
      </c>
      <c r="BG70" s="131">
        <f>M_Calc!BG230</f>
        <v>151147.8526</v>
      </c>
      <c r="BH70" s="131">
        <f>M_Calc!BH230</f>
        <v>46549.84716</v>
      </c>
      <c r="BI70" s="131">
        <f>M_Calc!BI230</f>
        <v>47878.21552</v>
      </c>
      <c r="BJ70" s="131">
        <f>M_Calc!BJ230</f>
        <v>49246.71879</v>
      </c>
      <c r="BK70" s="131">
        <f>M_Calc!BK230</f>
        <v>50656.55984</v>
      </c>
      <c r="BL70" s="131">
        <f>M_Calc!BL230</f>
        <v>52108.97763</v>
      </c>
      <c r="BM70" s="131">
        <f>M_Calc!BM230</f>
        <v>53605.24828</v>
      </c>
      <c r="BN70" s="131">
        <f>M_Calc!BN230</f>
        <v>55146.68621</v>
      </c>
      <c r="BO70" s="131">
        <f>M_Calc!BO230</f>
        <v>56734.64527</v>
      </c>
      <c r="BP70" s="131">
        <f>M_Calc!BP230</f>
        <v>58370.51995</v>
      </c>
      <c r="BQ70" s="131">
        <f>M_Calc!BQ230</f>
        <v>60055.74655</v>
      </c>
      <c r="BR70" s="131">
        <f>M_Calc!BR230</f>
        <v>61791.80449</v>
      </c>
    </row>
    <row r="71" ht="15.75" customHeight="1">
      <c r="D71" s="51" t="s">
        <v>304</v>
      </c>
      <c r="E71" s="66" t="str">
        <f>Currency</f>
        <v>[₦]</v>
      </c>
      <c r="K71" s="131">
        <f t="shared" ref="K71:BR71" si="27">K56-J56</f>
        <v>0</v>
      </c>
      <c r="L71" s="131">
        <f t="shared" si="27"/>
        <v>0</v>
      </c>
      <c r="M71" s="131">
        <f t="shared" si="27"/>
        <v>0</v>
      </c>
      <c r="N71" s="131">
        <f t="shared" si="27"/>
        <v>0</v>
      </c>
      <c r="O71" s="131">
        <f t="shared" si="27"/>
        <v>0</v>
      </c>
      <c r="P71" s="131">
        <f t="shared" si="27"/>
        <v>0</v>
      </c>
      <c r="Q71" s="131">
        <f t="shared" si="27"/>
        <v>0</v>
      </c>
      <c r="R71" s="131">
        <f t="shared" si="27"/>
        <v>0</v>
      </c>
      <c r="S71" s="131">
        <f t="shared" si="27"/>
        <v>0</v>
      </c>
      <c r="T71" s="131">
        <f t="shared" si="27"/>
        <v>0</v>
      </c>
      <c r="U71" s="131">
        <f t="shared" si="27"/>
        <v>0</v>
      </c>
      <c r="V71" s="131">
        <f t="shared" si="27"/>
        <v>0</v>
      </c>
      <c r="W71" s="131">
        <f t="shared" si="27"/>
        <v>0</v>
      </c>
      <c r="X71" s="131">
        <f t="shared" si="27"/>
        <v>0</v>
      </c>
      <c r="Y71" s="131">
        <f t="shared" si="27"/>
        <v>0</v>
      </c>
      <c r="Z71" s="131">
        <f t="shared" si="27"/>
        <v>0</v>
      </c>
      <c r="AA71" s="131">
        <f t="shared" si="27"/>
        <v>0</v>
      </c>
      <c r="AB71" s="131">
        <f t="shared" si="27"/>
        <v>0</v>
      </c>
      <c r="AC71" s="131">
        <f t="shared" si="27"/>
        <v>0</v>
      </c>
      <c r="AD71" s="131">
        <f t="shared" si="27"/>
        <v>0</v>
      </c>
      <c r="AE71" s="131">
        <f t="shared" si="27"/>
        <v>0</v>
      </c>
      <c r="AF71" s="131">
        <f t="shared" si="27"/>
        <v>0</v>
      </c>
      <c r="AG71" s="131">
        <f t="shared" si="27"/>
        <v>0</v>
      </c>
      <c r="AH71" s="131">
        <f t="shared" si="27"/>
        <v>0</v>
      </c>
      <c r="AI71" s="131">
        <f t="shared" si="27"/>
        <v>0</v>
      </c>
      <c r="AJ71" s="131">
        <f t="shared" si="27"/>
        <v>0</v>
      </c>
      <c r="AK71" s="131">
        <f t="shared" si="27"/>
        <v>0</v>
      </c>
      <c r="AL71" s="131">
        <f t="shared" si="27"/>
        <v>0</v>
      </c>
      <c r="AM71" s="131">
        <f t="shared" si="27"/>
        <v>0</v>
      </c>
      <c r="AN71" s="131">
        <f t="shared" si="27"/>
        <v>0</v>
      </c>
      <c r="AO71" s="131">
        <f t="shared" si="27"/>
        <v>0</v>
      </c>
      <c r="AP71" s="131">
        <f t="shared" si="27"/>
        <v>0</v>
      </c>
      <c r="AQ71" s="131">
        <f t="shared" si="27"/>
        <v>0</v>
      </c>
      <c r="AR71" s="131">
        <f t="shared" si="27"/>
        <v>0</v>
      </c>
      <c r="AS71" s="131">
        <f t="shared" si="27"/>
        <v>0</v>
      </c>
      <c r="AT71" s="131">
        <f t="shared" si="27"/>
        <v>0</v>
      </c>
      <c r="AU71" s="131">
        <f t="shared" si="27"/>
        <v>0</v>
      </c>
      <c r="AV71" s="131">
        <f t="shared" si="27"/>
        <v>0</v>
      </c>
      <c r="AW71" s="131">
        <f t="shared" si="27"/>
        <v>0</v>
      </c>
      <c r="AX71" s="131">
        <f t="shared" si="27"/>
        <v>0</v>
      </c>
      <c r="AY71" s="131">
        <f t="shared" si="27"/>
        <v>0</v>
      </c>
      <c r="AZ71" s="131">
        <f t="shared" si="27"/>
        <v>0</v>
      </c>
      <c r="BA71" s="131">
        <f t="shared" si="27"/>
        <v>0</v>
      </c>
      <c r="BB71" s="131">
        <f t="shared" si="27"/>
        <v>0</v>
      </c>
      <c r="BC71" s="131">
        <f t="shared" si="27"/>
        <v>0</v>
      </c>
      <c r="BD71" s="131">
        <f t="shared" si="27"/>
        <v>0</v>
      </c>
      <c r="BE71" s="131">
        <f t="shared" si="27"/>
        <v>0</v>
      </c>
      <c r="BF71" s="131">
        <f t="shared" si="27"/>
        <v>0</v>
      </c>
      <c r="BG71" s="131">
        <f t="shared" si="27"/>
        <v>0</v>
      </c>
      <c r="BH71" s="131">
        <f t="shared" si="27"/>
        <v>0</v>
      </c>
      <c r="BI71" s="131">
        <f t="shared" si="27"/>
        <v>0</v>
      </c>
      <c r="BJ71" s="131">
        <f t="shared" si="27"/>
        <v>0</v>
      </c>
      <c r="BK71" s="131">
        <f t="shared" si="27"/>
        <v>0</v>
      </c>
      <c r="BL71" s="131">
        <f t="shared" si="27"/>
        <v>0</v>
      </c>
      <c r="BM71" s="131">
        <f t="shared" si="27"/>
        <v>0</v>
      </c>
      <c r="BN71" s="131">
        <f t="shared" si="27"/>
        <v>0</v>
      </c>
      <c r="BO71" s="131">
        <f t="shared" si="27"/>
        <v>0</v>
      </c>
      <c r="BP71" s="131">
        <f t="shared" si="27"/>
        <v>0</v>
      </c>
      <c r="BQ71" s="131">
        <f t="shared" si="27"/>
        <v>0</v>
      </c>
      <c r="BR71" s="131">
        <f t="shared" si="27"/>
        <v>0</v>
      </c>
    </row>
    <row r="72" ht="15.75" customHeight="1">
      <c r="D72" s="51" t="s">
        <v>312</v>
      </c>
      <c r="E72" s="66" t="str">
        <f>Currency</f>
        <v>[₦]</v>
      </c>
      <c r="K72" s="131">
        <f t="shared" ref="K72:BR72" si="28">-J33</f>
        <v>0</v>
      </c>
      <c r="L72" s="131">
        <f t="shared" si="28"/>
        <v>0</v>
      </c>
      <c r="M72" s="131">
        <f t="shared" si="28"/>
        <v>-4574.703911</v>
      </c>
      <c r="N72" s="131">
        <f t="shared" si="28"/>
        <v>-9320.012308</v>
      </c>
      <c r="O72" s="131">
        <f t="shared" si="28"/>
        <v>-14322.19757</v>
      </c>
      <c r="P72" s="131">
        <f t="shared" si="28"/>
        <v>-19593.59425</v>
      </c>
      <c r="Q72" s="131">
        <f t="shared" si="28"/>
        <v>-25147.16234</v>
      </c>
      <c r="R72" s="131">
        <f t="shared" si="28"/>
        <v>-30996.51845</v>
      </c>
      <c r="S72" s="131">
        <f t="shared" si="28"/>
        <v>-37155.96847</v>
      </c>
      <c r="T72" s="131">
        <f t="shared" si="28"/>
        <v>-43640.54188</v>
      </c>
      <c r="U72" s="131">
        <f t="shared" si="28"/>
        <v>-50466.02781</v>
      </c>
      <c r="V72" s="131">
        <f t="shared" si="28"/>
        <v>-57649.01288</v>
      </c>
      <c r="W72" s="131">
        <f t="shared" si="28"/>
        <v>-65206.92091</v>
      </c>
      <c r="X72" s="131">
        <f t="shared" si="28"/>
        <v>0</v>
      </c>
      <c r="Y72" s="131">
        <f t="shared" si="28"/>
        <v>0</v>
      </c>
      <c r="Z72" s="131">
        <f t="shared" si="28"/>
        <v>0</v>
      </c>
      <c r="AA72" s="131">
        <f t="shared" si="28"/>
        <v>0</v>
      </c>
      <c r="AB72" s="131">
        <f t="shared" si="28"/>
        <v>0</v>
      </c>
      <c r="AC72" s="131">
        <f t="shared" si="28"/>
        <v>0</v>
      </c>
      <c r="AD72" s="131">
        <f t="shared" si="28"/>
        <v>0</v>
      </c>
      <c r="AE72" s="131">
        <f t="shared" si="28"/>
        <v>0</v>
      </c>
      <c r="AF72" s="131">
        <f t="shared" si="28"/>
        <v>0</v>
      </c>
      <c r="AG72" s="131">
        <f t="shared" si="28"/>
        <v>0</v>
      </c>
      <c r="AH72" s="131">
        <f t="shared" si="28"/>
        <v>0</v>
      </c>
      <c r="AI72" s="131">
        <f t="shared" si="28"/>
        <v>0</v>
      </c>
      <c r="AJ72" s="131">
        <f t="shared" si="28"/>
        <v>-9600.343831</v>
      </c>
      <c r="AK72" s="131">
        <f t="shared" si="28"/>
        <v>-39122.9355</v>
      </c>
      <c r="AL72" s="131">
        <f t="shared" si="28"/>
        <v>-62916.51258</v>
      </c>
      <c r="AM72" s="131">
        <f t="shared" si="28"/>
        <v>-87575.99424</v>
      </c>
      <c r="AN72" s="131">
        <f t="shared" si="28"/>
        <v>-113136.6745</v>
      </c>
      <c r="AO72" s="131">
        <f t="shared" si="28"/>
        <v>-139635.2537</v>
      </c>
      <c r="AP72" s="131">
        <f t="shared" si="28"/>
        <v>-167109.8947</v>
      </c>
      <c r="AQ72" s="131">
        <f t="shared" si="28"/>
        <v>-195600.2816</v>
      </c>
      <c r="AR72" s="131">
        <f t="shared" si="28"/>
        <v>-225147.6803</v>
      </c>
      <c r="AS72" s="131">
        <f t="shared" si="28"/>
        <v>-255795.0023</v>
      </c>
      <c r="AT72" s="131">
        <f t="shared" si="28"/>
        <v>-287586.8702</v>
      </c>
      <c r="AU72" s="131">
        <f t="shared" si="28"/>
        <v>-320569.6862</v>
      </c>
      <c r="AV72" s="131">
        <f t="shared" si="28"/>
        <v>-365455.5284</v>
      </c>
      <c r="AW72" s="131">
        <f t="shared" si="28"/>
        <v>-391435.0189</v>
      </c>
      <c r="AX72" s="131">
        <f t="shared" si="28"/>
        <v>-413415.4961</v>
      </c>
      <c r="AY72" s="131">
        <f t="shared" si="28"/>
        <v>-435778.8916</v>
      </c>
      <c r="AZ72" s="131">
        <f t="shared" si="28"/>
        <v>-458533.3074</v>
      </c>
      <c r="BA72" s="131">
        <f t="shared" si="28"/>
        <v>-481687.0041</v>
      </c>
      <c r="BB72" s="131">
        <f t="shared" si="28"/>
        <v>-505248.4033</v>
      </c>
      <c r="BC72" s="131">
        <f t="shared" si="28"/>
        <v>-529226.092</v>
      </c>
      <c r="BD72" s="131">
        <f t="shared" si="28"/>
        <v>-553628.8249</v>
      </c>
      <c r="BE72" s="131">
        <f t="shared" si="28"/>
        <v>-578465.5284</v>
      </c>
      <c r="BF72" s="131">
        <f t="shared" si="28"/>
        <v>-603745.3038</v>
      </c>
      <c r="BG72" s="131">
        <f t="shared" si="28"/>
        <v>-629477.4312</v>
      </c>
      <c r="BH72" s="131">
        <f t="shared" si="28"/>
        <v>-679144.4562</v>
      </c>
      <c r="BI72" s="131">
        <f t="shared" si="28"/>
        <v>-735159.4348</v>
      </c>
      <c r="BJ72" s="131">
        <f t="shared" si="28"/>
        <v>-790518.529</v>
      </c>
      <c r="BK72" s="131">
        <f t="shared" si="28"/>
        <v>-847454.9919</v>
      </c>
      <c r="BL72" s="131">
        <f t="shared" si="28"/>
        <v>-906016.4707</v>
      </c>
      <c r="BM72" s="131">
        <f t="shared" si="28"/>
        <v>-966252.0407</v>
      </c>
      <c r="BN72" s="131">
        <f t="shared" si="28"/>
        <v>-1028212.248</v>
      </c>
      <c r="BO72" s="131">
        <f t="shared" si="28"/>
        <v>-1091949.154</v>
      </c>
      <c r="BP72" s="131">
        <f t="shared" si="28"/>
        <v>-1157516.38</v>
      </c>
      <c r="BQ72" s="131">
        <f t="shared" si="28"/>
        <v>-1224969.156</v>
      </c>
      <c r="BR72" s="131">
        <f t="shared" si="28"/>
        <v>-1294364.366</v>
      </c>
    </row>
    <row r="73" ht="15.75" customHeight="1">
      <c r="D73" s="98" t="s">
        <v>313</v>
      </c>
      <c r="E73" s="98" t="str">
        <f>Currency</f>
        <v>[₦]</v>
      </c>
      <c r="F73" s="98"/>
      <c r="G73" s="98"/>
      <c r="H73" s="98"/>
      <c r="I73" s="98"/>
      <c r="J73" s="98"/>
      <c r="K73" s="132">
        <f t="shared" ref="K73:BR73" si="29">SUM(K69:K72)</f>
        <v>-1379906.849</v>
      </c>
      <c r="L73" s="132">
        <f t="shared" si="29"/>
        <v>-11019.45205</v>
      </c>
      <c r="M73" s="132">
        <f t="shared" si="29"/>
        <v>90578.43916</v>
      </c>
      <c r="N73" s="132">
        <f t="shared" si="29"/>
        <v>101915.0055</v>
      </c>
      <c r="O73" s="132">
        <f t="shared" si="29"/>
        <v>113904.4961</v>
      </c>
      <c r="P73" s="132">
        <f t="shared" si="29"/>
        <v>126578.3049</v>
      </c>
      <c r="Q73" s="132">
        <f t="shared" si="29"/>
        <v>139969.4157</v>
      </c>
      <c r="R73" s="132">
        <f t="shared" si="29"/>
        <v>154112.4823</v>
      </c>
      <c r="S73" s="132">
        <f t="shared" si="29"/>
        <v>169043.9105</v>
      </c>
      <c r="T73" s="132">
        <f t="shared" si="29"/>
        <v>184801.9466</v>
      </c>
      <c r="U73" s="132">
        <f t="shared" si="29"/>
        <v>201426.7682</v>
      </c>
      <c r="V73" s="132">
        <f t="shared" si="29"/>
        <v>218960.5808</v>
      </c>
      <c r="W73" s="132">
        <f t="shared" si="29"/>
        <v>-169135.8541</v>
      </c>
      <c r="X73" s="132">
        <f t="shared" si="29"/>
        <v>-131949.7977</v>
      </c>
      <c r="Y73" s="132">
        <f t="shared" si="29"/>
        <v>-115969.9527</v>
      </c>
      <c r="Z73" s="132">
        <f t="shared" si="29"/>
        <v>-99556.74936</v>
      </c>
      <c r="AA73" s="132">
        <f t="shared" si="29"/>
        <v>-82699.91817</v>
      </c>
      <c r="AB73" s="132">
        <f t="shared" si="29"/>
        <v>-65388.92338</v>
      </c>
      <c r="AC73" s="132">
        <f t="shared" si="29"/>
        <v>-47612.95663</v>
      </c>
      <c r="AD73" s="132">
        <f t="shared" si="29"/>
        <v>-29360.93021</v>
      </c>
      <c r="AE73" s="132">
        <f t="shared" si="29"/>
        <v>-10621.47033</v>
      </c>
      <c r="AF73" s="132">
        <f t="shared" si="29"/>
        <v>8617.089979</v>
      </c>
      <c r="AG73" s="132">
        <f t="shared" si="29"/>
        <v>28366.71799</v>
      </c>
      <c r="AH73" s="132">
        <f t="shared" si="29"/>
        <v>48639.68868</v>
      </c>
      <c r="AI73" s="132">
        <f t="shared" si="29"/>
        <v>161626.0738</v>
      </c>
      <c r="AJ73" s="132">
        <f t="shared" si="29"/>
        <v>185388.0752</v>
      </c>
      <c r="AK73" s="132">
        <f t="shared" si="29"/>
        <v>235321.1449</v>
      </c>
      <c r="AL73" s="132">
        <f t="shared" si="29"/>
        <v>293899.062</v>
      </c>
      <c r="AM73" s="132">
        <f t="shared" si="29"/>
        <v>354645.727</v>
      </c>
      <c r="AN73" s="132">
        <f t="shared" si="29"/>
        <v>417649.4006</v>
      </c>
      <c r="AO73" s="132">
        <f t="shared" si="29"/>
        <v>483001.8609</v>
      </c>
      <c r="AP73" s="132">
        <f t="shared" si="29"/>
        <v>550798.545</v>
      </c>
      <c r="AQ73" s="132">
        <f t="shared" si="29"/>
        <v>621138.6947</v>
      </c>
      <c r="AR73" s="132">
        <f t="shared" si="29"/>
        <v>694125.5097</v>
      </c>
      <c r="AS73" s="132">
        <f t="shared" si="29"/>
        <v>769866.305</v>
      </c>
      <c r="AT73" s="132">
        <f t="shared" si="29"/>
        <v>848472.6766</v>
      </c>
      <c r="AU73" s="132">
        <f t="shared" si="29"/>
        <v>1063609.259</v>
      </c>
      <c r="AV73" s="132">
        <f t="shared" si="29"/>
        <v>995795.7329</v>
      </c>
      <c r="AW73" s="132">
        <f t="shared" si="29"/>
        <v>1042832.206</v>
      </c>
      <c r="AX73" s="132">
        <f t="shared" si="29"/>
        <v>1095151.018</v>
      </c>
      <c r="AY73" s="132">
        <f t="shared" si="29"/>
        <v>1148397.38</v>
      </c>
      <c r="AZ73" s="132">
        <f t="shared" si="29"/>
        <v>1202590.862</v>
      </c>
      <c r="BA73" s="132">
        <f t="shared" si="29"/>
        <v>1257751.415</v>
      </c>
      <c r="BB73" s="132">
        <f t="shared" si="29"/>
        <v>1313899.385</v>
      </c>
      <c r="BC73" s="132">
        <f t="shared" si="29"/>
        <v>1371055.512</v>
      </c>
      <c r="BD73" s="132">
        <f t="shared" si="29"/>
        <v>1429240.946</v>
      </c>
      <c r="BE73" s="132">
        <f t="shared" si="29"/>
        <v>1488477.25</v>
      </c>
      <c r="BF73" s="132">
        <f t="shared" si="29"/>
        <v>1548786.41</v>
      </c>
      <c r="BG73" s="132">
        <f t="shared" si="29"/>
        <v>1824297.189</v>
      </c>
      <c r="BH73" s="132">
        <f t="shared" si="29"/>
        <v>1848881.571</v>
      </c>
      <c r="BI73" s="132">
        <f t="shared" si="29"/>
        <v>1978148.105</v>
      </c>
      <c r="BJ73" s="132">
        <f t="shared" si="29"/>
        <v>2113368.592</v>
      </c>
      <c r="BK73" s="132">
        <f t="shared" si="29"/>
        <v>2252469.805</v>
      </c>
      <c r="BL73" s="132">
        <f t="shared" si="29"/>
        <v>2395568.921</v>
      </c>
      <c r="BM73" s="132">
        <f t="shared" si="29"/>
        <v>2542786.628</v>
      </c>
      <c r="BN73" s="132">
        <f t="shared" si="29"/>
        <v>2694247.232</v>
      </c>
      <c r="BO73" s="132">
        <f t="shared" si="29"/>
        <v>2850078.764</v>
      </c>
      <c r="BP73" s="132">
        <f t="shared" si="29"/>
        <v>3010413.095</v>
      </c>
      <c r="BQ73" s="132">
        <f t="shared" si="29"/>
        <v>3175386.045</v>
      </c>
      <c r="BR73" s="132">
        <f t="shared" si="29"/>
        <v>3345137.511</v>
      </c>
    </row>
    <row r="74" ht="15.75" customHeight="1"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</row>
    <row r="75" ht="15.75" customHeight="1">
      <c r="D75" s="65" t="s">
        <v>314</v>
      </c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</row>
    <row r="76" ht="15.75" customHeight="1">
      <c r="D76" s="51" t="s">
        <v>291</v>
      </c>
      <c r="E76" s="66" t="str">
        <f>Currency</f>
        <v>[₦]</v>
      </c>
      <c r="K76" s="131">
        <f>-M_Calc!K77</f>
        <v>-3070000</v>
      </c>
      <c r="L76" s="131">
        <f>-M_Calc!L77</f>
        <v>0</v>
      </c>
      <c r="M76" s="131">
        <f>-M_Calc!M77</f>
        <v>0</v>
      </c>
      <c r="N76" s="131">
        <f>-M_Calc!N77</f>
        <v>0</v>
      </c>
      <c r="O76" s="131">
        <f>-M_Calc!O77</f>
        <v>0</v>
      </c>
      <c r="P76" s="131">
        <f>-M_Calc!P77</f>
        <v>0</v>
      </c>
      <c r="Q76" s="131">
        <f>-M_Calc!Q77</f>
        <v>0</v>
      </c>
      <c r="R76" s="131">
        <f>-M_Calc!R77</f>
        <v>0</v>
      </c>
      <c r="S76" s="131">
        <f>-M_Calc!S77</f>
        <v>0</v>
      </c>
      <c r="T76" s="131">
        <f>-M_Calc!T77</f>
        <v>0</v>
      </c>
      <c r="U76" s="131">
        <f>-M_Calc!U77</f>
        <v>0</v>
      </c>
      <c r="V76" s="131">
        <f>-M_Calc!V77</f>
        <v>0</v>
      </c>
      <c r="W76" s="131">
        <f>-M_Calc!W77</f>
        <v>-26608.03998</v>
      </c>
      <c r="X76" s="131">
        <f>-M_Calc!X77</f>
        <v>-26641.30003</v>
      </c>
      <c r="Y76" s="131">
        <f>-M_Calc!Y77</f>
        <v>-26674.60166</v>
      </c>
      <c r="Z76" s="131">
        <f>-M_Calc!Z77</f>
        <v>-26707.94491</v>
      </c>
      <c r="AA76" s="131">
        <f>-M_Calc!AA77</f>
        <v>-26741.32984</v>
      </c>
      <c r="AB76" s="131">
        <f>-M_Calc!AB77</f>
        <v>-26774.7565</v>
      </c>
      <c r="AC76" s="131">
        <f>-M_Calc!AC77</f>
        <v>-26808.22495</v>
      </c>
      <c r="AD76" s="131">
        <f>-M_Calc!AD77</f>
        <v>-26841.73523</v>
      </c>
      <c r="AE76" s="131">
        <f>-M_Calc!AE77</f>
        <v>-26875.2874</v>
      </c>
      <c r="AF76" s="131">
        <f>-M_Calc!AF77</f>
        <v>-26908.88151</v>
      </c>
      <c r="AG76" s="131">
        <f>-M_Calc!AG77</f>
        <v>-26942.51761</v>
      </c>
      <c r="AH76" s="131">
        <f>-M_Calc!AH77</f>
        <v>-26976.19576</v>
      </c>
      <c r="AI76" s="131">
        <f>-M_Calc!AI77</f>
        <v>-27009.916</v>
      </c>
      <c r="AJ76" s="131">
        <f>-M_Calc!AJ77</f>
        <v>-27043.6784</v>
      </c>
      <c r="AK76" s="131">
        <f>-M_Calc!AK77</f>
        <v>-27077.483</v>
      </c>
      <c r="AL76" s="131">
        <f>-M_Calc!AL77</f>
        <v>-27111.32985</v>
      </c>
      <c r="AM76" s="131">
        <f>-M_Calc!AM77</f>
        <v>-27145.21901</v>
      </c>
      <c r="AN76" s="131">
        <f>-M_Calc!AN77</f>
        <v>-27179.15054</v>
      </c>
      <c r="AO76" s="131">
        <f>-M_Calc!AO77</f>
        <v>-27213.12447</v>
      </c>
      <c r="AP76" s="131">
        <f>-M_Calc!AP77</f>
        <v>-27247.14088</v>
      </c>
      <c r="AQ76" s="131">
        <f>-M_Calc!AQ77</f>
        <v>-27281.19981</v>
      </c>
      <c r="AR76" s="131">
        <f>-M_Calc!AR77</f>
        <v>-27315.30131</v>
      </c>
      <c r="AS76" s="131">
        <f>-M_Calc!AS77</f>
        <v>-27349.44543</v>
      </c>
      <c r="AT76" s="131">
        <f>-M_Calc!AT77</f>
        <v>-27383.63224</v>
      </c>
      <c r="AU76" s="131">
        <f>-M_Calc!AU77</f>
        <v>-27417.86178</v>
      </c>
      <c r="AV76" s="131">
        <f>-M_Calc!AV77</f>
        <v>-27452.13411</v>
      </c>
      <c r="AW76" s="131">
        <f>-M_Calc!AW77</f>
        <v>-27486.44927</v>
      </c>
      <c r="AX76" s="131">
        <f>-M_Calc!AX77</f>
        <v>-27520.80734</v>
      </c>
      <c r="AY76" s="131">
        <f>-M_Calc!AY77</f>
        <v>-27555.20834</v>
      </c>
      <c r="AZ76" s="131">
        <f>-M_Calc!AZ77</f>
        <v>-27589.65236</v>
      </c>
      <c r="BA76" s="131">
        <f>-M_Calc!BA77</f>
        <v>-27624.13942</v>
      </c>
      <c r="BB76" s="131">
        <f>-M_Calc!BB77</f>
        <v>-27658.6696</v>
      </c>
      <c r="BC76" s="131">
        <f>-M_Calc!BC77</f>
        <v>-27693.24293</v>
      </c>
      <c r="BD76" s="131">
        <f>-M_Calc!BD77</f>
        <v>-27727.85949</v>
      </c>
      <c r="BE76" s="131">
        <f>-M_Calc!BE77</f>
        <v>-27762.51931</v>
      </c>
      <c r="BF76" s="131">
        <f>-M_Calc!BF77</f>
        <v>-27797.22246</v>
      </c>
      <c r="BG76" s="131">
        <f>-M_Calc!BG77</f>
        <v>-27831.96899</v>
      </c>
      <c r="BH76" s="131">
        <f>-M_Calc!BH77</f>
        <v>-27866.75895</v>
      </c>
      <c r="BI76" s="131">
        <f>-M_Calc!BI77</f>
        <v>-27901.5924</v>
      </c>
      <c r="BJ76" s="131">
        <f>-M_Calc!BJ77</f>
        <v>-27936.46939</v>
      </c>
      <c r="BK76" s="131">
        <f>-M_Calc!BK77</f>
        <v>-27971.38997</v>
      </c>
      <c r="BL76" s="131">
        <f>-M_Calc!BL77</f>
        <v>-28006.35421</v>
      </c>
      <c r="BM76" s="131">
        <f>-M_Calc!BM77</f>
        <v>-28041.36215</v>
      </c>
      <c r="BN76" s="131">
        <f>-M_Calc!BN77</f>
        <v>-28076.41386</v>
      </c>
      <c r="BO76" s="131">
        <f>-M_Calc!BO77</f>
        <v>-28111.50937</v>
      </c>
      <c r="BP76" s="131">
        <f>-M_Calc!BP77</f>
        <v>-28146.64876</v>
      </c>
      <c r="BQ76" s="131">
        <f>-M_Calc!BQ77</f>
        <v>-28181.83207</v>
      </c>
      <c r="BR76" s="131">
        <f>-M_Calc!BR77</f>
        <v>-28217.05936</v>
      </c>
    </row>
    <row r="77" ht="15.75" customHeight="1">
      <c r="D77" s="98" t="s">
        <v>315</v>
      </c>
      <c r="E77" s="98" t="str">
        <f>Currency</f>
        <v>[₦]</v>
      </c>
      <c r="F77" s="98"/>
      <c r="G77" s="98"/>
      <c r="H77" s="98"/>
      <c r="I77" s="98"/>
      <c r="J77" s="98"/>
      <c r="K77" s="132">
        <f t="shared" ref="K77:BR77" si="30">SUM(K76)</f>
        <v>-3070000</v>
      </c>
      <c r="L77" s="132">
        <f t="shared" si="30"/>
        <v>0</v>
      </c>
      <c r="M77" s="132">
        <f t="shared" si="30"/>
        <v>0</v>
      </c>
      <c r="N77" s="132">
        <f t="shared" si="30"/>
        <v>0</v>
      </c>
      <c r="O77" s="132">
        <f t="shared" si="30"/>
        <v>0</v>
      </c>
      <c r="P77" s="132">
        <f t="shared" si="30"/>
        <v>0</v>
      </c>
      <c r="Q77" s="132">
        <f t="shared" si="30"/>
        <v>0</v>
      </c>
      <c r="R77" s="132">
        <f t="shared" si="30"/>
        <v>0</v>
      </c>
      <c r="S77" s="132">
        <f t="shared" si="30"/>
        <v>0</v>
      </c>
      <c r="T77" s="132">
        <f t="shared" si="30"/>
        <v>0</v>
      </c>
      <c r="U77" s="132">
        <f t="shared" si="30"/>
        <v>0</v>
      </c>
      <c r="V77" s="132">
        <f t="shared" si="30"/>
        <v>0</v>
      </c>
      <c r="W77" s="132">
        <f t="shared" si="30"/>
        <v>-26608.03998</v>
      </c>
      <c r="X77" s="132">
        <f t="shared" si="30"/>
        <v>-26641.30003</v>
      </c>
      <c r="Y77" s="132">
        <f t="shared" si="30"/>
        <v>-26674.60166</v>
      </c>
      <c r="Z77" s="132">
        <f t="shared" si="30"/>
        <v>-26707.94491</v>
      </c>
      <c r="AA77" s="132">
        <f t="shared" si="30"/>
        <v>-26741.32984</v>
      </c>
      <c r="AB77" s="132">
        <f t="shared" si="30"/>
        <v>-26774.7565</v>
      </c>
      <c r="AC77" s="132">
        <f t="shared" si="30"/>
        <v>-26808.22495</v>
      </c>
      <c r="AD77" s="132">
        <f t="shared" si="30"/>
        <v>-26841.73523</v>
      </c>
      <c r="AE77" s="132">
        <f t="shared" si="30"/>
        <v>-26875.2874</v>
      </c>
      <c r="AF77" s="132">
        <f t="shared" si="30"/>
        <v>-26908.88151</v>
      </c>
      <c r="AG77" s="132">
        <f t="shared" si="30"/>
        <v>-26942.51761</v>
      </c>
      <c r="AH77" s="132">
        <f t="shared" si="30"/>
        <v>-26976.19576</v>
      </c>
      <c r="AI77" s="132">
        <f t="shared" si="30"/>
        <v>-27009.916</v>
      </c>
      <c r="AJ77" s="132">
        <f t="shared" si="30"/>
        <v>-27043.6784</v>
      </c>
      <c r="AK77" s="132">
        <f t="shared" si="30"/>
        <v>-27077.483</v>
      </c>
      <c r="AL77" s="132">
        <f t="shared" si="30"/>
        <v>-27111.32985</v>
      </c>
      <c r="AM77" s="132">
        <f t="shared" si="30"/>
        <v>-27145.21901</v>
      </c>
      <c r="AN77" s="132">
        <f t="shared" si="30"/>
        <v>-27179.15054</v>
      </c>
      <c r="AO77" s="132">
        <f t="shared" si="30"/>
        <v>-27213.12447</v>
      </c>
      <c r="AP77" s="132">
        <f t="shared" si="30"/>
        <v>-27247.14088</v>
      </c>
      <c r="AQ77" s="132">
        <f t="shared" si="30"/>
        <v>-27281.19981</v>
      </c>
      <c r="AR77" s="132">
        <f t="shared" si="30"/>
        <v>-27315.30131</v>
      </c>
      <c r="AS77" s="132">
        <f t="shared" si="30"/>
        <v>-27349.44543</v>
      </c>
      <c r="AT77" s="132">
        <f t="shared" si="30"/>
        <v>-27383.63224</v>
      </c>
      <c r="AU77" s="132">
        <f t="shared" si="30"/>
        <v>-27417.86178</v>
      </c>
      <c r="AV77" s="132">
        <f t="shared" si="30"/>
        <v>-27452.13411</v>
      </c>
      <c r="AW77" s="132">
        <f t="shared" si="30"/>
        <v>-27486.44927</v>
      </c>
      <c r="AX77" s="132">
        <f t="shared" si="30"/>
        <v>-27520.80734</v>
      </c>
      <c r="AY77" s="132">
        <f t="shared" si="30"/>
        <v>-27555.20834</v>
      </c>
      <c r="AZ77" s="132">
        <f t="shared" si="30"/>
        <v>-27589.65236</v>
      </c>
      <c r="BA77" s="132">
        <f t="shared" si="30"/>
        <v>-27624.13942</v>
      </c>
      <c r="BB77" s="132">
        <f t="shared" si="30"/>
        <v>-27658.6696</v>
      </c>
      <c r="BC77" s="132">
        <f t="shared" si="30"/>
        <v>-27693.24293</v>
      </c>
      <c r="BD77" s="132">
        <f t="shared" si="30"/>
        <v>-27727.85949</v>
      </c>
      <c r="BE77" s="132">
        <f t="shared" si="30"/>
        <v>-27762.51931</v>
      </c>
      <c r="BF77" s="132">
        <f t="shared" si="30"/>
        <v>-27797.22246</v>
      </c>
      <c r="BG77" s="132">
        <f t="shared" si="30"/>
        <v>-27831.96899</v>
      </c>
      <c r="BH77" s="132">
        <f t="shared" si="30"/>
        <v>-27866.75895</v>
      </c>
      <c r="BI77" s="132">
        <f t="shared" si="30"/>
        <v>-27901.5924</v>
      </c>
      <c r="BJ77" s="132">
        <f t="shared" si="30"/>
        <v>-27936.46939</v>
      </c>
      <c r="BK77" s="132">
        <f t="shared" si="30"/>
        <v>-27971.38997</v>
      </c>
      <c r="BL77" s="132">
        <f t="shared" si="30"/>
        <v>-28006.35421</v>
      </c>
      <c r="BM77" s="132">
        <f t="shared" si="30"/>
        <v>-28041.36215</v>
      </c>
      <c r="BN77" s="132">
        <f t="shared" si="30"/>
        <v>-28076.41386</v>
      </c>
      <c r="BO77" s="132">
        <f t="shared" si="30"/>
        <v>-28111.50937</v>
      </c>
      <c r="BP77" s="132">
        <f t="shared" si="30"/>
        <v>-28146.64876</v>
      </c>
      <c r="BQ77" s="132">
        <f t="shared" si="30"/>
        <v>-28181.83207</v>
      </c>
      <c r="BR77" s="132">
        <f t="shared" si="30"/>
        <v>-28217.05936</v>
      </c>
    </row>
    <row r="78" ht="15.75" customHeight="1"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</row>
    <row r="79" ht="15.75" customHeight="1">
      <c r="D79" s="65" t="s">
        <v>316</v>
      </c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</row>
    <row r="80" ht="15.75" customHeight="1">
      <c r="D80" s="51" t="s">
        <v>317</v>
      </c>
      <c r="E80" s="66" t="str">
        <f>Currency</f>
        <v>[₦]</v>
      </c>
      <c r="K80" s="131">
        <f>M_Calc!K37</f>
        <v>5500000</v>
      </c>
      <c r="L80" s="131">
        <f>M_Calc!L37</f>
        <v>0</v>
      </c>
      <c r="M80" s="131">
        <f>M_Calc!M37</f>
        <v>0</v>
      </c>
      <c r="N80" s="131">
        <f>M_Calc!N37</f>
        <v>0</v>
      </c>
      <c r="O80" s="131">
        <f>M_Calc!O37</f>
        <v>0</v>
      </c>
      <c r="P80" s="131">
        <f>M_Calc!P37</f>
        <v>0</v>
      </c>
      <c r="Q80" s="131">
        <f>M_Calc!Q37</f>
        <v>0</v>
      </c>
      <c r="R80" s="131">
        <f>M_Calc!R37</f>
        <v>0</v>
      </c>
      <c r="S80" s="131">
        <f>M_Calc!S37</f>
        <v>0</v>
      </c>
      <c r="T80" s="131">
        <f>M_Calc!T37</f>
        <v>0</v>
      </c>
      <c r="U80" s="131">
        <f>M_Calc!U37</f>
        <v>0</v>
      </c>
      <c r="V80" s="131">
        <f>M_Calc!V37</f>
        <v>0</v>
      </c>
      <c r="W80" s="131" t="str">
        <f>M_Calc!W37</f>
        <v/>
      </c>
      <c r="X80" s="131">
        <f>M_Calc!X37</f>
        <v>0</v>
      </c>
      <c r="Y80" s="131">
        <f>M_Calc!Y37</f>
        <v>0</v>
      </c>
      <c r="Z80" s="131">
        <f>M_Calc!Z37</f>
        <v>0</v>
      </c>
      <c r="AA80" s="131">
        <f>M_Calc!AA37</f>
        <v>0</v>
      </c>
      <c r="AB80" s="131">
        <f>M_Calc!AB37</f>
        <v>0</v>
      </c>
      <c r="AC80" s="131">
        <f>M_Calc!AC37</f>
        <v>0</v>
      </c>
      <c r="AD80" s="131">
        <f>M_Calc!AD37</f>
        <v>0</v>
      </c>
      <c r="AE80" s="131">
        <f>M_Calc!AE37</f>
        <v>0</v>
      </c>
      <c r="AF80" s="131">
        <f>M_Calc!AF37</f>
        <v>0</v>
      </c>
      <c r="AG80" s="131">
        <f>M_Calc!AG37</f>
        <v>0</v>
      </c>
      <c r="AH80" s="131">
        <f>M_Calc!AH37</f>
        <v>0</v>
      </c>
      <c r="AI80" s="131" t="str">
        <f>M_Calc!AI37</f>
        <v/>
      </c>
      <c r="AJ80" s="131">
        <f>M_Calc!AJ37</f>
        <v>0</v>
      </c>
      <c r="AK80" s="131">
        <f>M_Calc!AK37</f>
        <v>0</v>
      </c>
      <c r="AL80" s="131">
        <f>M_Calc!AL37</f>
        <v>0</v>
      </c>
      <c r="AM80" s="131">
        <f>M_Calc!AM37</f>
        <v>0</v>
      </c>
      <c r="AN80" s="131">
        <f>M_Calc!AN37</f>
        <v>0</v>
      </c>
      <c r="AO80" s="131">
        <f>M_Calc!AO37</f>
        <v>0</v>
      </c>
      <c r="AP80" s="131">
        <f>M_Calc!AP37</f>
        <v>0</v>
      </c>
      <c r="AQ80" s="131">
        <f>M_Calc!AQ37</f>
        <v>0</v>
      </c>
      <c r="AR80" s="131">
        <f>M_Calc!AR37</f>
        <v>0</v>
      </c>
      <c r="AS80" s="131">
        <f>M_Calc!AS37</f>
        <v>0</v>
      </c>
      <c r="AT80" s="131">
        <f>M_Calc!AT37</f>
        <v>0</v>
      </c>
      <c r="AU80" s="131" t="str">
        <f>M_Calc!AU37</f>
        <v/>
      </c>
      <c r="AV80" s="131">
        <f>M_Calc!AV37</f>
        <v>0</v>
      </c>
      <c r="AW80" s="131">
        <f>M_Calc!AW37</f>
        <v>0</v>
      </c>
      <c r="AX80" s="131">
        <f>M_Calc!AX37</f>
        <v>0</v>
      </c>
      <c r="AY80" s="131">
        <f>M_Calc!AY37</f>
        <v>0</v>
      </c>
      <c r="AZ80" s="131">
        <f>M_Calc!AZ37</f>
        <v>0</v>
      </c>
      <c r="BA80" s="131">
        <f>M_Calc!BA37</f>
        <v>0</v>
      </c>
      <c r="BB80" s="131">
        <f>M_Calc!BB37</f>
        <v>0</v>
      </c>
      <c r="BC80" s="131">
        <f>M_Calc!BC37</f>
        <v>0</v>
      </c>
      <c r="BD80" s="131">
        <f>M_Calc!BD37</f>
        <v>0</v>
      </c>
      <c r="BE80" s="131">
        <f>M_Calc!BE37</f>
        <v>0</v>
      </c>
      <c r="BF80" s="131">
        <f>M_Calc!BF37</f>
        <v>0</v>
      </c>
      <c r="BG80" s="131" t="str">
        <f>M_Calc!BG37</f>
        <v/>
      </c>
      <c r="BH80" s="131">
        <f>M_Calc!BH37</f>
        <v>0</v>
      </c>
      <c r="BI80" s="131">
        <f>M_Calc!BI37</f>
        <v>0</v>
      </c>
      <c r="BJ80" s="131">
        <f>M_Calc!BJ37</f>
        <v>0</v>
      </c>
      <c r="BK80" s="131">
        <f>M_Calc!BK37</f>
        <v>0</v>
      </c>
      <c r="BL80" s="131">
        <f>M_Calc!BL37</f>
        <v>0</v>
      </c>
      <c r="BM80" s="131">
        <f>M_Calc!BM37</f>
        <v>0</v>
      </c>
      <c r="BN80" s="131">
        <f>M_Calc!BN37</f>
        <v>0</v>
      </c>
      <c r="BO80" s="131">
        <f>M_Calc!BO37</f>
        <v>0</v>
      </c>
      <c r="BP80" s="131">
        <f>M_Calc!BP37</f>
        <v>0</v>
      </c>
      <c r="BQ80" s="131">
        <f>M_Calc!BQ37</f>
        <v>0</v>
      </c>
      <c r="BR80" s="131">
        <f>M_Calc!BR37</f>
        <v>0</v>
      </c>
    </row>
    <row r="81" ht="15.75" customHeight="1">
      <c r="D81" s="51" t="s">
        <v>318</v>
      </c>
      <c r="E81" s="66" t="str">
        <f>Currency</f>
        <v>[₦]</v>
      </c>
      <c r="K81" s="131">
        <f>M_Calc!K21</f>
        <v>8000000</v>
      </c>
      <c r="L81" s="131">
        <f>M_Calc!L21</f>
        <v>0</v>
      </c>
      <c r="M81" s="131">
        <f>M_Calc!M21</f>
        <v>0</v>
      </c>
      <c r="N81" s="131">
        <f>M_Calc!N21</f>
        <v>0</v>
      </c>
      <c r="O81" s="131">
        <f>M_Calc!O21</f>
        <v>0</v>
      </c>
      <c r="P81" s="131">
        <f>M_Calc!P21</f>
        <v>0</v>
      </c>
      <c r="Q81" s="131">
        <f>M_Calc!Q21</f>
        <v>0</v>
      </c>
      <c r="R81" s="131">
        <f>M_Calc!R21</f>
        <v>0</v>
      </c>
      <c r="S81" s="131">
        <f>M_Calc!S21</f>
        <v>0</v>
      </c>
      <c r="T81" s="131">
        <f>M_Calc!T21</f>
        <v>0</v>
      </c>
      <c r="U81" s="131">
        <f>M_Calc!U21</f>
        <v>0</v>
      </c>
      <c r="V81" s="131">
        <f>M_Calc!V21</f>
        <v>0</v>
      </c>
      <c r="W81" s="131" t="str">
        <f>M_Calc!W21</f>
        <v/>
      </c>
      <c r="X81" s="131">
        <f>M_Calc!X21</f>
        <v>0</v>
      </c>
      <c r="Y81" s="131">
        <f>M_Calc!Y21</f>
        <v>0</v>
      </c>
      <c r="Z81" s="131">
        <f>M_Calc!Z21</f>
        <v>0</v>
      </c>
      <c r="AA81" s="131">
        <f>M_Calc!AA21</f>
        <v>0</v>
      </c>
      <c r="AB81" s="131">
        <f>M_Calc!AB21</f>
        <v>0</v>
      </c>
      <c r="AC81" s="131">
        <f>M_Calc!AC21</f>
        <v>0</v>
      </c>
      <c r="AD81" s="131">
        <f>M_Calc!AD21</f>
        <v>0</v>
      </c>
      <c r="AE81" s="131">
        <f>M_Calc!AE21</f>
        <v>0</v>
      </c>
      <c r="AF81" s="131">
        <f>M_Calc!AF21</f>
        <v>0</v>
      </c>
      <c r="AG81" s="131">
        <f>M_Calc!AG21</f>
        <v>0</v>
      </c>
      <c r="AH81" s="131">
        <f>M_Calc!AH21</f>
        <v>0</v>
      </c>
      <c r="AI81" s="131" t="str">
        <f>M_Calc!AI21</f>
        <v/>
      </c>
      <c r="AJ81" s="131">
        <f>M_Calc!AJ21</f>
        <v>0</v>
      </c>
      <c r="AK81" s="131">
        <f>M_Calc!AK21</f>
        <v>0</v>
      </c>
      <c r="AL81" s="131">
        <f>M_Calc!AL21</f>
        <v>0</v>
      </c>
      <c r="AM81" s="131">
        <f>M_Calc!AM21</f>
        <v>0</v>
      </c>
      <c r="AN81" s="131">
        <f>M_Calc!AN21</f>
        <v>0</v>
      </c>
      <c r="AO81" s="131">
        <f>M_Calc!AO21</f>
        <v>0</v>
      </c>
      <c r="AP81" s="131">
        <f>M_Calc!AP21</f>
        <v>0</v>
      </c>
      <c r="AQ81" s="131">
        <f>M_Calc!AQ21</f>
        <v>0</v>
      </c>
      <c r="AR81" s="131">
        <f>M_Calc!AR21</f>
        <v>0</v>
      </c>
      <c r="AS81" s="131">
        <f>M_Calc!AS21</f>
        <v>0</v>
      </c>
      <c r="AT81" s="131">
        <f>M_Calc!AT21</f>
        <v>0</v>
      </c>
      <c r="AU81" s="131" t="str">
        <f>M_Calc!AU21</f>
        <v/>
      </c>
      <c r="AV81" s="131">
        <f>M_Calc!AV21</f>
        <v>0</v>
      </c>
      <c r="AW81" s="131">
        <f>M_Calc!AW21</f>
        <v>0</v>
      </c>
      <c r="AX81" s="131">
        <f>M_Calc!AX21</f>
        <v>0</v>
      </c>
      <c r="AY81" s="131">
        <f>M_Calc!AY21</f>
        <v>0</v>
      </c>
      <c r="AZ81" s="131">
        <f>M_Calc!AZ21</f>
        <v>0</v>
      </c>
      <c r="BA81" s="131">
        <f>M_Calc!BA21</f>
        <v>0</v>
      </c>
      <c r="BB81" s="131">
        <f>M_Calc!BB21</f>
        <v>0</v>
      </c>
      <c r="BC81" s="131">
        <f>M_Calc!BC21</f>
        <v>0</v>
      </c>
      <c r="BD81" s="131">
        <f>M_Calc!BD21</f>
        <v>0</v>
      </c>
      <c r="BE81" s="131">
        <f>M_Calc!BE21</f>
        <v>0</v>
      </c>
      <c r="BF81" s="131">
        <f>M_Calc!BF21</f>
        <v>0</v>
      </c>
      <c r="BG81" s="131" t="str">
        <f>M_Calc!BG21</f>
        <v/>
      </c>
      <c r="BH81" s="131">
        <f>M_Calc!BH21</f>
        <v>0</v>
      </c>
      <c r="BI81" s="131">
        <f>M_Calc!BI21</f>
        <v>0</v>
      </c>
      <c r="BJ81" s="131">
        <f>M_Calc!BJ21</f>
        <v>0</v>
      </c>
      <c r="BK81" s="131">
        <f>M_Calc!BK21</f>
        <v>0</v>
      </c>
      <c r="BL81" s="131">
        <f>M_Calc!BL21</f>
        <v>0</v>
      </c>
      <c r="BM81" s="131">
        <f>M_Calc!BM21</f>
        <v>0</v>
      </c>
      <c r="BN81" s="131">
        <f>M_Calc!BN21</f>
        <v>0</v>
      </c>
      <c r="BO81" s="131">
        <f>M_Calc!BO21</f>
        <v>0</v>
      </c>
      <c r="BP81" s="131">
        <f>M_Calc!BP21</f>
        <v>0</v>
      </c>
      <c r="BQ81" s="131">
        <f>M_Calc!BQ21</f>
        <v>0</v>
      </c>
      <c r="BR81" s="131">
        <f>M_Calc!BR21</f>
        <v>0</v>
      </c>
    </row>
    <row r="82" ht="15.75" customHeight="1">
      <c r="D82" s="51" t="s">
        <v>319</v>
      </c>
      <c r="E82" s="66" t="str">
        <f>Currency</f>
        <v>[₦]</v>
      </c>
      <c r="K82" s="131">
        <f>-M_Calc!K22</f>
        <v>-133333.3333</v>
      </c>
      <c r="L82" s="131">
        <f>-M_Calc!L22</f>
        <v>-133333.3333</v>
      </c>
      <c r="M82" s="131">
        <f>-M_Calc!M22</f>
        <v>-133333.3333</v>
      </c>
      <c r="N82" s="131">
        <f>-M_Calc!N22</f>
        <v>-133333.3333</v>
      </c>
      <c r="O82" s="131">
        <f>-M_Calc!O22</f>
        <v>-133333.3333</v>
      </c>
      <c r="P82" s="131">
        <f>-M_Calc!P22</f>
        <v>-133333.3333</v>
      </c>
      <c r="Q82" s="131">
        <f>-M_Calc!Q22</f>
        <v>-133333.3333</v>
      </c>
      <c r="R82" s="131">
        <f>-M_Calc!R22</f>
        <v>-133333.3333</v>
      </c>
      <c r="S82" s="131">
        <f>-M_Calc!S22</f>
        <v>-133333.3333</v>
      </c>
      <c r="T82" s="131">
        <f>-M_Calc!T22</f>
        <v>-133333.3333</v>
      </c>
      <c r="U82" s="131">
        <f>-M_Calc!U22</f>
        <v>-133333.3333</v>
      </c>
      <c r="V82" s="131">
        <f>-M_Calc!V22</f>
        <v>-133333.3333</v>
      </c>
      <c r="W82" s="131">
        <f>-M_Calc!W22</f>
        <v>-133333.3333</v>
      </c>
      <c r="X82" s="131">
        <f>-M_Calc!X22</f>
        <v>-133333.3333</v>
      </c>
      <c r="Y82" s="131">
        <f>-M_Calc!Y22</f>
        <v>-133333.3333</v>
      </c>
      <c r="Z82" s="131">
        <f>-M_Calc!Z22</f>
        <v>-133333.3333</v>
      </c>
      <c r="AA82" s="131">
        <f>-M_Calc!AA22</f>
        <v>-133333.3333</v>
      </c>
      <c r="AB82" s="131">
        <f>-M_Calc!AB22</f>
        <v>-133333.3333</v>
      </c>
      <c r="AC82" s="131">
        <f>-M_Calc!AC22</f>
        <v>-133333.3333</v>
      </c>
      <c r="AD82" s="131">
        <f>-M_Calc!AD22</f>
        <v>-133333.3333</v>
      </c>
      <c r="AE82" s="131">
        <f>-M_Calc!AE22</f>
        <v>-133333.3333</v>
      </c>
      <c r="AF82" s="131">
        <f>-M_Calc!AF22</f>
        <v>-133333.3333</v>
      </c>
      <c r="AG82" s="131">
        <f>-M_Calc!AG22</f>
        <v>-133333.3333</v>
      </c>
      <c r="AH82" s="131">
        <f>-M_Calc!AH22</f>
        <v>-133333.3333</v>
      </c>
      <c r="AI82" s="131">
        <f>-M_Calc!AI22</f>
        <v>-133333.3333</v>
      </c>
      <c r="AJ82" s="131">
        <f>-M_Calc!AJ22</f>
        <v>-133333.3333</v>
      </c>
      <c r="AK82" s="131">
        <f>-M_Calc!AK22</f>
        <v>-133333.3333</v>
      </c>
      <c r="AL82" s="131">
        <f>-M_Calc!AL22</f>
        <v>-133333.3333</v>
      </c>
      <c r="AM82" s="131">
        <f>-M_Calc!AM22</f>
        <v>-133333.3333</v>
      </c>
      <c r="AN82" s="131">
        <f>-M_Calc!AN22</f>
        <v>-133333.3333</v>
      </c>
      <c r="AO82" s="131">
        <f>-M_Calc!AO22</f>
        <v>-133333.3333</v>
      </c>
      <c r="AP82" s="131">
        <f>-M_Calc!AP22</f>
        <v>-133333.3333</v>
      </c>
      <c r="AQ82" s="131">
        <f>-M_Calc!AQ22</f>
        <v>-133333.3333</v>
      </c>
      <c r="AR82" s="131">
        <f>-M_Calc!AR22</f>
        <v>-133333.3333</v>
      </c>
      <c r="AS82" s="131">
        <f>-M_Calc!AS22</f>
        <v>-133333.3333</v>
      </c>
      <c r="AT82" s="131">
        <f>-M_Calc!AT22</f>
        <v>-133333.3333</v>
      </c>
      <c r="AU82" s="131">
        <f>-M_Calc!AU22</f>
        <v>-133333.3333</v>
      </c>
      <c r="AV82" s="131">
        <f>-M_Calc!AV22</f>
        <v>-133333.3333</v>
      </c>
      <c r="AW82" s="131">
        <f>-M_Calc!AW22</f>
        <v>-133333.3333</v>
      </c>
      <c r="AX82" s="131">
        <f>-M_Calc!AX22</f>
        <v>-133333.3333</v>
      </c>
      <c r="AY82" s="131">
        <f>-M_Calc!AY22</f>
        <v>-133333.3333</v>
      </c>
      <c r="AZ82" s="131">
        <f>-M_Calc!AZ22</f>
        <v>-133333.3333</v>
      </c>
      <c r="BA82" s="131">
        <f>-M_Calc!BA22</f>
        <v>-133333.3333</v>
      </c>
      <c r="BB82" s="131">
        <f>-M_Calc!BB22</f>
        <v>-133333.3333</v>
      </c>
      <c r="BC82" s="131">
        <f>-M_Calc!BC22</f>
        <v>-133333.3333</v>
      </c>
      <c r="BD82" s="131">
        <f>-M_Calc!BD22</f>
        <v>-133333.3333</v>
      </c>
      <c r="BE82" s="131">
        <f>-M_Calc!BE22</f>
        <v>-133333.3333</v>
      </c>
      <c r="BF82" s="131">
        <f>-M_Calc!BF22</f>
        <v>-133333.3333</v>
      </c>
      <c r="BG82" s="131">
        <f>-M_Calc!BG22</f>
        <v>-133333.3333</v>
      </c>
      <c r="BH82" s="131">
        <f>-M_Calc!BH22</f>
        <v>-133333.3333</v>
      </c>
      <c r="BI82" s="131">
        <f>-M_Calc!BI22</f>
        <v>-133333.3333</v>
      </c>
      <c r="BJ82" s="131">
        <f>-M_Calc!BJ22</f>
        <v>-133333.3333</v>
      </c>
      <c r="BK82" s="131">
        <f>-M_Calc!BK22</f>
        <v>-133333.3333</v>
      </c>
      <c r="BL82" s="131">
        <f>-M_Calc!BL22</f>
        <v>-133333.3333</v>
      </c>
      <c r="BM82" s="131">
        <f>-M_Calc!BM22</f>
        <v>-133333.3333</v>
      </c>
      <c r="BN82" s="131">
        <f>-M_Calc!BN22</f>
        <v>-133333.3333</v>
      </c>
      <c r="BO82" s="131">
        <f>-M_Calc!BO22</f>
        <v>-133333.3333</v>
      </c>
      <c r="BP82" s="131">
        <f>-M_Calc!BP22</f>
        <v>-133333.3333</v>
      </c>
      <c r="BQ82" s="131">
        <f>-M_Calc!BQ22</f>
        <v>-133333.3333</v>
      </c>
      <c r="BR82" s="131">
        <f>-M_Calc!BR22</f>
        <v>-133333.3333</v>
      </c>
    </row>
    <row r="83" ht="15.75" customHeight="1">
      <c r="D83" s="51" t="s">
        <v>287</v>
      </c>
      <c r="E83" s="66" t="str">
        <f>Currency</f>
        <v>[₦]</v>
      </c>
      <c r="K83" s="131">
        <f t="shared" ref="K83:BR83" si="31">-K31</f>
        <v>-72899.7475</v>
      </c>
      <c r="L83" s="131">
        <f t="shared" si="31"/>
        <v>-35842.37585</v>
      </c>
      <c r="M83" s="131">
        <f t="shared" si="31"/>
        <v>-35234.87796</v>
      </c>
      <c r="N83" s="131">
        <f t="shared" si="31"/>
        <v>-34627.38006</v>
      </c>
      <c r="O83" s="131">
        <f t="shared" si="31"/>
        <v>-34019.88216</v>
      </c>
      <c r="P83" s="131">
        <f t="shared" si="31"/>
        <v>-33412.38427</v>
      </c>
      <c r="Q83" s="131">
        <f t="shared" si="31"/>
        <v>-32804.88637</v>
      </c>
      <c r="R83" s="131">
        <f t="shared" si="31"/>
        <v>-32197.38848</v>
      </c>
      <c r="S83" s="131">
        <f t="shared" si="31"/>
        <v>-31589.89058</v>
      </c>
      <c r="T83" s="131">
        <f t="shared" si="31"/>
        <v>-30982.39269</v>
      </c>
      <c r="U83" s="131">
        <f t="shared" si="31"/>
        <v>-30374.89479</v>
      </c>
      <c r="V83" s="131">
        <f t="shared" si="31"/>
        <v>-29767.39689</v>
      </c>
      <c r="W83" s="131">
        <f t="shared" si="31"/>
        <v>-58319.798</v>
      </c>
      <c r="X83" s="131">
        <f t="shared" si="31"/>
        <v>-28552.4011</v>
      </c>
      <c r="Y83" s="131">
        <f t="shared" si="31"/>
        <v>-27944.90321</v>
      </c>
      <c r="Z83" s="131">
        <f t="shared" si="31"/>
        <v>-27337.40531</v>
      </c>
      <c r="AA83" s="131">
        <f t="shared" si="31"/>
        <v>-26729.90741</v>
      </c>
      <c r="AB83" s="131">
        <f t="shared" si="31"/>
        <v>-26122.40952</v>
      </c>
      <c r="AC83" s="131">
        <f t="shared" si="31"/>
        <v>-25514.91162</v>
      </c>
      <c r="AD83" s="131">
        <f t="shared" si="31"/>
        <v>-24907.41373</v>
      </c>
      <c r="AE83" s="131">
        <f t="shared" si="31"/>
        <v>-24299.91583</v>
      </c>
      <c r="AF83" s="131">
        <f t="shared" si="31"/>
        <v>-23692.41794</v>
      </c>
      <c r="AG83" s="131">
        <f t="shared" si="31"/>
        <v>-23084.92004</v>
      </c>
      <c r="AH83" s="131">
        <f t="shared" si="31"/>
        <v>-22477.42214</v>
      </c>
      <c r="AI83" s="131">
        <f t="shared" si="31"/>
        <v>-43739.8485</v>
      </c>
      <c r="AJ83" s="131">
        <f t="shared" si="31"/>
        <v>-21262.42635</v>
      </c>
      <c r="AK83" s="131">
        <f t="shared" si="31"/>
        <v>-20654.92846</v>
      </c>
      <c r="AL83" s="131">
        <f t="shared" si="31"/>
        <v>-20047.43056</v>
      </c>
      <c r="AM83" s="131">
        <f t="shared" si="31"/>
        <v>-19439.93267</v>
      </c>
      <c r="AN83" s="131">
        <f t="shared" si="31"/>
        <v>-18832.43477</v>
      </c>
      <c r="AO83" s="131">
        <f t="shared" si="31"/>
        <v>-18224.93687</v>
      </c>
      <c r="AP83" s="131">
        <f t="shared" si="31"/>
        <v>-17617.43898</v>
      </c>
      <c r="AQ83" s="131">
        <f t="shared" si="31"/>
        <v>-17009.94108</v>
      </c>
      <c r="AR83" s="131">
        <f t="shared" si="31"/>
        <v>-16402.44319</v>
      </c>
      <c r="AS83" s="131">
        <f t="shared" si="31"/>
        <v>-15794.94529</v>
      </c>
      <c r="AT83" s="131">
        <f t="shared" si="31"/>
        <v>-15187.44739</v>
      </c>
      <c r="AU83" s="131">
        <f t="shared" si="31"/>
        <v>-29159.899</v>
      </c>
      <c r="AV83" s="131">
        <f t="shared" si="31"/>
        <v>-13972.4516</v>
      </c>
      <c r="AW83" s="131">
        <f t="shared" si="31"/>
        <v>-13364.95371</v>
      </c>
      <c r="AX83" s="131">
        <f t="shared" si="31"/>
        <v>-12757.45581</v>
      </c>
      <c r="AY83" s="131">
        <f t="shared" si="31"/>
        <v>-12149.95792</v>
      </c>
      <c r="AZ83" s="131">
        <f t="shared" si="31"/>
        <v>-11542.46002</v>
      </c>
      <c r="BA83" s="131">
        <f t="shared" si="31"/>
        <v>-10934.96212</v>
      </c>
      <c r="BB83" s="131">
        <f t="shared" si="31"/>
        <v>-10327.46423</v>
      </c>
      <c r="BC83" s="131">
        <f t="shared" si="31"/>
        <v>-9719.966333</v>
      </c>
      <c r="BD83" s="131">
        <f t="shared" si="31"/>
        <v>-9112.468437</v>
      </c>
      <c r="BE83" s="131">
        <f t="shared" si="31"/>
        <v>-8504.970541</v>
      </c>
      <c r="BF83" s="131">
        <f t="shared" si="31"/>
        <v>-7897.472645</v>
      </c>
      <c r="BG83" s="131">
        <f t="shared" si="31"/>
        <v>-14579.9495</v>
      </c>
      <c r="BH83" s="131">
        <f t="shared" si="31"/>
        <v>-6682.476854</v>
      </c>
      <c r="BI83" s="131">
        <f t="shared" si="31"/>
        <v>-6074.978958</v>
      </c>
      <c r="BJ83" s="131">
        <f t="shared" si="31"/>
        <v>-5467.481062</v>
      </c>
      <c r="BK83" s="131">
        <f t="shared" si="31"/>
        <v>-4859.983166</v>
      </c>
      <c r="BL83" s="131">
        <f t="shared" si="31"/>
        <v>-4252.485271</v>
      </c>
      <c r="BM83" s="131">
        <f t="shared" si="31"/>
        <v>-3644.987375</v>
      </c>
      <c r="BN83" s="131">
        <f t="shared" si="31"/>
        <v>-3037.489479</v>
      </c>
      <c r="BO83" s="131">
        <f t="shared" si="31"/>
        <v>-2429.991583</v>
      </c>
      <c r="BP83" s="131">
        <f t="shared" si="31"/>
        <v>-1822.493687</v>
      </c>
      <c r="BQ83" s="131">
        <f t="shared" si="31"/>
        <v>-1214.995792</v>
      </c>
      <c r="BR83" s="131">
        <f t="shared" si="31"/>
        <v>-607.4978958</v>
      </c>
    </row>
    <row r="84" ht="15.75" customHeight="1">
      <c r="D84" s="51" t="s">
        <v>320</v>
      </c>
      <c r="E84" s="66" t="str">
        <f>Currency</f>
        <v>[₦]</v>
      </c>
      <c r="K84" s="131">
        <f>-M_Calc!K43</f>
        <v>0</v>
      </c>
      <c r="L84" s="131">
        <f>-M_Calc!L43</f>
        <v>-2134.861825</v>
      </c>
      <c r="M84" s="131">
        <f>-M_Calc!M43</f>
        <v>-4349.339077</v>
      </c>
      <c r="N84" s="131">
        <f>-M_Calc!N43</f>
        <v>-6683.692201</v>
      </c>
      <c r="O84" s="131">
        <f>-M_Calc!O43</f>
        <v>-9143.677315</v>
      </c>
      <c r="P84" s="131">
        <f>-M_Calc!P43</f>
        <v>-11735.34242</v>
      </c>
      <c r="Q84" s="131">
        <f>-M_Calc!Q43</f>
        <v>-14465.04194</v>
      </c>
      <c r="R84" s="131">
        <f>-M_Calc!R43</f>
        <v>-17339.45195</v>
      </c>
      <c r="S84" s="131">
        <f>-M_Calc!S43</f>
        <v>-20365.58621</v>
      </c>
      <c r="T84" s="131">
        <f>-M_Calc!T43</f>
        <v>-23550.81298</v>
      </c>
      <c r="U84" s="131">
        <f>-M_Calc!U43</f>
        <v>-26902.87268</v>
      </c>
      <c r="V84" s="131">
        <f>-M_Calc!V43</f>
        <v>-30429.89642</v>
      </c>
      <c r="W84" s="131">
        <f>-M_Calc!W43</f>
        <v>0</v>
      </c>
      <c r="X84" s="131">
        <f>-M_Calc!X43</f>
        <v>0</v>
      </c>
      <c r="Y84" s="131">
        <f>-M_Calc!Y43</f>
        <v>0</v>
      </c>
      <c r="Z84" s="131">
        <f>-M_Calc!Z43</f>
        <v>0</v>
      </c>
      <c r="AA84" s="131">
        <f>-M_Calc!AA43</f>
        <v>0</v>
      </c>
      <c r="AB84" s="131">
        <f>-M_Calc!AB43</f>
        <v>0</v>
      </c>
      <c r="AC84" s="131">
        <f>-M_Calc!AC43</f>
        <v>0</v>
      </c>
      <c r="AD84" s="131">
        <f>-M_Calc!AD43</f>
        <v>0</v>
      </c>
      <c r="AE84" s="131">
        <f>-M_Calc!AE43</f>
        <v>0</v>
      </c>
      <c r="AF84" s="131">
        <f>-M_Calc!AF43</f>
        <v>0</v>
      </c>
      <c r="AG84" s="131">
        <f>-M_Calc!AG43</f>
        <v>0</v>
      </c>
      <c r="AH84" s="131">
        <f>-M_Calc!AH43</f>
        <v>0</v>
      </c>
      <c r="AI84" s="131">
        <f>-M_Calc!AI43</f>
        <v>-4480.160455</v>
      </c>
      <c r="AJ84" s="131">
        <f>-M_Calc!AJ43</f>
        <v>-18257.3699</v>
      </c>
      <c r="AK84" s="131">
        <f>-M_Calc!AK43</f>
        <v>-29361.03921</v>
      </c>
      <c r="AL84" s="131">
        <f>-M_Calc!AL43</f>
        <v>-40868.79731</v>
      </c>
      <c r="AM84" s="131">
        <f>-M_Calc!AM43</f>
        <v>-52797.11477</v>
      </c>
      <c r="AN84" s="131">
        <f>-M_Calc!AN43</f>
        <v>-65163.11839</v>
      </c>
      <c r="AO84" s="131">
        <f>-M_Calc!AO43</f>
        <v>-77984.61753</v>
      </c>
      <c r="AP84" s="131">
        <f>-M_Calc!AP43</f>
        <v>-91280.13139</v>
      </c>
      <c r="AQ84" s="131">
        <f>-M_Calc!AQ43</f>
        <v>-105068.9175</v>
      </c>
      <c r="AR84" s="131">
        <f>-M_Calc!AR43</f>
        <v>-119371.0011</v>
      </c>
      <c r="AS84" s="131">
        <f>-M_Calc!AS43</f>
        <v>-134207.2061</v>
      </c>
      <c r="AT84" s="131">
        <f>-M_Calc!AT43</f>
        <v>-149599.1869</v>
      </c>
      <c r="AU84" s="131">
        <f>-M_Calc!AU43</f>
        <v>-170545.9133</v>
      </c>
      <c r="AV84" s="131">
        <f>-M_Calc!AV43</f>
        <v>-182669.6755</v>
      </c>
      <c r="AW84" s="131">
        <f>-M_Calc!AW43</f>
        <v>-192927.2315</v>
      </c>
      <c r="AX84" s="131">
        <f>-M_Calc!AX43</f>
        <v>-203363.4827</v>
      </c>
      <c r="AY84" s="131">
        <f>-M_Calc!AY43</f>
        <v>-213982.2101</v>
      </c>
      <c r="AZ84" s="131">
        <f>-M_Calc!AZ43</f>
        <v>-224787.2686</v>
      </c>
      <c r="BA84" s="131">
        <f>-M_Calc!BA43</f>
        <v>-235782.5882</v>
      </c>
      <c r="BB84" s="131">
        <f>-M_Calc!BB43</f>
        <v>-246972.1763</v>
      </c>
      <c r="BC84" s="131">
        <f>-M_Calc!BC43</f>
        <v>-258360.1183</v>
      </c>
      <c r="BD84" s="131">
        <f>-M_Calc!BD43</f>
        <v>-269950.5799</v>
      </c>
      <c r="BE84" s="131">
        <f>-M_Calc!BE43</f>
        <v>-281747.8085</v>
      </c>
      <c r="BF84" s="131">
        <f>-M_Calc!BF43</f>
        <v>-293756.1345</v>
      </c>
      <c r="BG84" s="131">
        <f>-M_Calc!BG43</f>
        <v>-316934.0796</v>
      </c>
      <c r="BH84" s="131">
        <f>-M_Calc!BH43</f>
        <v>-343074.4029</v>
      </c>
      <c r="BI84" s="131">
        <f>-M_Calc!BI43</f>
        <v>-368908.6469</v>
      </c>
      <c r="BJ84" s="131">
        <f>-M_Calc!BJ43</f>
        <v>-395478.9962</v>
      </c>
      <c r="BK84" s="131">
        <f>-M_Calc!BK43</f>
        <v>-422807.6863</v>
      </c>
      <c r="BL84" s="131">
        <f>-M_Calc!BL43</f>
        <v>-450917.619</v>
      </c>
      <c r="BM84" s="131">
        <f>-M_Calc!BM43</f>
        <v>-479832.3825</v>
      </c>
      <c r="BN84" s="131">
        <f>-M_Calc!BN43</f>
        <v>-509576.2719</v>
      </c>
      <c r="BO84" s="131">
        <f>-M_Calc!BO43</f>
        <v>-540174.3109</v>
      </c>
      <c r="BP84" s="131">
        <f>-M_Calc!BP43</f>
        <v>-571652.2729</v>
      </c>
      <c r="BQ84" s="131">
        <f>-M_Calc!BQ43</f>
        <v>-604036.704</v>
      </c>
      <c r="BR84" s="131">
        <f>-M_Calc!BR43</f>
        <v>-637354.9462</v>
      </c>
    </row>
    <row r="85" ht="15.75" customHeight="1">
      <c r="D85" s="98" t="s">
        <v>321</v>
      </c>
      <c r="E85" s="98" t="str">
        <f>Currency</f>
        <v>[₦]</v>
      </c>
      <c r="F85" s="98"/>
      <c r="G85" s="98"/>
      <c r="H85" s="98"/>
      <c r="I85" s="98"/>
      <c r="J85" s="98"/>
      <c r="K85" s="132">
        <f t="shared" ref="K85:BR85" si="32">SUM(K80:K84)</f>
        <v>13293766.92</v>
      </c>
      <c r="L85" s="132">
        <f t="shared" si="32"/>
        <v>-171310.571</v>
      </c>
      <c r="M85" s="132">
        <f t="shared" si="32"/>
        <v>-172917.5504</v>
      </c>
      <c r="N85" s="132">
        <f t="shared" si="32"/>
        <v>-174644.4056</v>
      </c>
      <c r="O85" s="132">
        <f t="shared" si="32"/>
        <v>-176496.8928</v>
      </c>
      <c r="P85" s="132">
        <f t="shared" si="32"/>
        <v>-178481.06</v>
      </c>
      <c r="Q85" s="132">
        <f t="shared" si="32"/>
        <v>-180603.2616</v>
      </c>
      <c r="R85" s="132">
        <f t="shared" si="32"/>
        <v>-182870.1738</v>
      </c>
      <c r="S85" s="132">
        <f t="shared" si="32"/>
        <v>-185288.8101</v>
      </c>
      <c r="T85" s="132">
        <f t="shared" si="32"/>
        <v>-187866.539</v>
      </c>
      <c r="U85" s="132">
        <f t="shared" si="32"/>
        <v>-190611.1008</v>
      </c>
      <c r="V85" s="132">
        <f t="shared" si="32"/>
        <v>-193530.6267</v>
      </c>
      <c r="W85" s="132">
        <f t="shared" si="32"/>
        <v>-191653.1313</v>
      </c>
      <c r="X85" s="132">
        <f t="shared" si="32"/>
        <v>-161885.7344</v>
      </c>
      <c r="Y85" s="132">
        <f t="shared" si="32"/>
        <v>-161278.2365</v>
      </c>
      <c r="Z85" s="132">
        <f t="shared" si="32"/>
        <v>-160670.7386</v>
      </c>
      <c r="AA85" s="132">
        <f t="shared" si="32"/>
        <v>-160063.2407</v>
      </c>
      <c r="AB85" s="132">
        <f t="shared" si="32"/>
        <v>-159455.7429</v>
      </c>
      <c r="AC85" s="132">
        <f t="shared" si="32"/>
        <v>-158848.245</v>
      </c>
      <c r="AD85" s="132">
        <f t="shared" si="32"/>
        <v>-158240.7471</v>
      </c>
      <c r="AE85" s="132">
        <f t="shared" si="32"/>
        <v>-157633.2492</v>
      </c>
      <c r="AF85" s="132">
        <f t="shared" si="32"/>
        <v>-157025.7513</v>
      </c>
      <c r="AG85" s="132">
        <f t="shared" si="32"/>
        <v>-156418.2534</v>
      </c>
      <c r="AH85" s="132">
        <f t="shared" si="32"/>
        <v>-155810.7555</v>
      </c>
      <c r="AI85" s="132">
        <f t="shared" si="32"/>
        <v>-181553.3423</v>
      </c>
      <c r="AJ85" s="132">
        <f t="shared" si="32"/>
        <v>-172853.1296</v>
      </c>
      <c r="AK85" s="132">
        <f t="shared" si="32"/>
        <v>-183349.301</v>
      </c>
      <c r="AL85" s="132">
        <f t="shared" si="32"/>
        <v>-194249.5612</v>
      </c>
      <c r="AM85" s="132">
        <f t="shared" si="32"/>
        <v>-205570.3808</v>
      </c>
      <c r="AN85" s="132">
        <f t="shared" si="32"/>
        <v>-217328.8865</v>
      </c>
      <c r="AO85" s="132">
        <f t="shared" si="32"/>
        <v>-229542.8877</v>
      </c>
      <c r="AP85" s="132">
        <f t="shared" si="32"/>
        <v>-242230.9037</v>
      </c>
      <c r="AQ85" s="132">
        <f t="shared" si="32"/>
        <v>-255412.1919</v>
      </c>
      <c r="AR85" s="132">
        <f t="shared" si="32"/>
        <v>-269106.7776</v>
      </c>
      <c r="AS85" s="132">
        <f t="shared" si="32"/>
        <v>-283335.4847</v>
      </c>
      <c r="AT85" s="132">
        <f t="shared" si="32"/>
        <v>-298119.9676</v>
      </c>
      <c r="AU85" s="132">
        <f t="shared" si="32"/>
        <v>-333039.1456</v>
      </c>
      <c r="AV85" s="132">
        <f t="shared" si="32"/>
        <v>-329975.4604</v>
      </c>
      <c r="AW85" s="132">
        <f t="shared" si="32"/>
        <v>-339625.5185</v>
      </c>
      <c r="AX85" s="132">
        <f t="shared" si="32"/>
        <v>-349454.2719</v>
      </c>
      <c r="AY85" s="132">
        <f t="shared" si="32"/>
        <v>-359465.5014</v>
      </c>
      <c r="AZ85" s="132">
        <f t="shared" si="32"/>
        <v>-369663.0619</v>
      </c>
      <c r="BA85" s="132">
        <f t="shared" si="32"/>
        <v>-380050.8837</v>
      </c>
      <c r="BB85" s="132">
        <f t="shared" si="32"/>
        <v>-390632.9738</v>
      </c>
      <c r="BC85" s="132">
        <f t="shared" si="32"/>
        <v>-401413.4179</v>
      </c>
      <c r="BD85" s="132">
        <f t="shared" si="32"/>
        <v>-412396.3817</v>
      </c>
      <c r="BE85" s="132">
        <f t="shared" si="32"/>
        <v>-423586.1123</v>
      </c>
      <c r="BF85" s="132">
        <f t="shared" si="32"/>
        <v>-434986.9405</v>
      </c>
      <c r="BG85" s="132">
        <f t="shared" si="32"/>
        <v>-464847.3624</v>
      </c>
      <c r="BH85" s="132">
        <f t="shared" si="32"/>
        <v>-483090.2131</v>
      </c>
      <c r="BI85" s="132">
        <f t="shared" si="32"/>
        <v>-508316.9592</v>
      </c>
      <c r="BJ85" s="132">
        <f t="shared" si="32"/>
        <v>-534279.8106</v>
      </c>
      <c r="BK85" s="132">
        <f t="shared" si="32"/>
        <v>-561001.0028</v>
      </c>
      <c r="BL85" s="132">
        <f t="shared" si="32"/>
        <v>-588503.4376</v>
      </c>
      <c r="BM85" s="132">
        <f t="shared" si="32"/>
        <v>-616810.7032</v>
      </c>
      <c r="BN85" s="132">
        <f t="shared" si="32"/>
        <v>-645947.0947</v>
      </c>
      <c r="BO85" s="132">
        <f t="shared" si="32"/>
        <v>-675937.6358</v>
      </c>
      <c r="BP85" s="132">
        <f t="shared" si="32"/>
        <v>-706808.0999</v>
      </c>
      <c r="BQ85" s="132">
        <f t="shared" si="32"/>
        <v>-738585.0331</v>
      </c>
      <c r="BR85" s="132">
        <f t="shared" si="32"/>
        <v>-771295.7775</v>
      </c>
    </row>
    <row r="86" ht="15.75" customHeight="1"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</row>
    <row r="87" ht="15.75" customHeight="1">
      <c r="D87" s="65" t="s">
        <v>322</v>
      </c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</row>
    <row r="88" ht="15.75" customHeight="1">
      <c r="D88" s="51" t="s">
        <v>323</v>
      </c>
      <c r="E88" s="66" t="str">
        <f>Currency</f>
        <v>[₦]</v>
      </c>
      <c r="K88" s="131" t="str">
        <f t="shared" ref="K88:BR88" si="33">J90</f>
        <v/>
      </c>
      <c r="L88" s="131">
        <f t="shared" si="33"/>
        <v>8843860.07</v>
      </c>
      <c r="M88" s="131">
        <f t="shared" si="33"/>
        <v>8661530.047</v>
      </c>
      <c r="N88" s="131">
        <f t="shared" si="33"/>
        <v>8579190.936</v>
      </c>
      <c r="O88" s="131">
        <f t="shared" si="33"/>
        <v>8506461.535</v>
      </c>
      <c r="P88" s="131">
        <f t="shared" si="33"/>
        <v>8443869.139</v>
      </c>
      <c r="Q88" s="131">
        <f t="shared" si="33"/>
        <v>8391966.384</v>
      </c>
      <c r="R88" s="131">
        <f t="shared" si="33"/>
        <v>8351332.538</v>
      </c>
      <c r="S88" s="131">
        <f t="shared" si="33"/>
        <v>8322574.846</v>
      </c>
      <c r="T88" s="131">
        <f t="shared" si="33"/>
        <v>8306329.947</v>
      </c>
      <c r="U88" s="131">
        <f t="shared" si="33"/>
        <v>8303265.354</v>
      </c>
      <c r="V88" s="131">
        <f t="shared" si="33"/>
        <v>8314081.022</v>
      </c>
      <c r="W88" s="131">
        <f t="shared" si="33"/>
        <v>8339510.976</v>
      </c>
      <c r="X88" s="131">
        <f t="shared" si="33"/>
        <v>7952113.95</v>
      </c>
      <c r="Y88" s="131">
        <f t="shared" si="33"/>
        <v>7631637.118</v>
      </c>
      <c r="Z88" s="131">
        <f t="shared" si="33"/>
        <v>7327714.327</v>
      </c>
      <c r="AA88" s="131">
        <f t="shared" si="33"/>
        <v>7040778.894</v>
      </c>
      <c r="AB88" s="131">
        <f t="shared" si="33"/>
        <v>6771274.406</v>
      </c>
      <c r="AC88" s="131">
        <f t="shared" si="33"/>
        <v>6519654.983</v>
      </c>
      <c r="AD88" s="131">
        <f t="shared" si="33"/>
        <v>6286385.556</v>
      </c>
      <c r="AE88" s="131">
        <f t="shared" si="33"/>
        <v>6071942.144</v>
      </c>
      <c r="AF88" s="131">
        <f t="shared" si="33"/>
        <v>5876812.137</v>
      </c>
      <c r="AG88" s="131">
        <f t="shared" si="33"/>
        <v>5701494.594</v>
      </c>
      <c r="AH88" s="131">
        <f t="shared" si="33"/>
        <v>5546500.541</v>
      </c>
      <c r="AI88" s="131">
        <f t="shared" si="33"/>
        <v>5412353.279</v>
      </c>
      <c r="AJ88" s="131">
        <f t="shared" si="33"/>
        <v>5365416.094</v>
      </c>
      <c r="AK88" s="131">
        <f t="shared" si="33"/>
        <v>5350907.361</v>
      </c>
      <c r="AL88" s="131">
        <f t="shared" si="33"/>
        <v>5375801.722</v>
      </c>
      <c r="AM88" s="131">
        <f t="shared" si="33"/>
        <v>5448339.893</v>
      </c>
      <c r="AN88" s="131">
        <f t="shared" si="33"/>
        <v>5570270.02</v>
      </c>
      <c r="AO88" s="131">
        <f t="shared" si="33"/>
        <v>5743411.384</v>
      </c>
      <c r="AP88" s="131">
        <f t="shared" si="33"/>
        <v>5969657.233</v>
      </c>
      <c r="AQ88" s="131">
        <f t="shared" si="33"/>
        <v>6250977.733</v>
      </c>
      <c r="AR88" s="131">
        <f t="shared" si="33"/>
        <v>6589423.036</v>
      </c>
      <c r="AS88" s="131">
        <f t="shared" si="33"/>
        <v>6987126.467</v>
      </c>
      <c r="AT88" s="131">
        <f t="shared" si="33"/>
        <v>7446307.842</v>
      </c>
      <c r="AU88" s="131">
        <f t="shared" si="33"/>
        <v>7969276.918</v>
      </c>
      <c r="AV88" s="131">
        <f t="shared" si="33"/>
        <v>8672429.17</v>
      </c>
      <c r="AW88" s="131">
        <f t="shared" si="33"/>
        <v>9310797.308</v>
      </c>
      <c r="AX88" s="131">
        <f t="shared" si="33"/>
        <v>9986517.546</v>
      </c>
      <c r="AY88" s="131">
        <f t="shared" si="33"/>
        <v>10704693.49</v>
      </c>
      <c r="AZ88" s="131">
        <f t="shared" si="33"/>
        <v>11466070.16</v>
      </c>
      <c r="BA88" s="131">
        <f t="shared" si="33"/>
        <v>12271408.3</v>
      </c>
      <c r="BB88" s="131">
        <f t="shared" si="33"/>
        <v>13121484.7</v>
      </c>
      <c r="BC88" s="131">
        <f t="shared" si="33"/>
        <v>14017092.44</v>
      </c>
      <c r="BD88" s="131">
        <f t="shared" si="33"/>
        <v>14959041.29</v>
      </c>
      <c r="BE88" s="131">
        <f t="shared" si="33"/>
        <v>15948157.99</v>
      </c>
      <c r="BF88" s="131">
        <f t="shared" si="33"/>
        <v>16985286.61</v>
      </c>
      <c r="BG88" s="131">
        <f t="shared" si="33"/>
        <v>18071288.86</v>
      </c>
      <c r="BH88" s="131">
        <f t="shared" si="33"/>
        <v>19402906.72</v>
      </c>
      <c r="BI88" s="131">
        <f t="shared" si="33"/>
        <v>20740831.31</v>
      </c>
      <c r="BJ88" s="131">
        <f t="shared" si="33"/>
        <v>22182760.87</v>
      </c>
      <c r="BK88" s="131">
        <f t="shared" si="33"/>
        <v>23733913.18</v>
      </c>
      <c r="BL88" s="131">
        <f t="shared" si="33"/>
        <v>25397410.59</v>
      </c>
      <c r="BM88" s="131">
        <f t="shared" si="33"/>
        <v>27176469.72</v>
      </c>
      <c r="BN88" s="131">
        <f t="shared" si="33"/>
        <v>29074404.28</v>
      </c>
      <c r="BO88" s="131">
        <f t="shared" si="33"/>
        <v>31094628.01</v>
      </c>
      <c r="BP88" s="131">
        <f t="shared" si="33"/>
        <v>33240657.63</v>
      </c>
      <c r="BQ88" s="131">
        <f t="shared" si="33"/>
        <v>35516115.97</v>
      </c>
      <c r="BR88" s="131">
        <f t="shared" si="33"/>
        <v>37924735.15</v>
      </c>
    </row>
    <row r="89" ht="15.75" customHeight="1">
      <c r="D89" s="51" t="s">
        <v>324</v>
      </c>
      <c r="E89" s="66" t="str">
        <f>Currency</f>
        <v>[₦]</v>
      </c>
      <c r="K89" s="131">
        <f t="shared" ref="K89:BR89" si="34">K73+K77+K85</f>
        <v>8843860.07</v>
      </c>
      <c r="L89" s="131">
        <f t="shared" si="34"/>
        <v>-182330.0231</v>
      </c>
      <c r="M89" s="131">
        <f t="shared" si="34"/>
        <v>-82339.1112</v>
      </c>
      <c r="N89" s="131">
        <f t="shared" si="34"/>
        <v>-72729.40012</v>
      </c>
      <c r="O89" s="131">
        <f t="shared" si="34"/>
        <v>-62592.39667</v>
      </c>
      <c r="P89" s="131">
        <f t="shared" si="34"/>
        <v>-51902.75514</v>
      </c>
      <c r="Q89" s="131">
        <f t="shared" si="34"/>
        <v>-40633.8459</v>
      </c>
      <c r="R89" s="131">
        <f t="shared" si="34"/>
        <v>-28757.69151</v>
      </c>
      <c r="S89" s="131">
        <f t="shared" si="34"/>
        <v>-16244.8996</v>
      </c>
      <c r="T89" s="131">
        <f t="shared" si="34"/>
        <v>-3064.592368</v>
      </c>
      <c r="U89" s="131">
        <f t="shared" si="34"/>
        <v>10815.66741</v>
      </c>
      <c r="V89" s="131">
        <f t="shared" si="34"/>
        <v>25429.95411</v>
      </c>
      <c r="W89" s="131">
        <f t="shared" si="34"/>
        <v>-387397.0254</v>
      </c>
      <c r="X89" s="131">
        <f t="shared" si="34"/>
        <v>-320476.8322</v>
      </c>
      <c r="Y89" s="131">
        <f t="shared" si="34"/>
        <v>-303922.7909</v>
      </c>
      <c r="Z89" s="131">
        <f t="shared" si="34"/>
        <v>-286935.4329</v>
      </c>
      <c r="AA89" s="131">
        <f t="shared" si="34"/>
        <v>-269504.4888</v>
      </c>
      <c r="AB89" s="131">
        <f t="shared" si="34"/>
        <v>-251619.4227</v>
      </c>
      <c r="AC89" s="131">
        <f t="shared" si="34"/>
        <v>-233269.4265</v>
      </c>
      <c r="AD89" s="131">
        <f t="shared" si="34"/>
        <v>-214443.4125</v>
      </c>
      <c r="AE89" s="131">
        <f t="shared" si="34"/>
        <v>-195130.0069</v>
      </c>
      <c r="AF89" s="131">
        <f t="shared" si="34"/>
        <v>-175317.5428</v>
      </c>
      <c r="AG89" s="131">
        <f t="shared" si="34"/>
        <v>-154994.053</v>
      </c>
      <c r="AH89" s="131">
        <f t="shared" si="34"/>
        <v>-134147.2626</v>
      </c>
      <c r="AI89" s="131">
        <f t="shared" si="34"/>
        <v>-46937.18453</v>
      </c>
      <c r="AJ89" s="131">
        <f t="shared" si="34"/>
        <v>-14508.73282</v>
      </c>
      <c r="AK89" s="131">
        <f t="shared" si="34"/>
        <v>24894.36096</v>
      </c>
      <c r="AL89" s="131">
        <f t="shared" si="34"/>
        <v>72538.17093</v>
      </c>
      <c r="AM89" s="131">
        <f t="shared" si="34"/>
        <v>121930.1273</v>
      </c>
      <c r="AN89" s="131">
        <f t="shared" si="34"/>
        <v>173141.3636</v>
      </c>
      <c r="AO89" s="131">
        <f t="shared" si="34"/>
        <v>226245.8487</v>
      </c>
      <c r="AP89" s="131">
        <f t="shared" si="34"/>
        <v>281320.5004</v>
      </c>
      <c r="AQ89" s="131">
        <f t="shared" si="34"/>
        <v>338445.303</v>
      </c>
      <c r="AR89" s="131">
        <f t="shared" si="34"/>
        <v>397703.4308</v>
      </c>
      <c r="AS89" s="131">
        <f t="shared" si="34"/>
        <v>459181.3749</v>
      </c>
      <c r="AT89" s="131">
        <f t="shared" si="34"/>
        <v>522969.0767</v>
      </c>
      <c r="AU89" s="131">
        <f t="shared" si="34"/>
        <v>703152.2516</v>
      </c>
      <c r="AV89" s="131">
        <f t="shared" si="34"/>
        <v>638368.1384</v>
      </c>
      <c r="AW89" s="131">
        <f t="shared" si="34"/>
        <v>675720.238</v>
      </c>
      <c r="AX89" s="131">
        <f t="shared" si="34"/>
        <v>718175.9391</v>
      </c>
      <c r="AY89" s="131">
        <f t="shared" si="34"/>
        <v>761376.6705</v>
      </c>
      <c r="AZ89" s="131">
        <f t="shared" si="34"/>
        <v>805338.1473</v>
      </c>
      <c r="BA89" s="131">
        <f t="shared" si="34"/>
        <v>850076.3922</v>
      </c>
      <c r="BB89" s="131">
        <f t="shared" si="34"/>
        <v>895607.7414</v>
      </c>
      <c r="BC89" s="131">
        <f t="shared" si="34"/>
        <v>941948.8513</v>
      </c>
      <c r="BD89" s="131">
        <f t="shared" si="34"/>
        <v>989116.7049</v>
      </c>
      <c r="BE89" s="131">
        <f t="shared" si="34"/>
        <v>1037128.618</v>
      </c>
      <c r="BF89" s="131">
        <f t="shared" si="34"/>
        <v>1086002.247</v>
      </c>
      <c r="BG89" s="131">
        <f t="shared" si="34"/>
        <v>1331617.858</v>
      </c>
      <c r="BH89" s="131">
        <f t="shared" si="34"/>
        <v>1337924.599</v>
      </c>
      <c r="BI89" s="131">
        <f t="shared" si="34"/>
        <v>1441929.553</v>
      </c>
      <c r="BJ89" s="131">
        <f t="shared" si="34"/>
        <v>1551152.312</v>
      </c>
      <c r="BK89" s="131">
        <f t="shared" si="34"/>
        <v>1663497.412</v>
      </c>
      <c r="BL89" s="131">
        <f t="shared" si="34"/>
        <v>1779059.129</v>
      </c>
      <c r="BM89" s="131">
        <f t="shared" si="34"/>
        <v>1897934.563</v>
      </c>
      <c r="BN89" s="131">
        <f t="shared" si="34"/>
        <v>2020223.723</v>
      </c>
      <c r="BO89" s="131">
        <f t="shared" si="34"/>
        <v>2146029.619</v>
      </c>
      <c r="BP89" s="131">
        <f t="shared" si="34"/>
        <v>2275458.346</v>
      </c>
      <c r="BQ89" s="131">
        <f t="shared" si="34"/>
        <v>2408619.18</v>
      </c>
      <c r="BR89" s="131">
        <f t="shared" si="34"/>
        <v>2545624.674</v>
      </c>
    </row>
    <row r="90" ht="15.75" customHeight="1">
      <c r="D90" s="98" t="s">
        <v>236</v>
      </c>
      <c r="E90" s="98" t="str">
        <f>Currency</f>
        <v>[₦]</v>
      </c>
      <c r="F90" s="98"/>
      <c r="G90" s="98"/>
      <c r="H90" s="98"/>
      <c r="I90" s="98"/>
      <c r="J90" s="98"/>
      <c r="K90" s="132">
        <f t="shared" ref="K90:BR90" si="35">K88+K89</f>
        <v>8843860.07</v>
      </c>
      <c r="L90" s="132">
        <f t="shared" si="35"/>
        <v>8661530.047</v>
      </c>
      <c r="M90" s="132">
        <f t="shared" si="35"/>
        <v>8579190.936</v>
      </c>
      <c r="N90" s="132">
        <f t="shared" si="35"/>
        <v>8506461.535</v>
      </c>
      <c r="O90" s="132">
        <f t="shared" si="35"/>
        <v>8443869.139</v>
      </c>
      <c r="P90" s="132">
        <f t="shared" si="35"/>
        <v>8391966.384</v>
      </c>
      <c r="Q90" s="132">
        <f t="shared" si="35"/>
        <v>8351332.538</v>
      </c>
      <c r="R90" s="132">
        <f t="shared" si="35"/>
        <v>8322574.846</v>
      </c>
      <c r="S90" s="132">
        <f t="shared" si="35"/>
        <v>8306329.947</v>
      </c>
      <c r="T90" s="132">
        <f t="shared" si="35"/>
        <v>8303265.354</v>
      </c>
      <c r="U90" s="132">
        <f t="shared" si="35"/>
        <v>8314081.022</v>
      </c>
      <c r="V90" s="132">
        <f t="shared" si="35"/>
        <v>8339510.976</v>
      </c>
      <c r="W90" s="132">
        <f t="shared" si="35"/>
        <v>7952113.95</v>
      </c>
      <c r="X90" s="132">
        <f t="shared" si="35"/>
        <v>7631637.118</v>
      </c>
      <c r="Y90" s="132">
        <f t="shared" si="35"/>
        <v>7327714.327</v>
      </c>
      <c r="Z90" s="132">
        <f t="shared" si="35"/>
        <v>7040778.894</v>
      </c>
      <c r="AA90" s="132">
        <f t="shared" si="35"/>
        <v>6771274.406</v>
      </c>
      <c r="AB90" s="132">
        <f t="shared" si="35"/>
        <v>6519654.983</v>
      </c>
      <c r="AC90" s="132">
        <f t="shared" si="35"/>
        <v>6286385.556</v>
      </c>
      <c r="AD90" s="132">
        <f t="shared" si="35"/>
        <v>6071942.144</v>
      </c>
      <c r="AE90" s="132">
        <f t="shared" si="35"/>
        <v>5876812.137</v>
      </c>
      <c r="AF90" s="132">
        <f t="shared" si="35"/>
        <v>5701494.594</v>
      </c>
      <c r="AG90" s="132">
        <f t="shared" si="35"/>
        <v>5546500.541</v>
      </c>
      <c r="AH90" s="132">
        <f t="shared" si="35"/>
        <v>5412353.279</v>
      </c>
      <c r="AI90" s="132">
        <f t="shared" si="35"/>
        <v>5365416.094</v>
      </c>
      <c r="AJ90" s="132">
        <f t="shared" si="35"/>
        <v>5350907.361</v>
      </c>
      <c r="AK90" s="132">
        <f t="shared" si="35"/>
        <v>5375801.722</v>
      </c>
      <c r="AL90" s="132">
        <f t="shared" si="35"/>
        <v>5448339.893</v>
      </c>
      <c r="AM90" s="132">
        <f t="shared" si="35"/>
        <v>5570270.02</v>
      </c>
      <c r="AN90" s="132">
        <f t="shared" si="35"/>
        <v>5743411.384</v>
      </c>
      <c r="AO90" s="132">
        <f t="shared" si="35"/>
        <v>5969657.233</v>
      </c>
      <c r="AP90" s="132">
        <f t="shared" si="35"/>
        <v>6250977.733</v>
      </c>
      <c r="AQ90" s="132">
        <f t="shared" si="35"/>
        <v>6589423.036</v>
      </c>
      <c r="AR90" s="132">
        <f t="shared" si="35"/>
        <v>6987126.467</v>
      </c>
      <c r="AS90" s="132">
        <f t="shared" si="35"/>
        <v>7446307.842</v>
      </c>
      <c r="AT90" s="132">
        <f t="shared" si="35"/>
        <v>7969276.918</v>
      </c>
      <c r="AU90" s="132">
        <f t="shared" si="35"/>
        <v>8672429.17</v>
      </c>
      <c r="AV90" s="132">
        <f t="shared" si="35"/>
        <v>9310797.308</v>
      </c>
      <c r="AW90" s="132">
        <f t="shared" si="35"/>
        <v>9986517.546</v>
      </c>
      <c r="AX90" s="132">
        <f t="shared" si="35"/>
        <v>10704693.49</v>
      </c>
      <c r="AY90" s="132">
        <f t="shared" si="35"/>
        <v>11466070.16</v>
      </c>
      <c r="AZ90" s="132">
        <f t="shared" si="35"/>
        <v>12271408.3</v>
      </c>
      <c r="BA90" s="132">
        <f t="shared" si="35"/>
        <v>13121484.7</v>
      </c>
      <c r="BB90" s="132">
        <f t="shared" si="35"/>
        <v>14017092.44</v>
      </c>
      <c r="BC90" s="132">
        <f t="shared" si="35"/>
        <v>14959041.29</v>
      </c>
      <c r="BD90" s="132">
        <f t="shared" si="35"/>
        <v>15948157.99</v>
      </c>
      <c r="BE90" s="132">
        <f t="shared" si="35"/>
        <v>16985286.61</v>
      </c>
      <c r="BF90" s="132">
        <f t="shared" si="35"/>
        <v>18071288.86</v>
      </c>
      <c r="BG90" s="132">
        <f t="shared" si="35"/>
        <v>19402906.72</v>
      </c>
      <c r="BH90" s="132">
        <f t="shared" si="35"/>
        <v>20740831.31</v>
      </c>
      <c r="BI90" s="132">
        <f t="shared" si="35"/>
        <v>22182760.87</v>
      </c>
      <c r="BJ90" s="132">
        <f t="shared" si="35"/>
        <v>23733913.18</v>
      </c>
      <c r="BK90" s="132">
        <f t="shared" si="35"/>
        <v>25397410.59</v>
      </c>
      <c r="BL90" s="132">
        <f t="shared" si="35"/>
        <v>27176469.72</v>
      </c>
      <c r="BM90" s="132">
        <f t="shared" si="35"/>
        <v>29074404.28</v>
      </c>
      <c r="BN90" s="132">
        <f t="shared" si="35"/>
        <v>31094628.01</v>
      </c>
      <c r="BO90" s="132">
        <f t="shared" si="35"/>
        <v>33240657.63</v>
      </c>
      <c r="BP90" s="132">
        <f t="shared" si="35"/>
        <v>35516115.97</v>
      </c>
      <c r="BQ90" s="132">
        <f t="shared" si="35"/>
        <v>37924735.15</v>
      </c>
      <c r="BR90" s="132">
        <f t="shared" si="35"/>
        <v>40470359.83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 outlineLevelRow="1"/>
  <cols>
    <col customWidth="1" min="1" max="1" width="1.86"/>
    <col customWidth="1" min="2" max="2" width="1.71"/>
    <col customWidth="1" min="3" max="3" width="1.43"/>
    <col customWidth="1" min="4" max="4" width="23.57"/>
    <col customWidth="1" min="5" max="5" width="4.14"/>
    <col customWidth="1" min="6" max="6" width="5.14"/>
    <col customWidth="1" min="7" max="7" width="10.0"/>
    <col customWidth="1" min="8" max="8" width="8.71"/>
    <col customWidth="1" min="9" max="9" width="1.86"/>
    <col customWidth="1" min="10" max="10" width="9.71"/>
    <col customWidth="1" min="11" max="15" width="25.57"/>
    <col customWidth="1" min="16" max="26" width="8.71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>
      <c r="B3" s="71" t="s">
        <v>81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O4" si="1">J5+1</f>
        <v>44562</v>
      </c>
      <c r="L4" s="74">
        <f t="shared" si="1"/>
        <v>44927</v>
      </c>
      <c r="M4" s="74">
        <f t="shared" si="1"/>
        <v>45292</v>
      </c>
      <c r="N4" s="74">
        <f t="shared" si="1"/>
        <v>45658</v>
      </c>
      <c r="O4" s="74">
        <f t="shared" si="1"/>
        <v>46023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>EDATE(K4,Months)-1</f>
        <v>44926</v>
      </c>
      <c r="L5" s="74">
        <f>EDATE(L4,Months)-1</f>
        <v>45291</v>
      </c>
      <c r="M5" s="74">
        <f>EDATE(M4,Months)-1</f>
        <v>45657</v>
      </c>
      <c r="N5" s="74">
        <f>EDATE(N4,Months)-1</f>
        <v>46022</v>
      </c>
      <c r="O5" s="74">
        <f>EDATE(O4,Months)-1</f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O6" si="2">YEAR(K4)</f>
        <v>2022</v>
      </c>
      <c r="L6" s="77">
        <f t="shared" si="2"/>
        <v>2023</v>
      </c>
      <c r="M6" s="77">
        <f t="shared" si="2"/>
        <v>2024</v>
      </c>
      <c r="N6" s="77">
        <f t="shared" si="2"/>
        <v>2025</v>
      </c>
      <c r="O6" s="77">
        <f t="shared" si="2"/>
        <v>2026</v>
      </c>
    </row>
    <row r="8">
      <c r="B8" s="79" t="s">
        <v>81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>
      <c r="D9" s="65" t="str">
        <f>M_Model!D12</f>
        <v>Revenue</v>
      </c>
      <c r="K9" s="133"/>
      <c r="L9" s="133"/>
      <c r="M9" s="133"/>
      <c r="N9" s="133"/>
      <c r="O9" s="133"/>
    </row>
    <row r="10" outlineLevel="1">
      <c r="D10" s="53" t="str">
        <f>M_Model!D13</f>
        <v>Total Sharp sand order</v>
      </c>
      <c r="E10" s="66" t="str">
        <f>M_Model!E13</f>
        <v>[₦]</v>
      </c>
      <c r="K10" s="133">
        <f>SUMIF(M_Model!$K$6:$BR$6,K$6,M_Model!$K13:$BR13)</f>
        <v>0</v>
      </c>
      <c r="L10" s="133">
        <f>SUMIF(M_Model!$K$6:$BR$6,L$6,M_Model!$K13:$BR13)</f>
        <v>0</v>
      </c>
      <c r="M10" s="133">
        <f>SUMIF(M_Model!$K$6:$BR$6,M$6,M_Model!$K13:$BR13)</f>
        <v>0</v>
      </c>
      <c r="N10" s="133">
        <f>SUMIF(M_Model!$K$6:$BR$6,N$6,M_Model!$K13:$BR13)</f>
        <v>0</v>
      </c>
      <c r="O10" s="133">
        <f>SUMIF(M_Model!$K$6:$BR$6,O$6,M_Model!$K13:$BR13)</f>
        <v>0</v>
      </c>
    </row>
    <row r="11" outlineLevel="1">
      <c r="D11" s="53" t="str">
        <f>M_Model!D14</f>
        <v>Total Granite Order</v>
      </c>
      <c r="E11" s="66" t="str">
        <f>M_Model!E14</f>
        <v>[₦]</v>
      </c>
      <c r="K11" s="133">
        <f>SUMIF(M_Model!$K$6:$BR$6,K$6,M_Model!$K14:$BR14)</f>
        <v>153049389.6</v>
      </c>
      <c r="L11" s="133">
        <f>SUMIF(M_Model!$K$6:$BR$6,L$6,M_Model!$K14:$BR14)</f>
        <v>238232231</v>
      </c>
      <c r="M11" s="133">
        <f>SUMIF(M_Model!$K$6:$BR$6,M$6,M_Model!$K14:$BR14)</f>
        <v>473125222</v>
      </c>
      <c r="N11" s="133">
        <f>SUMIF(M_Model!$K$6:$BR$6,N$6,M_Model!$K14:$BR14)</f>
        <v>874731820</v>
      </c>
      <c r="O11" s="133">
        <f>SUMIF(M_Model!$K$6:$BR$6,O$6,M_Model!$K14:$BR14)</f>
        <v>1485466076</v>
      </c>
    </row>
    <row r="12">
      <c r="D12" s="100" t="str">
        <f>M_Model!D15</f>
        <v>Income from Truck hire</v>
      </c>
      <c r="E12" s="66" t="str">
        <f>M_Model!E15</f>
        <v>[₦]</v>
      </c>
      <c r="F12" s="97"/>
      <c r="G12" s="97"/>
      <c r="H12" s="97"/>
      <c r="I12" s="97"/>
      <c r="J12" s="97"/>
      <c r="K12" s="133">
        <f>SUMIF(M_Model!$K$6:$BR$6,K$6,M_Model!$K15:$BR15)</f>
        <v>0</v>
      </c>
      <c r="L12" s="133">
        <f>SUMIF(M_Model!$K$6:$BR$6,L$6,M_Model!$K15:$BR15)</f>
        <v>0</v>
      </c>
      <c r="M12" s="133">
        <f>SUMIF(M_Model!$K$6:$BR$6,M$6,M_Model!$K15:$BR15)</f>
        <v>0</v>
      </c>
      <c r="N12" s="133">
        <f>SUMIF(M_Model!$K$6:$BR$6,N$6,M_Model!$K15:$BR15)</f>
        <v>0</v>
      </c>
      <c r="O12" s="133">
        <f>SUMIF(M_Model!$K$6:$BR$6,O$6,M_Model!$K15:$BR15)</f>
        <v>0</v>
      </c>
    </row>
    <row r="13" outlineLevel="1">
      <c r="D13" s="134" t="str">
        <f>M_Model!D16</f>
        <v>Total Revenue</v>
      </c>
      <c r="E13" s="135" t="str">
        <f>M_Model!E16</f>
        <v>[₦]</v>
      </c>
      <c r="F13" s="136"/>
      <c r="G13" s="136"/>
      <c r="H13" s="136"/>
      <c r="I13" s="136"/>
      <c r="J13" s="136"/>
      <c r="K13" s="137">
        <f>SUMIF(M_Model!$K$6:$BR$6,K$6,M_Model!$K16:$BR16)</f>
        <v>153049389.6</v>
      </c>
      <c r="L13" s="137">
        <f>SUMIF(M_Model!$K$6:$BR$6,L$6,M_Model!$K16:$BR16)</f>
        <v>238232231</v>
      </c>
      <c r="M13" s="137">
        <f>SUMIF(M_Model!$K$6:$BR$6,M$6,M_Model!$K16:$BR16)</f>
        <v>473125222</v>
      </c>
      <c r="N13" s="137">
        <f>SUMIF(M_Model!$K$6:$BR$6,N$6,M_Model!$K16:$BR16)</f>
        <v>874731820</v>
      </c>
      <c r="O13" s="137">
        <f>SUMIF(M_Model!$K$6:$BR$6,O$6,M_Model!$K16:$BR16)</f>
        <v>1485466076</v>
      </c>
    </row>
    <row r="14" outlineLevel="1">
      <c r="D14" s="65" t="str">
        <f>M_Model!D17</f>
        <v>Direct Costs</v>
      </c>
      <c r="K14" s="133"/>
      <c r="L14" s="133"/>
      <c r="M14" s="133"/>
      <c r="N14" s="133"/>
      <c r="O14" s="133"/>
    </row>
    <row r="15" outlineLevel="1">
      <c r="D15" s="53" t="str">
        <f>M_Model!D18</f>
        <v>Direct Material</v>
      </c>
      <c r="E15" s="66" t="str">
        <f>M_Model!E18</f>
        <v>[₦]</v>
      </c>
      <c r="K15" s="133">
        <f>SUMIF(M_Model!$K$6:$BR$6,K$6,M_Model!$K18:$BR18)</f>
        <v>145396920.1</v>
      </c>
      <c r="L15" s="133">
        <f>SUMIF(M_Model!$K$6:$BR$6,L$6,M_Model!$K18:$BR18)</f>
        <v>226320619.5</v>
      </c>
      <c r="M15" s="133">
        <f>SUMIF(M_Model!$K$6:$BR$6,M$6,M_Model!$K18:$BR18)</f>
        <v>449468960.9</v>
      </c>
      <c r="N15" s="133">
        <f>SUMIF(M_Model!$K$6:$BR$6,N$6,M_Model!$K18:$BR18)</f>
        <v>830995229</v>
      </c>
      <c r="O15" s="133">
        <f>SUMIF(M_Model!$K$6:$BR$6,O$6,M_Model!$K18:$BR18)</f>
        <v>1411192772</v>
      </c>
    </row>
    <row r="16" outlineLevel="1">
      <c r="D16" s="53" t="str">
        <f>M_Model!D19</f>
        <v>Hosting, webserver &amp; domain</v>
      </c>
      <c r="E16" s="66" t="str">
        <f>M_Model!E19</f>
        <v>[₦]</v>
      </c>
      <c r="K16" s="133">
        <f>SUMIF(M_Model!$K$6:$BR$6,K$6,M_Model!$K19:$BR19)</f>
        <v>120000</v>
      </c>
      <c r="L16" s="133">
        <f>SUMIF(M_Model!$K$6:$BR$6,L$6,M_Model!$K19:$BR19)</f>
        <v>120000</v>
      </c>
      <c r="M16" s="133">
        <f>SUMIF(M_Model!$K$6:$BR$6,M$6,M_Model!$K19:$BR19)</f>
        <v>120000</v>
      </c>
      <c r="N16" s="133">
        <f>SUMIF(M_Model!$K$6:$BR$6,N$6,M_Model!$K19:$BR19)</f>
        <v>120000</v>
      </c>
      <c r="O16" s="133">
        <f>SUMIF(M_Model!$K$6:$BR$6,O$6,M_Model!$K19:$BR19)</f>
        <v>120000</v>
      </c>
    </row>
    <row r="17" outlineLevel="1">
      <c r="D17" s="53" t="str">
        <f>M_Model!D20</f>
        <v>Other cost</v>
      </c>
      <c r="E17" s="66" t="str">
        <f>M_Model!E20</f>
        <v>[₦]</v>
      </c>
      <c r="K17" s="133">
        <f>SUMIF(M_Model!$K$6:$BR$6,K$6,M_Model!$K20:$BR20)</f>
        <v>1530493.896</v>
      </c>
      <c r="L17" s="133">
        <f>SUMIF(M_Model!$K$6:$BR$6,L$6,M_Model!$K20:$BR20)</f>
        <v>2382322.31</v>
      </c>
      <c r="M17" s="133">
        <f>SUMIF(M_Model!$K$6:$BR$6,M$6,M_Model!$K20:$BR20)</f>
        <v>4731252.22</v>
      </c>
      <c r="N17" s="133">
        <f>SUMIF(M_Model!$K$6:$BR$6,N$6,M_Model!$K20:$BR20)</f>
        <v>8747318.2</v>
      </c>
      <c r="O17" s="133">
        <f>SUMIF(M_Model!$K$6:$BR$6,O$6,M_Model!$K20:$BR20)</f>
        <v>14854660.76</v>
      </c>
    </row>
    <row r="18" outlineLevel="1">
      <c r="D18" s="98" t="str">
        <f>M_Model!D21</f>
        <v>Direct Costs</v>
      </c>
      <c r="E18" s="98" t="str">
        <f>M_Model!E21</f>
        <v>[₦]</v>
      </c>
      <c r="F18" s="98"/>
      <c r="G18" s="98"/>
      <c r="H18" s="98"/>
      <c r="I18" s="98"/>
      <c r="J18" s="98"/>
      <c r="K18" s="138">
        <f t="shared" ref="K18:O18" si="3">SUM(K15:K17)</f>
        <v>147047414</v>
      </c>
      <c r="L18" s="138">
        <f t="shared" si="3"/>
        <v>228822941.8</v>
      </c>
      <c r="M18" s="138">
        <f t="shared" si="3"/>
        <v>454320213.2</v>
      </c>
      <c r="N18" s="138">
        <f t="shared" si="3"/>
        <v>839862547.2</v>
      </c>
      <c r="O18" s="138">
        <f t="shared" si="3"/>
        <v>1426167433</v>
      </c>
    </row>
    <row r="19">
      <c r="D19" s="98" t="str">
        <f>M_Model!D22</f>
        <v>Gross Profit</v>
      </c>
      <c r="E19" s="98" t="str">
        <f>M_Model!E22</f>
        <v>[₦]</v>
      </c>
      <c r="F19" s="98"/>
      <c r="G19" s="98"/>
      <c r="H19" s="98"/>
      <c r="I19" s="98"/>
      <c r="J19" s="98"/>
      <c r="K19" s="138">
        <f t="shared" ref="K19:O19" si="4">(K12+K13)-K18</f>
        <v>6001975.583</v>
      </c>
      <c r="L19" s="138">
        <f t="shared" si="4"/>
        <v>9409289.24</v>
      </c>
      <c r="M19" s="138">
        <f t="shared" si="4"/>
        <v>18805008.88</v>
      </c>
      <c r="N19" s="138">
        <f t="shared" si="4"/>
        <v>34869272.8</v>
      </c>
      <c r="O19" s="138">
        <f t="shared" si="4"/>
        <v>59298643.03</v>
      </c>
    </row>
    <row r="20" outlineLevel="1">
      <c r="D20" s="65" t="str">
        <f>M_Model!D23</f>
        <v>SG&amp;A</v>
      </c>
      <c r="K20" s="133"/>
      <c r="L20" s="133"/>
      <c r="M20" s="133"/>
      <c r="N20" s="133"/>
      <c r="O20" s="133"/>
    </row>
    <row r="21" ht="15.75" customHeight="1" outlineLevel="1">
      <c r="D21" s="53" t="str">
        <f>M_Model!D24</f>
        <v>Pre-operating expenses</v>
      </c>
      <c r="E21" s="66" t="str">
        <f>M_Model!E24</f>
        <v>[₦]</v>
      </c>
      <c r="K21" s="133">
        <f>SUMIF(M_Model!$K$6:$BR$6,K$6,M_Model!$K24:$BR24)</f>
        <v>1700000</v>
      </c>
      <c r="L21" s="133">
        <f>SUMIF(M_Model!$K$6:$BR$6,L$6,M_Model!$K24:$BR24)</f>
        <v>0</v>
      </c>
      <c r="M21" s="133">
        <f>SUMIF(M_Model!$K$6:$BR$6,M$6,M_Model!$K24:$BR24)</f>
        <v>0</v>
      </c>
      <c r="N21" s="133">
        <f>SUMIF(M_Model!$K$6:$BR$6,N$6,M_Model!$K24:$BR24)</f>
        <v>0</v>
      </c>
      <c r="O21" s="133">
        <f>SUMIF(M_Model!$K$6:$BR$6,O$6,M_Model!$K24:$BR24)</f>
        <v>0</v>
      </c>
    </row>
    <row r="22" ht="15.75" customHeight="1" outlineLevel="1">
      <c r="D22" s="53" t="str">
        <f>M_Model!D25</f>
        <v>Salaries</v>
      </c>
      <c r="E22" s="66" t="str">
        <f>M_Model!E25</f>
        <v>[₦]</v>
      </c>
      <c r="K22" s="133">
        <f>SUMIF(M_Model!$K$6:$BR$6,K$6,M_Model!$K25:$BR25)</f>
        <v>1560000</v>
      </c>
      <c r="L22" s="133">
        <f>SUMIF(M_Model!$K$6:$BR$6,L$6,M_Model!$K25:$BR25)</f>
        <v>2964744</v>
      </c>
      <c r="M22" s="133">
        <f>SUMIF(M_Model!$K$6:$BR$6,M$6,M_Model!$K25:$BR25)</f>
        <v>4577305.345</v>
      </c>
      <c r="N22" s="133">
        <f>SUMIF(M_Model!$K$6:$BR$6,N$6,M_Model!$K25:$BR25)</f>
        <v>7055122.364</v>
      </c>
      <c r="O22" s="133">
        <f>SUMIF(M_Model!$K$6:$BR$6,O$6,M_Model!$K25:$BR25)</f>
        <v>10886935.7</v>
      </c>
    </row>
    <row r="23" ht="15.75" customHeight="1" outlineLevel="1">
      <c r="D23" s="53" t="str">
        <f>M_Model!D26</f>
        <v>Admin &amp; selling expenses</v>
      </c>
      <c r="E23" s="66" t="str">
        <f>M_Model!E26</f>
        <v>[₦]</v>
      </c>
      <c r="K23" s="133">
        <f>SUMIF(M_Model!$K$6:$BR$6,K$6,M_Model!$K26:$BR26)</f>
        <v>2520000</v>
      </c>
      <c r="L23" s="133">
        <f>SUMIF(M_Model!$K$6:$BR$6,L$6,M_Model!$K26:$BR26)</f>
        <v>7144209.088</v>
      </c>
      <c r="M23" s="133">
        <f>SUMIF(M_Model!$K$6:$BR$6,M$6,M_Model!$K26:$BR26)</f>
        <v>7353355.848</v>
      </c>
      <c r="N23" s="133">
        <f>SUMIF(M_Model!$K$6:$BR$6,N$6,M_Model!$K26:$BR26)</f>
        <v>7555948.516</v>
      </c>
      <c r="O23" s="133">
        <f>SUMIF(M_Model!$K$6:$BR$6,O$6,M_Model!$K26:$BR26)</f>
        <v>7773182.035</v>
      </c>
    </row>
    <row r="24" ht="15.75" customHeight="1" outlineLevel="1">
      <c r="D24" s="98" t="str">
        <f>M_Model!D27</f>
        <v>SG&amp;A</v>
      </c>
      <c r="E24" s="98" t="str">
        <f>M_Model!E27</f>
        <v>[₦]</v>
      </c>
      <c r="F24" s="98"/>
      <c r="G24" s="98"/>
      <c r="H24" s="98"/>
      <c r="I24" s="98"/>
      <c r="J24" s="98"/>
      <c r="K24" s="138">
        <f t="shared" ref="K24:O24" si="5">SUM(K21:K23)</f>
        <v>5780000</v>
      </c>
      <c r="L24" s="138">
        <f t="shared" si="5"/>
        <v>10108953.09</v>
      </c>
      <c r="M24" s="138">
        <f t="shared" si="5"/>
        <v>11930661.19</v>
      </c>
      <c r="N24" s="138">
        <f t="shared" si="5"/>
        <v>14611070.88</v>
      </c>
      <c r="O24" s="138">
        <f t="shared" si="5"/>
        <v>18660117.73</v>
      </c>
    </row>
    <row r="25" ht="15.75" customHeight="1">
      <c r="D25" s="98" t="str">
        <f>M_Model!D28</f>
        <v>EBITDA</v>
      </c>
      <c r="E25" s="98" t="str">
        <f>M_Model!E28</f>
        <v>[₦]</v>
      </c>
      <c r="F25" s="98"/>
      <c r="G25" s="98"/>
      <c r="H25" s="98"/>
      <c r="I25" s="98"/>
      <c r="J25" s="98"/>
      <c r="K25" s="138">
        <f t="shared" ref="K25:O25" si="6">K19-K24</f>
        <v>221975.5833</v>
      </c>
      <c r="L25" s="138">
        <f t="shared" si="6"/>
        <v>-699663.8481</v>
      </c>
      <c r="M25" s="138">
        <f t="shared" si="6"/>
        <v>6874347.688</v>
      </c>
      <c r="N25" s="138">
        <f t="shared" si="6"/>
        <v>20258201.92</v>
      </c>
      <c r="O25" s="138">
        <f t="shared" si="6"/>
        <v>40638525.3</v>
      </c>
    </row>
    <row r="26" ht="15.75" customHeight="1" outlineLevel="1">
      <c r="D26" s="53" t="str">
        <f>M_Model!D29</f>
        <v>Depreciation</v>
      </c>
      <c r="E26" s="66" t="str">
        <f>M_Model!E29</f>
        <v>[₦]</v>
      </c>
      <c r="K26" s="133">
        <f>SUMIF(M_Model!$K$6:$BR$6,K$6,M_Model!$K29:$BR29)</f>
        <v>316646.2973</v>
      </c>
      <c r="L26" s="133">
        <f>SUMIF(M_Model!$K$6:$BR$6,L$6,M_Model!$K29:$BR29)</f>
        <v>279915.3838</v>
      </c>
      <c r="M26" s="133">
        <f>SUMIF(M_Model!$K$6:$BR$6,M$6,M_Model!$K29:$BR29)</f>
        <v>284143.1015</v>
      </c>
      <c r="N26" s="133">
        <f>SUMIF(M_Model!$K$6:$BR$6,N$6,M_Model!$K29:$BR29)</f>
        <v>288434.6727</v>
      </c>
      <c r="O26" s="133">
        <f>SUMIF(M_Model!$K$6:$BR$6,O$6,M_Model!$K29:$BR29)</f>
        <v>292791.0619</v>
      </c>
    </row>
    <row r="27" ht="15.75" customHeight="1" outlineLevel="1">
      <c r="D27" s="98" t="str">
        <f>M_Model!D30</f>
        <v>EBIT</v>
      </c>
      <c r="E27" s="98" t="str">
        <f>M_Model!E30</f>
        <v>[₦]</v>
      </c>
      <c r="F27" s="98"/>
      <c r="G27" s="98"/>
      <c r="H27" s="98"/>
      <c r="I27" s="98"/>
      <c r="J27" s="98"/>
      <c r="K27" s="138">
        <f t="shared" ref="K27:O27" si="7">K25-K26</f>
        <v>-94670.71397</v>
      </c>
      <c r="L27" s="138">
        <f t="shared" si="7"/>
        <v>-979579.2319</v>
      </c>
      <c r="M27" s="138">
        <f t="shared" si="7"/>
        <v>6590204.586</v>
      </c>
      <c r="N27" s="138">
        <f t="shared" si="7"/>
        <v>19969767.25</v>
      </c>
      <c r="O27" s="138">
        <f t="shared" si="7"/>
        <v>40345734.23</v>
      </c>
    </row>
    <row r="28" ht="15.75" customHeight="1" outlineLevel="1">
      <c r="D28" s="53" t="str">
        <f>M_Model!D31</f>
        <v>Interest expense</v>
      </c>
      <c r="E28" s="66" t="str">
        <f>M_Model!E31</f>
        <v>[₦]</v>
      </c>
      <c r="K28" s="133">
        <f>SUMIF(M_Model!$K$6:$BR$6,K$6,M_Model!$K31:$BR31)</f>
        <v>433753.4976</v>
      </c>
      <c r="L28" s="133">
        <f>SUMIF(M_Model!$K$6:$BR$6,L$6,M_Model!$K31:$BR31)</f>
        <v>338983.8259</v>
      </c>
      <c r="M28" s="133">
        <f>SUMIF(M_Model!$K$6:$BR$6,M$6,M_Model!$K31:$BR31)</f>
        <v>244214.1541</v>
      </c>
      <c r="N28" s="133">
        <f>SUMIF(M_Model!$K$6:$BR$6,N$6,M_Model!$K31:$BR31)</f>
        <v>149444.4824</v>
      </c>
      <c r="O28" s="133">
        <f>SUMIF(M_Model!$K$6:$BR$6,O$6,M_Model!$K31:$BR31)</f>
        <v>54674.81062</v>
      </c>
    </row>
    <row r="29" ht="15.75" customHeight="1" outlineLevel="1">
      <c r="D29" s="98" t="str">
        <f>M_Model!D32</f>
        <v>Profit before tax</v>
      </c>
      <c r="E29" s="98" t="str">
        <f>M_Model!E32</f>
        <v>[₦]</v>
      </c>
      <c r="F29" s="98"/>
      <c r="G29" s="98"/>
      <c r="H29" s="98"/>
      <c r="I29" s="98"/>
      <c r="J29" s="98"/>
      <c r="K29" s="138">
        <f t="shared" ref="K29:O29" si="8">K27-K28</f>
        <v>-528424.2116</v>
      </c>
      <c r="L29" s="138">
        <f t="shared" si="8"/>
        <v>-1318563.058</v>
      </c>
      <c r="M29" s="138">
        <f t="shared" si="8"/>
        <v>6345990.432</v>
      </c>
      <c r="N29" s="138">
        <f t="shared" si="8"/>
        <v>19820322.77</v>
      </c>
      <c r="O29" s="138">
        <f t="shared" si="8"/>
        <v>40291059.42</v>
      </c>
    </row>
    <row r="30" ht="15.75" customHeight="1" outlineLevel="1">
      <c r="D30" s="53" t="str">
        <f>M_Model!D33</f>
        <v>Provision for tax</v>
      </c>
      <c r="E30" s="66" t="str">
        <f>M_Model!E33</f>
        <v>[₦]</v>
      </c>
      <c r="K30" s="133">
        <f>SUMIF(M_Model!$K$6:$BR$6,K$6,M_Model!$K33:$BR33)</f>
        <v>358072.6608</v>
      </c>
      <c r="L30" s="133">
        <f>SUMIF(M_Model!$K$6:$BR$6,L$6,M_Model!$K33:$BR33)</f>
        <v>0</v>
      </c>
      <c r="M30" s="133">
        <f>SUMIF(M_Model!$K$6:$BR$6,M$6,M_Model!$K33:$BR33)</f>
        <v>1903797.13</v>
      </c>
      <c r="N30" s="133">
        <f>SUMIF(M_Model!$K$6:$BR$6,N$6,M_Model!$K33:$BR33)</f>
        <v>5946096.83</v>
      </c>
      <c r="O30" s="133">
        <f>SUMIF(M_Model!$K$6:$BR$6,O$6,M_Model!$K33:$BR33)</f>
        <v>12087317.83</v>
      </c>
    </row>
    <row r="31" ht="15.75" customHeight="1">
      <c r="D31" s="98" t="str">
        <f>M_Model!D34</f>
        <v>Net Profit</v>
      </c>
      <c r="E31" s="98" t="str">
        <f>M_Model!E34</f>
        <v>[₦]</v>
      </c>
      <c r="F31" s="98"/>
      <c r="G31" s="98"/>
      <c r="H31" s="98"/>
      <c r="I31" s="98"/>
      <c r="J31" s="98"/>
      <c r="K31" s="138">
        <f t="shared" ref="K31:O31" si="9">K29-K30</f>
        <v>-886496.8723</v>
      </c>
      <c r="L31" s="138">
        <f t="shared" si="9"/>
        <v>-1318563.058</v>
      </c>
      <c r="M31" s="138">
        <f t="shared" si="9"/>
        <v>4442193.303</v>
      </c>
      <c r="N31" s="138">
        <f t="shared" si="9"/>
        <v>13874225.94</v>
      </c>
      <c r="O31" s="138">
        <f t="shared" si="9"/>
        <v>28203741.6</v>
      </c>
    </row>
    <row r="32" ht="15.75" customHeight="1">
      <c r="K32" s="133"/>
      <c r="L32" s="133"/>
      <c r="M32" s="133"/>
      <c r="N32" s="133"/>
      <c r="O32" s="13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.86"/>
    <col customWidth="1" min="2" max="2" width="1.71"/>
    <col customWidth="1" min="3" max="3" width="1.43"/>
    <col customWidth="1" min="4" max="4" width="27.0"/>
    <col customWidth="1" min="5" max="6" width="8.71"/>
    <col customWidth="1" min="7" max="7" width="10.0"/>
    <col customWidth="1" min="8" max="8" width="8.71"/>
    <col customWidth="1" min="9" max="9" width="1.86"/>
    <col customWidth="1" min="10" max="10" width="9.71"/>
    <col customWidth="1" min="11" max="15" width="15.14"/>
    <col customWidth="1" min="16" max="26" width="8.71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>
      <c r="B3" s="71" t="s">
        <v>10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O4" si="1">J5+1</f>
        <v>44562</v>
      </c>
      <c r="L4" s="74">
        <f t="shared" si="1"/>
        <v>44927</v>
      </c>
      <c r="M4" s="74">
        <f t="shared" si="1"/>
        <v>45292</v>
      </c>
      <c r="N4" s="74">
        <f t="shared" si="1"/>
        <v>45658</v>
      </c>
      <c r="O4" s="74">
        <f t="shared" si="1"/>
        <v>46023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>EDATE(K4,Months)-1</f>
        <v>44926</v>
      </c>
      <c r="L5" s="74">
        <f>EDATE(L4,Months)-1</f>
        <v>45291</v>
      </c>
      <c r="M5" s="74">
        <f>EDATE(M4,Months)-1</f>
        <v>45657</v>
      </c>
      <c r="N5" s="74">
        <f>EDATE(N4,Months)-1</f>
        <v>46022</v>
      </c>
      <c r="O5" s="74">
        <f>EDATE(O4,Months)-1</f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O6" si="2">YEAR(K4)</f>
        <v>2022</v>
      </c>
      <c r="L6" s="77">
        <f t="shared" si="2"/>
        <v>2023</v>
      </c>
      <c r="M6" s="77">
        <f t="shared" si="2"/>
        <v>2024</v>
      </c>
      <c r="N6" s="77">
        <f t="shared" si="2"/>
        <v>2025</v>
      </c>
      <c r="O6" s="77">
        <f t="shared" si="2"/>
        <v>2026</v>
      </c>
    </row>
    <row r="8">
      <c r="C8" s="79" t="s">
        <v>10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>
      <c r="C9" s="65" t="s">
        <v>34</v>
      </c>
      <c r="D9" s="65"/>
    </row>
    <row r="10">
      <c r="D10" s="65" t="s">
        <v>290</v>
      </c>
    </row>
    <row r="11">
      <c r="D11" s="51" t="s">
        <v>291</v>
      </c>
      <c r="E11" s="66" t="str">
        <f>Currency</f>
        <v>[₦]</v>
      </c>
      <c r="K11" s="67">
        <f>SUMIF(M_Model!$K$5:$BR$5,BS!K$5,M_Model!$K39:$BR39)</f>
        <v>2753353.703</v>
      </c>
      <c r="L11" s="67">
        <f>SUMIF(M_Model!$K$5:$BR$5,BS!L$5,M_Model!$K39:$BR39)</f>
        <v>2794939.134</v>
      </c>
      <c r="M11" s="67">
        <f>SUMIF(M_Model!$K$5:$BR$5,BS!M$5,M_Model!$K39:$BR39)</f>
        <v>2837152.654</v>
      </c>
      <c r="N11" s="67">
        <f>SUMIF(M_Model!$K$5:$BR$5,BS!N$5,M_Model!$K39:$BR39)</f>
        <v>2880003.747</v>
      </c>
      <c r="O11" s="67">
        <f>SUMIF(M_Model!$K$5:$BR$5,BS!O$5,M_Model!$K39:$BR39)</f>
        <v>2923502.045</v>
      </c>
    </row>
    <row r="12">
      <c r="D12" s="98" t="s">
        <v>292</v>
      </c>
      <c r="E12" s="98" t="str">
        <f>Currency</f>
        <v>[₦]</v>
      </c>
      <c r="F12" s="98"/>
      <c r="G12" s="98"/>
      <c r="H12" s="98"/>
      <c r="I12" s="98"/>
      <c r="J12" s="98"/>
      <c r="K12" s="108">
        <f t="shared" ref="K12:O12" si="3">SUM(K11)</f>
        <v>2753353.703</v>
      </c>
      <c r="L12" s="108">
        <f t="shared" si="3"/>
        <v>2794939.134</v>
      </c>
      <c r="M12" s="108">
        <f t="shared" si="3"/>
        <v>2837152.654</v>
      </c>
      <c r="N12" s="108">
        <f t="shared" si="3"/>
        <v>2880003.747</v>
      </c>
      <c r="O12" s="108">
        <f t="shared" si="3"/>
        <v>2923502.045</v>
      </c>
    </row>
    <row r="13">
      <c r="D13" s="65" t="s">
        <v>273</v>
      </c>
      <c r="K13" s="67"/>
      <c r="L13" s="67"/>
      <c r="M13" s="67"/>
      <c r="N13" s="67"/>
      <c r="O13" s="67"/>
    </row>
    <row r="14">
      <c r="D14" s="100" t="s">
        <v>293</v>
      </c>
      <c r="E14" s="66" t="str">
        <f>Currency</f>
        <v>[₦]</v>
      </c>
      <c r="K14" s="67">
        <f>SUMIF(M_Model!$K$5:$BR$5,BS!K$5,M_Model!$K42:$BR42)</f>
        <v>42711.95612</v>
      </c>
      <c r="L14" s="67">
        <f>SUMIF(M_Model!$K$5:$BR$5,BS!L$5,M_Model!$K42:$BR42)</f>
        <v>61356.92856</v>
      </c>
      <c r="M14" s="67">
        <f>SUMIF(M_Model!$K$5:$BR$5,BS!M$5,M_Model!$K42:$BR42)</f>
        <v>144644.9626</v>
      </c>
      <c r="N14" s="67">
        <f>SUMIF(M_Model!$K$5:$BR$5,BS!N$5,M_Model!$K42:$BR42)</f>
        <v>229996.3376</v>
      </c>
      <c r="O14" s="67">
        <f>SUMIF(M_Model!$K$5:$BR$5,BS!O$5,M_Model!$K42:$BR42)</f>
        <v>420734.2386</v>
      </c>
    </row>
    <row r="15">
      <c r="D15" s="100" t="s">
        <v>294</v>
      </c>
      <c r="E15" s="66" t="str">
        <f>Currency</f>
        <v>[₦]</v>
      </c>
      <c r="K15" s="67">
        <f>SUMIF(M_Model!$K$5:$BR$5,BS!K$5,M_Model!$K43:$BR43)</f>
        <v>4703.196347</v>
      </c>
      <c r="L15" s="67">
        <f>SUMIF(M_Model!$K$5:$BR$5,BS!L$5,M_Model!$K43:$BR43)</f>
        <v>11539.90079</v>
      </c>
      <c r="M15" s="67">
        <f>SUMIF(M_Model!$K$5:$BR$5,BS!M$5,M_Model!$K43:$BR43)</f>
        <v>13619.47625</v>
      </c>
      <c r="N15" s="67">
        <f>SUMIF(M_Model!$K$5:$BR$5,BS!N$5,M_Model!$K43:$BR43)</f>
        <v>16679.30466</v>
      </c>
      <c r="O15" s="67">
        <f>SUMIF(M_Model!$K$5:$BR$5,BS!O$5,M_Model!$K43:$BR43)</f>
        <v>21301.50426</v>
      </c>
    </row>
    <row r="16">
      <c r="D16" s="100" t="s">
        <v>295</v>
      </c>
      <c r="E16" s="66" t="str">
        <f>Currency</f>
        <v>[₦]</v>
      </c>
      <c r="K16" s="67">
        <f>SUMIF(M_Model!$K$5:$BR$5,BS!K$5,M_Model!$K44:$BR44)</f>
        <v>8339510.976</v>
      </c>
      <c r="L16" s="67">
        <f>SUMIF(M_Model!$K$5:$BR$5,BS!L$5,M_Model!$K44:$BR44)</f>
        <v>5412353.279</v>
      </c>
      <c r="M16" s="67">
        <f>SUMIF(M_Model!$K$5:$BR$5,BS!M$5,M_Model!$K44:$BR44)</f>
        <v>7969276.918</v>
      </c>
      <c r="N16" s="67">
        <f>SUMIF(M_Model!$K$5:$BR$5,BS!N$5,M_Model!$K44:$BR44)</f>
        <v>18071288.86</v>
      </c>
      <c r="O16" s="67">
        <f>SUMIF(M_Model!$K$5:$BR$5,BS!O$5,M_Model!$K44:$BR44)</f>
        <v>40470359.83</v>
      </c>
    </row>
    <row r="17">
      <c r="D17" s="98" t="s">
        <v>296</v>
      </c>
      <c r="E17" s="98" t="str">
        <f>Currency</f>
        <v>[₦]</v>
      </c>
      <c r="F17" s="98"/>
      <c r="G17" s="98"/>
      <c r="H17" s="98"/>
      <c r="I17" s="98"/>
      <c r="J17" s="98"/>
      <c r="K17" s="108">
        <f t="shared" ref="K17:O17" si="4">SUM(K14:K16)</f>
        <v>8386926.128</v>
      </c>
      <c r="L17" s="108">
        <f t="shared" si="4"/>
        <v>5485250.108</v>
      </c>
      <c r="M17" s="108">
        <f t="shared" si="4"/>
        <v>8127541.357</v>
      </c>
      <c r="N17" s="108">
        <f t="shared" si="4"/>
        <v>18317964.5</v>
      </c>
      <c r="O17" s="108">
        <f t="shared" si="4"/>
        <v>40912395.57</v>
      </c>
    </row>
    <row r="18">
      <c r="D18" s="130" t="s">
        <v>38</v>
      </c>
      <c r="E18" s="130" t="str">
        <f>Currency</f>
        <v>[₦]</v>
      </c>
      <c r="F18" s="130"/>
      <c r="G18" s="130"/>
      <c r="H18" s="130"/>
      <c r="I18" s="130"/>
      <c r="J18" s="130"/>
      <c r="K18" s="139">
        <f t="shared" ref="K18:O18" si="5">K12+K17</f>
        <v>11140279.83</v>
      </c>
      <c r="L18" s="139">
        <f t="shared" si="5"/>
        <v>8280189.242</v>
      </c>
      <c r="M18" s="139">
        <f t="shared" si="5"/>
        <v>10964694.01</v>
      </c>
      <c r="N18" s="139">
        <f t="shared" si="5"/>
        <v>21197968.25</v>
      </c>
      <c r="O18" s="139">
        <f t="shared" si="5"/>
        <v>43835897.62</v>
      </c>
    </row>
    <row r="19">
      <c r="C19" s="65" t="s">
        <v>297</v>
      </c>
      <c r="K19" s="67"/>
      <c r="L19" s="67"/>
      <c r="M19" s="67"/>
      <c r="N19" s="67"/>
      <c r="O19" s="67"/>
    </row>
    <row r="20" ht="15.75" customHeight="1">
      <c r="D20" s="65" t="s">
        <v>232</v>
      </c>
      <c r="K20" s="67"/>
      <c r="L20" s="67"/>
      <c r="M20" s="67"/>
      <c r="N20" s="67"/>
      <c r="O20" s="67"/>
    </row>
    <row r="21" ht="15.75" customHeight="1">
      <c r="D21" s="51" t="s">
        <v>298</v>
      </c>
      <c r="E21" s="66" t="str">
        <f>Currency</f>
        <v>[₦]</v>
      </c>
      <c r="K21" s="67">
        <f>SUMIF(M_Model!$K$5:$BR$5,BS!K$5,M_Model!$K49:$BR49)</f>
        <v>5500000</v>
      </c>
      <c r="L21" s="67">
        <f>SUMIF(M_Model!$K$5:$BR$5,BS!L$5,M_Model!$K49:$BR49)</f>
        <v>5500000</v>
      </c>
      <c r="M21" s="67">
        <f>SUMIF(M_Model!$K$5:$BR$5,BS!M$5,M_Model!$K49:$BR49)</f>
        <v>5500000</v>
      </c>
      <c r="N21" s="67">
        <f>SUMIF(M_Model!$K$5:$BR$5,BS!N$5,M_Model!$K49:$BR49)</f>
        <v>5500000</v>
      </c>
      <c r="O21" s="67">
        <f>SUMIF(M_Model!$K$5:$BR$5,BS!O$5,M_Model!$K49:$BR49)</f>
        <v>5500000</v>
      </c>
    </row>
    <row r="22" ht="15.75" customHeight="1">
      <c r="D22" s="51" t="s">
        <v>299</v>
      </c>
      <c r="E22" s="66" t="str">
        <f>Currency</f>
        <v>[₦]</v>
      </c>
      <c r="K22" s="122">
        <f>SUMIF(M_Model!$K$5:$BR$5,BS!K$5,M_Model!$K50:$BR50)</f>
        <v>-1053597.447</v>
      </c>
      <c r="L22" s="122">
        <f>SUMIF(M_Model!$K$5:$BR$5,BS!L$5,M_Model!$K50:$BR50)</f>
        <v>-2372160.505</v>
      </c>
      <c r="M22" s="122">
        <f>SUMIF(M_Model!$K$5:$BR$5,BS!M$5,M_Model!$K50:$BR50)</f>
        <v>1181594.137</v>
      </c>
      <c r="N22" s="122">
        <f>SUMIF(M_Model!$K$5:$BR$5,BS!N$5,M_Model!$K50:$BR50)</f>
        <v>12280974.89</v>
      </c>
      <c r="O22" s="122">
        <f>SUMIF(M_Model!$K$5:$BR$5,BS!O$5,M_Model!$K50:$BR50)</f>
        <v>34843968.16</v>
      </c>
    </row>
    <row r="23" ht="15.75" customHeight="1">
      <c r="D23" s="98" t="s">
        <v>300</v>
      </c>
      <c r="E23" s="98" t="str">
        <f>Currency</f>
        <v>[₦]</v>
      </c>
      <c r="F23" s="98"/>
      <c r="G23" s="98"/>
      <c r="H23" s="98"/>
      <c r="I23" s="98"/>
      <c r="J23" s="98"/>
      <c r="K23" s="108">
        <f t="shared" ref="K23:O23" si="6">SUM(K21:K22)</f>
        <v>4446402.553</v>
      </c>
      <c r="L23" s="108">
        <f t="shared" si="6"/>
        <v>3127839.495</v>
      </c>
      <c r="M23" s="108">
        <f t="shared" si="6"/>
        <v>6681594.137</v>
      </c>
      <c r="N23" s="108">
        <f t="shared" si="6"/>
        <v>17780974.89</v>
      </c>
      <c r="O23" s="108">
        <f t="shared" si="6"/>
        <v>40343968.16</v>
      </c>
    </row>
    <row r="24" ht="15.75" customHeight="1">
      <c r="D24" s="65" t="s">
        <v>301</v>
      </c>
      <c r="K24" s="67"/>
      <c r="L24" s="67"/>
      <c r="M24" s="67"/>
      <c r="N24" s="67"/>
      <c r="O24" s="67"/>
    </row>
    <row r="25" ht="15.75" customHeight="1">
      <c r="D25" s="51" t="s">
        <v>302</v>
      </c>
      <c r="E25" s="66" t="str">
        <f>Currency</f>
        <v>[₦]</v>
      </c>
      <c r="K25" s="67">
        <f>SUMIF(M_Model!$K$5:$BR$5,BS!K$5,M_Model!$K53:$BR53)</f>
        <v>6400000</v>
      </c>
      <c r="L25" s="67">
        <f>SUMIF(M_Model!$K$5:$BR$5,BS!L$5,M_Model!$K53:$BR53)</f>
        <v>4800000</v>
      </c>
      <c r="M25" s="67">
        <f>SUMIF(M_Model!$K$5:$BR$5,BS!M$5,M_Model!$K53:$BR53)</f>
        <v>3200000</v>
      </c>
      <c r="N25" s="67">
        <f>SUMIF(M_Model!$K$5:$BR$5,BS!N$5,M_Model!$K53:$BR53)</f>
        <v>1600000</v>
      </c>
      <c r="O25" s="67">
        <f>SUMIF(M_Model!$K$5:$BR$5,BS!O$5,M_Model!$K53:$BR53)</f>
        <v>0.000000006577465683</v>
      </c>
    </row>
    <row r="26" ht="15.75" customHeight="1">
      <c r="D26" s="98" t="s">
        <v>303</v>
      </c>
      <c r="E26" s="98" t="str">
        <f>Currency</f>
        <v>[₦]</v>
      </c>
      <c r="F26" s="98"/>
      <c r="G26" s="98"/>
      <c r="H26" s="98"/>
      <c r="I26" s="98"/>
      <c r="J26" s="98"/>
      <c r="K26" s="108">
        <f t="shared" ref="K26:O26" si="7">SUM(K25)</f>
        <v>6400000</v>
      </c>
      <c r="L26" s="108">
        <f t="shared" si="7"/>
        <v>4800000</v>
      </c>
      <c r="M26" s="108">
        <f t="shared" si="7"/>
        <v>3200000</v>
      </c>
      <c r="N26" s="108">
        <f t="shared" si="7"/>
        <v>1600000</v>
      </c>
      <c r="O26" s="108">
        <f t="shared" si="7"/>
        <v>0.000000006577465683</v>
      </c>
    </row>
    <row r="27" ht="15.75" customHeight="1">
      <c r="D27" s="65" t="s">
        <v>276</v>
      </c>
      <c r="K27" s="67"/>
      <c r="L27" s="67"/>
      <c r="M27" s="67"/>
      <c r="N27" s="67"/>
      <c r="O27" s="67"/>
    </row>
    <row r="28" ht="15.75" customHeight="1">
      <c r="D28" s="51" t="s">
        <v>304</v>
      </c>
      <c r="E28" s="66" t="str">
        <f>Currency</f>
        <v>[₦]</v>
      </c>
      <c r="K28" s="67">
        <f>SUMIF(M_Model!$K$5:$BR$5,BS!K$5,M_Model!$K56:$BR56)</f>
        <v>0</v>
      </c>
      <c r="L28" s="67">
        <f>SUMIF(M_Model!$K$5:$BR$5,BS!L$5,M_Model!$K56:$BR56)</f>
        <v>0</v>
      </c>
      <c r="M28" s="67">
        <f>SUMIF(M_Model!$K$5:$BR$5,BS!M$5,M_Model!$K56:$BR56)</f>
        <v>0</v>
      </c>
      <c r="N28" s="67">
        <f>SUMIF(M_Model!$K$5:$BR$5,BS!N$5,M_Model!$K56:$BR56)</f>
        <v>0</v>
      </c>
      <c r="O28" s="67">
        <f>SUMIF(M_Model!$K$5:$BR$5,BS!O$5,M_Model!$K56:$BR56)</f>
        <v>0</v>
      </c>
    </row>
    <row r="29" ht="15.75" customHeight="1">
      <c r="D29" s="51" t="s">
        <v>305</v>
      </c>
      <c r="E29" s="66" t="str">
        <f>Currency</f>
        <v>[₦]</v>
      </c>
      <c r="K29" s="67">
        <f>SUMIF(M_Model!$K$5:$BR$5,BS!K$5,M_Model!$K57:$BR57)</f>
        <v>205154.3757</v>
      </c>
      <c r="L29" s="67">
        <f>SUMIF(M_Model!$K$5:$BR$5,BS!L$5,M_Model!$K57:$BR57)</f>
        <v>294650.2434</v>
      </c>
      <c r="M29" s="67">
        <f>SUMIF(M_Model!$K$5:$BR$5,BS!M$5,M_Model!$K57:$BR57)</f>
        <v>694432.8065</v>
      </c>
      <c r="N29" s="67">
        <f>SUMIF(M_Model!$K$5:$BR$5,BS!N$5,M_Model!$K57:$BR57)</f>
        <v>1104119.407</v>
      </c>
      <c r="O29" s="67">
        <f>SUMIF(M_Model!$K$5:$BR$5,BS!O$5,M_Model!$K57:$BR57)</f>
        <v>2019661.332</v>
      </c>
    </row>
    <row r="30" ht="15.75" customHeight="1">
      <c r="D30" s="51" t="s">
        <v>306</v>
      </c>
      <c r="E30" s="66" t="str">
        <f>Currency</f>
        <v>[₦]</v>
      </c>
      <c r="K30" s="67">
        <f>SUMIF(M_Model!$K$5:$BR$5,BS!K$5,M_Model!$K58:$BR58)</f>
        <v>23515.98174</v>
      </c>
      <c r="L30" s="67">
        <f>SUMIF(M_Model!$K$5:$BR$5,BS!L$5,M_Model!$K58:$BR58)</f>
        <v>57699.50393</v>
      </c>
      <c r="M30" s="67">
        <f>SUMIF(M_Model!$K$5:$BR$5,BS!M$5,M_Model!$K58:$BR58)</f>
        <v>68097.38124</v>
      </c>
      <c r="N30" s="67">
        <f>SUMIF(M_Model!$K$5:$BR$5,BS!N$5,M_Model!$K58:$BR58)</f>
        <v>83396.52328</v>
      </c>
      <c r="O30" s="67">
        <f>SUMIF(M_Model!$K$5:$BR$5,BS!O$5,M_Model!$K58:$BR58)</f>
        <v>106507.5213</v>
      </c>
    </row>
    <row r="31" ht="15.75" customHeight="1">
      <c r="D31" s="51" t="s">
        <v>307</v>
      </c>
      <c r="E31" s="66" t="str">
        <f>Currency</f>
        <v>[₦]</v>
      </c>
      <c r="K31" s="67">
        <f>SUMIF(M_Model!$K$5:$BR$5,BS!K$5,M_Model!$K59:$BR59)</f>
        <v>65206.92091</v>
      </c>
      <c r="L31" s="67">
        <f>SUMIF(M_Model!$K$5:$BR$5,BS!L$5,M_Model!$K59:$BR59)</f>
        <v>0</v>
      </c>
      <c r="M31" s="67">
        <f>SUMIF(M_Model!$K$5:$BR$5,BS!M$5,M_Model!$K59:$BR59)</f>
        <v>320569.6862</v>
      </c>
      <c r="N31" s="67">
        <f>SUMIF(M_Model!$K$5:$BR$5,BS!N$5,M_Model!$K59:$BR59)</f>
        <v>629477.4312</v>
      </c>
      <c r="O31" s="67">
        <f>SUMIF(M_Model!$K$5:$BR$5,BS!O$5,M_Model!$K59:$BR59)</f>
        <v>1365760.599</v>
      </c>
    </row>
    <row r="32" ht="15.75" customHeight="1">
      <c r="D32" s="51" t="s">
        <v>308</v>
      </c>
      <c r="E32" s="66" t="str">
        <f>Currency</f>
        <v>[₦]</v>
      </c>
      <c r="K32" s="67">
        <f>SUMIF(M_Model!$K$5:$BR$5,BS!K$5,M_Model!$K60:$BR60)</f>
        <v>0</v>
      </c>
      <c r="L32" s="67">
        <f>SUMIF(M_Model!$K$5:$BR$5,BS!L$5,M_Model!$K60:$BR60)</f>
        <v>0</v>
      </c>
      <c r="M32" s="67">
        <f>SUMIF(M_Model!$K$5:$BR$5,BS!M$5,M_Model!$K60:$BR60)</f>
        <v>0</v>
      </c>
      <c r="N32" s="67">
        <f>SUMIF(M_Model!$K$5:$BR$5,BS!N$5,M_Model!$K60:$BR60)</f>
        <v>0</v>
      </c>
      <c r="O32" s="67">
        <f>SUMIF(M_Model!$K$5:$BR$5,BS!O$5,M_Model!$K60:$BR60)</f>
        <v>0</v>
      </c>
    </row>
    <row r="33" ht="15.75" customHeight="1">
      <c r="D33" s="98" t="s">
        <v>278</v>
      </c>
      <c r="E33" s="98" t="str">
        <f>Currency</f>
        <v>[₦]</v>
      </c>
      <c r="F33" s="98"/>
      <c r="G33" s="98"/>
      <c r="H33" s="98"/>
      <c r="I33" s="98"/>
      <c r="J33" s="98"/>
      <c r="K33" s="108">
        <f t="shared" ref="K33:O33" si="8">SUM(K28:K32)</f>
        <v>293877.2783</v>
      </c>
      <c r="L33" s="108">
        <f t="shared" si="8"/>
        <v>352349.7473</v>
      </c>
      <c r="M33" s="108">
        <f t="shared" si="8"/>
        <v>1083099.874</v>
      </c>
      <c r="N33" s="108">
        <f t="shared" si="8"/>
        <v>1816993.361</v>
      </c>
      <c r="O33" s="108">
        <f t="shared" si="8"/>
        <v>3491929.452</v>
      </c>
    </row>
    <row r="34" ht="15.75" customHeight="1">
      <c r="D34" s="98" t="s">
        <v>309</v>
      </c>
      <c r="E34" s="98" t="str">
        <f>Currency</f>
        <v>[₦]</v>
      </c>
      <c r="F34" s="98"/>
      <c r="G34" s="98"/>
      <c r="H34" s="98"/>
      <c r="I34" s="98"/>
      <c r="J34" s="98"/>
      <c r="K34" s="108">
        <f t="shared" ref="K34:O34" si="9">K26+K33</f>
        <v>6693877.278</v>
      </c>
      <c r="L34" s="108">
        <f t="shared" si="9"/>
        <v>5152349.747</v>
      </c>
      <c r="M34" s="108">
        <f t="shared" si="9"/>
        <v>4283099.874</v>
      </c>
      <c r="N34" s="108">
        <f t="shared" si="9"/>
        <v>3416993.361</v>
      </c>
      <c r="O34" s="108">
        <f t="shared" si="9"/>
        <v>3491929.452</v>
      </c>
    </row>
    <row r="35" ht="15.75" customHeight="1">
      <c r="D35" s="98" t="s">
        <v>310</v>
      </c>
      <c r="E35" s="98" t="str">
        <f>Currency</f>
        <v>[₦]</v>
      </c>
      <c r="F35" s="98"/>
      <c r="G35" s="98"/>
      <c r="H35" s="98"/>
      <c r="I35" s="98"/>
      <c r="J35" s="98"/>
      <c r="K35" s="108">
        <f t="shared" ref="K35:O35" si="10">K23+K34</f>
        <v>11140279.83</v>
      </c>
      <c r="L35" s="108">
        <f t="shared" si="10"/>
        <v>8280189.242</v>
      </c>
      <c r="M35" s="108">
        <f t="shared" si="10"/>
        <v>10964694.01</v>
      </c>
      <c r="N35" s="108">
        <f t="shared" si="10"/>
        <v>21197968.25</v>
      </c>
      <c r="O35" s="108">
        <f t="shared" si="10"/>
        <v>43835897.62</v>
      </c>
    </row>
    <row r="36" ht="15.75" customHeight="1">
      <c r="K36" s="67"/>
      <c r="L36" s="67"/>
      <c r="M36" s="67"/>
      <c r="N36" s="67"/>
      <c r="O36" s="67"/>
    </row>
    <row r="37" ht="15.75" customHeight="1">
      <c r="D37" s="51" t="s">
        <v>86</v>
      </c>
      <c r="H37" s="67">
        <f>SUM(K37:O37)</f>
        <v>-0.00000002793967724</v>
      </c>
      <c r="K37" s="67">
        <f t="shared" ref="K37:O37" si="11">K18-K35</f>
        <v>-0.000000001862645149</v>
      </c>
      <c r="L37" s="67">
        <f t="shared" si="11"/>
        <v>-0.000000003725290298</v>
      </c>
      <c r="M37" s="67">
        <f t="shared" si="11"/>
        <v>-0.000000007450580597</v>
      </c>
      <c r="N37" s="67">
        <f t="shared" si="11"/>
        <v>0</v>
      </c>
      <c r="O37" s="67">
        <f t="shared" si="11"/>
        <v>-0.00000001490116119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.86"/>
    <col customWidth="1" min="2" max="2" width="1.71"/>
    <col customWidth="1" min="3" max="3" width="1.43"/>
    <col customWidth="1" min="4" max="4" width="23.71"/>
    <col customWidth="1" min="5" max="5" width="4.14"/>
    <col customWidth="1" min="6" max="6" width="5.14"/>
    <col customWidth="1" min="7" max="7" width="11.86"/>
    <col customWidth="1" min="8" max="8" width="8.71"/>
    <col customWidth="1" min="9" max="9" width="1.86"/>
    <col customWidth="1" min="10" max="10" width="9.71"/>
    <col customWidth="1" min="11" max="11" width="14.29"/>
    <col customWidth="1" min="12" max="12" width="13.29"/>
    <col customWidth="1" min="13" max="14" width="14.29"/>
    <col customWidth="1" min="15" max="15" width="15.86"/>
    <col customWidth="1" min="16" max="26" width="8.71"/>
  </cols>
  <sheetData>
    <row r="1">
      <c r="O1" s="68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>
      <c r="B3" s="71" t="s">
        <v>11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74">
        <f t="shared" ref="K4:O4" si="1">J5+1</f>
        <v>44562</v>
      </c>
      <c r="L4" s="74">
        <f t="shared" si="1"/>
        <v>44927</v>
      </c>
      <c r="M4" s="74">
        <f t="shared" si="1"/>
        <v>45292</v>
      </c>
      <c r="N4" s="74">
        <f t="shared" si="1"/>
        <v>45658</v>
      </c>
      <c r="O4" s="74">
        <f t="shared" si="1"/>
        <v>46023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74">
        <f>EDATE(K4,Months)-1</f>
        <v>44926</v>
      </c>
      <c r="L5" s="74">
        <f>EDATE(L4,Months)-1</f>
        <v>45291</v>
      </c>
      <c r="M5" s="74">
        <f>EDATE(M4,Months)-1</f>
        <v>45657</v>
      </c>
      <c r="N5" s="74">
        <f>EDATE(N4,Months)-1</f>
        <v>46022</v>
      </c>
      <c r="O5" s="74">
        <f>EDATE(O4,Months)-1</f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77">
        <f t="shared" ref="K6:O6" si="2">YEAR(K4)</f>
        <v>2022</v>
      </c>
      <c r="L6" s="77">
        <f t="shared" si="2"/>
        <v>2023</v>
      </c>
      <c r="M6" s="77">
        <f t="shared" si="2"/>
        <v>2024</v>
      </c>
      <c r="N6" s="77">
        <f t="shared" si="2"/>
        <v>2025</v>
      </c>
      <c r="O6" s="77">
        <f t="shared" si="2"/>
        <v>2026</v>
      </c>
    </row>
    <row r="8">
      <c r="C8" s="79" t="s">
        <v>11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>
      <c r="D9" s="65" t="s">
        <v>311</v>
      </c>
    </row>
    <row r="10">
      <c r="D10" s="51" t="s">
        <v>284</v>
      </c>
      <c r="E10" s="66" t="str">
        <f>Currency</f>
        <v>[₦]</v>
      </c>
      <c r="K10" s="131">
        <f>SUMIF(M_Model!$K$6:$BR$6,CF!K$6,M_Model!$K69:$BR69)</f>
        <v>221975.5833</v>
      </c>
      <c r="L10" s="131">
        <f>SUMIF(M_Model!$K$6:$BR$6,CF!L$6,M_Model!$K69:$BR69)</f>
        <v>-699663.8481</v>
      </c>
      <c r="M10" s="131">
        <f>SUMIF(M_Model!$K$6:$BR$6,CF!M$6,M_Model!$K69:$BR69)</f>
        <v>6874347.688</v>
      </c>
      <c r="N10" s="131">
        <f>SUMIF(M_Model!$K$6:$BR$6,CF!N$6,M_Model!$K69:$BR69)</f>
        <v>20258201.92</v>
      </c>
      <c r="O10" s="131">
        <f>SUMIF(M_Model!$K$6:$BR$6,CF!O$6,M_Model!$K69:$BR69)</f>
        <v>40638525.3</v>
      </c>
    </row>
    <row r="11">
      <c r="D11" s="51" t="s">
        <v>280</v>
      </c>
      <c r="E11" s="66" t="str">
        <f>Currency</f>
        <v>[₦]</v>
      </c>
      <c r="K11" s="131">
        <f>SUMIF(M_Model!$K$6:$BR$6,CF!K$6,M_Model!$K70:$BR70)</f>
        <v>181255.2049</v>
      </c>
      <c r="L11" s="131">
        <f>SUMIF(M_Model!$K$6:$BR$6,CF!L$6,M_Model!$K70:$BR70)</f>
        <v>98197.71303</v>
      </c>
      <c r="M11" s="131">
        <f>SUMIF(M_Model!$K$6:$BR$6,CF!M$6,M_Model!$K70:$BR70)</f>
        <v>324812.831</v>
      </c>
      <c r="N11" s="131">
        <f>SUMIF(M_Model!$K$6:$BR$6,CF!N$6,M_Model!$K70:$BR70)</f>
        <v>336574.5387</v>
      </c>
      <c r="O11" s="131">
        <f>SUMIF(M_Model!$K$6:$BR$6,CF!O$6,M_Model!$K70:$BR70)</f>
        <v>743292.8223</v>
      </c>
    </row>
    <row r="12">
      <c r="D12" s="51" t="s">
        <v>304</v>
      </c>
      <c r="E12" s="66" t="str">
        <f>Currency</f>
        <v>[₦]</v>
      </c>
      <c r="K12" s="131">
        <f>SUMIF(M_Model!$K$6:$BR$6,CF!K$6,M_Model!$K71:$BR71)</f>
        <v>0</v>
      </c>
      <c r="L12" s="131">
        <f>SUMIF(M_Model!$K$6:$BR$6,CF!L$6,M_Model!$K71:$BR71)</f>
        <v>0</v>
      </c>
      <c r="M12" s="131">
        <f>SUMIF(M_Model!$K$6:$BR$6,CF!M$6,M_Model!$K71:$BR71)</f>
        <v>0</v>
      </c>
      <c r="N12" s="131">
        <f>SUMIF(M_Model!$K$6:$BR$6,CF!N$6,M_Model!$K71:$BR71)</f>
        <v>0</v>
      </c>
      <c r="O12" s="131">
        <f>SUMIF(M_Model!$K$6:$BR$6,CF!O$6,M_Model!$K71:$BR71)</f>
        <v>0</v>
      </c>
    </row>
    <row r="13">
      <c r="D13" s="51" t="s">
        <v>312</v>
      </c>
      <c r="E13" s="66" t="str">
        <f>Currency</f>
        <v>[₦]</v>
      </c>
      <c r="K13" s="131">
        <f>SUMIF(M_Model!$K$6:$BR$6,CF!K$6,M_Model!$K72:$BR72)</f>
        <v>-292865.7399</v>
      </c>
      <c r="L13" s="131">
        <f>SUMIF(M_Model!$K$6:$BR$6,CF!L$6,M_Model!$K72:$BR72)</f>
        <v>-65206.92091</v>
      </c>
      <c r="M13" s="131">
        <f>SUMIF(M_Model!$K$6:$BR$6,CF!M$6,M_Model!$K72:$BR72)</f>
        <v>-1583227.443</v>
      </c>
      <c r="N13" s="131">
        <f>SUMIF(M_Model!$K$6:$BR$6,CF!N$6,M_Model!$K72:$BR72)</f>
        <v>-5637189.085</v>
      </c>
      <c r="O13" s="131">
        <f>SUMIF(M_Model!$K$6:$BR$6,CF!O$6,M_Model!$K72:$BR72)</f>
        <v>-11351034.66</v>
      </c>
    </row>
    <row r="14">
      <c r="D14" s="98" t="s">
        <v>313</v>
      </c>
      <c r="E14" s="98" t="str">
        <f>Currency</f>
        <v>[₦]</v>
      </c>
      <c r="F14" s="98"/>
      <c r="G14" s="98"/>
      <c r="H14" s="98"/>
      <c r="I14" s="98"/>
      <c r="J14" s="98"/>
      <c r="K14" s="132">
        <f t="shared" ref="K14:O14" si="3">SUM(K10:K13)</f>
        <v>110365.0484</v>
      </c>
      <c r="L14" s="132">
        <f t="shared" si="3"/>
        <v>-666673.056</v>
      </c>
      <c r="M14" s="132">
        <f t="shared" si="3"/>
        <v>5615933.075</v>
      </c>
      <c r="N14" s="132">
        <f t="shared" si="3"/>
        <v>14957587.38</v>
      </c>
      <c r="O14" s="132">
        <f t="shared" si="3"/>
        <v>30030783.46</v>
      </c>
    </row>
    <row r="15">
      <c r="K15" s="131"/>
      <c r="L15" s="131"/>
      <c r="M15" s="131"/>
      <c r="N15" s="131"/>
      <c r="O15" s="131"/>
    </row>
    <row r="16">
      <c r="D16" s="65" t="s">
        <v>314</v>
      </c>
      <c r="K16" s="131"/>
      <c r="L16" s="131"/>
      <c r="M16" s="131"/>
      <c r="N16" s="131"/>
      <c r="O16" s="131"/>
    </row>
    <row r="17">
      <c r="D17" s="51" t="s">
        <v>291</v>
      </c>
      <c r="E17" s="66" t="str">
        <f>Currency</f>
        <v>[₦]</v>
      </c>
      <c r="K17" s="131">
        <f>SUMIF(M_Model!$K$6:$BR$6,CF!K$6,M_Model!$K76:$BR76)</f>
        <v>-3070000</v>
      </c>
      <c r="L17" s="131">
        <f>SUMIF(M_Model!$K$6:$BR$6,CF!L$6,M_Model!$K76:$BR76)</f>
        <v>-321500.8154</v>
      </c>
      <c r="M17" s="131">
        <f>SUMIF(M_Model!$K$6:$BR$6,CF!M$6,M_Model!$K76:$BR76)</f>
        <v>-326356.6209</v>
      </c>
      <c r="N17" s="131">
        <f>SUMIF(M_Model!$K$6:$BR$6,CF!N$6,M_Model!$K76:$BR76)</f>
        <v>-331285.7664</v>
      </c>
      <c r="O17" s="131">
        <f>SUMIF(M_Model!$K$6:$BR$6,CF!O$6,M_Model!$K76:$BR76)</f>
        <v>-336289.3595</v>
      </c>
    </row>
    <row r="18">
      <c r="D18" s="98" t="s">
        <v>315</v>
      </c>
      <c r="E18" s="98" t="str">
        <f>Currency</f>
        <v>[₦]</v>
      </c>
      <c r="F18" s="98"/>
      <c r="G18" s="98"/>
      <c r="H18" s="98"/>
      <c r="I18" s="98"/>
      <c r="J18" s="98"/>
      <c r="K18" s="132">
        <f t="shared" ref="K18:O18" si="4">SUM(K17)</f>
        <v>-3070000</v>
      </c>
      <c r="L18" s="132">
        <f t="shared" si="4"/>
        <v>-321500.8154</v>
      </c>
      <c r="M18" s="132">
        <f t="shared" si="4"/>
        <v>-326356.6209</v>
      </c>
      <c r="N18" s="132">
        <f t="shared" si="4"/>
        <v>-331285.7664</v>
      </c>
      <c r="O18" s="132">
        <f t="shared" si="4"/>
        <v>-336289.3595</v>
      </c>
    </row>
    <row r="19" ht="15.75" customHeight="1">
      <c r="K19" s="131"/>
      <c r="L19" s="131"/>
      <c r="M19" s="131"/>
      <c r="N19" s="131"/>
      <c r="O19" s="131"/>
    </row>
    <row r="20" ht="15.75" customHeight="1">
      <c r="D20" s="65" t="s">
        <v>316</v>
      </c>
      <c r="K20" s="131"/>
      <c r="L20" s="131"/>
      <c r="M20" s="131"/>
      <c r="N20" s="131"/>
      <c r="O20" s="131"/>
    </row>
    <row r="21" ht="15.75" customHeight="1">
      <c r="D21" s="51" t="s">
        <v>317</v>
      </c>
      <c r="E21" s="66" t="str">
        <f>Currency</f>
        <v>[₦]</v>
      </c>
      <c r="K21" s="131">
        <f>SUMIF(M_Model!$K$6:$BR$6,CF!K$6,M_Model!$K80:$BR80)</f>
        <v>5500000</v>
      </c>
      <c r="L21" s="131">
        <f>SUMIF(M_Model!$K$6:$BR$6,CF!L$6,M_Model!$K80:$BR80)</f>
        <v>0</v>
      </c>
      <c r="M21" s="131">
        <f>SUMIF(M_Model!$K$6:$BR$6,CF!M$6,M_Model!$K80:$BR80)</f>
        <v>0</v>
      </c>
      <c r="N21" s="131">
        <f>SUMIF(M_Model!$K$6:$BR$6,CF!N$6,M_Model!$K80:$BR80)</f>
        <v>0</v>
      </c>
      <c r="O21" s="131">
        <f>SUMIF(M_Model!$K$6:$BR$6,CF!O$6,M_Model!$K80:$BR80)</f>
        <v>0</v>
      </c>
    </row>
    <row r="22" ht="15.75" customHeight="1">
      <c r="D22" s="51" t="s">
        <v>318</v>
      </c>
      <c r="E22" s="66" t="str">
        <f>Currency</f>
        <v>[₦]</v>
      </c>
      <c r="K22" s="131">
        <f>SUMIF(M_Model!$K$6:$BR$6,CF!K$6,M_Model!$K81:$BR81)</f>
        <v>8000000</v>
      </c>
      <c r="L22" s="131">
        <f>SUMIF(M_Model!$K$6:$BR$6,CF!L$6,M_Model!$K81:$BR81)</f>
        <v>0</v>
      </c>
      <c r="M22" s="131">
        <f>SUMIF(M_Model!$K$6:$BR$6,CF!M$6,M_Model!$K81:$BR81)</f>
        <v>0</v>
      </c>
      <c r="N22" s="131">
        <f>SUMIF(M_Model!$K$6:$BR$6,CF!N$6,M_Model!$K81:$BR81)</f>
        <v>0</v>
      </c>
      <c r="O22" s="131">
        <f>SUMIF(M_Model!$K$6:$BR$6,CF!O$6,M_Model!$K81:$BR81)</f>
        <v>0</v>
      </c>
    </row>
    <row r="23" ht="15.75" customHeight="1">
      <c r="D23" s="51" t="s">
        <v>319</v>
      </c>
      <c r="E23" s="66" t="str">
        <f>Currency</f>
        <v>[₦]</v>
      </c>
      <c r="K23" s="131">
        <f>SUMIF(M_Model!$K$6:$BR$6,CF!K$6,M_Model!$K82:$BR82)</f>
        <v>-1600000</v>
      </c>
      <c r="L23" s="131">
        <f>SUMIF(M_Model!$K$6:$BR$6,CF!L$6,M_Model!$K82:$BR82)</f>
        <v>-1600000</v>
      </c>
      <c r="M23" s="131">
        <f>SUMIF(M_Model!$K$6:$BR$6,CF!M$6,M_Model!$K82:$BR82)</f>
        <v>-1600000</v>
      </c>
      <c r="N23" s="131">
        <f>SUMIF(M_Model!$K$6:$BR$6,CF!N$6,M_Model!$K82:$BR82)</f>
        <v>-1600000</v>
      </c>
      <c r="O23" s="131">
        <f>SUMIF(M_Model!$K$6:$BR$6,CF!O$6,M_Model!$K82:$BR82)</f>
        <v>-1600000</v>
      </c>
    </row>
    <row r="24" ht="15.75" customHeight="1">
      <c r="D24" s="51" t="s">
        <v>287</v>
      </c>
      <c r="E24" s="66" t="str">
        <f>Currency</f>
        <v>[₦]</v>
      </c>
      <c r="K24" s="131">
        <f>SUMIF(M_Model!$K$6:$BR$6,CF!K$6,M_Model!$K83:$BR83)</f>
        <v>-433753.4976</v>
      </c>
      <c r="L24" s="131">
        <f>SUMIF(M_Model!$K$6:$BR$6,CF!L$6,M_Model!$K83:$BR83)</f>
        <v>-338983.8259</v>
      </c>
      <c r="M24" s="131">
        <f>SUMIF(M_Model!$K$6:$BR$6,CF!M$6,M_Model!$K83:$BR83)</f>
        <v>-244214.1541</v>
      </c>
      <c r="N24" s="131">
        <f>SUMIF(M_Model!$K$6:$BR$6,CF!N$6,M_Model!$K83:$BR83)</f>
        <v>-149444.4824</v>
      </c>
      <c r="O24" s="131">
        <f>SUMIF(M_Model!$K$6:$BR$6,CF!O$6,M_Model!$K83:$BR83)</f>
        <v>-54674.81062</v>
      </c>
    </row>
    <row r="25" ht="15.75" customHeight="1">
      <c r="D25" s="51" t="s">
        <v>320</v>
      </c>
      <c r="E25" s="66" t="str">
        <f>Currency</f>
        <v>[₦]</v>
      </c>
      <c r="K25" s="131">
        <f>SUMIF(M_Model!$K$6:$BR$6,CF!K$6,M_Model!$K84:$BR84)</f>
        <v>-167100.575</v>
      </c>
      <c r="L25" s="131">
        <f>SUMIF(M_Model!$K$6:$BR$6,CF!L$6,M_Model!$K84:$BR84)</f>
        <v>0</v>
      </c>
      <c r="M25" s="131">
        <f>SUMIF(M_Model!$K$6:$BR$6,CF!M$6,M_Model!$K84:$BR84)</f>
        <v>-888438.6605</v>
      </c>
      <c r="N25" s="131">
        <f>SUMIF(M_Model!$K$6:$BR$6,CF!N$6,M_Model!$K84:$BR84)</f>
        <v>-2774845.187</v>
      </c>
      <c r="O25" s="131">
        <f>SUMIF(M_Model!$K$6:$BR$6,CF!O$6,M_Model!$K84:$BR84)</f>
        <v>-5640748.319</v>
      </c>
    </row>
    <row r="26" ht="15.75" customHeight="1">
      <c r="D26" s="98" t="s">
        <v>321</v>
      </c>
      <c r="E26" s="98" t="str">
        <f>Currency</f>
        <v>[₦]</v>
      </c>
      <c r="F26" s="98"/>
      <c r="G26" s="98"/>
      <c r="H26" s="98"/>
      <c r="I26" s="98"/>
      <c r="J26" s="98"/>
      <c r="K26" s="132">
        <f t="shared" ref="K26:O26" si="5">SUM(K21:K25)</f>
        <v>11299145.93</v>
      </c>
      <c r="L26" s="132">
        <f t="shared" si="5"/>
        <v>-1938983.826</v>
      </c>
      <c r="M26" s="132">
        <f t="shared" si="5"/>
        <v>-2732652.815</v>
      </c>
      <c r="N26" s="132">
        <f t="shared" si="5"/>
        <v>-4524289.67</v>
      </c>
      <c r="O26" s="132">
        <f t="shared" si="5"/>
        <v>-7295423.13</v>
      </c>
    </row>
    <row r="27" ht="15.75" customHeight="1">
      <c r="K27" s="131"/>
      <c r="L27" s="131"/>
      <c r="M27" s="131"/>
      <c r="N27" s="131"/>
      <c r="O27" s="131"/>
    </row>
    <row r="28" ht="15.75" customHeight="1">
      <c r="D28" s="65" t="s">
        <v>322</v>
      </c>
      <c r="K28" s="131"/>
      <c r="L28" s="131"/>
      <c r="M28" s="131"/>
      <c r="N28" s="131"/>
      <c r="O28" s="131"/>
    </row>
    <row r="29" ht="15.75" customHeight="1">
      <c r="D29" s="51" t="s">
        <v>323</v>
      </c>
      <c r="E29" s="66" t="str">
        <f>Currency</f>
        <v>[₦]</v>
      </c>
      <c r="K29" s="131" t="str">
        <f t="shared" ref="K29:O29" si="6">J31</f>
        <v/>
      </c>
      <c r="L29" s="131">
        <f t="shared" si="6"/>
        <v>8339510.976</v>
      </c>
      <c r="M29" s="131">
        <f t="shared" si="6"/>
        <v>5412353.279</v>
      </c>
      <c r="N29" s="131">
        <f t="shared" si="6"/>
        <v>7969276.918</v>
      </c>
      <c r="O29" s="131">
        <f t="shared" si="6"/>
        <v>18071288.86</v>
      </c>
    </row>
    <row r="30" ht="15.75" customHeight="1">
      <c r="D30" s="51" t="s">
        <v>324</v>
      </c>
      <c r="E30" s="66" t="str">
        <f>Currency</f>
        <v>[₦]</v>
      </c>
      <c r="K30" s="131">
        <f t="shared" ref="K30:O30" si="7">K14+K18+K26</f>
        <v>8339510.976</v>
      </c>
      <c r="L30" s="131">
        <f t="shared" si="7"/>
        <v>-2927157.697</v>
      </c>
      <c r="M30" s="131">
        <f t="shared" si="7"/>
        <v>2556923.64</v>
      </c>
      <c r="N30" s="131">
        <f t="shared" si="7"/>
        <v>10102011.94</v>
      </c>
      <c r="O30" s="131">
        <f t="shared" si="7"/>
        <v>22399070.97</v>
      </c>
    </row>
    <row r="31" ht="15.75" customHeight="1">
      <c r="D31" s="98" t="s">
        <v>236</v>
      </c>
      <c r="E31" s="98" t="str">
        <f>Currency</f>
        <v>[₦]</v>
      </c>
      <c r="F31" s="98"/>
      <c r="G31" s="98"/>
      <c r="H31" s="98"/>
      <c r="I31" s="98"/>
      <c r="J31" s="98"/>
      <c r="K31" s="132">
        <f t="shared" ref="K31:O31" si="8">K29+K30</f>
        <v>8339510.976</v>
      </c>
      <c r="L31" s="132">
        <f t="shared" si="8"/>
        <v>5412353.279</v>
      </c>
      <c r="M31" s="132">
        <f t="shared" si="8"/>
        <v>7969276.918</v>
      </c>
      <c r="N31" s="132">
        <f t="shared" si="8"/>
        <v>18071288.86</v>
      </c>
      <c r="O31" s="132">
        <f t="shared" si="8"/>
        <v>40470359.83</v>
      </c>
    </row>
    <row r="32" ht="15.75" customHeight="1"/>
    <row r="33" ht="15.75" customHeight="1"/>
    <row r="34" ht="15.75" customHeight="1"/>
    <row r="35" ht="15.75" customHeight="1">
      <c r="D35" s="140" t="s">
        <v>325</v>
      </c>
    </row>
    <row r="36" ht="15.75" customHeight="1">
      <c r="D36" s="51" t="s">
        <v>326</v>
      </c>
      <c r="K36" s="141">
        <f t="shared" ref="K36:O36" si="9">K14</f>
        <v>110365.0484</v>
      </c>
      <c r="L36" s="141">
        <f t="shared" si="9"/>
        <v>-666673.056</v>
      </c>
      <c r="M36" s="141">
        <f t="shared" si="9"/>
        <v>5615933.075</v>
      </c>
      <c r="N36" s="141">
        <f t="shared" si="9"/>
        <v>14957587.38</v>
      </c>
      <c r="O36" s="141">
        <f t="shared" si="9"/>
        <v>30030783.46</v>
      </c>
    </row>
    <row r="37" ht="15.75" customHeight="1">
      <c r="D37" s="51" t="s">
        <v>327</v>
      </c>
      <c r="K37" s="133">
        <f>'P&amp;L'!K28</f>
        <v>433753.4976</v>
      </c>
      <c r="L37" s="133">
        <f>'P&amp;L'!L28</f>
        <v>338983.8259</v>
      </c>
      <c r="M37" s="133">
        <f>'P&amp;L'!M28</f>
        <v>244214.1541</v>
      </c>
      <c r="N37" s="133">
        <f>'P&amp;L'!N28</f>
        <v>149444.4824</v>
      </c>
      <c r="O37" s="133">
        <f>'P&amp;L'!O28</f>
        <v>54674.81062</v>
      </c>
    </row>
    <row r="38" ht="15.75" customHeight="1">
      <c r="D38" s="51" t="s">
        <v>328</v>
      </c>
      <c r="F38" s="142">
        <f>Inputs!F39</f>
        <v>0.3</v>
      </c>
      <c r="K38" s="133">
        <f t="shared" ref="K38:O38" si="10">K37*$F$38</f>
        <v>130126.0493</v>
      </c>
      <c r="L38" s="133">
        <f t="shared" si="10"/>
        <v>101695.1478</v>
      </c>
      <c r="M38" s="133">
        <f t="shared" si="10"/>
        <v>73264.24623</v>
      </c>
      <c r="N38" s="133">
        <f t="shared" si="10"/>
        <v>44833.34471</v>
      </c>
      <c r="O38" s="133">
        <f t="shared" si="10"/>
        <v>16402.44319</v>
      </c>
    </row>
    <row r="39" ht="15.75" customHeight="1">
      <c r="D39" s="51" t="s">
        <v>329</v>
      </c>
      <c r="K39" s="133">
        <f>BS!K11</f>
        <v>2753353.703</v>
      </c>
      <c r="L39" s="133">
        <f>BS!L11</f>
        <v>2794939.134</v>
      </c>
      <c r="M39" s="133">
        <f>BS!M11</f>
        <v>2837152.654</v>
      </c>
      <c r="N39" s="133">
        <f>BS!N11</f>
        <v>2880003.747</v>
      </c>
      <c r="O39" s="133">
        <f>BS!O11</f>
        <v>2923502.045</v>
      </c>
    </row>
    <row r="40" ht="15.75" customHeight="1">
      <c r="D40" s="143" t="s">
        <v>330</v>
      </c>
      <c r="E40" s="144"/>
      <c r="F40" s="144"/>
      <c r="G40" s="144"/>
      <c r="H40" s="144"/>
      <c r="I40" s="144"/>
      <c r="J40" s="144"/>
      <c r="K40" s="145">
        <f t="shared" ref="K40:O40" si="11">SUM(K36+K37-K38-K39)</f>
        <v>-2339361.206</v>
      </c>
      <c r="L40" s="145">
        <f t="shared" si="11"/>
        <v>-3224323.512</v>
      </c>
      <c r="M40" s="145">
        <f t="shared" si="11"/>
        <v>2949730.33</v>
      </c>
      <c r="N40" s="145">
        <f t="shared" si="11"/>
        <v>12182194.77</v>
      </c>
      <c r="O40" s="145">
        <f t="shared" si="11"/>
        <v>27145553.78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D35:O35"/>
  </mergeCells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.86"/>
    <col customWidth="1" min="2" max="2" width="1.71"/>
    <col customWidth="1" min="3" max="3" width="1.43"/>
    <col customWidth="1" min="4" max="4" width="20.86"/>
    <col customWidth="1" min="5" max="5" width="8.71"/>
    <col customWidth="1" min="6" max="6" width="21.29"/>
    <col customWidth="1" min="7" max="7" width="10.0"/>
    <col customWidth="1" min="8" max="8" width="8.71"/>
    <col customWidth="1" min="9" max="9" width="1.86"/>
    <col customWidth="1" min="10" max="10" width="9.71"/>
    <col customWidth="1" min="11" max="15" width="18.43"/>
    <col customWidth="1" min="16" max="30" width="8.71"/>
  </cols>
  <sheetData>
    <row r="1">
      <c r="K1" s="67"/>
      <c r="L1" s="67"/>
      <c r="M1" s="67"/>
      <c r="N1" s="67"/>
      <c r="O1" s="146" t="s">
        <v>89</v>
      </c>
    </row>
    <row r="2">
      <c r="B2" s="69" t="str">
        <f>Coy</f>
        <v>Freckies</v>
      </c>
      <c r="C2" s="70"/>
      <c r="D2" s="70"/>
      <c r="E2" s="70"/>
      <c r="F2" s="70"/>
      <c r="G2" s="70"/>
      <c r="H2" s="70"/>
      <c r="I2" s="70"/>
      <c r="J2" s="70"/>
      <c r="K2" s="147"/>
      <c r="L2" s="147"/>
      <c r="M2" s="147"/>
      <c r="N2" s="147"/>
      <c r="O2" s="147"/>
    </row>
    <row r="3">
      <c r="B3" s="71" t="s">
        <v>12</v>
      </c>
      <c r="C3" s="70"/>
      <c r="D3" s="70"/>
      <c r="E3" s="70"/>
      <c r="F3" s="70"/>
      <c r="G3" s="70"/>
      <c r="H3" s="70"/>
      <c r="I3" s="70"/>
      <c r="J3" s="70"/>
      <c r="K3" s="147"/>
      <c r="L3" s="147"/>
      <c r="M3" s="147"/>
      <c r="N3" s="147"/>
      <c r="O3" s="147"/>
    </row>
    <row r="4">
      <c r="B4" s="70"/>
      <c r="C4" s="70" t="s">
        <v>90</v>
      </c>
      <c r="D4" s="70"/>
      <c r="E4" s="70"/>
      <c r="F4" s="70"/>
      <c r="G4" s="72" t="s">
        <v>91</v>
      </c>
      <c r="H4" s="73"/>
      <c r="I4" s="73"/>
      <c r="J4" s="70"/>
      <c r="K4" s="148">
        <f t="shared" ref="K4:O4" si="1">J5+1</f>
        <v>44562</v>
      </c>
      <c r="L4" s="148">
        <f t="shared" si="1"/>
        <v>44927</v>
      </c>
      <c r="M4" s="148">
        <f t="shared" si="1"/>
        <v>45292</v>
      </c>
      <c r="N4" s="148">
        <f t="shared" si="1"/>
        <v>45658</v>
      </c>
      <c r="O4" s="148">
        <f t="shared" si="1"/>
        <v>46023</v>
      </c>
    </row>
    <row r="5">
      <c r="B5" s="70"/>
      <c r="C5" s="70" t="str">
        <f>Check</f>
        <v>Model balance check: OK</v>
      </c>
      <c r="D5" s="70"/>
      <c r="E5" s="70"/>
      <c r="F5" s="70"/>
      <c r="G5" s="72" t="s">
        <v>92</v>
      </c>
      <c r="H5" s="73"/>
      <c r="I5" s="73"/>
      <c r="J5" s="74">
        <f>Start_date-1</f>
        <v>44561</v>
      </c>
      <c r="K5" s="148">
        <f>EDATE(K4,Months)-1</f>
        <v>44926</v>
      </c>
      <c r="L5" s="148">
        <f>EDATE(L4,Months)-1</f>
        <v>45291</v>
      </c>
      <c r="M5" s="148">
        <f>EDATE(M4,Months)-1</f>
        <v>45657</v>
      </c>
      <c r="N5" s="148">
        <f>EDATE(N4,Months)-1</f>
        <v>46022</v>
      </c>
      <c r="O5" s="148">
        <f>EDATE(O4,Months)-1</f>
        <v>46387</v>
      </c>
    </row>
    <row r="6">
      <c r="B6" s="75"/>
      <c r="C6" s="75"/>
      <c r="D6" s="76" t="s">
        <v>93</v>
      </c>
      <c r="E6" s="76" t="s">
        <v>94</v>
      </c>
      <c r="F6" s="76" t="s">
        <v>95</v>
      </c>
      <c r="G6" s="76" t="s">
        <v>82</v>
      </c>
      <c r="H6" s="76" t="s">
        <v>96</v>
      </c>
      <c r="I6" s="76"/>
      <c r="J6" s="76"/>
      <c r="K6" s="149">
        <f t="shared" ref="K6:O6" si="2">YEAR(K4)</f>
        <v>2022</v>
      </c>
      <c r="L6" s="149">
        <f t="shared" si="2"/>
        <v>2023</v>
      </c>
      <c r="M6" s="149">
        <f t="shared" si="2"/>
        <v>2024</v>
      </c>
      <c r="N6" s="149">
        <f t="shared" si="2"/>
        <v>2025</v>
      </c>
      <c r="O6" s="149">
        <f t="shared" si="2"/>
        <v>2026</v>
      </c>
    </row>
    <row r="7">
      <c r="K7" s="67"/>
      <c r="L7" s="67"/>
      <c r="M7" s="67"/>
      <c r="N7" s="67"/>
      <c r="O7" s="67"/>
    </row>
    <row r="8">
      <c r="K8" s="67"/>
      <c r="L8" s="67"/>
      <c r="M8" s="67"/>
      <c r="N8" s="67"/>
      <c r="O8" s="67"/>
    </row>
    <row r="9">
      <c r="D9" s="150" t="s">
        <v>331</v>
      </c>
      <c r="P9" s="17"/>
      <c r="Q9" s="17"/>
      <c r="R9" s="17"/>
      <c r="S9" s="17"/>
      <c r="T9" s="17"/>
      <c r="U9" s="17"/>
      <c r="V9" s="17"/>
      <c r="W9" s="17"/>
      <c r="X9" s="17"/>
      <c r="Z9" s="17"/>
      <c r="AA9" s="17"/>
      <c r="AB9" s="17"/>
      <c r="AC9" s="17"/>
      <c r="AD9" s="17"/>
    </row>
    <row r="10">
      <c r="D10" s="17"/>
      <c r="E10" s="151"/>
      <c r="F10" s="152"/>
      <c r="H10" s="152"/>
      <c r="J10" s="152"/>
      <c r="L10" s="27"/>
      <c r="M10" s="27"/>
      <c r="N10" s="27"/>
      <c r="O10" s="27"/>
      <c r="P10" s="17"/>
      <c r="Q10" s="17"/>
      <c r="R10" s="17"/>
      <c r="S10" s="17"/>
      <c r="T10" s="17"/>
      <c r="U10" s="17"/>
      <c r="V10" s="17"/>
      <c r="W10" s="17"/>
      <c r="X10" s="17"/>
      <c r="Z10" s="17"/>
      <c r="AA10" s="17"/>
      <c r="AB10" s="17"/>
      <c r="AC10" s="17"/>
      <c r="AD10" s="17"/>
    </row>
    <row r="11">
      <c r="D11" s="17" t="s">
        <v>35</v>
      </c>
      <c r="E11" s="153" t="str">
        <f>Currency</f>
        <v>[₦]</v>
      </c>
      <c r="F11" s="154"/>
      <c r="G11" s="154"/>
      <c r="H11" s="154"/>
      <c r="I11" s="155"/>
      <c r="J11" s="155"/>
      <c r="K11" s="156">
        <f>BS!K17</f>
        <v>8386926.128</v>
      </c>
      <c r="L11" s="156">
        <f>BS!L17</f>
        <v>5485250.108</v>
      </c>
      <c r="M11" s="156">
        <f>BS!M17</f>
        <v>8127541.357</v>
      </c>
      <c r="N11" s="156">
        <f>BS!N17</f>
        <v>18317964.5</v>
      </c>
      <c r="O11" s="156">
        <f>BS!O17</f>
        <v>40912395.57</v>
      </c>
      <c r="P11" s="17"/>
      <c r="Q11" s="17"/>
      <c r="R11" s="17"/>
      <c r="S11" s="17"/>
      <c r="T11" s="17"/>
      <c r="U11" s="17"/>
      <c r="V11" s="17"/>
      <c r="W11" s="17"/>
      <c r="X11" s="17"/>
      <c r="Z11" s="17"/>
      <c r="AA11" s="17"/>
      <c r="AB11" s="17"/>
      <c r="AC11" s="17"/>
      <c r="AD11" s="17"/>
    </row>
    <row r="12">
      <c r="D12" s="17" t="s">
        <v>40</v>
      </c>
      <c r="E12" s="153" t="str">
        <f>Currency</f>
        <v>[₦]</v>
      </c>
      <c r="F12" s="154"/>
      <c r="G12" s="154"/>
      <c r="H12" s="154"/>
      <c r="I12" s="155"/>
      <c r="J12" s="155"/>
      <c r="K12" s="156">
        <f>BS!K33</f>
        <v>293877.2783</v>
      </c>
      <c r="L12" s="156">
        <f>BS!L33</f>
        <v>352349.7473</v>
      </c>
      <c r="M12" s="156">
        <f>BS!M33</f>
        <v>1083099.874</v>
      </c>
      <c r="N12" s="156">
        <f>BS!N33</f>
        <v>1816993.361</v>
      </c>
      <c r="O12" s="156">
        <f>BS!O33</f>
        <v>3491929.452</v>
      </c>
      <c r="P12" s="17"/>
      <c r="Q12" s="17"/>
      <c r="R12" s="17"/>
      <c r="S12" s="17"/>
      <c r="T12" s="17"/>
      <c r="U12" s="17"/>
      <c r="V12" s="17"/>
      <c r="W12" s="17"/>
      <c r="X12" s="17"/>
      <c r="Z12" s="17"/>
      <c r="AA12" s="17"/>
      <c r="AB12" s="17"/>
      <c r="AC12" s="17"/>
      <c r="AD12" s="17"/>
    </row>
    <row r="13">
      <c r="D13" s="17" t="s">
        <v>332</v>
      </c>
      <c r="E13" s="153" t="str">
        <f>Currency</f>
        <v>[₦]</v>
      </c>
      <c r="F13" s="154"/>
      <c r="G13" s="154"/>
      <c r="H13" s="154"/>
      <c r="I13" s="155"/>
      <c r="J13" s="155"/>
      <c r="K13" s="156">
        <f>BS!K16</f>
        <v>8339510.976</v>
      </c>
      <c r="L13" s="156">
        <f>BS!L16</f>
        <v>5412353.279</v>
      </c>
      <c r="M13" s="156">
        <f>BS!M16</f>
        <v>7969276.918</v>
      </c>
      <c r="N13" s="156">
        <f>BS!N16</f>
        <v>18071288.86</v>
      </c>
      <c r="O13" s="156">
        <f>BS!O16</f>
        <v>40470359.83</v>
      </c>
      <c r="P13" s="17"/>
      <c r="Q13" s="17"/>
      <c r="R13" s="17"/>
      <c r="S13" s="17"/>
      <c r="T13" s="17"/>
      <c r="U13" s="17"/>
      <c r="V13" s="17"/>
      <c r="W13" s="17"/>
      <c r="X13" s="17"/>
      <c r="Z13" s="17"/>
      <c r="AA13" s="17"/>
      <c r="AB13" s="17"/>
      <c r="AC13" s="17"/>
      <c r="AD13" s="17"/>
    </row>
    <row r="14">
      <c r="D14" s="17" t="s">
        <v>333</v>
      </c>
      <c r="E14" s="153" t="str">
        <f>Currency</f>
        <v>[₦]</v>
      </c>
      <c r="F14" s="154"/>
      <c r="G14" s="154"/>
      <c r="H14" s="154"/>
      <c r="I14" s="155"/>
      <c r="J14" s="155"/>
      <c r="K14" s="156">
        <f>BS!K14</f>
        <v>42711.95612</v>
      </c>
      <c r="L14" s="156">
        <f>BS!L14</f>
        <v>61356.92856</v>
      </c>
      <c r="M14" s="156">
        <f>BS!M14</f>
        <v>144644.9626</v>
      </c>
      <c r="N14" s="156">
        <f>BS!N14</f>
        <v>229996.3376</v>
      </c>
      <c r="O14" s="156">
        <f>BS!O14</f>
        <v>420734.2386</v>
      </c>
      <c r="P14" s="17"/>
      <c r="Q14" s="17"/>
      <c r="R14" s="17"/>
      <c r="S14" s="17"/>
      <c r="T14" s="17"/>
      <c r="U14" s="17"/>
      <c r="V14" s="17"/>
      <c r="W14" s="17"/>
      <c r="X14" s="17"/>
      <c r="Z14" s="17"/>
      <c r="AA14" s="17"/>
      <c r="AB14" s="17"/>
      <c r="AC14" s="17"/>
      <c r="AD14" s="17"/>
    </row>
    <row r="15">
      <c r="D15" s="17" t="s">
        <v>334</v>
      </c>
      <c r="E15" s="17"/>
      <c r="F15" s="17"/>
      <c r="G15" s="17"/>
      <c r="H15" s="17"/>
      <c r="I15" s="157"/>
      <c r="J15" s="157"/>
      <c r="K15" s="158">
        <f t="shared" ref="K15:O15" si="3">IFERROR(K11/K12,"Please Enter Values")</f>
        <v>28.53887234</v>
      </c>
      <c r="L15" s="158">
        <f t="shared" si="3"/>
        <v>15.5676289</v>
      </c>
      <c r="M15" s="158">
        <f t="shared" si="3"/>
        <v>7.503962979</v>
      </c>
      <c r="N15" s="158">
        <f t="shared" si="3"/>
        <v>10.08147024</v>
      </c>
      <c r="O15" s="158">
        <f t="shared" si="3"/>
        <v>11.71627209</v>
      </c>
      <c r="P15" s="17"/>
      <c r="Q15" s="17"/>
      <c r="R15" s="17"/>
      <c r="S15" s="17"/>
      <c r="T15" s="17"/>
      <c r="U15" s="17"/>
      <c r="V15" s="17"/>
      <c r="W15" s="17"/>
      <c r="X15" s="17"/>
      <c r="Z15" s="17"/>
      <c r="AA15" s="17"/>
      <c r="AB15" s="17"/>
      <c r="AC15" s="17"/>
      <c r="AD15" s="17"/>
    </row>
    <row r="16">
      <c r="D16" s="17" t="s">
        <v>335</v>
      </c>
      <c r="E16" s="17"/>
      <c r="F16" s="17"/>
      <c r="G16" s="17"/>
      <c r="H16" s="17"/>
      <c r="I16" s="157"/>
      <c r="J16" s="157"/>
      <c r="K16" s="158">
        <f t="shared" ref="K16:O16" si="4">(IFERROR((K13+K14)/K12,"Please Enter Values"))</f>
        <v>28.52286839</v>
      </c>
      <c r="L16" s="158">
        <f t="shared" si="4"/>
        <v>15.53487763</v>
      </c>
      <c r="M16" s="158">
        <f t="shared" si="4"/>
        <v>7.491388445</v>
      </c>
      <c r="N16" s="158">
        <f t="shared" si="4"/>
        <v>10.07229062</v>
      </c>
      <c r="O16" s="158">
        <f t="shared" si="4"/>
        <v>11.71017188</v>
      </c>
      <c r="P16" s="17"/>
      <c r="Q16" s="17"/>
      <c r="R16" s="17"/>
      <c r="S16" s="17"/>
      <c r="T16" s="17"/>
      <c r="U16" s="17"/>
      <c r="V16" s="17"/>
      <c r="W16" s="17"/>
      <c r="X16" s="17"/>
      <c r="Z16" s="17"/>
      <c r="AA16" s="17"/>
      <c r="AB16" s="17"/>
      <c r="AC16" s="17"/>
      <c r="AD16" s="17"/>
    </row>
    <row r="17">
      <c r="D17" s="17" t="s">
        <v>336</v>
      </c>
      <c r="E17" s="17"/>
      <c r="F17" s="17"/>
      <c r="G17" s="17"/>
      <c r="H17" s="17"/>
      <c r="I17" s="157"/>
      <c r="J17" s="157"/>
      <c r="K17" s="158">
        <f t="shared" ref="K17:O17" si="5">(IFERROR((K13)/K12,"Please Enter Values"))</f>
        <v>28.37752896</v>
      </c>
      <c r="L17" s="158">
        <f t="shared" si="5"/>
        <v>15.3607412</v>
      </c>
      <c r="M17" s="158">
        <f t="shared" si="5"/>
        <v>7.357841238</v>
      </c>
      <c r="N17" s="158">
        <f t="shared" si="5"/>
        <v>9.945709899</v>
      </c>
      <c r="O17" s="158">
        <f t="shared" si="5"/>
        <v>11.58968427</v>
      </c>
      <c r="P17" s="17"/>
      <c r="Q17" s="17"/>
      <c r="R17" s="17"/>
      <c r="S17" s="17"/>
      <c r="T17" s="17"/>
      <c r="U17" s="17"/>
      <c r="V17" s="17"/>
      <c r="W17" s="17"/>
      <c r="X17" s="17"/>
      <c r="Z17" s="17"/>
      <c r="AA17" s="17"/>
      <c r="AB17" s="17"/>
      <c r="AC17" s="17"/>
      <c r="AD17" s="17"/>
    </row>
    <row r="18">
      <c r="D18" s="17"/>
      <c r="E18" s="17"/>
      <c r="F18" s="17"/>
      <c r="G18" s="17"/>
      <c r="H18" s="17"/>
      <c r="I18" s="17"/>
      <c r="J18" s="17"/>
      <c r="K18" s="27"/>
      <c r="L18" s="27"/>
      <c r="M18" s="27"/>
      <c r="N18" s="27"/>
      <c r="O18" s="27"/>
      <c r="P18" s="17"/>
      <c r="Q18" s="17"/>
      <c r="R18" s="17"/>
      <c r="S18" s="17"/>
      <c r="T18" s="17"/>
      <c r="U18" s="17"/>
      <c r="V18" s="17"/>
      <c r="W18" s="17"/>
      <c r="X18" s="17"/>
      <c r="Z18" s="17"/>
      <c r="AA18" s="17"/>
      <c r="AB18" s="17"/>
      <c r="AC18" s="17"/>
      <c r="AD18" s="17"/>
    </row>
    <row r="19">
      <c r="D19" s="17"/>
      <c r="E19" s="17"/>
      <c r="F19" s="17"/>
      <c r="G19" s="17"/>
      <c r="H19" s="17"/>
      <c r="I19" s="17"/>
      <c r="J19" s="17"/>
      <c r="K19" s="27"/>
      <c r="L19" s="27"/>
      <c r="M19" s="27"/>
      <c r="N19" s="27"/>
      <c r="O19" s="27"/>
      <c r="P19" s="17"/>
      <c r="Q19" s="17"/>
      <c r="R19" s="17"/>
      <c r="S19" s="17"/>
      <c r="T19" s="17"/>
      <c r="U19" s="17"/>
      <c r="V19" s="17"/>
      <c r="W19" s="17"/>
      <c r="X19" s="17"/>
      <c r="Z19" s="17"/>
      <c r="AA19" s="17"/>
      <c r="AB19" s="17"/>
      <c r="AC19" s="17"/>
      <c r="AD19" s="17"/>
    </row>
    <row r="20">
      <c r="D20" s="150" t="s">
        <v>337</v>
      </c>
      <c r="P20" s="17"/>
      <c r="Q20" s="17"/>
      <c r="R20" s="17"/>
      <c r="S20" s="17"/>
      <c r="T20" s="17"/>
      <c r="U20" s="17"/>
      <c r="V20" s="17"/>
      <c r="W20" s="17"/>
      <c r="X20" s="17"/>
      <c r="Z20" s="17"/>
      <c r="AA20" s="17"/>
      <c r="AB20" s="17"/>
      <c r="AC20" s="17"/>
      <c r="AD20" s="17"/>
    </row>
    <row r="21" ht="15.75" customHeight="1">
      <c r="D21" s="17"/>
      <c r="E21" s="153"/>
      <c r="K21" s="159"/>
      <c r="L21" s="159"/>
      <c r="M21" s="159"/>
      <c r="N21" s="159"/>
      <c r="O21" s="159"/>
      <c r="P21" s="17"/>
      <c r="Q21" s="17"/>
      <c r="R21" s="17"/>
      <c r="S21" s="17"/>
      <c r="T21" s="17"/>
      <c r="U21" s="17"/>
      <c r="V21" s="17"/>
      <c r="W21" s="17"/>
      <c r="X21" s="17"/>
      <c r="Z21" s="17"/>
      <c r="AA21" s="17"/>
      <c r="AB21" s="17"/>
      <c r="AC21" s="17"/>
      <c r="AD21" s="17"/>
    </row>
    <row r="22" ht="15.75" customHeight="1">
      <c r="D22" s="17" t="s">
        <v>338</v>
      </c>
      <c r="E22" s="153" t="str">
        <f>Currency</f>
        <v>[₦]</v>
      </c>
      <c r="K22" s="159">
        <f>'P&amp;L'!K13</f>
        <v>153049389.6</v>
      </c>
      <c r="L22" s="159">
        <f>'P&amp;L'!L13</f>
        <v>238232231</v>
      </c>
      <c r="M22" s="159">
        <f>'P&amp;L'!M13</f>
        <v>473125222</v>
      </c>
      <c r="N22" s="159">
        <f>'P&amp;L'!N13</f>
        <v>874731820</v>
      </c>
      <c r="O22" s="159">
        <f>'P&amp;L'!O13</f>
        <v>1485466076</v>
      </c>
      <c r="P22" s="17"/>
      <c r="Q22" s="17"/>
      <c r="R22" s="17"/>
      <c r="S22" s="17"/>
      <c r="T22" s="17"/>
      <c r="U22" s="17"/>
      <c r="V22" s="17"/>
      <c r="W22" s="17"/>
      <c r="X22" s="17"/>
      <c r="Z22" s="17"/>
      <c r="AA22" s="17"/>
      <c r="AB22" s="17"/>
      <c r="AC22" s="17"/>
      <c r="AD22" s="17"/>
    </row>
    <row r="23" ht="15.75" customHeight="1">
      <c r="D23" s="17" t="s">
        <v>36</v>
      </c>
      <c r="E23" s="153" t="str">
        <f>Currency</f>
        <v>[₦]</v>
      </c>
      <c r="F23" s="152"/>
      <c r="H23" s="152"/>
      <c r="J23" s="152"/>
      <c r="K23" s="160">
        <f>'P&amp;L'!K19</f>
        <v>6001975.583</v>
      </c>
      <c r="L23" s="160">
        <f>'P&amp;L'!L19</f>
        <v>9409289.24</v>
      </c>
      <c r="M23" s="160">
        <f>'P&amp;L'!M19</f>
        <v>18805008.88</v>
      </c>
      <c r="N23" s="160">
        <f>'P&amp;L'!N19</f>
        <v>34869272.8</v>
      </c>
      <c r="O23" s="160">
        <f>'P&amp;L'!O19</f>
        <v>59298643.03</v>
      </c>
      <c r="P23" s="17"/>
      <c r="Q23" s="17"/>
      <c r="R23" s="17"/>
      <c r="S23" s="17"/>
      <c r="T23" s="17"/>
      <c r="U23" s="17"/>
      <c r="V23" s="17"/>
      <c r="W23" s="17"/>
      <c r="X23" s="17"/>
      <c r="Z23" s="17"/>
      <c r="AA23" s="17"/>
      <c r="AB23" s="17"/>
      <c r="AC23" s="17"/>
      <c r="AD23" s="17"/>
    </row>
    <row r="24" ht="15.75" customHeight="1">
      <c r="D24" s="17" t="s">
        <v>339</v>
      </c>
      <c r="E24" s="153" t="str">
        <f>Currency</f>
        <v>[₦]</v>
      </c>
      <c r="G24" s="161"/>
      <c r="I24" s="161"/>
      <c r="K24" s="156">
        <f>'P&amp;L'!K25</f>
        <v>221975.5833</v>
      </c>
      <c r="L24" s="156">
        <f>'P&amp;L'!L25</f>
        <v>-699663.8481</v>
      </c>
      <c r="M24" s="156">
        <f>'P&amp;L'!M25</f>
        <v>6874347.688</v>
      </c>
      <c r="N24" s="156">
        <f>'P&amp;L'!N25</f>
        <v>20258201.92</v>
      </c>
      <c r="O24" s="156">
        <f>'P&amp;L'!O25</f>
        <v>40638525.3</v>
      </c>
      <c r="P24" s="17"/>
      <c r="Q24" s="17"/>
      <c r="R24" s="17"/>
      <c r="S24" s="17"/>
      <c r="T24" s="17"/>
      <c r="U24" s="17"/>
      <c r="V24" s="17"/>
      <c r="W24" s="17"/>
      <c r="X24" s="17"/>
      <c r="Z24" s="17"/>
      <c r="AA24" s="17"/>
      <c r="AB24" s="17"/>
      <c r="AC24" s="17"/>
      <c r="AD24" s="17"/>
    </row>
    <row r="25" ht="15.75" customHeight="1">
      <c r="D25" s="17" t="s">
        <v>340</v>
      </c>
      <c r="E25" s="153" t="str">
        <f>Currency</f>
        <v>[₦]</v>
      </c>
      <c r="F25" s="161"/>
      <c r="G25" s="161"/>
      <c r="H25" s="161"/>
      <c r="I25" s="161"/>
      <c r="J25" s="161"/>
      <c r="K25" s="156">
        <f>'P&amp;L'!K29</f>
        <v>-528424.2116</v>
      </c>
      <c r="L25" s="156">
        <f>'P&amp;L'!L29</f>
        <v>-1318563.058</v>
      </c>
      <c r="M25" s="156">
        <f>'P&amp;L'!M29</f>
        <v>6345990.432</v>
      </c>
      <c r="N25" s="156">
        <f>'P&amp;L'!N29</f>
        <v>19820322.77</v>
      </c>
      <c r="O25" s="156">
        <f>'P&amp;L'!O29</f>
        <v>40291059.42</v>
      </c>
      <c r="P25" s="17"/>
      <c r="Q25" s="17"/>
      <c r="R25" s="17"/>
      <c r="S25" s="17"/>
      <c r="T25" s="17"/>
      <c r="U25" s="17"/>
      <c r="V25" s="17"/>
      <c r="W25" s="17"/>
      <c r="X25" s="17"/>
      <c r="Z25" s="17"/>
      <c r="AA25" s="17"/>
      <c r="AB25" s="17"/>
      <c r="AC25" s="17"/>
      <c r="AD25" s="17"/>
    </row>
    <row r="26" ht="15.75" customHeight="1">
      <c r="D26" s="17" t="s">
        <v>341</v>
      </c>
      <c r="E26" s="153" t="str">
        <f>Currency</f>
        <v>[₦]</v>
      </c>
      <c r="F26" s="161"/>
      <c r="G26" s="161"/>
      <c r="H26" s="161"/>
      <c r="I26" s="161"/>
      <c r="J26" s="161"/>
      <c r="K26" s="156">
        <f>'P&amp;L'!K31</f>
        <v>-886496.8723</v>
      </c>
      <c r="L26" s="156">
        <f>'P&amp;L'!L31</f>
        <v>-1318563.058</v>
      </c>
      <c r="M26" s="156">
        <f>'P&amp;L'!M31</f>
        <v>4442193.303</v>
      </c>
      <c r="N26" s="156">
        <f>'P&amp;L'!N31</f>
        <v>13874225.94</v>
      </c>
      <c r="O26" s="156">
        <f>'P&amp;L'!O31</f>
        <v>28203741.6</v>
      </c>
      <c r="P26" s="17"/>
      <c r="Q26" s="17"/>
      <c r="R26" s="17"/>
      <c r="S26" s="17"/>
      <c r="T26" s="17"/>
      <c r="U26" s="17"/>
      <c r="V26" s="17"/>
      <c r="W26" s="17"/>
      <c r="X26" s="17"/>
      <c r="Z26" s="17"/>
      <c r="AA26" s="17"/>
      <c r="AB26" s="17"/>
      <c r="AC26" s="17"/>
      <c r="AD26" s="17"/>
    </row>
    <row r="27" ht="15.75" customHeight="1">
      <c r="D27" s="17" t="s">
        <v>342</v>
      </c>
      <c r="E27" s="17"/>
      <c r="G27" s="161"/>
      <c r="H27" s="161"/>
      <c r="I27" s="161"/>
      <c r="J27" s="161"/>
      <c r="K27" s="156">
        <f t="shared" ref="K27:O27" si="6">IFERROR(K23/K22,"Please Enter Values")</f>
        <v>0.03921593938</v>
      </c>
      <c r="L27" s="156">
        <f t="shared" si="6"/>
        <v>0.03949628982</v>
      </c>
      <c r="M27" s="156">
        <f t="shared" si="6"/>
        <v>0.03974636736</v>
      </c>
      <c r="N27" s="156">
        <f t="shared" si="6"/>
        <v>0.0398628151</v>
      </c>
      <c r="O27" s="156">
        <f t="shared" si="6"/>
        <v>0.03991921727</v>
      </c>
      <c r="P27" s="17"/>
      <c r="Q27" s="17"/>
      <c r="R27" s="17"/>
      <c r="S27" s="17"/>
      <c r="T27" s="17"/>
      <c r="U27" s="17"/>
      <c r="V27" s="17"/>
      <c r="W27" s="17"/>
      <c r="X27" s="17"/>
      <c r="Z27" s="17"/>
      <c r="AA27" s="17"/>
      <c r="AB27" s="17"/>
      <c r="AC27" s="17"/>
      <c r="AD27" s="17"/>
    </row>
    <row r="28" ht="15.75" customHeight="1">
      <c r="D28" s="17" t="s">
        <v>343</v>
      </c>
      <c r="E28" s="17"/>
      <c r="G28" s="161"/>
      <c r="H28" s="161"/>
      <c r="I28" s="161"/>
      <c r="J28" s="161"/>
      <c r="K28" s="156">
        <f t="shared" ref="K28:O28" si="7">IFERROR(K24/K22,"Please Enter Values")</f>
        <v>0.001450352621</v>
      </c>
      <c r="L28" s="156">
        <f t="shared" si="7"/>
        <v>-0.002936898358</v>
      </c>
      <c r="M28" s="156">
        <f t="shared" si="7"/>
        <v>0.01452965804</v>
      </c>
      <c r="N28" s="156">
        <f t="shared" si="7"/>
        <v>0.0231593289</v>
      </c>
      <c r="O28" s="156">
        <f t="shared" si="7"/>
        <v>0.02735742402</v>
      </c>
      <c r="P28" s="17"/>
      <c r="Q28" s="17"/>
      <c r="R28" s="17"/>
      <c r="S28" s="17"/>
      <c r="T28" s="17"/>
      <c r="U28" s="17"/>
      <c r="V28" s="17"/>
      <c r="W28" s="17"/>
      <c r="X28" s="17"/>
      <c r="Z28" s="17"/>
      <c r="AA28" s="17"/>
      <c r="AB28" s="17"/>
      <c r="AC28" s="17"/>
      <c r="AD28" s="17"/>
    </row>
    <row r="29" ht="15.75" customHeight="1">
      <c r="D29" s="17" t="s">
        <v>344</v>
      </c>
      <c r="E29" s="151"/>
      <c r="G29" s="17"/>
      <c r="H29" s="17"/>
      <c r="I29" s="17"/>
      <c r="J29" s="17"/>
      <c r="K29" s="156">
        <f t="shared" ref="K29:O29" si="8">IFERROR(K25/K22,"Please Enter Values")</f>
        <v>-0.003452638478</v>
      </c>
      <c r="L29" s="156">
        <f t="shared" si="8"/>
        <v>-0.005534780295</v>
      </c>
      <c r="M29" s="156">
        <f t="shared" si="8"/>
        <v>0.01341291932</v>
      </c>
      <c r="N29" s="156">
        <f t="shared" si="8"/>
        <v>0.02265874216</v>
      </c>
      <c r="O29" s="156">
        <f t="shared" si="8"/>
        <v>0.02712351368</v>
      </c>
      <c r="P29" s="17"/>
      <c r="Q29" s="17"/>
      <c r="R29" s="17"/>
      <c r="S29" s="17"/>
      <c r="T29" s="17"/>
      <c r="U29" s="17"/>
      <c r="V29" s="17"/>
      <c r="W29" s="17"/>
      <c r="X29" s="17"/>
      <c r="Z29" s="17"/>
      <c r="AA29" s="17"/>
      <c r="AB29" s="17"/>
      <c r="AC29" s="17"/>
      <c r="AD29" s="17"/>
    </row>
    <row r="30" ht="15.75" customHeight="1">
      <c r="D30" s="51" t="s">
        <v>345</v>
      </c>
      <c r="G30" s="162"/>
      <c r="H30" s="162"/>
      <c r="I30" s="162"/>
      <c r="J30" s="162"/>
      <c r="K30" s="156">
        <f t="shared" ref="K30:O30" si="9">IFERROR(K26/K22,"Please Enter Values")</f>
        <v>-0.005792227429</v>
      </c>
      <c r="L30" s="156">
        <f t="shared" si="9"/>
        <v>-0.005534780295</v>
      </c>
      <c r="M30" s="156">
        <f t="shared" si="9"/>
        <v>0.009389043525</v>
      </c>
      <c r="N30" s="156">
        <f t="shared" si="9"/>
        <v>0.01586111951</v>
      </c>
      <c r="O30" s="156">
        <f t="shared" si="9"/>
        <v>0.01898645957</v>
      </c>
      <c r="P30" s="17"/>
      <c r="Q30" s="17"/>
      <c r="R30" s="17"/>
      <c r="S30" s="17"/>
      <c r="T30" s="17"/>
      <c r="U30" s="17"/>
      <c r="V30" s="17"/>
      <c r="W30" s="17"/>
      <c r="X30" s="17"/>
      <c r="Z30" s="17"/>
      <c r="AA30" s="17"/>
      <c r="AB30" s="17"/>
      <c r="AC30" s="17"/>
      <c r="AD30" s="17"/>
    </row>
    <row r="31" ht="15.75" customHeight="1">
      <c r="D31" s="51"/>
      <c r="G31" s="162"/>
      <c r="H31" s="162"/>
      <c r="I31" s="162"/>
      <c r="J31" s="162"/>
      <c r="K31" s="163"/>
      <c r="L31" s="163"/>
      <c r="M31" s="163"/>
      <c r="N31" s="163"/>
      <c r="O31" s="163"/>
      <c r="P31" s="17"/>
      <c r="Q31" s="17"/>
      <c r="R31" s="17"/>
      <c r="S31" s="17"/>
      <c r="T31" s="17"/>
      <c r="U31" s="17"/>
      <c r="V31" s="17"/>
      <c r="W31" s="17"/>
      <c r="X31" s="17"/>
      <c r="Z31" s="17"/>
      <c r="AA31" s="17"/>
      <c r="AB31" s="17"/>
      <c r="AC31" s="17"/>
      <c r="AD31" s="17"/>
    </row>
    <row r="32" ht="15.75" customHeight="1">
      <c r="D32" s="150" t="s">
        <v>346</v>
      </c>
      <c r="P32" s="17"/>
      <c r="Q32" s="17"/>
      <c r="R32" s="17"/>
      <c r="S32" s="17"/>
      <c r="T32" s="17"/>
      <c r="U32" s="17"/>
      <c r="V32" s="17"/>
      <c r="W32" s="17"/>
      <c r="X32" s="17"/>
      <c r="Z32" s="17"/>
      <c r="AA32" s="17"/>
      <c r="AB32" s="17"/>
      <c r="AC32" s="17"/>
      <c r="AD32" s="17"/>
    </row>
    <row r="33" ht="15.75" customHeight="1">
      <c r="F33" s="152"/>
      <c r="H33" s="152"/>
      <c r="J33" s="152"/>
      <c r="L33" s="27"/>
      <c r="M33" s="27"/>
      <c r="N33" s="27"/>
      <c r="O33" s="27"/>
      <c r="P33" s="17"/>
      <c r="Q33" s="17"/>
      <c r="R33" s="17"/>
      <c r="S33" s="17"/>
      <c r="T33" s="17"/>
      <c r="U33" s="17"/>
      <c r="V33" s="17"/>
      <c r="W33" s="17"/>
      <c r="X33" s="17"/>
      <c r="Z33" s="17"/>
      <c r="AA33" s="17"/>
      <c r="AB33" s="17"/>
      <c r="AC33" s="17"/>
      <c r="AD33" s="17"/>
    </row>
    <row r="34" ht="15.75" customHeight="1">
      <c r="D34" s="17" t="s">
        <v>341</v>
      </c>
      <c r="E34" s="153" t="str">
        <f>Currency</f>
        <v>[₦]</v>
      </c>
      <c r="G34" s="164"/>
      <c r="I34" s="164"/>
      <c r="K34" s="156">
        <f>'P&amp;L'!K31</f>
        <v>-886496.8723</v>
      </c>
      <c r="L34" s="156">
        <f>'P&amp;L'!L31</f>
        <v>-1318563.058</v>
      </c>
      <c r="M34" s="156">
        <f>'P&amp;L'!M31</f>
        <v>4442193.303</v>
      </c>
      <c r="N34" s="156">
        <f>'P&amp;L'!N31</f>
        <v>13874225.94</v>
      </c>
      <c r="O34" s="156">
        <f>'P&amp;L'!O31</f>
        <v>28203741.6</v>
      </c>
      <c r="P34" s="17"/>
      <c r="Q34" s="17"/>
      <c r="R34" s="17"/>
      <c r="S34" s="17"/>
      <c r="T34" s="17"/>
      <c r="U34" s="17"/>
      <c r="V34" s="17"/>
      <c r="W34" s="17"/>
      <c r="X34" s="17"/>
      <c r="Z34" s="17"/>
      <c r="AA34" s="17"/>
      <c r="AB34" s="17"/>
      <c r="AC34" s="17"/>
      <c r="AD34" s="17"/>
    </row>
    <row r="35" ht="15.75" customHeight="1">
      <c r="D35" s="17" t="s">
        <v>38</v>
      </c>
      <c r="E35" s="153" t="str">
        <f>Currency</f>
        <v>[₦]</v>
      </c>
      <c r="F35" s="164"/>
      <c r="G35" s="164"/>
      <c r="H35" s="164"/>
      <c r="I35" s="164"/>
      <c r="J35" s="164"/>
      <c r="K35" s="156">
        <f>BS!K18</f>
        <v>11140279.83</v>
      </c>
      <c r="L35" s="156">
        <f>BS!L18</f>
        <v>8280189.242</v>
      </c>
      <c r="M35" s="156">
        <f>BS!M18</f>
        <v>10964694.01</v>
      </c>
      <c r="N35" s="156">
        <f>BS!N18</f>
        <v>21197968.25</v>
      </c>
      <c r="O35" s="156">
        <f>BS!O18</f>
        <v>43835897.62</v>
      </c>
      <c r="P35" s="17"/>
      <c r="Q35" s="17"/>
      <c r="R35" s="17"/>
      <c r="S35" s="17"/>
      <c r="T35" s="17"/>
      <c r="U35" s="17"/>
      <c r="V35" s="17"/>
      <c r="W35" s="17"/>
      <c r="X35" s="17"/>
      <c r="Z35" s="17"/>
      <c r="AA35" s="17"/>
      <c r="AB35" s="17"/>
      <c r="AC35" s="17"/>
      <c r="AD35" s="17"/>
    </row>
    <row r="36" ht="15.75" customHeight="1">
      <c r="D36" s="17" t="s">
        <v>347</v>
      </c>
      <c r="E36" s="153" t="str">
        <f>Currency</f>
        <v>[₦]</v>
      </c>
      <c r="F36" s="164"/>
      <c r="G36" s="164"/>
      <c r="H36" s="164"/>
      <c r="I36" s="164"/>
      <c r="J36" s="164"/>
      <c r="K36" s="156">
        <f>BS!K23</f>
        <v>4446402.553</v>
      </c>
      <c r="L36" s="156">
        <f>BS!L23</f>
        <v>3127839.495</v>
      </c>
      <c r="M36" s="156">
        <f>BS!M23</f>
        <v>6681594.137</v>
      </c>
      <c r="N36" s="156">
        <f>BS!N23</f>
        <v>17780974.89</v>
      </c>
      <c r="O36" s="156">
        <f>BS!O23</f>
        <v>40343968.16</v>
      </c>
      <c r="P36" s="17"/>
      <c r="Q36" s="17"/>
      <c r="R36" s="17"/>
      <c r="S36" s="17"/>
      <c r="T36" s="17"/>
      <c r="U36" s="17"/>
      <c r="V36" s="17"/>
      <c r="W36" s="17"/>
      <c r="X36" s="17"/>
      <c r="Z36" s="17"/>
      <c r="AA36" s="17"/>
      <c r="AB36" s="17"/>
      <c r="AC36" s="17"/>
      <c r="AD36" s="17"/>
    </row>
    <row r="37" ht="15.75" customHeight="1">
      <c r="D37" s="17" t="s">
        <v>348</v>
      </c>
      <c r="E37" s="153" t="str">
        <f>Currency</f>
        <v>[₦]</v>
      </c>
      <c r="F37" s="164"/>
      <c r="G37" s="164"/>
      <c r="H37" s="164"/>
      <c r="I37" s="164"/>
      <c r="J37" s="164"/>
      <c r="K37" s="159">
        <f>BS!K26</f>
        <v>6400000</v>
      </c>
      <c r="L37" s="159">
        <f>BS!L26</f>
        <v>4800000</v>
      </c>
      <c r="M37" s="159">
        <f>BS!M26</f>
        <v>3200000</v>
      </c>
      <c r="N37" s="159">
        <f>BS!N26</f>
        <v>1600000</v>
      </c>
      <c r="O37" s="159">
        <f>BS!O26</f>
        <v>0.000000006577465683</v>
      </c>
      <c r="P37" s="17"/>
      <c r="Q37" s="17"/>
      <c r="R37" s="17"/>
      <c r="S37" s="17"/>
      <c r="T37" s="17"/>
      <c r="U37" s="17"/>
      <c r="V37" s="17"/>
      <c r="W37" s="17"/>
      <c r="X37" s="17"/>
      <c r="Z37" s="17"/>
      <c r="AA37" s="17"/>
      <c r="AB37" s="17"/>
      <c r="AC37" s="17"/>
      <c r="AD37" s="17"/>
    </row>
    <row r="38" ht="15.75" customHeight="1">
      <c r="D38" s="17" t="s">
        <v>349</v>
      </c>
      <c r="E38" s="153"/>
      <c r="G38" s="29"/>
      <c r="H38" s="29"/>
      <c r="I38" s="29"/>
      <c r="J38" s="29"/>
      <c r="K38" s="165">
        <f t="shared" ref="K38:O38" si="10">IFERROR(K34/K35,"Please Enter Values")</f>
        <v>-0.07957581729</v>
      </c>
      <c r="L38" s="165">
        <f t="shared" si="10"/>
        <v>-0.1592431066</v>
      </c>
      <c r="M38" s="165">
        <f t="shared" si="10"/>
        <v>0.4051360939</v>
      </c>
      <c r="N38" s="165">
        <f t="shared" si="10"/>
        <v>0.6545073459</v>
      </c>
      <c r="O38" s="165">
        <f t="shared" si="10"/>
        <v>0.6433937282</v>
      </c>
      <c r="P38" s="17"/>
      <c r="Q38" s="17"/>
      <c r="R38" s="17"/>
      <c r="S38" s="17"/>
      <c r="T38" s="17"/>
      <c r="U38" s="17"/>
      <c r="V38" s="17"/>
      <c r="W38" s="17"/>
      <c r="X38" s="17"/>
      <c r="Z38" s="17"/>
      <c r="AA38" s="17"/>
      <c r="AB38" s="17"/>
      <c r="AC38" s="17"/>
      <c r="AD38" s="17"/>
    </row>
    <row r="39" ht="15.75" customHeight="1">
      <c r="D39" s="17" t="s">
        <v>350</v>
      </c>
      <c r="E39" s="166"/>
      <c r="G39" s="29"/>
      <c r="H39" s="29"/>
      <c r="I39" s="29"/>
      <c r="J39" s="29"/>
      <c r="K39" s="165">
        <f t="shared" ref="K39:O39" si="11">IFERROR(K34/K36,"Please Enter Values")</f>
        <v>-0.1993739572</v>
      </c>
      <c r="L39" s="165">
        <f t="shared" si="11"/>
        <v>-0.4215571355</v>
      </c>
      <c r="M39" s="165">
        <f t="shared" si="11"/>
        <v>0.6648403377</v>
      </c>
      <c r="N39" s="165">
        <f t="shared" si="11"/>
        <v>0.7802848846</v>
      </c>
      <c r="O39" s="165">
        <f t="shared" si="11"/>
        <v>0.6990819912</v>
      </c>
      <c r="P39" s="17"/>
      <c r="Q39" s="17"/>
      <c r="R39" s="17"/>
      <c r="S39" s="17"/>
      <c r="T39" s="17"/>
      <c r="U39" s="17"/>
      <c r="V39" s="17"/>
      <c r="W39" s="17"/>
      <c r="X39" s="17"/>
      <c r="Z39" s="17"/>
      <c r="AA39" s="17"/>
      <c r="AB39" s="17"/>
      <c r="AC39" s="17"/>
      <c r="AD39" s="17"/>
    </row>
    <row r="40" ht="15.75" customHeight="1">
      <c r="D40" s="17" t="s">
        <v>351</v>
      </c>
      <c r="E40" s="166"/>
      <c r="G40" s="29"/>
      <c r="H40" s="29"/>
      <c r="I40" s="29"/>
      <c r="J40" s="29"/>
      <c r="K40" s="165">
        <f t="shared" ref="K40:O40" si="12">IFERROR(K34/(K35+K37),"Please Enter Values")</f>
        <v>-0.05054063452</v>
      </c>
      <c r="L40" s="165">
        <f t="shared" si="12"/>
        <v>-0.1008061148</v>
      </c>
      <c r="M40" s="165">
        <f t="shared" si="12"/>
        <v>0.3136102551</v>
      </c>
      <c r="N40" s="165">
        <f t="shared" si="12"/>
        <v>0.6085729126</v>
      </c>
      <c r="O40" s="165">
        <f t="shared" si="12"/>
        <v>0.6433937282</v>
      </c>
      <c r="P40" s="17"/>
      <c r="Q40" s="17"/>
      <c r="R40" s="17"/>
      <c r="S40" s="17"/>
      <c r="T40" s="17"/>
      <c r="U40" s="17"/>
      <c r="V40" s="17"/>
      <c r="W40" s="17"/>
      <c r="X40" s="17"/>
      <c r="Z40" s="17"/>
      <c r="AA40" s="17"/>
      <c r="AB40" s="17"/>
      <c r="AC40" s="17"/>
      <c r="AD40" s="17"/>
    </row>
    <row r="41" ht="15.75" customHeight="1">
      <c r="D41" s="17"/>
      <c r="E41" s="166"/>
      <c r="F41" s="29"/>
      <c r="G41" s="29"/>
      <c r="H41" s="29"/>
      <c r="I41" s="29"/>
      <c r="J41" s="29"/>
      <c r="K41" s="122"/>
      <c r="L41" s="27"/>
      <c r="M41" s="27"/>
      <c r="N41" s="27"/>
      <c r="O41" s="27"/>
      <c r="P41" s="17"/>
      <c r="Q41" s="17"/>
      <c r="R41" s="17"/>
      <c r="S41" s="17"/>
      <c r="T41" s="17"/>
      <c r="U41" s="17"/>
      <c r="V41" s="17"/>
      <c r="W41" s="17"/>
      <c r="X41" s="17"/>
      <c r="Z41" s="17"/>
      <c r="AA41" s="17"/>
      <c r="AB41" s="17"/>
      <c r="AC41" s="17"/>
      <c r="AD41" s="17"/>
    </row>
    <row r="42" ht="15.75" customHeight="1">
      <c r="D42" s="150" t="s">
        <v>352</v>
      </c>
      <c r="P42" s="17"/>
      <c r="Q42" s="17"/>
      <c r="R42" s="17"/>
      <c r="S42" s="17"/>
      <c r="T42" s="17"/>
      <c r="U42" s="17"/>
      <c r="V42" s="17"/>
      <c r="W42" s="17"/>
      <c r="X42" s="17"/>
      <c r="Z42" s="17"/>
      <c r="AA42" s="17"/>
      <c r="AB42" s="17"/>
      <c r="AC42" s="17"/>
      <c r="AD42" s="17"/>
    </row>
    <row r="43" ht="15.75" customHeight="1">
      <c r="D43" s="17"/>
      <c r="E43" s="153"/>
      <c r="F43" s="29"/>
      <c r="G43" s="29"/>
      <c r="H43" s="29"/>
      <c r="I43" s="29"/>
      <c r="J43" s="29"/>
      <c r="K43" s="156"/>
      <c r="L43" s="156"/>
      <c r="M43" s="156"/>
      <c r="N43" s="156"/>
      <c r="O43" s="156"/>
      <c r="P43" s="17"/>
      <c r="Q43" s="17"/>
      <c r="R43" s="17"/>
      <c r="S43" s="17"/>
      <c r="T43" s="17"/>
      <c r="U43" s="17"/>
      <c r="V43" s="17"/>
      <c r="W43" s="17"/>
      <c r="X43" s="17"/>
      <c r="Z43" s="17"/>
      <c r="AA43" s="17"/>
      <c r="AB43" s="17"/>
      <c r="AC43" s="17"/>
      <c r="AD43" s="17"/>
    </row>
    <row r="44" ht="15.75" customHeight="1">
      <c r="D44" s="17" t="s">
        <v>309</v>
      </c>
      <c r="E44" s="153" t="str">
        <f>Currency</f>
        <v>[₦]</v>
      </c>
      <c r="F44" s="29"/>
      <c r="G44" s="29"/>
      <c r="H44" s="29"/>
      <c r="I44" s="29"/>
      <c r="J44" s="29"/>
      <c r="K44" s="156">
        <f>BS!K34</f>
        <v>6693877.278</v>
      </c>
      <c r="L44" s="156">
        <f>BS!L34</f>
        <v>5152349.747</v>
      </c>
      <c r="M44" s="156">
        <f>BS!M34</f>
        <v>4283099.874</v>
      </c>
      <c r="N44" s="156">
        <f>BS!N34</f>
        <v>3416993.361</v>
      </c>
      <c r="O44" s="156">
        <f>BS!O34</f>
        <v>3491929.452</v>
      </c>
      <c r="P44" s="17"/>
      <c r="Q44" s="17"/>
      <c r="R44" s="17"/>
      <c r="S44" s="17"/>
      <c r="T44" s="17"/>
      <c r="U44" s="17"/>
      <c r="V44" s="17"/>
      <c r="W44" s="17"/>
      <c r="X44" s="17"/>
      <c r="Z44" s="17"/>
      <c r="AA44" s="17"/>
      <c r="AB44" s="17"/>
      <c r="AC44" s="17"/>
      <c r="AD44" s="17"/>
    </row>
    <row r="45">
      <c r="D45" s="17" t="s">
        <v>38</v>
      </c>
      <c r="E45" s="153" t="str">
        <f>Currency</f>
        <v>[₦]</v>
      </c>
      <c r="K45" s="159">
        <f>BS!K18</f>
        <v>11140279.83</v>
      </c>
      <c r="L45" s="159">
        <f>BS!L18</f>
        <v>8280189.242</v>
      </c>
      <c r="M45" s="159">
        <f>BS!M18</f>
        <v>10964694.01</v>
      </c>
      <c r="N45" s="159">
        <f>BS!N18</f>
        <v>21197968.25</v>
      </c>
      <c r="O45" s="159">
        <f>BS!O18</f>
        <v>43835897.62</v>
      </c>
    </row>
    <row r="46" ht="15.75" customHeight="1">
      <c r="D46" s="17" t="s">
        <v>347</v>
      </c>
      <c r="E46" s="153" t="str">
        <f>Currency</f>
        <v>[₦]</v>
      </c>
      <c r="F46" s="152"/>
      <c r="H46" s="152"/>
      <c r="K46" s="167">
        <f>BS!K23</f>
        <v>4446402.553</v>
      </c>
      <c r="L46" s="167">
        <f>BS!L23</f>
        <v>3127839.495</v>
      </c>
      <c r="M46" s="167">
        <f>BS!M23</f>
        <v>6681594.137</v>
      </c>
      <c r="N46" s="167">
        <f>BS!N23</f>
        <v>17780974.89</v>
      </c>
      <c r="O46" s="167">
        <f>BS!O23</f>
        <v>40343968.16</v>
      </c>
      <c r="P46" s="17"/>
      <c r="Q46" s="17"/>
      <c r="R46" s="17"/>
      <c r="S46" s="17"/>
      <c r="T46" s="17"/>
      <c r="U46" s="17"/>
      <c r="V46" s="17"/>
      <c r="W46" s="17"/>
      <c r="X46" s="17"/>
      <c r="Z46" s="17"/>
      <c r="AA46" s="17"/>
      <c r="AB46" s="17"/>
      <c r="AC46" s="17"/>
      <c r="AD46" s="17"/>
    </row>
    <row r="47" ht="15.75" customHeight="1">
      <c r="D47" s="17" t="s">
        <v>353</v>
      </c>
      <c r="E47" s="153" t="str">
        <f>Currency</f>
        <v>[₦]</v>
      </c>
      <c r="G47" s="154"/>
      <c r="I47" s="154"/>
      <c r="K47" s="156">
        <f>BS!K26</f>
        <v>6400000</v>
      </c>
      <c r="L47" s="156">
        <f>BS!L26</f>
        <v>4800000</v>
      </c>
      <c r="M47" s="156">
        <f>BS!M26</f>
        <v>3200000</v>
      </c>
      <c r="N47" s="156">
        <f>BS!N26</f>
        <v>1600000</v>
      </c>
      <c r="O47" s="156">
        <f>BS!O26</f>
        <v>0.000000006577465683</v>
      </c>
      <c r="P47" s="17"/>
      <c r="Q47" s="17"/>
      <c r="R47" s="17"/>
      <c r="S47" s="17"/>
      <c r="T47" s="17"/>
      <c r="U47" s="17"/>
      <c r="V47" s="17"/>
      <c r="W47" s="17"/>
      <c r="X47" s="17"/>
      <c r="Z47" s="17"/>
      <c r="AA47" s="17"/>
      <c r="AB47" s="17"/>
      <c r="AC47" s="17"/>
      <c r="AD47" s="17"/>
    </row>
    <row r="48" ht="15.75" customHeight="1">
      <c r="D48" s="17" t="s">
        <v>354</v>
      </c>
      <c r="E48" s="153" t="str">
        <f>Currency</f>
        <v>[₦]</v>
      </c>
      <c r="F48" s="154"/>
      <c r="G48" s="154"/>
      <c r="H48" s="154"/>
      <c r="I48" s="154"/>
      <c r="J48" s="154"/>
      <c r="K48" s="156">
        <f>'P&amp;L'!K27</f>
        <v>-94670.71397</v>
      </c>
      <c r="L48" s="156">
        <f>'P&amp;L'!L27</f>
        <v>-979579.2319</v>
      </c>
      <c r="M48" s="156">
        <f>'P&amp;L'!M27</f>
        <v>6590204.586</v>
      </c>
      <c r="N48" s="156">
        <f>'P&amp;L'!N27</f>
        <v>19969767.25</v>
      </c>
      <c r="O48" s="156">
        <f>'P&amp;L'!O27</f>
        <v>40345734.23</v>
      </c>
      <c r="P48" s="17"/>
      <c r="Q48" s="17"/>
      <c r="R48" s="17"/>
      <c r="S48" s="17"/>
      <c r="T48" s="17"/>
      <c r="U48" s="17"/>
      <c r="V48" s="17"/>
      <c r="W48" s="17"/>
      <c r="X48" s="17"/>
      <c r="Z48" s="17"/>
      <c r="AA48" s="17"/>
      <c r="AB48" s="17"/>
      <c r="AC48" s="17"/>
      <c r="AD48" s="17"/>
    </row>
    <row r="49" ht="15.75" customHeight="1">
      <c r="D49" s="17" t="s">
        <v>327</v>
      </c>
      <c r="E49" s="153" t="str">
        <f>Currency</f>
        <v>[₦]</v>
      </c>
      <c r="F49" s="154"/>
      <c r="G49" s="154"/>
      <c r="H49" s="154"/>
      <c r="I49" s="154"/>
      <c r="J49" s="154"/>
      <c r="K49" s="156">
        <f>'P&amp;L'!K28</f>
        <v>433753.4976</v>
      </c>
      <c r="L49" s="156">
        <f>'P&amp;L'!L28</f>
        <v>338983.8259</v>
      </c>
      <c r="M49" s="156">
        <f>'P&amp;L'!M28</f>
        <v>244214.1541</v>
      </c>
      <c r="N49" s="156">
        <f>'P&amp;L'!N28</f>
        <v>149444.4824</v>
      </c>
      <c r="O49" s="156">
        <f>'P&amp;L'!O28</f>
        <v>54674.81062</v>
      </c>
      <c r="P49" s="17"/>
      <c r="Q49" s="17"/>
      <c r="R49" s="17"/>
      <c r="S49" s="17"/>
      <c r="T49" s="17"/>
      <c r="U49" s="17"/>
      <c r="V49" s="17"/>
      <c r="W49" s="17"/>
      <c r="X49" s="17"/>
      <c r="Z49" s="17"/>
      <c r="AA49" s="17"/>
      <c r="AB49" s="17"/>
      <c r="AC49" s="17"/>
      <c r="AD49" s="17"/>
    </row>
    <row r="50" ht="15.75" customHeight="1">
      <c r="D50" s="17" t="s">
        <v>355</v>
      </c>
      <c r="E50" s="153" t="str">
        <f>Currency</f>
        <v>[₦]</v>
      </c>
      <c r="F50" s="154"/>
      <c r="G50" s="154"/>
      <c r="H50" s="154"/>
      <c r="I50" s="154"/>
      <c r="J50" s="154"/>
      <c r="K50" s="156">
        <f>CF!K14</f>
        <v>110365.0484</v>
      </c>
      <c r="L50" s="156">
        <f>CF!L14</f>
        <v>-666673.056</v>
      </c>
      <c r="M50" s="156">
        <f>CF!M14</f>
        <v>5615933.075</v>
      </c>
      <c r="N50" s="156">
        <f>CF!N14</f>
        <v>14957587.38</v>
      </c>
      <c r="O50" s="156">
        <f>CF!O14</f>
        <v>30030783.46</v>
      </c>
      <c r="P50" s="17"/>
      <c r="Q50" s="17"/>
      <c r="R50" s="17"/>
      <c r="S50" s="17"/>
      <c r="T50" s="17"/>
      <c r="U50" s="17"/>
      <c r="V50" s="17"/>
      <c r="W50" s="17"/>
      <c r="X50" s="17"/>
      <c r="Z50" s="17"/>
      <c r="AA50" s="17"/>
      <c r="AB50" s="17"/>
      <c r="AC50" s="17"/>
      <c r="AD50" s="17"/>
    </row>
    <row r="51" ht="15.75" customHeight="1">
      <c r="D51" s="17" t="s">
        <v>356</v>
      </c>
      <c r="E51" s="17"/>
      <c r="G51" s="154"/>
      <c r="H51" s="154"/>
      <c r="I51" s="154"/>
      <c r="J51" s="154"/>
      <c r="K51" s="156">
        <f t="shared" ref="K51:O51" si="13">IFERROR(K44/K45,"Please Enter Values")</f>
        <v>0.6008715562</v>
      </c>
      <c r="L51" s="156">
        <f t="shared" si="13"/>
        <v>0.6222502405</v>
      </c>
      <c r="M51" s="156">
        <f t="shared" si="13"/>
        <v>0.3906264844</v>
      </c>
      <c r="N51" s="156">
        <f t="shared" si="13"/>
        <v>0.1611943806</v>
      </c>
      <c r="O51" s="156">
        <f t="shared" si="13"/>
        <v>0.07965912966</v>
      </c>
      <c r="P51" s="17"/>
      <c r="Q51" s="17"/>
      <c r="R51" s="17"/>
      <c r="S51" s="17"/>
      <c r="T51" s="17"/>
      <c r="U51" s="17"/>
      <c r="V51" s="17"/>
      <c r="W51" s="17"/>
      <c r="X51" s="17"/>
      <c r="Z51" s="17"/>
      <c r="AA51" s="17"/>
      <c r="AB51" s="17"/>
      <c r="AC51" s="17"/>
      <c r="AD51" s="17"/>
    </row>
    <row r="52" ht="15.75" customHeight="1">
      <c r="D52" s="17" t="s">
        <v>357</v>
      </c>
      <c r="E52" s="17"/>
      <c r="G52" s="154"/>
      <c r="H52" s="154"/>
      <c r="I52" s="154"/>
      <c r="J52" s="154"/>
      <c r="K52" s="156">
        <f t="shared" ref="K52:O52" si="14">IFERROR(K44/K46,"Please Enter Values")</f>
        <v>1.505459121</v>
      </c>
      <c r="L52" s="156">
        <f t="shared" si="14"/>
        <v>1.64725516</v>
      </c>
      <c r="M52" s="156">
        <f t="shared" si="14"/>
        <v>0.6410296385</v>
      </c>
      <c r="N52" s="156">
        <f t="shared" si="14"/>
        <v>0.192171317</v>
      </c>
      <c r="O52" s="156">
        <f t="shared" si="14"/>
        <v>0.08655394129</v>
      </c>
      <c r="P52" s="17"/>
      <c r="Q52" s="17"/>
      <c r="R52" s="17"/>
      <c r="S52" s="17"/>
      <c r="T52" s="17"/>
      <c r="U52" s="17"/>
      <c r="V52" s="17"/>
      <c r="W52" s="17"/>
      <c r="X52" s="17"/>
      <c r="Z52" s="17"/>
      <c r="AA52" s="17"/>
      <c r="AB52" s="17"/>
      <c r="AC52" s="17"/>
      <c r="AD52" s="17"/>
    </row>
    <row r="53" ht="15.75" customHeight="1">
      <c r="D53" s="51" t="s">
        <v>358</v>
      </c>
      <c r="G53" s="154"/>
      <c r="H53" s="154"/>
      <c r="I53" s="154"/>
      <c r="J53" s="154"/>
      <c r="K53" s="156">
        <f t="shared" ref="K53:O53" si="15">IFERROR(K47/(K48+F46),"Please Enter Values")</f>
        <v>-67.60274357</v>
      </c>
      <c r="L53" s="156">
        <f t="shared" si="15"/>
        <v>-4.900063051</v>
      </c>
      <c r="M53" s="156">
        <f t="shared" si="15"/>
        <v>0.485569144</v>
      </c>
      <c r="N53" s="156">
        <f t="shared" si="15"/>
        <v>0.08012111408</v>
      </c>
      <c r="O53" s="156">
        <f t="shared" si="15"/>
        <v>0</v>
      </c>
      <c r="P53" s="17"/>
      <c r="Q53" s="17"/>
      <c r="R53" s="17"/>
      <c r="S53" s="17"/>
      <c r="T53" s="17"/>
      <c r="U53" s="17"/>
      <c r="V53" s="17"/>
      <c r="W53" s="17"/>
      <c r="X53" s="17"/>
      <c r="Z53" s="17"/>
      <c r="AA53" s="17"/>
      <c r="AB53" s="17"/>
      <c r="AC53" s="17"/>
      <c r="AD53" s="17"/>
    </row>
    <row r="54" ht="15.75" customHeight="1">
      <c r="D54" s="51" t="s">
        <v>359</v>
      </c>
      <c r="G54" s="17"/>
      <c r="H54" s="17"/>
      <c r="I54" s="17"/>
      <c r="J54" s="17"/>
      <c r="K54" s="156">
        <f t="shared" ref="K54:O54" si="16">IFERROR(K48/K49,"Please Enter Values")</f>
        <v>-0.2182592521</v>
      </c>
      <c r="L54" s="156">
        <f t="shared" si="16"/>
        <v>-2.889752127</v>
      </c>
      <c r="M54" s="156">
        <f t="shared" si="16"/>
        <v>26.98535067</v>
      </c>
      <c r="N54" s="156">
        <f t="shared" si="16"/>
        <v>133.6266614</v>
      </c>
      <c r="O54" s="156">
        <f t="shared" si="16"/>
        <v>737.9217921</v>
      </c>
      <c r="P54" s="17"/>
      <c r="Q54" s="17"/>
      <c r="R54" s="17"/>
      <c r="S54" s="17"/>
      <c r="T54" s="17"/>
      <c r="U54" s="17"/>
      <c r="V54" s="17"/>
      <c r="W54" s="17"/>
      <c r="X54" s="17"/>
      <c r="Z54" s="17"/>
      <c r="AA54" s="17"/>
      <c r="AB54" s="17"/>
      <c r="AC54" s="17"/>
      <c r="AD54" s="17"/>
    </row>
    <row r="55" ht="15.75" customHeight="1">
      <c r="D55" s="51" t="s">
        <v>360</v>
      </c>
      <c r="J55" s="17"/>
      <c r="K55" s="156">
        <f t="shared" ref="K55:O55" si="17">IFERROR(K50/K47,"Please Enter Values")</f>
        <v>0.01724453881</v>
      </c>
      <c r="L55" s="156">
        <f t="shared" si="17"/>
        <v>-0.13889022</v>
      </c>
      <c r="M55" s="156">
        <f t="shared" si="17"/>
        <v>1.754979086</v>
      </c>
      <c r="N55" s="156">
        <f t="shared" si="17"/>
        <v>9.34849211</v>
      </c>
      <c r="O55" s="168">
        <f t="shared" si="17"/>
        <v>4.56571E+15</v>
      </c>
      <c r="P55" s="17"/>
      <c r="Q55" s="17"/>
      <c r="R55" s="17"/>
      <c r="S55" s="17"/>
      <c r="T55" s="17"/>
      <c r="U55" s="17"/>
      <c r="V55" s="17"/>
      <c r="W55" s="17"/>
      <c r="X55" s="17"/>
      <c r="Z55" s="17"/>
      <c r="AA55" s="17"/>
      <c r="AB55" s="17"/>
      <c r="AC55" s="17"/>
      <c r="AD55" s="17"/>
    </row>
    <row r="56" ht="15.75" customHeight="1">
      <c r="D56" s="17"/>
      <c r="E56" s="151"/>
      <c r="F56" s="162"/>
      <c r="G56" s="162"/>
      <c r="H56" s="162"/>
      <c r="I56" s="162"/>
      <c r="J56" s="29"/>
      <c r="K56" s="122"/>
      <c r="L56" s="27"/>
      <c r="M56" s="27"/>
      <c r="N56" s="27"/>
      <c r="O56" s="27"/>
      <c r="P56" s="17"/>
      <c r="Q56" s="17"/>
      <c r="R56" s="17"/>
      <c r="S56" s="17"/>
      <c r="T56" s="17"/>
      <c r="U56" s="17"/>
      <c r="V56" s="17"/>
      <c r="W56" s="17"/>
      <c r="X56" s="17"/>
      <c r="Z56" s="17"/>
      <c r="AA56" s="17"/>
      <c r="AB56" s="17"/>
      <c r="AC56" s="17"/>
      <c r="AD56" s="17"/>
    </row>
    <row r="57" ht="15.75" customHeight="1">
      <c r="D57" s="150" t="s">
        <v>361</v>
      </c>
      <c r="P57" s="17"/>
      <c r="Q57" s="17"/>
      <c r="R57" s="17"/>
      <c r="S57" s="17"/>
      <c r="T57" s="17"/>
      <c r="U57" s="17"/>
      <c r="V57" s="17"/>
      <c r="W57" s="17"/>
      <c r="X57" s="17"/>
      <c r="Z57" s="17"/>
      <c r="AA57" s="17"/>
      <c r="AB57" s="17"/>
      <c r="AC57" s="17"/>
      <c r="AD57" s="17"/>
    </row>
    <row r="58" ht="15.75" customHeight="1">
      <c r="D58" s="17" t="s">
        <v>362</v>
      </c>
      <c r="E58" s="153" t="str">
        <f>Currency</f>
        <v>[₦]</v>
      </c>
      <c r="J58" s="29"/>
      <c r="K58" s="156">
        <f>'P&amp;L'!K13</f>
        <v>153049389.6</v>
      </c>
      <c r="L58" s="156">
        <f>'P&amp;L'!L13</f>
        <v>238232231</v>
      </c>
      <c r="M58" s="156">
        <f>'P&amp;L'!M13</f>
        <v>473125222</v>
      </c>
      <c r="N58" s="156">
        <f>'P&amp;L'!N13</f>
        <v>874731820</v>
      </c>
      <c r="O58" s="156">
        <f>'P&amp;L'!O13</f>
        <v>1485466076</v>
      </c>
      <c r="P58" s="17"/>
      <c r="Q58" s="17"/>
      <c r="R58" s="17"/>
      <c r="S58" s="17"/>
      <c r="T58" s="17"/>
      <c r="U58" s="17"/>
      <c r="V58" s="17"/>
      <c r="W58" s="17"/>
      <c r="X58" s="17"/>
      <c r="Z58" s="17"/>
      <c r="AA58" s="17"/>
      <c r="AB58" s="17"/>
      <c r="AC58" s="17"/>
      <c r="AD58" s="17"/>
    </row>
    <row r="59" ht="15.75" customHeight="1">
      <c r="D59" s="17" t="s">
        <v>363</v>
      </c>
      <c r="E59" s="153" t="str">
        <f>Currency</f>
        <v>[₦]</v>
      </c>
      <c r="F59" s="152"/>
      <c r="H59" s="152"/>
      <c r="J59" s="29"/>
      <c r="K59" s="156">
        <f>BS!K11</f>
        <v>2753353.703</v>
      </c>
      <c r="L59" s="156">
        <f>BS!L11</f>
        <v>2794939.134</v>
      </c>
      <c r="M59" s="156">
        <f>BS!M11</f>
        <v>2837152.654</v>
      </c>
      <c r="N59" s="156">
        <f>BS!N11</f>
        <v>2880003.747</v>
      </c>
      <c r="O59" s="156">
        <f>BS!O11</f>
        <v>2923502.045</v>
      </c>
      <c r="P59" s="17"/>
      <c r="Q59" s="17"/>
      <c r="R59" s="17"/>
      <c r="S59" s="17"/>
      <c r="T59" s="17"/>
      <c r="U59" s="17"/>
      <c r="V59" s="17"/>
      <c r="W59" s="17"/>
      <c r="X59" s="17"/>
      <c r="Z59" s="17"/>
      <c r="AA59" s="17"/>
      <c r="AB59" s="17"/>
      <c r="AC59" s="17"/>
      <c r="AD59" s="17"/>
    </row>
    <row r="60" ht="15.75" customHeight="1">
      <c r="D60" s="17" t="s">
        <v>364</v>
      </c>
      <c r="E60" s="153" t="str">
        <f>Currency</f>
        <v>[₦]</v>
      </c>
      <c r="G60" s="154"/>
      <c r="I60" s="154"/>
      <c r="J60" s="29"/>
      <c r="K60" s="156">
        <f>Inputs!K131</f>
        <v>13</v>
      </c>
      <c r="L60" s="156">
        <f>Inputs!L131</f>
        <v>16</v>
      </c>
      <c r="M60" s="156">
        <f>Inputs!M131</f>
        <v>16</v>
      </c>
      <c r="N60" s="156">
        <f>Inputs!N131</f>
        <v>16</v>
      </c>
      <c r="O60" s="156">
        <f>Inputs!O131</f>
        <v>16</v>
      </c>
      <c r="P60" s="17"/>
      <c r="Q60" s="17"/>
      <c r="R60" s="17"/>
      <c r="S60" s="17"/>
      <c r="T60" s="17"/>
      <c r="U60" s="17"/>
      <c r="V60" s="17"/>
      <c r="W60" s="17"/>
      <c r="X60" s="17"/>
      <c r="Z60" s="17"/>
      <c r="AA60" s="17"/>
      <c r="AB60" s="17"/>
      <c r="AC60" s="17"/>
      <c r="AD60" s="17"/>
    </row>
    <row r="61" ht="15.75" customHeight="1">
      <c r="D61" s="51" t="s">
        <v>365</v>
      </c>
      <c r="E61" s="153"/>
      <c r="G61" s="154"/>
      <c r="H61" s="154"/>
      <c r="I61" s="154"/>
      <c r="J61" s="29"/>
      <c r="K61" s="156">
        <f t="shared" ref="K61:O61" si="18">IFERROR(K58/K59,"Please Enter Values")</f>
        <v>55.58653414</v>
      </c>
      <c r="L61" s="156">
        <f t="shared" si="18"/>
        <v>85.23700144</v>
      </c>
      <c r="M61" s="156">
        <f t="shared" si="18"/>
        <v>166.76058</v>
      </c>
      <c r="N61" s="156">
        <f t="shared" si="18"/>
        <v>303.7259312</v>
      </c>
      <c r="O61" s="156">
        <f t="shared" si="18"/>
        <v>508.1118648</v>
      </c>
      <c r="P61" s="17"/>
      <c r="Q61" s="17"/>
      <c r="R61" s="17"/>
      <c r="S61" s="17"/>
      <c r="T61" s="17"/>
      <c r="U61" s="17"/>
      <c r="V61" s="17"/>
      <c r="W61" s="17"/>
      <c r="X61" s="17"/>
      <c r="Z61" s="17"/>
      <c r="AA61" s="17"/>
      <c r="AB61" s="17"/>
      <c r="AC61" s="17"/>
      <c r="AD61" s="17"/>
    </row>
    <row r="62" ht="15.75" customHeight="1">
      <c r="D62" s="51" t="s">
        <v>366</v>
      </c>
      <c r="G62" s="154"/>
      <c r="H62" s="154"/>
      <c r="I62" s="154"/>
      <c r="J62" s="29"/>
      <c r="K62" s="156">
        <f t="shared" ref="K62:O62" si="19">IFERROR(K58/K60,"Please Enter Values")</f>
        <v>11773029.97</v>
      </c>
      <c r="L62" s="156">
        <f t="shared" si="19"/>
        <v>14889514.44</v>
      </c>
      <c r="M62" s="156">
        <f t="shared" si="19"/>
        <v>29570326.38</v>
      </c>
      <c r="N62" s="156">
        <f t="shared" si="19"/>
        <v>54670738.75</v>
      </c>
      <c r="O62" s="156">
        <f t="shared" si="19"/>
        <v>92841629.73</v>
      </c>
      <c r="P62" s="17"/>
      <c r="Q62" s="17"/>
      <c r="R62" s="17"/>
      <c r="S62" s="17"/>
      <c r="T62" s="17"/>
      <c r="U62" s="17"/>
      <c r="V62" s="17"/>
      <c r="W62" s="17"/>
      <c r="X62" s="17"/>
      <c r="Z62" s="17"/>
      <c r="AA62" s="17"/>
      <c r="AB62" s="17"/>
      <c r="AC62" s="17"/>
      <c r="AD62" s="17"/>
    </row>
    <row r="63" ht="15.75" customHeight="1">
      <c r="D63" s="17"/>
      <c r="E63" s="166"/>
      <c r="F63" s="29"/>
      <c r="G63" s="29"/>
      <c r="H63" s="29"/>
      <c r="I63" s="29"/>
      <c r="J63" s="29"/>
      <c r="K63" s="122"/>
      <c r="L63" s="27"/>
      <c r="M63" s="27"/>
      <c r="N63" s="27"/>
      <c r="O63" s="27"/>
      <c r="P63" s="17"/>
      <c r="Q63" s="17"/>
      <c r="R63" s="17"/>
      <c r="S63" s="17"/>
      <c r="T63" s="17"/>
      <c r="U63" s="17"/>
      <c r="V63" s="17"/>
      <c r="W63" s="17"/>
      <c r="X63" s="17"/>
      <c r="Z63" s="17"/>
      <c r="AA63" s="17"/>
      <c r="AB63" s="17"/>
      <c r="AC63" s="17"/>
      <c r="AD63" s="17"/>
    </row>
    <row r="64" ht="15.75" customHeight="1">
      <c r="D64" s="150" t="s">
        <v>367</v>
      </c>
      <c r="P64" s="162"/>
      <c r="Q64" s="162"/>
      <c r="R64" s="17"/>
      <c r="S64" s="17"/>
      <c r="T64" s="17"/>
      <c r="U64" s="17"/>
      <c r="V64" s="17"/>
      <c r="W64" s="17"/>
      <c r="X64" s="17"/>
      <c r="Z64" s="17"/>
      <c r="AA64" s="17"/>
      <c r="AB64" s="17"/>
      <c r="AC64" s="17"/>
      <c r="AD64" s="17"/>
    </row>
    <row r="65" ht="15.75" customHeight="1">
      <c r="D65" s="17"/>
      <c r="E65" s="153"/>
      <c r="F65" s="152"/>
      <c r="G65" s="152"/>
      <c r="H65" s="152"/>
      <c r="I65" s="152"/>
      <c r="J65" s="152"/>
      <c r="K65" s="169"/>
      <c r="L65" s="169"/>
      <c r="M65" s="169"/>
      <c r="N65" s="169"/>
      <c r="O65" s="169"/>
      <c r="P65" s="152"/>
      <c r="Q65" s="152"/>
      <c r="R65" s="17"/>
      <c r="S65" s="17"/>
      <c r="T65" s="17"/>
      <c r="U65" s="17"/>
      <c r="V65" s="17"/>
      <c r="W65" s="17"/>
      <c r="X65" s="17"/>
      <c r="Z65" s="17"/>
      <c r="AA65" s="17"/>
      <c r="AB65" s="17"/>
      <c r="AC65" s="17"/>
      <c r="AD65" s="17"/>
    </row>
    <row r="66" ht="15.75" customHeight="1">
      <c r="D66" s="17" t="s">
        <v>355</v>
      </c>
      <c r="E66" s="153" t="str">
        <f>Currency</f>
        <v>[₦]</v>
      </c>
      <c r="F66" s="152"/>
      <c r="H66" s="152"/>
      <c r="J66" s="152"/>
      <c r="K66" s="170">
        <f>CF!K14</f>
        <v>110365.0484</v>
      </c>
      <c r="L66" s="170">
        <f>CF!L14</f>
        <v>-666673.056</v>
      </c>
      <c r="M66" s="170">
        <f>CF!M14</f>
        <v>5615933.075</v>
      </c>
      <c r="N66" s="170">
        <f>CF!N14</f>
        <v>14957587.38</v>
      </c>
      <c r="O66" s="170">
        <f>CF!O14</f>
        <v>30030783.46</v>
      </c>
      <c r="P66" s="152"/>
      <c r="R66" s="17"/>
      <c r="S66" s="17"/>
      <c r="T66" s="17"/>
      <c r="U66" s="17"/>
      <c r="V66" s="17"/>
      <c r="W66" s="17"/>
      <c r="X66" s="17"/>
      <c r="Z66" s="17"/>
      <c r="AA66" s="17"/>
      <c r="AB66" s="17"/>
      <c r="AC66" s="17"/>
      <c r="AD66" s="17"/>
    </row>
    <row r="67" ht="15.75" customHeight="1">
      <c r="D67" s="17" t="s">
        <v>368</v>
      </c>
      <c r="E67" s="153" t="str">
        <f>Currency</f>
        <v>[₦]</v>
      </c>
      <c r="G67" s="161"/>
      <c r="I67" s="161"/>
      <c r="K67" s="156">
        <f>'P&amp;L'!K13</f>
        <v>153049389.6</v>
      </c>
      <c r="L67" s="156">
        <f>'P&amp;L'!L13</f>
        <v>238232231</v>
      </c>
      <c r="M67" s="156">
        <f>'P&amp;L'!M13</f>
        <v>473125222</v>
      </c>
      <c r="N67" s="156">
        <f>'P&amp;L'!N13</f>
        <v>874731820</v>
      </c>
      <c r="O67" s="156">
        <f>'P&amp;L'!O13</f>
        <v>1485466076</v>
      </c>
      <c r="Q67" s="161"/>
      <c r="R67" s="17"/>
      <c r="S67" s="17"/>
      <c r="T67" s="17"/>
      <c r="U67" s="17"/>
      <c r="V67" s="17"/>
      <c r="W67" s="17"/>
      <c r="X67" s="17"/>
      <c r="Z67" s="17"/>
      <c r="AA67" s="17"/>
      <c r="AB67" s="17"/>
      <c r="AC67" s="17"/>
      <c r="AD67" s="17"/>
    </row>
    <row r="68" ht="15.75" customHeight="1">
      <c r="D68" s="17" t="s">
        <v>369</v>
      </c>
      <c r="E68" s="153" t="str">
        <f>Currency</f>
        <v>[₦]</v>
      </c>
      <c r="F68" s="161"/>
      <c r="G68" s="161"/>
      <c r="H68" s="161"/>
      <c r="I68" s="161"/>
      <c r="J68" s="161"/>
      <c r="K68" s="156">
        <f>CF!K40</f>
        <v>-2339361.206</v>
      </c>
      <c r="L68" s="156">
        <f>CF!L40</f>
        <v>-3224323.512</v>
      </c>
      <c r="M68" s="156">
        <f>CF!M40</f>
        <v>2949730.33</v>
      </c>
      <c r="N68" s="156">
        <f>CF!N40</f>
        <v>12182194.77</v>
      </c>
      <c r="O68" s="156">
        <f>CF!O40</f>
        <v>27145553.78</v>
      </c>
      <c r="P68" s="161"/>
      <c r="Q68" s="161"/>
      <c r="R68" s="17"/>
      <c r="S68" s="17"/>
      <c r="T68" s="17"/>
      <c r="U68" s="17"/>
      <c r="V68" s="17"/>
      <c r="W68" s="17"/>
      <c r="X68" s="17"/>
      <c r="Z68" s="17"/>
      <c r="AA68" s="17"/>
      <c r="AB68" s="17"/>
      <c r="AC68" s="17"/>
      <c r="AD68" s="17"/>
    </row>
    <row r="69" ht="15.75" customHeight="1">
      <c r="D69" s="17" t="s">
        <v>370</v>
      </c>
      <c r="E69" s="153" t="str">
        <f>Currency</f>
        <v>[₦]</v>
      </c>
      <c r="F69" s="161"/>
      <c r="G69" s="161"/>
      <c r="H69" s="161"/>
      <c r="I69" s="161"/>
      <c r="J69" s="161"/>
      <c r="K69" s="156">
        <f>BS!K33</f>
        <v>293877.2783</v>
      </c>
      <c r="L69" s="156">
        <f>BS!L33</f>
        <v>352349.7473</v>
      </c>
      <c r="M69" s="156">
        <f>BS!M33</f>
        <v>1083099.874</v>
      </c>
      <c r="N69" s="156">
        <f>BS!N33</f>
        <v>1816993.361</v>
      </c>
      <c r="O69" s="156">
        <f>BS!O33</f>
        <v>3491929.452</v>
      </c>
      <c r="P69" s="161"/>
      <c r="Q69" s="161"/>
      <c r="R69" s="17"/>
      <c r="S69" s="17"/>
      <c r="T69" s="17"/>
      <c r="U69" s="17"/>
      <c r="V69" s="17"/>
      <c r="W69" s="17"/>
      <c r="X69" s="17"/>
      <c r="Z69" s="17"/>
      <c r="AA69" s="17"/>
      <c r="AB69" s="17"/>
      <c r="AC69" s="17"/>
      <c r="AD69" s="17"/>
    </row>
    <row r="70" ht="15.75" customHeight="1">
      <c r="D70" s="17" t="s">
        <v>371</v>
      </c>
      <c r="E70" s="153" t="str">
        <f>Currency</f>
        <v>[₦]</v>
      </c>
      <c r="F70" s="161"/>
      <c r="G70" s="161"/>
      <c r="H70" s="161"/>
      <c r="I70" s="161"/>
      <c r="J70" s="161"/>
      <c r="K70" s="156">
        <f>BS!K11</f>
        <v>2753353.703</v>
      </c>
      <c r="L70" s="156">
        <f>BS!L11</f>
        <v>2794939.134</v>
      </c>
      <c r="M70" s="156">
        <f>BS!M11</f>
        <v>2837152.654</v>
      </c>
      <c r="N70" s="156">
        <f>BS!N11</f>
        <v>2880003.747</v>
      </c>
      <c r="O70" s="156">
        <f>BS!O11</f>
        <v>2923502.045</v>
      </c>
      <c r="P70" s="161"/>
      <c r="Q70" s="161"/>
      <c r="R70" s="17"/>
      <c r="S70" s="17"/>
      <c r="T70" s="17"/>
      <c r="U70" s="17"/>
      <c r="V70" s="17"/>
      <c r="W70" s="17"/>
      <c r="X70" s="17"/>
      <c r="Z70" s="17"/>
      <c r="AA70" s="17"/>
      <c r="AB70" s="17"/>
      <c r="AC70" s="17"/>
      <c r="AD70" s="17"/>
    </row>
    <row r="71" ht="15.75" customHeight="1">
      <c r="D71" s="51" t="s">
        <v>372</v>
      </c>
      <c r="G71" s="161"/>
      <c r="H71" s="161"/>
      <c r="I71" s="161"/>
      <c r="J71" s="161"/>
      <c r="K71" s="156">
        <f t="shared" ref="K71:O71" si="20">IFERROR(K66/K67,"Please Enter Values")</f>
        <v>0.0007211074066</v>
      </c>
      <c r="L71" s="156">
        <f t="shared" si="20"/>
        <v>-0.002798416709</v>
      </c>
      <c r="M71" s="156">
        <f t="shared" si="20"/>
        <v>0.01186986619</v>
      </c>
      <c r="N71" s="156">
        <f t="shared" si="20"/>
        <v>0.01709962646</v>
      </c>
      <c r="O71" s="156">
        <f t="shared" si="20"/>
        <v>0.02021640477</v>
      </c>
      <c r="P71" s="161"/>
      <c r="Q71" s="161"/>
      <c r="R71" s="17"/>
      <c r="S71" s="17"/>
      <c r="T71" s="17"/>
      <c r="U71" s="17"/>
      <c r="V71" s="17"/>
      <c r="W71" s="17"/>
      <c r="X71" s="17"/>
      <c r="Z71" s="17"/>
      <c r="AA71" s="17"/>
      <c r="AB71" s="17"/>
      <c r="AC71" s="17"/>
      <c r="AD71" s="17"/>
    </row>
    <row r="72" ht="15.75" customHeight="1">
      <c r="D72" s="17" t="s">
        <v>373</v>
      </c>
      <c r="E72" s="17"/>
      <c r="G72" s="17"/>
      <c r="H72" s="17"/>
      <c r="I72" s="17"/>
      <c r="J72" s="17"/>
      <c r="K72" s="156">
        <f t="shared" ref="K72:O72" si="21">IFERROR(K68/K66,"Please Enter Values")</f>
        <v>-21.19657663</v>
      </c>
      <c r="L72" s="156">
        <f t="shared" si="21"/>
        <v>4.836438916</v>
      </c>
      <c r="M72" s="156">
        <f t="shared" si="21"/>
        <v>0.5252431412</v>
      </c>
      <c r="N72" s="156">
        <f t="shared" si="21"/>
        <v>0.8144491795</v>
      </c>
      <c r="O72" s="156">
        <f t="shared" si="21"/>
        <v>0.9039242622</v>
      </c>
      <c r="P72" s="17"/>
      <c r="Q72" s="17"/>
      <c r="R72" s="17"/>
      <c r="S72" s="17"/>
      <c r="T72" s="17"/>
      <c r="U72" s="17"/>
      <c r="V72" s="17"/>
      <c r="W72" s="17"/>
      <c r="X72" s="17"/>
      <c r="Z72" s="17"/>
      <c r="AA72" s="17"/>
      <c r="AB72" s="17"/>
      <c r="AC72" s="17"/>
      <c r="AD72" s="17"/>
    </row>
    <row r="73" ht="15.75" customHeight="1">
      <c r="D73" s="17" t="s">
        <v>374</v>
      </c>
      <c r="E73" s="17"/>
      <c r="K73" s="156">
        <f t="shared" ref="K73:O73" si="22">IFERROR(K66/K69,"Please Enter Values")</f>
        <v>0.3755480827</v>
      </c>
      <c r="L73" s="156">
        <f t="shared" si="22"/>
        <v>-1.892077576</v>
      </c>
      <c r="M73" s="156">
        <f t="shared" si="22"/>
        <v>5.185055608</v>
      </c>
      <c r="N73" s="156">
        <f t="shared" si="22"/>
        <v>8.23205395</v>
      </c>
      <c r="O73" s="156">
        <f t="shared" si="22"/>
        <v>8.600054461</v>
      </c>
      <c r="R73" s="17"/>
      <c r="S73" s="17"/>
      <c r="T73" s="17"/>
      <c r="U73" s="17"/>
      <c r="V73" s="17"/>
      <c r="W73" s="17"/>
      <c r="X73" s="17"/>
      <c r="Z73" s="17"/>
      <c r="AA73" s="17"/>
      <c r="AB73" s="17"/>
      <c r="AC73" s="17"/>
      <c r="AD73" s="17"/>
    </row>
    <row r="74" ht="15.75" customHeight="1">
      <c r="D74" s="17" t="s">
        <v>375</v>
      </c>
      <c r="E74" s="151"/>
      <c r="K74" s="156">
        <f t="shared" ref="K74:O74" si="23">IFERROR(K66/K70,"Please Enter Values")</f>
        <v>0.04008386148</v>
      </c>
      <c r="L74" s="156">
        <f t="shared" si="23"/>
        <v>-0.2385286491</v>
      </c>
      <c r="M74" s="156">
        <f t="shared" si="23"/>
        <v>1.97942577</v>
      </c>
      <c r="N74" s="156">
        <f t="shared" si="23"/>
        <v>5.19359997</v>
      </c>
      <c r="O74" s="156">
        <f t="shared" si="23"/>
        <v>10.27219513</v>
      </c>
      <c r="R74" s="29"/>
      <c r="S74" s="29"/>
      <c r="T74" s="17"/>
      <c r="U74" s="17"/>
      <c r="V74" s="17"/>
      <c r="W74" s="17"/>
      <c r="X74" s="17"/>
      <c r="Z74" s="17"/>
      <c r="AA74" s="17"/>
      <c r="AB74" s="17"/>
      <c r="AC74" s="17"/>
      <c r="AD74" s="17"/>
    </row>
    <row r="75" ht="15.75" customHeight="1">
      <c r="D75" s="17"/>
      <c r="E75" s="153"/>
      <c r="F75" s="161"/>
      <c r="G75" s="161"/>
      <c r="H75" s="161"/>
      <c r="I75" s="161"/>
      <c r="J75" s="161"/>
      <c r="K75" s="163"/>
      <c r="L75" s="163"/>
      <c r="M75" s="163"/>
      <c r="N75" s="163"/>
      <c r="O75" s="163"/>
      <c r="P75" s="161"/>
      <c r="Q75" s="161"/>
      <c r="R75" s="29"/>
      <c r="S75" s="29"/>
      <c r="T75" s="17"/>
      <c r="U75" s="17"/>
      <c r="V75" s="17"/>
      <c r="W75" s="17"/>
      <c r="X75" s="17"/>
      <c r="Z75" s="17"/>
      <c r="AA75" s="17"/>
      <c r="AB75" s="17"/>
      <c r="AC75" s="17"/>
      <c r="AD75" s="17"/>
    </row>
    <row r="76" ht="15.75" customHeight="1">
      <c r="D76" s="17"/>
      <c r="E76" s="17"/>
      <c r="F76" s="17"/>
      <c r="G76" s="17"/>
      <c r="H76" s="17"/>
      <c r="I76" s="17"/>
      <c r="J76" s="17"/>
      <c r="K76" s="27"/>
      <c r="L76" s="27"/>
      <c r="M76" s="27"/>
      <c r="N76" s="27"/>
      <c r="O76" s="2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ht="15.75" customHeight="1">
      <c r="D77" s="17"/>
      <c r="E77" s="17"/>
      <c r="F77" s="17"/>
      <c r="G77" s="17"/>
      <c r="H77" s="17"/>
      <c r="I77" s="17"/>
      <c r="J77" s="17"/>
      <c r="K77" s="27"/>
      <c r="L77" s="27"/>
      <c r="M77" s="27"/>
      <c r="N77" s="27"/>
      <c r="O77" s="2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ht="15.75" customHeight="1">
      <c r="D78" s="17"/>
      <c r="E78" s="17"/>
      <c r="F78" s="17"/>
      <c r="G78" s="17"/>
      <c r="H78" s="17"/>
      <c r="I78" s="17"/>
      <c r="J78" s="17"/>
      <c r="K78" s="27"/>
      <c r="L78" s="27"/>
      <c r="M78" s="27"/>
      <c r="N78" s="27"/>
      <c r="O78" s="2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ht="15.75" customHeight="1">
      <c r="D79" s="17"/>
      <c r="E79" s="17"/>
      <c r="F79" s="17"/>
      <c r="G79" s="17"/>
      <c r="H79" s="17"/>
      <c r="I79" s="17"/>
      <c r="J79" s="17"/>
      <c r="K79" s="27"/>
      <c r="L79" s="27"/>
      <c r="M79" s="27"/>
      <c r="N79" s="27"/>
      <c r="O79" s="2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ht="15.75" customHeight="1">
      <c r="D80" s="17"/>
      <c r="E80" s="17"/>
      <c r="F80" s="17"/>
      <c r="G80" s="17"/>
      <c r="H80" s="17"/>
      <c r="I80" s="17"/>
      <c r="J80" s="17"/>
      <c r="K80" s="27"/>
      <c r="L80" s="27"/>
      <c r="M80" s="27"/>
      <c r="N80" s="27"/>
      <c r="O80" s="2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ht="15.75" customHeight="1">
      <c r="D81" s="17"/>
      <c r="E81" s="17"/>
      <c r="F81" s="17"/>
      <c r="G81" s="17"/>
      <c r="H81" s="17"/>
      <c r="I81" s="17"/>
      <c r="J81" s="17"/>
      <c r="K81" s="27"/>
      <c r="L81" s="27"/>
      <c r="M81" s="27"/>
      <c r="N81" s="27"/>
      <c r="O81" s="2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ht="15.75" customHeight="1">
      <c r="D82" s="17"/>
      <c r="E82" s="17"/>
      <c r="F82" s="17"/>
      <c r="G82" s="17"/>
      <c r="H82" s="17"/>
      <c r="I82" s="17"/>
      <c r="J82" s="17"/>
      <c r="K82" s="27"/>
      <c r="L82" s="27"/>
      <c r="M82" s="27"/>
      <c r="N82" s="27"/>
      <c r="O82" s="2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ht="15.75" customHeight="1">
      <c r="D83" s="17"/>
      <c r="E83" s="17"/>
      <c r="F83" s="17"/>
      <c r="G83" s="17"/>
      <c r="H83" s="17"/>
      <c r="I83" s="17"/>
      <c r="J83" s="17"/>
      <c r="K83" s="27"/>
      <c r="L83" s="27"/>
      <c r="M83" s="27"/>
      <c r="N83" s="27"/>
      <c r="O83" s="2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ht="15.75" customHeight="1">
      <c r="D84" s="17"/>
      <c r="E84" s="17"/>
      <c r="F84" s="17"/>
      <c r="G84" s="17"/>
      <c r="H84" s="17"/>
      <c r="I84" s="17"/>
      <c r="J84" s="17"/>
      <c r="K84" s="27"/>
      <c r="L84" s="27"/>
      <c r="M84" s="27"/>
      <c r="N84" s="27"/>
      <c r="O84" s="2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ht="15.75" customHeight="1">
      <c r="D85" s="17"/>
      <c r="E85" s="17"/>
      <c r="F85" s="17"/>
      <c r="G85" s="17"/>
      <c r="H85" s="17"/>
      <c r="I85" s="17"/>
      <c r="J85" s="17"/>
      <c r="K85" s="27"/>
      <c r="L85" s="27"/>
      <c r="M85" s="27"/>
      <c r="N85" s="27"/>
      <c r="O85" s="2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ht="15.75" customHeight="1">
      <c r="D86" s="17"/>
      <c r="E86" s="17"/>
      <c r="F86" s="17"/>
      <c r="G86" s="17"/>
      <c r="H86" s="17"/>
      <c r="I86" s="17"/>
      <c r="J86" s="17"/>
      <c r="K86" s="27"/>
      <c r="L86" s="27"/>
      <c r="M86" s="27"/>
      <c r="N86" s="27"/>
      <c r="O86" s="2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ht="15.75" customHeight="1">
      <c r="D87" s="17"/>
      <c r="E87" s="17"/>
      <c r="F87" s="17"/>
      <c r="G87" s="17"/>
      <c r="H87" s="17"/>
      <c r="I87" s="17"/>
      <c r="J87" s="17"/>
      <c r="K87" s="27"/>
      <c r="L87" s="27"/>
      <c r="M87" s="27"/>
      <c r="N87" s="27"/>
      <c r="O87" s="2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ht="15.75" customHeight="1">
      <c r="D88" s="17"/>
      <c r="E88" s="17"/>
      <c r="F88" s="17"/>
      <c r="G88" s="17"/>
      <c r="H88" s="17"/>
      <c r="I88" s="17"/>
      <c r="J88" s="17"/>
      <c r="K88" s="27"/>
      <c r="L88" s="27"/>
      <c r="M88" s="27"/>
      <c r="N88" s="27"/>
      <c r="O88" s="2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ht="15.75" customHeight="1">
      <c r="D89" s="17"/>
      <c r="E89" s="17"/>
      <c r="F89" s="17"/>
      <c r="G89" s="17"/>
      <c r="H89" s="17"/>
      <c r="I89" s="17"/>
      <c r="J89" s="17"/>
      <c r="K89" s="27"/>
      <c r="L89" s="27"/>
      <c r="M89" s="27"/>
      <c r="N89" s="27"/>
      <c r="O89" s="2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ht="15.75" customHeight="1">
      <c r="D90" s="17"/>
      <c r="E90" s="17"/>
      <c r="F90" s="17"/>
      <c r="G90" s="17"/>
      <c r="H90" s="17"/>
      <c r="I90" s="17"/>
      <c r="J90" s="17"/>
      <c r="K90" s="27"/>
      <c r="L90" s="27"/>
      <c r="M90" s="27"/>
      <c r="N90" s="27"/>
      <c r="O90" s="2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ht="15.75" customHeight="1">
      <c r="D91" s="17"/>
      <c r="E91" s="17"/>
      <c r="F91" s="17"/>
      <c r="G91" s="17"/>
      <c r="H91" s="17"/>
      <c r="I91" s="17"/>
      <c r="J91" s="17"/>
      <c r="K91" s="27"/>
      <c r="L91" s="27"/>
      <c r="M91" s="27"/>
      <c r="N91" s="27"/>
      <c r="O91" s="2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ht="15.75" customHeight="1">
      <c r="D92" s="17"/>
      <c r="E92" s="17"/>
      <c r="F92" s="17"/>
      <c r="G92" s="17"/>
      <c r="H92" s="17"/>
      <c r="I92" s="17"/>
      <c r="J92" s="17"/>
      <c r="K92" s="27"/>
      <c r="L92" s="27"/>
      <c r="M92" s="27"/>
      <c r="N92" s="27"/>
      <c r="O92" s="2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ht="15.75" customHeight="1">
      <c r="D93" s="17"/>
      <c r="E93" s="17"/>
      <c r="F93" s="17"/>
      <c r="G93" s="17"/>
      <c r="H93" s="17"/>
      <c r="I93" s="17"/>
      <c r="J93" s="17"/>
      <c r="K93" s="27"/>
      <c r="L93" s="27"/>
      <c r="M93" s="27"/>
      <c r="N93" s="27"/>
      <c r="O93" s="2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ht="15.75" customHeight="1">
      <c r="D94" s="17"/>
      <c r="E94" s="17"/>
      <c r="F94" s="17"/>
      <c r="G94" s="17"/>
      <c r="H94" s="17"/>
      <c r="I94" s="17"/>
      <c r="J94" s="17"/>
      <c r="K94" s="27"/>
      <c r="L94" s="27"/>
      <c r="M94" s="27"/>
      <c r="N94" s="27"/>
      <c r="O94" s="2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ht="15.75" customHeight="1">
      <c r="D95" s="17"/>
      <c r="E95" s="17"/>
      <c r="F95" s="17"/>
      <c r="G95" s="17"/>
      <c r="H95" s="17"/>
      <c r="I95" s="17"/>
      <c r="J95" s="17"/>
      <c r="K95" s="27"/>
      <c r="L95" s="27"/>
      <c r="M95" s="27"/>
      <c r="N95" s="27"/>
      <c r="O95" s="2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ht="15.75" customHeight="1">
      <c r="D96" s="17"/>
      <c r="E96" s="17"/>
      <c r="F96" s="17"/>
      <c r="G96" s="17"/>
      <c r="H96" s="17"/>
      <c r="I96" s="17"/>
      <c r="J96" s="17"/>
      <c r="K96" s="27"/>
      <c r="L96" s="27"/>
      <c r="M96" s="27"/>
      <c r="N96" s="27"/>
      <c r="O96" s="2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ht="15.75" customHeight="1">
      <c r="D97" s="17"/>
      <c r="E97" s="17"/>
      <c r="F97" s="17"/>
      <c r="G97" s="17"/>
      <c r="H97" s="17"/>
      <c r="I97" s="17"/>
      <c r="J97" s="17"/>
      <c r="K97" s="27"/>
      <c r="L97" s="27"/>
      <c r="M97" s="27"/>
      <c r="N97" s="27"/>
      <c r="O97" s="2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ht="15.75" customHeight="1">
      <c r="D98" s="17"/>
      <c r="E98" s="17"/>
      <c r="F98" s="17"/>
      <c r="G98" s="17"/>
      <c r="H98" s="17"/>
      <c r="I98" s="17"/>
      <c r="J98" s="17"/>
      <c r="K98" s="27"/>
      <c r="L98" s="27"/>
      <c r="M98" s="27"/>
      <c r="N98" s="27"/>
      <c r="O98" s="2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ht="15.75" customHeight="1">
      <c r="D99" s="17"/>
      <c r="E99" s="17"/>
      <c r="F99" s="17"/>
      <c r="G99" s="17"/>
      <c r="H99" s="17"/>
      <c r="I99" s="17"/>
      <c r="J99" s="17"/>
      <c r="K99" s="27"/>
      <c r="L99" s="27"/>
      <c r="M99" s="27"/>
      <c r="N99" s="27"/>
      <c r="O99" s="2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ht="15.75" customHeight="1">
      <c r="D100" s="17"/>
      <c r="E100" s="17"/>
      <c r="F100" s="17"/>
      <c r="G100" s="17"/>
      <c r="H100" s="17"/>
      <c r="I100" s="17"/>
      <c r="J100" s="17"/>
      <c r="K100" s="27"/>
      <c r="L100" s="27"/>
      <c r="M100" s="27"/>
      <c r="N100" s="27"/>
      <c r="O100" s="2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ht="15.75" customHeight="1">
      <c r="D101" s="17"/>
      <c r="E101" s="17"/>
      <c r="F101" s="17"/>
      <c r="G101" s="17"/>
      <c r="H101" s="17"/>
      <c r="I101" s="17"/>
      <c r="J101" s="17"/>
      <c r="K101" s="27"/>
      <c r="L101" s="27"/>
      <c r="M101" s="27"/>
      <c r="N101" s="27"/>
      <c r="O101" s="2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ht="15.75" customHeight="1">
      <c r="D102" s="17"/>
      <c r="E102" s="17"/>
      <c r="F102" s="17"/>
      <c r="G102" s="17"/>
      <c r="H102" s="17"/>
      <c r="I102" s="17"/>
      <c r="J102" s="17"/>
      <c r="K102" s="27"/>
      <c r="L102" s="27"/>
      <c r="M102" s="27"/>
      <c r="N102" s="27"/>
      <c r="O102" s="2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ht="15.75" customHeight="1">
      <c r="D103" s="17"/>
      <c r="E103" s="17"/>
      <c r="F103" s="17"/>
      <c r="G103" s="17"/>
      <c r="H103" s="17"/>
      <c r="I103" s="17"/>
      <c r="J103" s="17"/>
      <c r="K103" s="27"/>
      <c r="L103" s="27"/>
      <c r="M103" s="27"/>
      <c r="N103" s="27"/>
      <c r="O103" s="2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ht="15.75" customHeight="1">
      <c r="D104" s="17"/>
      <c r="E104" s="17"/>
      <c r="F104" s="17"/>
      <c r="G104" s="17"/>
      <c r="H104" s="17"/>
      <c r="I104" s="17"/>
      <c r="J104" s="17"/>
      <c r="K104" s="27"/>
      <c r="L104" s="27"/>
      <c r="M104" s="27"/>
      <c r="N104" s="27"/>
      <c r="O104" s="2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ht="15.75" customHeight="1">
      <c r="D105" s="17"/>
      <c r="E105" s="17"/>
      <c r="F105" s="17"/>
      <c r="G105" s="17"/>
      <c r="H105" s="17"/>
      <c r="I105" s="17"/>
      <c r="J105" s="17"/>
      <c r="K105" s="27"/>
      <c r="L105" s="27"/>
      <c r="M105" s="27"/>
      <c r="N105" s="27"/>
      <c r="O105" s="2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ht="15.75" customHeight="1">
      <c r="D106" s="17"/>
      <c r="E106" s="17"/>
      <c r="F106" s="17"/>
      <c r="G106" s="17"/>
      <c r="H106" s="17"/>
      <c r="I106" s="17"/>
      <c r="J106" s="17"/>
      <c r="K106" s="27"/>
      <c r="L106" s="27"/>
      <c r="M106" s="27"/>
      <c r="N106" s="27"/>
      <c r="O106" s="2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ht="15.75" customHeight="1">
      <c r="D107" s="17"/>
      <c r="E107" s="17"/>
      <c r="F107" s="17"/>
      <c r="G107" s="17"/>
      <c r="H107" s="17"/>
      <c r="I107" s="17"/>
      <c r="J107" s="17"/>
      <c r="K107" s="27"/>
      <c r="L107" s="27"/>
      <c r="M107" s="27"/>
      <c r="N107" s="27"/>
      <c r="O107" s="2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ht="15.75" customHeight="1">
      <c r="D108" s="17"/>
      <c r="E108" s="17"/>
      <c r="F108" s="17"/>
      <c r="G108" s="17"/>
      <c r="H108" s="17"/>
      <c r="I108" s="17"/>
      <c r="J108" s="17"/>
      <c r="K108" s="27"/>
      <c r="L108" s="27"/>
      <c r="M108" s="27"/>
      <c r="N108" s="27"/>
      <c r="O108" s="2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ht="15.75" customHeight="1">
      <c r="D109" s="17"/>
      <c r="E109" s="17"/>
      <c r="F109" s="17"/>
      <c r="G109" s="17"/>
      <c r="H109" s="17"/>
      <c r="I109" s="17"/>
      <c r="J109" s="17"/>
      <c r="K109" s="27"/>
      <c r="L109" s="27"/>
      <c r="M109" s="27"/>
      <c r="N109" s="27"/>
      <c r="O109" s="2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ht="15.75" customHeight="1">
      <c r="D110" s="17"/>
      <c r="E110" s="17"/>
      <c r="F110" s="17"/>
      <c r="G110" s="17"/>
      <c r="H110" s="17"/>
      <c r="I110" s="17"/>
      <c r="J110" s="17"/>
      <c r="K110" s="27"/>
      <c r="L110" s="27"/>
      <c r="M110" s="27"/>
      <c r="N110" s="27"/>
      <c r="O110" s="2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ht="15.75" customHeight="1">
      <c r="D111" s="17"/>
      <c r="E111" s="17"/>
      <c r="F111" s="17"/>
      <c r="G111" s="17"/>
      <c r="H111" s="17"/>
      <c r="I111" s="17"/>
      <c r="J111" s="17"/>
      <c r="K111" s="27"/>
      <c r="L111" s="27"/>
      <c r="M111" s="27"/>
      <c r="N111" s="27"/>
      <c r="O111" s="2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ht="15.75" customHeight="1">
      <c r="D112" s="17"/>
      <c r="E112" s="17"/>
      <c r="F112" s="17"/>
      <c r="G112" s="17"/>
      <c r="H112" s="17"/>
      <c r="I112" s="17"/>
      <c r="J112" s="17"/>
      <c r="K112" s="27"/>
      <c r="L112" s="27"/>
      <c r="M112" s="27"/>
      <c r="N112" s="27"/>
      <c r="O112" s="2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ht="15.75" customHeight="1">
      <c r="D113" s="17"/>
      <c r="E113" s="17"/>
      <c r="F113" s="17"/>
      <c r="G113" s="17"/>
      <c r="H113" s="17"/>
      <c r="I113" s="17"/>
      <c r="J113" s="17"/>
      <c r="K113" s="27"/>
      <c r="L113" s="27"/>
      <c r="M113" s="27"/>
      <c r="N113" s="27"/>
      <c r="O113" s="2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ht="15.75" customHeight="1">
      <c r="D114" s="17"/>
      <c r="E114" s="17"/>
      <c r="F114" s="17"/>
      <c r="G114" s="17"/>
      <c r="H114" s="17"/>
      <c r="I114" s="17"/>
      <c r="J114" s="17"/>
      <c r="K114" s="27"/>
      <c r="L114" s="27"/>
      <c r="M114" s="27"/>
      <c r="N114" s="27"/>
      <c r="O114" s="2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ht="15.75" customHeight="1">
      <c r="D115" s="17"/>
      <c r="E115" s="17"/>
      <c r="F115" s="17"/>
      <c r="G115" s="17"/>
      <c r="H115" s="17"/>
      <c r="I115" s="17"/>
      <c r="J115" s="17"/>
      <c r="K115" s="27"/>
      <c r="L115" s="27"/>
      <c r="M115" s="27"/>
      <c r="N115" s="27"/>
      <c r="O115" s="2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ht="15.75" customHeight="1">
      <c r="D116" s="17"/>
      <c r="E116" s="17"/>
      <c r="F116" s="17"/>
      <c r="G116" s="17"/>
      <c r="H116" s="17"/>
      <c r="I116" s="17"/>
      <c r="J116" s="17"/>
      <c r="K116" s="27"/>
      <c r="L116" s="27"/>
      <c r="M116" s="27"/>
      <c r="N116" s="27"/>
      <c r="O116" s="2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ht="15.75" customHeight="1">
      <c r="D117" s="17"/>
      <c r="E117" s="17"/>
      <c r="F117" s="17"/>
      <c r="G117" s="17"/>
      <c r="H117" s="17"/>
      <c r="I117" s="17"/>
      <c r="J117" s="17"/>
      <c r="K117" s="27"/>
      <c r="L117" s="27"/>
      <c r="M117" s="27"/>
      <c r="N117" s="27"/>
      <c r="O117" s="2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ht="15.75" customHeight="1">
      <c r="D118" s="17"/>
      <c r="E118" s="17"/>
      <c r="F118" s="17"/>
      <c r="G118" s="17"/>
      <c r="H118" s="17"/>
      <c r="I118" s="17"/>
      <c r="J118" s="17"/>
      <c r="K118" s="27"/>
      <c r="L118" s="27"/>
      <c r="M118" s="27"/>
      <c r="N118" s="27"/>
      <c r="O118" s="2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ht="15.75" customHeight="1">
      <c r="D119" s="17"/>
      <c r="E119" s="17"/>
      <c r="F119" s="17"/>
      <c r="G119" s="17"/>
      <c r="H119" s="17"/>
      <c r="I119" s="17"/>
      <c r="J119" s="17"/>
      <c r="K119" s="27"/>
      <c r="L119" s="27"/>
      <c r="M119" s="27"/>
      <c r="N119" s="27"/>
      <c r="O119" s="2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ht="15.75" customHeight="1">
      <c r="D120" s="17"/>
      <c r="E120" s="17"/>
      <c r="F120" s="17"/>
      <c r="G120" s="17"/>
      <c r="H120" s="17"/>
      <c r="I120" s="17"/>
      <c r="J120" s="17"/>
      <c r="K120" s="27"/>
      <c r="L120" s="27"/>
      <c r="M120" s="27"/>
      <c r="N120" s="27"/>
      <c r="O120" s="2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ht="15.75" customHeight="1">
      <c r="D121" s="17"/>
      <c r="E121" s="17"/>
      <c r="F121" s="17"/>
      <c r="G121" s="17"/>
      <c r="H121" s="17"/>
      <c r="I121" s="17"/>
      <c r="J121" s="17"/>
      <c r="K121" s="27"/>
      <c r="L121" s="27"/>
      <c r="M121" s="27"/>
      <c r="N121" s="27"/>
      <c r="O121" s="2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ht="15.75" customHeight="1">
      <c r="D122" s="17"/>
      <c r="E122" s="17"/>
      <c r="F122" s="17"/>
      <c r="G122" s="17"/>
      <c r="H122" s="17"/>
      <c r="I122" s="17"/>
      <c r="J122" s="17"/>
      <c r="K122" s="27"/>
      <c r="L122" s="27"/>
      <c r="M122" s="27"/>
      <c r="N122" s="27"/>
      <c r="O122" s="2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ht="15.75" customHeight="1">
      <c r="D123" s="17"/>
      <c r="E123" s="17"/>
      <c r="F123" s="17"/>
      <c r="G123" s="17"/>
      <c r="H123" s="17"/>
      <c r="I123" s="17"/>
      <c r="J123" s="17"/>
      <c r="K123" s="27"/>
      <c r="L123" s="27"/>
      <c r="M123" s="27"/>
      <c r="N123" s="27"/>
      <c r="O123" s="2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ht="15.75" customHeight="1">
      <c r="D124" s="17"/>
      <c r="E124" s="17"/>
      <c r="F124" s="17"/>
      <c r="G124" s="17"/>
      <c r="H124" s="17"/>
      <c r="I124" s="17"/>
      <c r="J124" s="17"/>
      <c r="K124" s="27"/>
      <c r="L124" s="27"/>
      <c r="M124" s="27"/>
      <c r="N124" s="27"/>
      <c r="O124" s="2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ht="15.75" customHeight="1">
      <c r="D125" s="17"/>
      <c r="E125" s="17"/>
      <c r="F125" s="17"/>
      <c r="G125" s="17"/>
      <c r="H125" s="17"/>
      <c r="I125" s="17"/>
      <c r="J125" s="17"/>
      <c r="K125" s="27"/>
      <c r="L125" s="27"/>
      <c r="M125" s="27"/>
      <c r="N125" s="27"/>
      <c r="O125" s="2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ht="15.75" customHeight="1">
      <c r="D126" s="17"/>
      <c r="E126" s="17"/>
      <c r="F126" s="17"/>
      <c r="G126" s="17"/>
      <c r="H126" s="17"/>
      <c r="I126" s="17"/>
      <c r="J126" s="17"/>
      <c r="K126" s="27"/>
      <c r="L126" s="27"/>
      <c r="M126" s="27"/>
      <c r="N126" s="27"/>
      <c r="O126" s="2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ht="15.75" customHeight="1">
      <c r="D127" s="17"/>
      <c r="E127" s="17"/>
      <c r="F127" s="17"/>
      <c r="G127" s="17"/>
      <c r="H127" s="17"/>
      <c r="I127" s="17"/>
      <c r="J127" s="17"/>
      <c r="K127" s="27"/>
      <c r="L127" s="27"/>
      <c r="M127" s="27"/>
      <c r="N127" s="27"/>
      <c r="O127" s="2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ht="15.75" customHeight="1">
      <c r="D128" s="17"/>
      <c r="E128" s="17"/>
      <c r="F128" s="17"/>
      <c r="G128" s="17"/>
      <c r="H128" s="17"/>
      <c r="I128" s="17"/>
      <c r="J128" s="17"/>
      <c r="K128" s="27"/>
      <c r="L128" s="27"/>
      <c r="M128" s="27"/>
      <c r="N128" s="27"/>
      <c r="O128" s="2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ht="15.75" customHeight="1">
      <c r="D129" s="17"/>
      <c r="E129" s="17"/>
      <c r="F129" s="17"/>
      <c r="G129" s="17"/>
      <c r="H129" s="17"/>
      <c r="I129" s="17"/>
      <c r="J129" s="17"/>
      <c r="K129" s="27"/>
      <c r="L129" s="27"/>
      <c r="M129" s="27"/>
      <c r="N129" s="27"/>
      <c r="O129" s="2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ht="15.75" customHeight="1">
      <c r="D130" s="17"/>
      <c r="E130" s="17"/>
      <c r="F130" s="17"/>
      <c r="G130" s="17"/>
      <c r="H130" s="17"/>
      <c r="I130" s="17"/>
      <c r="J130" s="17"/>
      <c r="K130" s="27"/>
      <c r="L130" s="27"/>
      <c r="M130" s="27"/>
      <c r="N130" s="27"/>
      <c r="O130" s="2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ht="15.75" customHeight="1">
      <c r="D131" s="17"/>
      <c r="E131" s="17"/>
      <c r="F131" s="17"/>
      <c r="G131" s="17"/>
      <c r="H131" s="17"/>
      <c r="I131" s="17"/>
      <c r="J131" s="17"/>
      <c r="K131" s="27"/>
      <c r="L131" s="27"/>
      <c r="M131" s="27"/>
      <c r="N131" s="27"/>
      <c r="O131" s="2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ht="15.75" customHeight="1">
      <c r="D132" s="17"/>
      <c r="E132" s="17"/>
      <c r="F132" s="17"/>
      <c r="G132" s="17"/>
      <c r="H132" s="17"/>
      <c r="I132" s="17"/>
      <c r="J132" s="17"/>
      <c r="K132" s="27"/>
      <c r="L132" s="27"/>
      <c r="M132" s="27"/>
      <c r="N132" s="27"/>
      <c r="O132" s="2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ht="15.75" customHeight="1">
      <c r="D133" s="17"/>
      <c r="E133" s="17"/>
      <c r="F133" s="17"/>
      <c r="G133" s="17"/>
      <c r="H133" s="17"/>
      <c r="I133" s="17"/>
      <c r="J133" s="17"/>
      <c r="K133" s="27"/>
      <c r="L133" s="27"/>
      <c r="M133" s="27"/>
      <c r="N133" s="27"/>
      <c r="O133" s="2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ht="15.75" customHeight="1">
      <c r="D134" s="17"/>
      <c r="E134" s="17"/>
      <c r="F134" s="17"/>
      <c r="G134" s="17"/>
      <c r="H134" s="17"/>
      <c r="I134" s="17"/>
      <c r="J134" s="17"/>
      <c r="K134" s="27"/>
      <c r="L134" s="27"/>
      <c r="M134" s="27"/>
      <c r="N134" s="27"/>
      <c r="O134" s="2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ht="15.75" customHeight="1">
      <c r="D135" s="17"/>
      <c r="E135" s="17"/>
      <c r="F135" s="17"/>
      <c r="G135" s="17"/>
      <c r="H135" s="17"/>
      <c r="I135" s="17"/>
      <c r="J135" s="17"/>
      <c r="K135" s="27"/>
      <c r="L135" s="27"/>
      <c r="M135" s="27"/>
      <c r="N135" s="27"/>
      <c r="O135" s="2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ht="15.75" customHeight="1">
      <c r="D136" s="17"/>
      <c r="E136" s="17"/>
      <c r="F136" s="17"/>
      <c r="G136" s="17"/>
      <c r="H136" s="17"/>
      <c r="I136" s="17"/>
      <c r="J136" s="17"/>
      <c r="K136" s="27"/>
      <c r="L136" s="27"/>
      <c r="M136" s="27"/>
      <c r="N136" s="27"/>
      <c r="O136" s="2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ht="15.75" customHeight="1">
      <c r="D137" s="17"/>
      <c r="E137" s="17"/>
      <c r="F137" s="17"/>
      <c r="G137" s="17"/>
      <c r="H137" s="17"/>
      <c r="I137" s="17"/>
      <c r="J137" s="17"/>
      <c r="K137" s="27"/>
      <c r="L137" s="27"/>
      <c r="M137" s="27"/>
      <c r="N137" s="27"/>
      <c r="O137" s="2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ht="15.75" customHeight="1">
      <c r="D138" s="17"/>
      <c r="E138" s="17"/>
      <c r="F138" s="17"/>
      <c r="G138" s="17"/>
      <c r="H138" s="17"/>
      <c r="I138" s="17"/>
      <c r="J138" s="17"/>
      <c r="K138" s="27"/>
      <c r="L138" s="27"/>
      <c r="M138" s="27"/>
      <c r="N138" s="27"/>
      <c r="O138" s="2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ht="15.75" customHeight="1">
      <c r="D139" s="17"/>
      <c r="E139" s="17"/>
      <c r="F139" s="17"/>
      <c r="G139" s="17"/>
      <c r="H139" s="17"/>
      <c r="I139" s="17"/>
      <c r="J139" s="17"/>
      <c r="K139" s="27"/>
      <c r="L139" s="27"/>
      <c r="M139" s="27"/>
      <c r="N139" s="27"/>
      <c r="O139" s="2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ht="15.75" customHeight="1">
      <c r="D140" s="17"/>
      <c r="E140" s="17"/>
      <c r="F140" s="17"/>
      <c r="G140" s="17"/>
      <c r="H140" s="17"/>
      <c r="I140" s="17"/>
      <c r="J140" s="17"/>
      <c r="K140" s="27"/>
      <c r="L140" s="27"/>
      <c r="M140" s="27"/>
      <c r="N140" s="27"/>
      <c r="O140" s="2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ht="15.75" customHeight="1">
      <c r="D141" s="17"/>
      <c r="E141" s="17"/>
      <c r="F141" s="17"/>
      <c r="G141" s="17"/>
      <c r="H141" s="17"/>
      <c r="I141" s="17"/>
      <c r="J141" s="17"/>
      <c r="K141" s="27"/>
      <c r="L141" s="27"/>
      <c r="M141" s="27"/>
      <c r="N141" s="27"/>
      <c r="O141" s="2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ht="15.75" customHeight="1">
      <c r="D142" s="17"/>
      <c r="E142" s="17"/>
      <c r="F142" s="17"/>
      <c r="G142" s="17"/>
      <c r="H142" s="17"/>
      <c r="I142" s="17"/>
      <c r="J142" s="17"/>
      <c r="K142" s="27"/>
      <c r="L142" s="27"/>
      <c r="M142" s="27"/>
      <c r="N142" s="27"/>
      <c r="O142" s="2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ht="15.75" customHeight="1">
      <c r="D143" s="17"/>
      <c r="E143" s="17"/>
      <c r="F143" s="17"/>
      <c r="G143" s="17"/>
      <c r="H143" s="17"/>
      <c r="I143" s="17"/>
      <c r="J143" s="17"/>
      <c r="K143" s="27"/>
      <c r="L143" s="27"/>
      <c r="M143" s="27"/>
      <c r="N143" s="27"/>
      <c r="O143" s="2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ht="15.75" customHeight="1">
      <c r="D144" s="17"/>
      <c r="E144" s="17"/>
      <c r="F144" s="17"/>
      <c r="G144" s="17"/>
      <c r="H144" s="17"/>
      <c r="I144" s="17"/>
      <c r="J144" s="17"/>
      <c r="K144" s="27"/>
      <c r="L144" s="27"/>
      <c r="M144" s="27"/>
      <c r="N144" s="27"/>
      <c r="O144" s="2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ht="15.75" customHeight="1">
      <c r="D145" s="17"/>
      <c r="E145" s="17"/>
      <c r="F145" s="17"/>
      <c r="G145" s="17"/>
      <c r="H145" s="17"/>
      <c r="I145" s="17"/>
      <c r="J145" s="17"/>
      <c r="K145" s="27"/>
      <c r="L145" s="27"/>
      <c r="M145" s="27"/>
      <c r="N145" s="27"/>
      <c r="O145" s="2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ht="15.75" customHeight="1">
      <c r="D146" s="17"/>
      <c r="E146" s="17"/>
      <c r="F146" s="17"/>
      <c r="G146" s="17"/>
      <c r="H146" s="17"/>
      <c r="I146" s="17"/>
      <c r="J146" s="17"/>
      <c r="K146" s="27"/>
      <c r="L146" s="27"/>
      <c r="M146" s="27"/>
      <c r="N146" s="27"/>
      <c r="O146" s="2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ht="15.75" customHeight="1">
      <c r="D147" s="17"/>
      <c r="E147" s="17"/>
      <c r="F147" s="17"/>
      <c r="G147" s="17"/>
      <c r="H147" s="17"/>
      <c r="I147" s="17"/>
      <c r="J147" s="17"/>
      <c r="K147" s="27"/>
      <c r="L147" s="27"/>
      <c r="M147" s="27"/>
      <c r="N147" s="27"/>
      <c r="O147" s="2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ht="15.75" customHeight="1">
      <c r="D148" s="17"/>
      <c r="E148" s="17"/>
      <c r="F148" s="17"/>
      <c r="G148" s="17"/>
      <c r="H148" s="17"/>
      <c r="I148" s="17"/>
      <c r="J148" s="17"/>
      <c r="K148" s="27"/>
      <c r="L148" s="27"/>
      <c r="M148" s="27"/>
      <c r="N148" s="27"/>
      <c r="O148" s="2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ht="15.75" customHeight="1">
      <c r="D149" s="17"/>
      <c r="E149" s="17"/>
      <c r="F149" s="17"/>
      <c r="G149" s="17"/>
      <c r="H149" s="17"/>
      <c r="I149" s="17"/>
      <c r="J149" s="17"/>
      <c r="K149" s="27"/>
      <c r="L149" s="27"/>
      <c r="M149" s="27"/>
      <c r="N149" s="27"/>
      <c r="O149" s="2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ht="15.75" customHeight="1">
      <c r="D150" s="17"/>
      <c r="E150" s="17"/>
      <c r="F150" s="17"/>
      <c r="G150" s="17"/>
      <c r="H150" s="17"/>
      <c r="I150" s="17"/>
      <c r="J150" s="17"/>
      <c r="K150" s="27"/>
      <c r="L150" s="27"/>
      <c r="M150" s="27"/>
      <c r="N150" s="27"/>
      <c r="O150" s="2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ht="15.75" customHeight="1">
      <c r="D151" s="17"/>
      <c r="E151" s="17"/>
      <c r="F151" s="17"/>
      <c r="G151" s="17"/>
      <c r="H151" s="17"/>
      <c r="I151" s="17"/>
      <c r="J151" s="17"/>
      <c r="K151" s="27"/>
      <c r="L151" s="27"/>
      <c r="M151" s="27"/>
      <c r="N151" s="27"/>
      <c r="O151" s="2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ht="15.75" customHeight="1">
      <c r="D152" s="17"/>
      <c r="E152" s="17"/>
      <c r="F152" s="17"/>
      <c r="G152" s="17"/>
      <c r="H152" s="17"/>
      <c r="I152" s="17"/>
      <c r="J152" s="17"/>
      <c r="K152" s="27"/>
      <c r="L152" s="27"/>
      <c r="M152" s="27"/>
      <c r="N152" s="27"/>
      <c r="O152" s="2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ht="15.75" customHeight="1">
      <c r="D153" s="17"/>
      <c r="E153" s="17"/>
      <c r="F153" s="17"/>
      <c r="G153" s="17"/>
      <c r="H153" s="17"/>
      <c r="I153" s="17"/>
      <c r="J153" s="17"/>
      <c r="K153" s="27"/>
      <c r="L153" s="27"/>
      <c r="M153" s="27"/>
      <c r="N153" s="27"/>
      <c r="O153" s="2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ht="15.75" customHeight="1">
      <c r="D154" s="17"/>
      <c r="E154" s="17"/>
      <c r="F154" s="17"/>
      <c r="G154" s="17"/>
      <c r="H154" s="17"/>
      <c r="I154" s="17"/>
      <c r="J154" s="17"/>
      <c r="K154" s="27"/>
      <c r="L154" s="27"/>
      <c r="M154" s="27"/>
      <c r="N154" s="27"/>
      <c r="O154" s="2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ht="15.75" customHeight="1">
      <c r="D155" s="17"/>
      <c r="E155" s="17"/>
      <c r="F155" s="17"/>
      <c r="G155" s="17"/>
      <c r="H155" s="17"/>
      <c r="I155" s="17"/>
      <c r="J155" s="17"/>
      <c r="K155" s="27"/>
      <c r="L155" s="27"/>
      <c r="M155" s="27"/>
      <c r="N155" s="27"/>
      <c r="O155" s="2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ht="15.75" customHeight="1">
      <c r="D156" s="17"/>
      <c r="E156" s="17"/>
      <c r="F156" s="17"/>
      <c r="G156" s="17"/>
      <c r="H156" s="17"/>
      <c r="I156" s="17"/>
      <c r="J156" s="17"/>
      <c r="K156" s="27"/>
      <c r="L156" s="27"/>
      <c r="M156" s="27"/>
      <c r="N156" s="27"/>
      <c r="O156" s="2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ht="15.75" customHeight="1">
      <c r="D157" s="17"/>
      <c r="E157" s="17"/>
      <c r="F157" s="17"/>
      <c r="G157" s="17"/>
      <c r="H157" s="17"/>
      <c r="I157" s="17"/>
      <c r="J157" s="17"/>
      <c r="K157" s="27"/>
      <c r="L157" s="27"/>
      <c r="M157" s="27"/>
      <c r="N157" s="27"/>
      <c r="O157" s="2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ht="15.75" customHeight="1">
      <c r="D158" s="17"/>
      <c r="E158" s="17"/>
      <c r="F158" s="17"/>
      <c r="G158" s="17"/>
      <c r="H158" s="17"/>
      <c r="I158" s="17"/>
      <c r="J158" s="17"/>
      <c r="K158" s="27"/>
      <c r="L158" s="27"/>
      <c r="M158" s="27"/>
      <c r="N158" s="27"/>
      <c r="O158" s="2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ht="15.75" customHeight="1">
      <c r="D159" s="17"/>
      <c r="E159" s="17"/>
      <c r="F159" s="17"/>
      <c r="G159" s="17"/>
      <c r="H159" s="17"/>
      <c r="I159" s="17"/>
      <c r="J159" s="17"/>
      <c r="K159" s="27"/>
      <c r="L159" s="27"/>
      <c r="M159" s="27"/>
      <c r="N159" s="27"/>
      <c r="O159" s="2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ht="15.75" customHeight="1">
      <c r="D160" s="17"/>
      <c r="E160" s="17"/>
      <c r="F160" s="17"/>
      <c r="G160" s="17"/>
      <c r="H160" s="17"/>
      <c r="I160" s="17"/>
      <c r="J160" s="17"/>
      <c r="K160" s="27"/>
      <c r="L160" s="27"/>
      <c r="M160" s="27"/>
      <c r="N160" s="27"/>
      <c r="O160" s="2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ht="15.75" customHeight="1">
      <c r="D161" s="17"/>
      <c r="E161" s="17"/>
      <c r="F161" s="17"/>
      <c r="G161" s="17"/>
      <c r="H161" s="17"/>
      <c r="I161" s="17"/>
      <c r="J161" s="17"/>
      <c r="K161" s="27"/>
      <c r="L161" s="27"/>
      <c r="M161" s="27"/>
      <c r="N161" s="27"/>
      <c r="O161" s="2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ht="15.75" customHeight="1">
      <c r="D162" s="17"/>
      <c r="E162" s="17"/>
      <c r="F162" s="17"/>
      <c r="G162" s="17"/>
      <c r="H162" s="17"/>
      <c r="I162" s="17"/>
      <c r="J162" s="17"/>
      <c r="K162" s="27"/>
      <c r="L162" s="27"/>
      <c r="M162" s="27"/>
      <c r="N162" s="27"/>
      <c r="O162" s="2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ht="15.75" customHeight="1">
      <c r="D163" s="17"/>
      <c r="E163" s="17"/>
      <c r="F163" s="17"/>
      <c r="G163" s="17"/>
      <c r="H163" s="17"/>
      <c r="I163" s="17"/>
      <c r="J163" s="17"/>
      <c r="K163" s="27"/>
      <c r="L163" s="27"/>
      <c r="M163" s="27"/>
      <c r="N163" s="27"/>
      <c r="O163" s="2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ht="15.75" customHeight="1">
      <c r="D164" s="17"/>
      <c r="E164" s="17"/>
      <c r="F164" s="17"/>
      <c r="G164" s="17"/>
      <c r="H164" s="17"/>
      <c r="I164" s="17"/>
      <c r="J164" s="17"/>
      <c r="K164" s="27"/>
      <c r="L164" s="27"/>
      <c r="M164" s="27"/>
      <c r="N164" s="27"/>
      <c r="O164" s="2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ht="15.75" customHeight="1">
      <c r="D165" s="17"/>
      <c r="E165" s="17"/>
      <c r="F165" s="17"/>
      <c r="G165" s="17"/>
      <c r="H165" s="17"/>
      <c r="I165" s="17"/>
      <c r="J165" s="17"/>
      <c r="K165" s="27"/>
      <c r="L165" s="27"/>
      <c r="M165" s="27"/>
      <c r="N165" s="27"/>
      <c r="O165" s="2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ht="15.75" customHeight="1">
      <c r="D166" s="17"/>
      <c r="E166" s="17"/>
      <c r="F166" s="17"/>
      <c r="G166" s="17"/>
      <c r="H166" s="17"/>
      <c r="I166" s="17"/>
      <c r="J166" s="17"/>
      <c r="K166" s="27"/>
      <c r="L166" s="27"/>
      <c r="M166" s="27"/>
      <c r="N166" s="27"/>
      <c r="O166" s="2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ht="15.75" customHeight="1">
      <c r="D167" s="17"/>
      <c r="E167" s="17"/>
      <c r="F167" s="17"/>
      <c r="G167" s="17"/>
      <c r="H167" s="17"/>
      <c r="I167" s="17"/>
      <c r="J167" s="17"/>
      <c r="K167" s="27"/>
      <c r="L167" s="27"/>
      <c r="M167" s="27"/>
      <c r="N167" s="27"/>
      <c r="O167" s="2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ht="15.75" customHeight="1">
      <c r="D168" s="17"/>
      <c r="E168" s="17"/>
      <c r="F168" s="17"/>
      <c r="G168" s="17"/>
      <c r="H168" s="17"/>
      <c r="I168" s="17"/>
      <c r="J168" s="17"/>
      <c r="K168" s="27"/>
      <c r="L168" s="27"/>
      <c r="M168" s="27"/>
      <c r="N168" s="27"/>
      <c r="O168" s="2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ht="15.75" customHeight="1">
      <c r="D169" s="17"/>
      <c r="E169" s="17"/>
      <c r="F169" s="17"/>
      <c r="G169" s="17"/>
      <c r="H169" s="17"/>
      <c r="I169" s="17"/>
      <c r="J169" s="17"/>
      <c r="K169" s="27"/>
      <c r="L169" s="27"/>
      <c r="M169" s="27"/>
      <c r="N169" s="27"/>
      <c r="O169" s="2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ht="15.75" customHeight="1">
      <c r="D170" s="17"/>
      <c r="E170" s="17"/>
      <c r="F170" s="17"/>
      <c r="G170" s="17"/>
      <c r="H170" s="17"/>
      <c r="I170" s="17"/>
      <c r="J170" s="17"/>
      <c r="K170" s="27"/>
      <c r="L170" s="27"/>
      <c r="M170" s="27"/>
      <c r="N170" s="27"/>
      <c r="O170" s="2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ht="15.75" customHeight="1">
      <c r="D171" s="17"/>
      <c r="E171" s="17"/>
      <c r="F171" s="17"/>
      <c r="G171" s="17"/>
      <c r="H171" s="17"/>
      <c r="I171" s="17"/>
      <c r="J171" s="17"/>
      <c r="K171" s="27"/>
      <c r="L171" s="27"/>
      <c r="M171" s="27"/>
      <c r="N171" s="27"/>
      <c r="O171" s="2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ht="15.75" customHeight="1">
      <c r="D172" s="17"/>
      <c r="E172" s="17"/>
      <c r="F172" s="17"/>
      <c r="G172" s="17"/>
      <c r="H172" s="17"/>
      <c r="I172" s="17"/>
      <c r="J172" s="17"/>
      <c r="K172" s="27"/>
      <c r="L172" s="27"/>
      <c r="M172" s="27"/>
      <c r="N172" s="27"/>
      <c r="O172" s="2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ht="15.75" customHeight="1">
      <c r="D173" s="17"/>
      <c r="E173" s="17"/>
      <c r="F173" s="17"/>
      <c r="G173" s="17"/>
      <c r="H173" s="17"/>
      <c r="I173" s="17"/>
      <c r="J173" s="17"/>
      <c r="K173" s="27"/>
      <c r="L173" s="27"/>
      <c r="M173" s="27"/>
      <c r="N173" s="27"/>
      <c r="O173" s="2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ht="15.75" customHeight="1">
      <c r="D174" s="17"/>
      <c r="E174" s="17"/>
      <c r="F174" s="17"/>
      <c r="G174" s="17"/>
      <c r="H174" s="17"/>
      <c r="I174" s="17"/>
      <c r="J174" s="17"/>
      <c r="K174" s="27"/>
      <c r="L174" s="27"/>
      <c r="M174" s="27"/>
      <c r="N174" s="27"/>
      <c r="O174" s="2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ht="15.75" customHeight="1">
      <c r="D175" s="17"/>
      <c r="E175" s="17"/>
      <c r="F175" s="17"/>
      <c r="G175" s="17"/>
      <c r="H175" s="17"/>
      <c r="I175" s="17"/>
      <c r="J175" s="17"/>
      <c r="K175" s="27"/>
      <c r="L175" s="27"/>
      <c r="M175" s="27"/>
      <c r="N175" s="27"/>
      <c r="O175" s="2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ht="15.75" customHeight="1">
      <c r="D176" s="17"/>
      <c r="E176" s="17"/>
      <c r="F176" s="17"/>
      <c r="G176" s="17"/>
      <c r="H176" s="17"/>
      <c r="I176" s="17"/>
      <c r="J176" s="17"/>
      <c r="K176" s="27"/>
      <c r="L176" s="27"/>
      <c r="M176" s="27"/>
      <c r="N176" s="27"/>
      <c r="O176" s="2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ht="15.75" customHeight="1">
      <c r="D177" s="17"/>
      <c r="E177" s="17"/>
      <c r="F177" s="17"/>
      <c r="G177" s="17"/>
      <c r="H177" s="17"/>
      <c r="I177" s="17"/>
      <c r="J177" s="17"/>
      <c r="K177" s="27"/>
      <c r="L177" s="27"/>
      <c r="M177" s="27"/>
      <c r="N177" s="27"/>
      <c r="O177" s="2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ht="15.75" customHeight="1">
      <c r="D178" s="17"/>
      <c r="E178" s="17"/>
      <c r="F178" s="17"/>
      <c r="G178" s="17"/>
      <c r="H178" s="17"/>
      <c r="I178" s="17"/>
      <c r="J178" s="17"/>
      <c r="K178" s="27"/>
      <c r="L178" s="27"/>
      <c r="M178" s="27"/>
      <c r="N178" s="27"/>
      <c r="O178" s="2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ht="15.75" customHeight="1">
      <c r="D179" s="17"/>
      <c r="E179" s="17"/>
      <c r="F179" s="17"/>
      <c r="G179" s="17"/>
      <c r="H179" s="17"/>
      <c r="I179" s="17"/>
      <c r="J179" s="17"/>
      <c r="K179" s="27"/>
      <c r="L179" s="27"/>
      <c r="M179" s="27"/>
      <c r="N179" s="27"/>
      <c r="O179" s="2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ht="15.75" customHeight="1">
      <c r="D180" s="17"/>
      <c r="E180" s="17"/>
      <c r="F180" s="17"/>
      <c r="G180" s="17"/>
      <c r="H180" s="17"/>
      <c r="I180" s="17"/>
      <c r="J180" s="17"/>
      <c r="K180" s="27"/>
      <c r="L180" s="27"/>
      <c r="M180" s="27"/>
      <c r="N180" s="27"/>
      <c r="O180" s="2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ht="15.75" customHeight="1">
      <c r="D181" s="17"/>
      <c r="E181" s="17"/>
      <c r="F181" s="17"/>
      <c r="G181" s="17"/>
      <c r="H181" s="17"/>
      <c r="I181" s="17"/>
      <c r="J181" s="17"/>
      <c r="K181" s="27"/>
      <c r="L181" s="27"/>
      <c r="M181" s="27"/>
      <c r="N181" s="27"/>
      <c r="O181" s="2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ht="15.75" customHeight="1">
      <c r="D182" s="17"/>
      <c r="E182" s="17"/>
      <c r="F182" s="17"/>
      <c r="G182" s="17"/>
      <c r="H182" s="17"/>
      <c r="I182" s="17"/>
      <c r="J182" s="17"/>
      <c r="K182" s="27"/>
      <c r="L182" s="27"/>
      <c r="M182" s="27"/>
      <c r="N182" s="27"/>
      <c r="O182" s="2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ht="15.75" customHeight="1">
      <c r="D183" s="17"/>
      <c r="E183" s="17"/>
      <c r="F183" s="17"/>
      <c r="G183" s="17"/>
      <c r="H183" s="17"/>
      <c r="I183" s="17"/>
      <c r="J183" s="17"/>
      <c r="K183" s="27"/>
      <c r="L183" s="27"/>
      <c r="M183" s="27"/>
      <c r="N183" s="27"/>
      <c r="O183" s="2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ht="15.75" customHeight="1">
      <c r="D184" s="17"/>
      <c r="E184" s="17"/>
      <c r="F184" s="17"/>
      <c r="G184" s="17"/>
      <c r="H184" s="17"/>
      <c r="I184" s="17"/>
      <c r="J184" s="17"/>
      <c r="K184" s="27"/>
      <c r="L184" s="27"/>
      <c r="M184" s="27"/>
      <c r="N184" s="27"/>
      <c r="O184" s="2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ht="15.75" customHeight="1">
      <c r="D185" s="17"/>
      <c r="E185" s="17"/>
      <c r="F185" s="17"/>
      <c r="G185" s="17"/>
      <c r="H185" s="17"/>
      <c r="I185" s="17"/>
      <c r="J185" s="17"/>
      <c r="K185" s="27"/>
      <c r="L185" s="27"/>
      <c r="M185" s="27"/>
      <c r="N185" s="27"/>
      <c r="O185" s="2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ht="15.75" customHeight="1">
      <c r="D186" s="17"/>
      <c r="E186" s="17"/>
      <c r="F186" s="17"/>
      <c r="G186" s="17"/>
      <c r="H186" s="17"/>
      <c r="I186" s="17"/>
      <c r="J186" s="17"/>
      <c r="K186" s="27"/>
      <c r="L186" s="27"/>
      <c r="M186" s="27"/>
      <c r="N186" s="27"/>
      <c r="O186" s="2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ht="15.75" customHeight="1">
      <c r="D187" s="17"/>
      <c r="E187" s="17"/>
      <c r="F187" s="17"/>
      <c r="G187" s="17"/>
      <c r="H187" s="17"/>
      <c r="I187" s="17"/>
      <c r="J187" s="17"/>
      <c r="K187" s="27"/>
      <c r="L187" s="27"/>
      <c r="M187" s="27"/>
      <c r="N187" s="27"/>
      <c r="O187" s="2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ht="15.75" customHeight="1">
      <c r="D188" s="17"/>
      <c r="E188" s="17"/>
      <c r="F188" s="17"/>
      <c r="G188" s="17"/>
      <c r="H188" s="17"/>
      <c r="I188" s="17"/>
      <c r="J188" s="17"/>
      <c r="K188" s="27"/>
      <c r="L188" s="27"/>
      <c r="M188" s="27"/>
      <c r="N188" s="27"/>
      <c r="O188" s="2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ht="15.75" customHeight="1">
      <c r="D189" s="17"/>
      <c r="E189" s="17"/>
      <c r="F189" s="17"/>
      <c r="G189" s="17"/>
      <c r="H189" s="17"/>
      <c r="I189" s="17"/>
      <c r="J189" s="17"/>
      <c r="K189" s="27"/>
      <c r="L189" s="27"/>
      <c r="M189" s="27"/>
      <c r="N189" s="27"/>
      <c r="O189" s="2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ht="15.75" customHeight="1">
      <c r="D190" s="17"/>
      <c r="E190" s="17"/>
      <c r="F190" s="17"/>
      <c r="G190" s="17"/>
      <c r="H190" s="17"/>
      <c r="I190" s="17"/>
      <c r="J190" s="17"/>
      <c r="K190" s="27"/>
      <c r="L190" s="27"/>
      <c r="M190" s="27"/>
      <c r="N190" s="27"/>
      <c r="O190" s="2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ht="15.75" customHeight="1">
      <c r="D191" s="17"/>
      <c r="E191" s="17"/>
      <c r="F191" s="17"/>
      <c r="G191" s="17"/>
      <c r="H191" s="17"/>
      <c r="I191" s="17"/>
      <c r="J191" s="17"/>
      <c r="K191" s="27"/>
      <c r="L191" s="27"/>
      <c r="M191" s="27"/>
      <c r="N191" s="27"/>
      <c r="O191" s="2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ht="15.75" customHeight="1">
      <c r="D192" s="17"/>
      <c r="E192" s="17"/>
      <c r="F192" s="17"/>
      <c r="G192" s="17"/>
      <c r="H192" s="17"/>
      <c r="I192" s="17"/>
      <c r="J192" s="17"/>
      <c r="K192" s="27"/>
      <c r="L192" s="27"/>
      <c r="M192" s="27"/>
      <c r="N192" s="27"/>
      <c r="O192" s="2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ht="15.75" customHeight="1">
      <c r="D193" s="17"/>
      <c r="E193" s="17"/>
      <c r="F193" s="17"/>
      <c r="G193" s="17"/>
      <c r="H193" s="17"/>
      <c r="I193" s="17"/>
      <c r="J193" s="17"/>
      <c r="K193" s="27"/>
      <c r="L193" s="27"/>
      <c r="M193" s="27"/>
      <c r="N193" s="27"/>
      <c r="O193" s="2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ht="15.75" customHeight="1">
      <c r="D194" s="17"/>
      <c r="E194" s="17"/>
      <c r="F194" s="17"/>
      <c r="G194" s="17"/>
      <c r="H194" s="17"/>
      <c r="I194" s="17"/>
      <c r="J194" s="17"/>
      <c r="K194" s="27"/>
      <c r="L194" s="27"/>
      <c r="M194" s="27"/>
      <c r="N194" s="27"/>
      <c r="O194" s="2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ht="15.75" customHeight="1">
      <c r="D195" s="17"/>
      <c r="E195" s="17"/>
      <c r="F195" s="17"/>
      <c r="G195" s="17"/>
      <c r="H195" s="17"/>
      <c r="I195" s="17"/>
      <c r="J195" s="17"/>
      <c r="K195" s="27"/>
      <c r="L195" s="27"/>
      <c r="M195" s="27"/>
      <c r="N195" s="27"/>
      <c r="O195" s="2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ht="15.75" customHeight="1">
      <c r="D196" s="17"/>
      <c r="E196" s="17"/>
      <c r="F196" s="17"/>
      <c r="G196" s="17"/>
      <c r="H196" s="17"/>
      <c r="I196" s="17"/>
      <c r="J196" s="17"/>
      <c r="K196" s="27"/>
      <c r="L196" s="27"/>
      <c r="M196" s="27"/>
      <c r="N196" s="27"/>
      <c r="O196" s="2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ht="15.75" customHeight="1">
      <c r="D197" s="17"/>
      <c r="E197" s="17"/>
      <c r="F197" s="17"/>
      <c r="G197" s="17"/>
      <c r="H197" s="17"/>
      <c r="I197" s="17"/>
      <c r="J197" s="17"/>
      <c r="K197" s="27"/>
      <c r="L197" s="27"/>
      <c r="M197" s="27"/>
      <c r="N197" s="27"/>
      <c r="O197" s="2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 ht="15.75" customHeight="1">
      <c r="D198" s="17"/>
      <c r="E198" s="17"/>
      <c r="F198" s="17"/>
      <c r="G198" s="17"/>
      <c r="H198" s="17"/>
      <c r="I198" s="17"/>
      <c r="J198" s="17"/>
      <c r="K198" s="27"/>
      <c r="L198" s="27"/>
      <c r="M198" s="27"/>
      <c r="N198" s="27"/>
      <c r="O198" s="2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 ht="15.75" customHeight="1">
      <c r="D199" s="17"/>
      <c r="E199" s="17"/>
      <c r="F199" s="17"/>
      <c r="G199" s="17"/>
      <c r="H199" s="17"/>
      <c r="I199" s="17"/>
      <c r="J199" s="17"/>
      <c r="K199" s="27"/>
      <c r="L199" s="27"/>
      <c r="M199" s="27"/>
      <c r="N199" s="27"/>
      <c r="O199" s="2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 ht="15.75" customHeight="1">
      <c r="D200" s="17"/>
      <c r="E200" s="17"/>
      <c r="F200" s="17"/>
      <c r="G200" s="17"/>
      <c r="H200" s="17"/>
      <c r="I200" s="17"/>
      <c r="J200" s="17"/>
      <c r="K200" s="27"/>
      <c r="L200" s="27"/>
      <c r="M200" s="27"/>
      <c r="N200" s="27"/>
      <c r="O200" s="2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 ht="15.75" customHeight="1">
      <c r="D201" s="17"/>
      <c r="E201" s="17"/>
      <c r="F201" s="17"/>
      <c r="G201" s="17"/>
      <c r="H201" s="17"/>
      <c r="I201" s="17"/>
      <c r="J201" s="17"/>
      <c r="K201" s="27"/>
      <c r="L201" s="27"/>
      <c r="M201" s="27"/>
      <c r="N201" s="27"/>
      <c r="O201" s="2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ht="15.75" customHeight="1">
      <c r="D202" s="17"/>
      <c r="E202" s="17"/>
      <c r="F202" s="17"/>
      <c r="G202" s="17"/>
      <c r="H202" s="17"/>
      <c r="I202" s="17"/>
      <c r="J202" s="17"/>
      <c r="K202" s="27"/>
      <c r="L202" s="27"/>
      <c r="M202" s="27"/>
      <c r="N202" s="27"/>
      <c r="O202" s="2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ht="15.75" customHeight="1">
      <c r="D203" s="17"/>
      <c r="E203" s="17"/>
      <c r="F203" s="17"/>
      <c r="G203" s="17"/>
      <c r="H203" s="17"/>
      <c r="I203" s="17"/>
      <c r="J203" s="17"/>
      <c r="K203" s="27"/>
      <c r="L203" s="27"/>
      <c r="M203" s="27"/>
      <c r="N203" s="27"/>
      <c r="O203" s="2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ht="15.75" customHeight="1">
      <c r="D204" s="17"/>
      <c r="E204" s="17"/>
      <c r="F204" s="17"/>
      <c r="G204" s="17"/>
      <c r="H204" s="17"/>
      <c r="I204" s="17"/>
      <c r="J204" s="17"/>
      <c r="K204" s="27"/>
      <c r="L204" s="27"/>
      <c r="M204" s="27"/>
      <c r="N204" s="27"/>
      <c r="O204" s="2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ht="15.75" customHeight="1">
      <c r="D205" s="17"/>
      <c r="E205" s="17"/>
      <c r="F205" s="17"/>
      <c r="G205" s="17"/>
      <c r="H205" s="17"/>
      <c r="I205" s="17"/>
      <c r="J205" s="17"/>
      <c r="K205" s="27"/>
      <c r="L205" s="27"/>
      <c r="M205" s="27"/>
      <c r="N205" s="27"/>
      <c r="O205" s="2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ht="15.75" customHeight="1">
      <c r="D206" s="17"/>
      <c r="E206" s="17"/>
      <c r="F206" s="17"/>
      <c r="G206" s="17"/>
      <c r="H206" s="17"/>
      <c r="I206" s="17"/>
      <c r="J206" s="17"/>
      <c r="K206" s="27"/>
      <c r="L206" s="27"/>
      <c r="M206" s="27"/>
      <c r="N206" s="27"/>
      <c r="O206" s="2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ht="15.75" customHeight="1">
      <c r="D207" s="17"/>
      <c r="E207" s="17"/>
      <c r="F207" s="17"/>
      <c r="G207" s="17"/>
      <c r="H207" s="17"/>
      <c r="I207" s="17"/>
      <c r="J207" s="17"/>
      <c r="K207" s="27"/>
      <c r="L207" s="27"/>
      <c r="M207" s="27"/>
      <c r="N207" s="27"/>
      <c r="O207" s="2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ht="15.75" customHeight="1">
      <c r="D208" s="17"/>
      <c r="E208" s="17"/>
      <c r="F208" s="17"/>
      <c r="G208" s="17"/>
      <c r="H208" s="17"/>
      <c r="I208" s="17"/>
      <c r="J208" s="17"/>
      <c r="K208" s="27"/>
      <c r="L208" s="27"/>
      <c r="M208" s="27"/>
      <c r="N208" s="27"/>
      <c r="O208" s="2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ht="15.75" customHeight="1">
      <c r="D209" s="17"/>
      <c r="E209" s="17"/>
      <c r="F209" s="17"/>
      <c r="G209" s="17"/>
      <c r="H209" s="17"/>
      <c r="I209" s="17"/>
      <c r="J209" s="17"/>
      <c r="K209" s="27"/>
      <c r="L209" s="27"/>
      <c r="M209" s="27"/>
      <c r="N209" s="27"/>
      <c r="O209" s="2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ht="15.75" customHeight="1">
      <c r="D210" s="17"/>
      <c r="E210" s="17"/>
      <c r="F210" s="17"/>
      <c r="G210" s="17"/>
      <c r="H210" s="17"/>
      <c r="I210" s="17"/>
      <c r="J210" s="17"/>
      <c r="K210" s="27"/>
      <c r="L210" s="27"/>
      <c r="M210" s="27"/>
      <c r="N210" s="27"/>
      <c r="O210" s="2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ht="15.75" customHeight="1">
      <c r="D211" s="17"/>
      <c r="E211" s="17"/>
      <c r="F211" s="17"/>
      <c r="G211" s="17"/>
      <c r="H211" s="17"/>
      <c r="I211" s="17"/>
      <c r="J211" s="17"/>
      <c r="K211" s="27"/>
      <c r="L211" s="27"/>
      <c r="M211" s="27"/>
      <c r="N211" s="27"/>
      <c r="O211" s="2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ht="15.75" customHeight="1">
      <c r="D212" s="17"/>
      <c r="E212" s="17"/>
      <c r="F212" s="17"/>
      <c r="G212" s="17"/>
      <c r="H212" s="17"/>
      <c r="I212" s="17"/>
      <c r="J212" s="17"/>
      <c r="K212" s="27"/>
      <c r="L212" s="27"/>
      <c r="M212" s="27"/>
      <c r="N212" s="27"/>
      <c r="O212" s="2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ht="15.75" customHeight="1">
      <c r="D213" s="17"/>
      <c r="E213" s="17"/>
      <c r="F213" s="17"/>
      <c r="G213" s="17"/>
      <c r="H213" s="17"/>
      <c r="I213" s="17"/>
      <c r="J213" s="17"/>
      <c r="K213" s="27"/>
      <c r="L213" s="27"/>
      <c r="M213" s="27"/>
      <c r="N213" s="27"/>
      <c r="O213" s="2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ht="15.75" customHeight="1">
      <c r="D214" s="17"/>
      <c r="E214" s="17"/>
      <c r="F214" s="17"/>
      <c r="G214" s="17"/>
      <c r="H214" s="17"/>
      <c r="I214" s="17"/>
      <c r="J214" s="17"/>
      <c r="K214" s="27"/>
      <c r="L214" s="27"/>
      <c r="M214" s="27"/>
      <c r="N214" s="27"/>
      <c r="O214" s="2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ht="15.75" customHeight="1">
      <c r="D215" s="17"/>
      <c r="E215" s="17"/>
      <c r="F215" s="17"/>
      <c r="G215" s="17"/>
      <c r="H215" s="17"/>
      <c r="I215" s="17"/>
      <c r="J215" s="17"/>
      <c r="K215" s="27"/>
      <c r="L215" s="27"/>
      <c r="M215" s="27"/>
      <c r="N215" s="27"/>
      <c r="O215" s="2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ht="15.75" customHeight="1">
      <c r="D216" s="17"/>
      <c r="E216" s="17"/>
      <c r="F216" s="17"/>
      <c r="G216" s="17"/>
      <c r="H216" s="17"/>
      <c r="I216" s="17"/>
      <c r="J216" s="17"/>
      <c r="K216" s="27"/>
      <c r="L216" s="27"/>
      <c r="M216" s="27"/>
      <c r="N216" s="27"/>
      <c r="O216" s="2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ht="15.75" customHeight="1">
      <c r="D217" s="17"/>
      <c r="E217" s="17"/>
      <c r="F217" s="17"/>
      <c r="G217" s="17"/>
      <c r="H217" s="17"/>
      <c r="I217" s="17"/>
      <c r="J217" s="17"/>
      <c r="K217" s="27"/>
      <c r="L217" s="27"/>
      <c r="M217" s="27"/>
      <c r="N217" s="27"/>
      <c r="O217" s="2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ht="15.75" customHeight="1">
      <c r="D218" s="17"/>
      <c r="E218" s="17"/>
      <c r="F218" s="17"/>
      <c r="G218" s="17"/>
      <c r="H218" s="17"/>
      <c r="I218" s="17"/>
      <c r="J218" s="17"/>
      <c r="K218" s="27"/>
      <c r="L218" s="27"/>
      <c r="M218" s="27"/>
      <c r="N218" s="27"/>
      <c r="O218" s="2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ht="15.75" customHeight="1">
      <c r="D219" s="17"/>
      <c r="E219" s="17"/>
      <c r="F219" s="17"/>
      <c r="G219" s="17"/>
      <c r="H219" s="17"/>
      <c r="I219" s="17"/>
      <c r="J219" s="17"/>
      <c r="K219" s="27"/>
      <c r="L219" s="27"/>
      <c r="M219" s="27"/>
      <c r="N219" s="27"/>
      <c r="O219" s="2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ht="15.75" customHeight="1">
      <c r="D220" s="17"/>
      <c r="E220" s="17"/>
      <c r="F220" s="17"/>
      <c r="G220" s="17"/>
      <c r="H220" s="17"/>
      <c r="I220" s="17"/>
      <c r="J220" s="17"/>
      <c r="K220" s="27"/>
      <c r="L220" s="27"/>
      <c r="M220" s="27"/>
      <c r="N220" s="27"/>
      <c r="O220" s="2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ht="15.75" customHeight="1">
      <c r="D221" s="17"/>
      <c r="E221" s="17"/>
      <c r="F221" s="17"/>
      <c r="G221" s="17"/>
      <c r="H221" s="17"/>
      <c r="I221" s="17"/>
      <c r="J221" s="17"/>
      <c r="K221" s="27"/>
      <c r="L221" s="27"/>
      <c r="M221" s="27"/>
      <c r="N221" s="27"/>
      <c r="O221" s="2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ht="15.75" customHeight="1">
      <c r="D222" s="17"/>
      <c r="E222" s="17"/>
      <c r="F222" s="17"/>
      <c r="G222" s="17"/>
      <c r="H222" s="17"/>
      <c r="I222" s="17"/>
      <c r="J222" s="17"/>
      <c r="K222" s="27"/>
      <c r="L222" s="27"/>
      <c r="M222" s="27"/>
      <c r="N222" s="27"/>
      <c r="O222" s="2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ht="15.75" customHeight="1">
      <c r="D223" s="17"/>
      <c r="E223" s="17"/>
      <c r="F223" s="17"/>
      <c r="G223" s="17"/>
      <c r="H223" s="17"/>
      <c r="I223" s="17"/>
      <c r="J223" s="17"/>
      <c r="K223" s="27"/>
      <c r="L223" s="27"/>
      <c r="M223" s="27"/>
      <c r="N223" s="27"/>
      <c r="O223" s="2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ht="15.75" customHeight="1">
      <c r="D224" s="17"/>
      <c r="E224" s="17"/>
      <c r="F224" s="17"/>
      <c r="G224" s="17"/>
      <c r="H224" s="17"/>
      <c r="I224" s="17"/>
      <c r="J224" s="17"/>
      <c r="K224" s="27"/>
      <c r="L224" s="27"/>
      <c r="M224" s="27"/>
      <c r="N224" s="27"/>
      <c r="O224" s="2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ht="15.75" customHeight="1">
      <c r="D225" s="17"/>
      <c r="E225" s="17"/>
      <c r="F225" s="17"/>
      <c r="G225" s="17"/>
      <c r="H225" s="17"/>
      <c r="I225" s="17"/>
      <c r="J225" s="17"/>
      <c r="K225" s="27"/>
      <c r="L225" s="27"/>
      <c r="M225" s="27"/>
      <c r="N225" s="27"/>
      <c r="O225" s="2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ht="15.75" customHeight="1">
      <c r="D226" s="17"/>
      <c r="E226" s="17"/>
      <c r="F226" s="17"/>
      <c r="G226" s="17"/>
      <c r="H226" s="17"/>
      <c r="I226" s="17"/>
      <c r="J226" s="17"/>
      <c r="K226" s="27"/>
      <c r="L226" s="27"/>
      <c r="M226" s="27"/>
      <c r="N226" s="27"/>
      <c r="O226" s="2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ht="15.75" customHeight="1">
      <c r="D227" s="17"/>
      <c r="E227" s="17"/>
      <c r="F227" s="17"/>
      <c r="G227" s="17"/>
      <c r="H227" s="17"/>
      <c r="I227" s="17"/>
      <c r="J227" s="17"/>
      <c r="K227" s="27"/>
      <c r="L227" s="27"/>
      <c r="M227" s="27"/>
      <c r="N227" s="27"/>
      <c r="O227" s="2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ht="15.75" customHeight="1">
      <c r="D228" s="17"/>
      <c r="E228" s="17"/>
      <c r="F228" s="17"/>
      <c r="G228" s="17"/>
      <c r="H228" s="17"/>
      <c r="I228" s="17"/>
      <c r="J228" s="17"/>
      <c r="K228" s="27"/>
      <c r="L228" s="27"/>
      <c r="M228" s="27"/>
      <c r="N228" s="27"/>
      <c r="O228" s="2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ht="15.75" customHeight="1">
      <c r="D229" s="17"/>
      <c r="E229" s="17"/>
      <c r="F229" s="17"/>
      <c r="G229" s="17"/>
      <c r="H229" s="17"/>
      <c r="I229" s="17"/>
      <c r="J229" s="17"/>
      <c r="K229" s="27"/>
      <c r="L229" s="27"/>
      <c r="M229" s="27"/>
      <c r="N229" s="27"/>
      <c r="O229" s="2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ht="15.75" customHeight="1">
      <c r="D230" s="17"/>
      <c r="E230" s="17"/>
      <c r="F230" s="17"/>
      <c r="G230" s="17"/>
      <c r="H230" s="17"/>
      <c r="I230" s="17"/>
      <c r="J230" s="17"/>
      <c r="K230" s="27"/>
      <c r="L230" s="27"/>
      <c r="M230" s="27"/>
      <c r="N230" s="27"/>
      <c r="O230" s="2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ht="15.75" customHeight="1">
      <c r="D231" s="17"/>
      <c r="E231" s="17"/>
      <c r="F231" s="17"/>
      <c r="G231" s="17"/>
      <c r="H231" s="17"/>
      <c r="I231" s="17"/>
      <c r="J231" s="17"/>
      <c r="K231" s="27"/>
      <c r="L231" s="27"/>
      <c r="M231" s="27"/>
      <c r="N231" s="27"/>
      <c r="O231" s="2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 ht="15.75" customHeight="1">
      <c r="D232" s="17"/>
      <c r="E232" s="17"/>
      <c r="F232" s="17"/>
      <c r="G232" s="17"/>
      <c r="H232" s="17"/>
      <c r="I232" s="17"/>
      <c r="J232" s="17"/>
      <c r="K232" s="27"/>
      <c r="L232" s="27"/>
      <c r="M232" s="27"/>
      <c r="N232" s="27"/>
      <c r="O232" s="2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 ht="15.75" customHeight="1">
      <c r="D233" s="17"/>
      <c r="E233" s="17"/>
      <c r="F233" s="17"/>
      <c r="G233" s="17"/>
      <c r="H233" s="17"/>
      <c r="I233" s="17"/>
      <c r="J233" s="17"/>
      <c r="K233" s="27"/>
      <c r="L233" s="27"/>
      <c r="M233" s="27"/>
      <c r="N233" s="27"/>
      <c r="O233" s="2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 ht="15.75" customHeight="1">
      <c r="D234" s="17"/>
      <c r="E234" s="17"/>
      <c r="F234" s="17"/>
      <c r="G234" s="17"/>
      <c r="H234" s="17"/>
      <c r="I234" s="17"/>
      <c r="J234" s="17"/>
      <c r="K234" s="27"/>
      <c r="L234" s="27"/>
      <c r="M234" s="27"/>
      <c r="N234" s="27"/>
      <c r="O234" s="2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 ht="15.75" customHeight="1">
      <c r="D235" s="17"/>
      <c r="E235" s="17"/>
      <c r="F235" s="17"/>
      <c r="G235" s="17"/>
      <c r="H235" s="17"/>
      <c r="I235" s="17"/>
      <c r="J235" s="17"/>
      <c r="K235" s="27"/>
      <c r="L235" s="27"/>
      <c r="M235" s="27"/>
      <c r="N235" s="27"/>
      <c r="O235" s="2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 ht="15.75" customHeight="1">
      <c r="D236" s="17"/>
      <c r="E236" s="17"/>
      <c r="F236" s="17"/>
      <c r="G236" s="17"/>
      <c r="H236" s="17"/>
      <c r="I236" s="17"/>
      <c r="J236" s="17"/>
      <c r="K236" s="27"/>
      <c r="L236" s="27"/>
      <c r="M236" s="27"/>
      <c r="N236" s="27"/>
      <c r="O236" s="2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ht="15.75" customHeight="1">
      <c r="D237" s="17"/>
      <c r="E237" s="17"/>
      <c r="F237" s="17"/>
      <c r="G237" s="17"/>
      <c r="H237" s="17"/>
      <c r="I237" s="17"/>
      <c r="J237" s="17"/>
      <c r="K237" s="27"/>
      <c r="L237" s="27"/>
      <c r="M237" s="27"/>
      <c r="N237" s="27"/>
      <c r="O237" s="2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 ht="15.75" customHeight="1">
      <c r="D238" s="17"/>
      <c r="E238" s="17"/>
      <c r="F238" s="17"/>
      <c r="G238" s="17"/>
      <c r="H238" s="17"/>
      <c r="I238" s="17"/>
      <c r="J238" s="17"/>
      <c r="K238" s="27"/>
      <c r="L238" s="27"/>
      <c r="M238" s="27"/>
      <c r="N238" s="27"/>
      <c r="O238" s="2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 ht="15.75" customHeight="1">
      <c r="D239" s="17"/>
      <c r="E239" s="17"/>
      <c r="F239" s="17"/>
      <c r="G239" s="17"/>
      <c r="H239" s="17"/>
      <c r="I239" s="17"/>
      <c r="J239" s="17"/>
      <c r="K239" s="27"/>
      <c r="L239" s="27"/>
      <c r="M239" s="27"/>
      <c r="N239" s="27"/>
      <c r="O239" s="2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 ht="15.75" customHeight="1">
      <c r="D240" s="17"/>
      <c r="E240" s="17"/>
      <c r="F240" s="17"/>
      <c r="G240" s="17"/>
      <c r="H240" s="17"/>
      <c r="I240" s="17"/>
      <c r="J240" s="17"/>
      <c r="K240" s="27"/>
      <c r="L240" s="27"/>
      <c r="M240" s="27"/>
      <c r="N240" s="27"/>
      <c r="O240" s="2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ht="15.75" customHeight="1">
      <c r="D241" s="17"/>
      <c r="E241" s="17"/>
      <c r="F241" s="17"/>
      <c r="G241" s="17"/>
      <c r="H241" s="17"/>
      <c r="I241" s="17"/>
      <c r="J241" s="17"/>
      <c r="K241" s="27"/>
      <c r="L241" s="27"/>
      <c r="M241" s="27"/>
      <c r="N241" s="27"/>
      <c r="O241" s="2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ht="15.75" customHeight="1">
      <c r="D242" s="17"/>
      <c r="E242" s="17"/>
      <c r="F242" s="17"/>
      <c r="G242" s="17"/>
      <c r="H242" s="17"/>
      <c r="I242" s="17"/>
      <c r="J242" s="17"/>
      <c r="K242" s="27"/>
      <c r="L242" s="27"/>
      <c r="M242" s="27"/>
      <c r="N242" s="27"/>
      <c r="O242" s="2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ht="15.75" customHeight="1">
      <c r="D243" s="17"/>
      <c r="E243" s="17"/>
      <c r="F243" s="17"/>
      <c r="G243" s="17"/>
      <c r="H243" s="17"/>
      <c r="I243" s="17"/>
      <c r="J243" s="17"/>
      <c r="K243" s="27"/>
      <c r="L243" s="27"/>
      <c r="M243" s="27"/>
      <c r="N243" s="27"/>
      <c r="O243" s="2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 ht="15.75" customHeight="1">
      <c r="D244" s="17"/>
      <c r="E244" s="17"/>
      <c r="F244" s="17"/>
      <c r="G244" s="17"/>
      <c r="H244" s="17"/>
      <c r="I244" s="17"/>
      <c r="J244" s="17"/>
      <c r="K244" s="27"/>
      <c r="L244" s="27"/>
      <c r="M244" s="27"/>
      <c r="N244" s="27"/>
      <c r="O244" s="2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 ht="15.75" customHeight="1">
      <c r="D245" s="17"/>
      <c r="E245" s="17"/>
      <c r="F245" s="17"/>
      <c r="G245" s="17"/>
      <c r="H245" s="17"/>
      <c r="I245" s="17"/>
      <c r="J245" s="17"/>
      <c r="K245" s="27"/>
      <c r="L245" s="27"/>
      <c r="M245" s="27"/>
      <c r="N245" s="27"/>
      <c r="O245" s="2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 ht="15.75" customHeight="1">
      <c r="D246" s="17"/>
      <c r="E246" s="17"/>
      <c r="F246" s="17"/>
      <c r="G246" s="17"/>
      <c r="H246" s="17"/>
      <c r="I246" s="17"/>
      <c r="J246" s="17"/>
      <c r="K246" s="27"/>
      <c r="L246" s="27"/>
      <c r="M246" s="27"/>
      <c r="N246" s="27"/>
      <c r="O246" s="2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 ht="15.75" customHeight="1">
      <c r="D247" s="17"/>
      <c r="E247" s="17"/>
      <c r="F247" s="17"/>
      <c r="G247" s="17"/>
      <c r="H247" s="17"/>
      <c r="I247" s="17"/>
      <c r="J247" s="17"/>
      <c r="K247" s="27"/>
      <c r="L247" s="27"/>
      <c r="M247" s="27"/>
      <c r="N247" s="27"/>
      <c r="O247" s="2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 ht="15.75" customHeight="1">
      <c r="D248" s="17"/>
      <c r="E248" s="17"/>
      <c r="F248" s="17"/>
      <c r="G248" s="17"/>
      <c r="H248" s="17"/>
      <c r="I248" s="17"/>
      <c r="J248" s="17"/>
      <c r="K248" s="27"/>
      <c r="L248" s="27"/>
      <c r="M248" s="27"/>
      <c r="N248" s="27"/>
      <c r="O248" s="2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 ht="15.75" customHeight="1">
      <c r="D249" s="17"/>
      <c r="E249" s="17"/>
      <c r="F249" s="17"/>
      <c r="G249" s="17"/>
      <c r="H249" s="17"/>
      <c r="I249" s="17"/>
      <c r="J249" s="17"/>
      <c r="K249" s="27"/>
      <c r="L249" s="27"/>
      <c r="M249" s="27"/>
      <c r="N249" s="27"/>
      <c r="O249" s="2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 ht="15.75" customHeight="1">
      <c r="D250" s="17"/>
      <c r="E250" s="17"/>
      <c r="F250" s="17"/>
      <c r="G250" s="17"/>
      <c r="H250" s="17"/>
      <c r="I250" s="17"/>
      <c r="J250" s="17"/>
      <c r="K250" s="27"/>
      <c r="L250" s="27"/>
      <c r="M250" s="27"/>
      <c r="N250" s="27"/>
      <c r="O250" s="2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 ht="15.75" customHeight="1">
      <c r="D251" s="17"/>
      <c r="E251" s="17"/>
      <c r="F251" s="17"/>
      <c r="G251" s="17"/>
      <c r="H251" s="17"/>
      <c r="I251" s="17"/>
      <c r="J251" s="17"/>
      <c r="K251" s="27"/>
      <c r="L251" s="27"/>
      <c r="M251" s="27"/>
      <c r="N251" s="27"/>
      <c r="O251" s="2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 ht="15.75" customHeight="1">
      <c r="D252" s="17"/>
      <c r="E252" s="17"/>
      <c r="F252" s="17"/>
      <c r="G252" s="17"/>
      <c r="H252" s="17"/>
      <c r="I252" s="17"/>
      <c r="J252" s="17"/>
      <c r="K252" s="27"/>
      <c r="L252" s="27"/>
      <c r="M252" s="27"/>
      <c r="N252" s="27"/>
      <c r="O252" s="2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 ht="15.75" customHeight="1">
      <c r="D253" s="17"/>
      <c r="E253" s="17"/>
      <c r="F253" s="17"/>
      <c r="G253" s="17"/>
      <c r="H253" s="17"/>
      <c r="I253" s="17"/>
      <c r="J253" s="17"/>
      <c r="K253" s="27"/>
      <c r="L253" s="27"/>
      <c r="M253" s="27"/>
      <c r="N253" s="27"/>
      <c r="O253" s="2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 ht="15.75" customHeight="1">
      <c r="D254" s="17"/>
      <c r="E254" s="17"/>
      <c r="F254" s="17"/>
      <c r="G254" s="17"/>
      <c r="H254" s="17"/>
      <c r="I254" s="17"/>
      <c r="J254" s="17"/>
      <c r="K254" s="27"/>
      <c r="L254" s="27"/>
      <c r="M254" s="27"/>
      <c r="N254" s="27"/>
      <c r="O254" s="2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 ht="15.75" customHeight="1">
      <c r="D255" s="17"/>
      <c r="E255" s="17"/>
      <c r="F255" s="17"/>
      <c r="G255" s="17"/>
      <c r="H255" s="17"/>
      <c r="I255" s="17"/>
      <c r="J255" s="17"/>
      <c r="K255" s="27"/>
      <c r="L255" s="27"/>
      <c r="M255" s="27"/>
      <c r="N255" s="27"/>
      <c r="O255" s="2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 ht="15.75" customHeight="1">
      <c r="D256" s="17"/>
      <c r="E256" s="17"/>
      <c r="F256" s="17"/>
      <c r="G256" s="17"/>
      <c r="H256" s="17"/>
      <c r="I256" s="17"/>
      <c r="J256" s="17"/>
      <c r="K256" s="27"/>
      <c r="L256" s="27"/>
      <c r="M256" s="27"/>
      <c r="N256" s="27"/>
      <c r="O256" s="2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 ht="15.75" customHeight="1">
      <c r="D257" s="17"/>
      <c r="E257" s="17"/>
      <c r="F257" s="17"/>
      <c r="G257" s="17"/>
      <c r="H257" s="17"/>
      <c r="I257" s="17"/>
      <c r="J257" s="17"/>
      <c r="K257" s="27"/>
      <c r="L257" s="27"/>
      <c r="M257" s="27"/>
      <c r="N257" s="27"/>
      <c r="O257" s="2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 ht="15.75" customHeight="1">
      <c r="D258" s="17"/>
      <c r="E258" s="17"/>
      <c r="F258" s="17"/>
      <c r="G258" s="17"/>
      <c r="H258" s="17"/>
      <c r="I258" s="17"/>
      <c r="J258" s="17"/>
      <c r="K258" s="27"/>
      <c r="L258" s="27"/>
      <c r="M258" s="27"/>
      <c r="N258" s="27"/>
      <c r="O258" s="2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 ht="15.75" customHeight="1">
      <c r="D259" s="17"/>
      <c r="E259" s="17"/>
      <c r="F259" s="17"/>
      <c r="G259" s="17"/>
      <c r="H259" s="17"/>
      <c r="I259" s="17"/>
      <c r="J259" s="17"/>
      <c r="K259" s="27"/>
      <c r="L259" s="27"/>
      <c r="M259" s="27"/>
      <c r="N259" s="27"/>
      <c r="O259" s="2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 ht="15.75" customHeight="1">
      <c r="D260" s="17"/>
      <c r="E260" s="17"/>
      <c r="F260" s="17"/>
      <c r="G260" s="17"/>
      <c r="H260" s="17"/>
      <c r="I260" s="17"/>
      <c r="J260" s="17"/>
      <c r="K260" s="27"/>
      <c r="L260" s="27"/>
      <c r="M260" s="27"/>
      <c r="N260" s="27"/>
      <c r="O260" s="2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 ht="15.75" customHeight="1">
      <c r="D261" s="17"/>
      <c r="E261" s="17"/>
      <c r="F261" s="17"/>
      <c r="G261" s="17"/>
      <c r="H261" s="17"/>
      <c r="I261" s="17"/>
      <c r="J261" s="17"/>
      <c r="K261" s="27"/>
      <c r="L261" s="27"/>
      <c r="M261" s="27"/>
      <c r="N261" s="27"/>
      <c r="O261" s="2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 ht="15.75" customHeight="1">
      <c r="D262" s="17"/>
      <c r="E262" s="17"/>
      <c r="F262" s="17"/>
      <c r="G262" s="17"/>
      <c r="H262" s="17"/>
      <c r="I262" s="17"/>
      <c r="J262" s="17"/>
      <c r="K262" s="27"/>
      <c r="L262" s="27"/>
      <c r="M262" s="27"/>
      <c r="N262" s="27"/>
      <c r="O262" s="2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 ht="15.75" customHeight="1">
      <c r="D263" s="17"/>
      <c r="E263" s="17"/>
      <c r="F263" s="17"/>
      <c r="G263" s="17"/>
      <c r="H263" s="17"/>
      <c r="I263" s="17"/>
      <c r="J263" s="17"/>
      <c r="K263" s="27"/>
      <c r="L263" s="27"/>
      <c r="M263" s="27"/>
      <c r="N263" s="27"/>
      <c r="O263" s="2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 ht="15.75" customHeight="1">
      <c r="D264" s="17"/>
      <c r="E264" s="17"/>
      <c r="F264" s="17"/>
      <c r="G264" s="17"/>
      <c r="H264" s="17"/>
      <c r="I264" s="17"/>
      <c r="J264" s="17"/>
      <c r="K264" s="27"/>
      <c r="L264" s="27"/>
      <c r="M264" s="27"/>
      <c r="N264" s="27"/>
      <c r="O264" s="2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 ht="15.75" customHeight="1">
      <c r="D265" s="17"/>
      <c r="E265" s="17"/>
      <c r="F265" s="17"/>
      <c r="G265" s="17"/>
      <c r="H265" s="17"/>
      <c r="I265" s="17"/>
      <c r="J265" s="17"/>
      <c r="K265" s="27"/>
      <c r="L265" s="27"/>
      <c r="M265" s="27"/>
      <c r="N265" s="27"/>
      <c r="O265" s="2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 ht="15.75" customHeight="1">
      <c r="D266" s="17"/>
      <c r="E266" s="17"/>
      <c r="F266" s="17"/>
      <c r="G266" s="17"/>
      <c r="H266" s="17"/>
      <c r="I266" s="17"/>
      <c r="J266" s="17"/>
      <c r="K266" s="27"/>
      <c r="L266" s="27"/>
      <c r="M266" s="27"/>
      <c r="N266" s="27"/>
      <c r="O266" s="2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 ht="15.75" customHeight="1">
      <c r="D267" s="17"/>
      <c r="E267" s="17"/>
      <c r="F267" s="17"/>
      <c r="G267" s="17"/>
      <c r="H267" s="17"/>
      <c r="I267" s="17"/>
      <c r="J267" s="17"/>
      <c r="K267" s="27"/>
      <c r="L267" s="27"/>
      <c r="M267" s="27"/>
      <c r="N267" s="27"/>
      <c r="O267" s="2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 ht="15.75" customHeight="1">
      <c r="D268" s="17"/>
      <c r="E268" s="17"/>
      <c r="F268" s="17"/>
      <c r="G268" s="17"/>
      <c r="H268" s="17"/>
      <c r="I268" s="17"/>
      <c r="J268" s="17"/>
      <c r="K268" s="27"/>
      <c r="L268" s="27"/>
      <c r="M268" s="27"/>
      <c r="N268" s="27"/>
      <c r="O268" s="2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 ht="15.75" customHeight="1">
      <c r="D269" s="17"/>
      <c r="E269" s="17"/>
      <c r="F269" s="17"/>
      <c r="G269" s="17"/>
      <c r="H269" s="17"/>
      <c r="I269" s="17"/>
      <c r="J269" s="17"/>
      <c r="K269" s="27"/>
      <c r="L269" s="27"/>
      <c r="M269" s="27"/>
      <c r="N269" s="27"/>
      <c r="O269" s="2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 ht="15.75" customHeight="1">
      <c r="D270" s="17"/>
      <c r="E270" s="17"/>
      <c r="F270" s="17"/>
      <c r="G270" s="17"/>
      <c r="H270" s="17"/>
      <c r="I270" s="17"/>
      <c r="J270" s="17"/>
      <c r="K270" s="27"/>
      <c r="L270" s="27"/>
      <c r="M270" s="27"/>
      <c r="N270" s="27"/>
      <c r="O270" s="2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 ht="15.75" customHeight="1">
      <c r="D271" s="17"/>
      <c r="E271" s="17"/>
      <c r="F271" s="17"/>
      <c r="G271" s="17"/>
      <c r="H271" s="17"/>
      <c r="I271" s="17"/>
      <c r="J271" s="17"/>
      <c r="K271" s="27"/>
      <c r="L271" s="27"/>
      <c r="M271" s="27"/>
      <c r="N271" s="27"/>
      <c r="O271" s="2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 ht="15.75" customHeight="1">
      <c r="D272" s="17"/>
      <c r="E272" s="17"/>
      <c r="F272" s="17"/>
      <c r="G272" s="17"/>
      <c r="H272" s="17"/>
      <c r="I272" s="17"/>
      <c r="J272" s="17"/>
      <c r="K272" s="27"/>
      <c r="L272" s="27"/>
      <c r="M272" s="27"/>
      <c r="N272" s="27"/>
      <c r="O272" s="2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 ht="15.75" customHeight="1">
      <c r="D273" s="17"/>
      <c r="E273" s="17"/>
      <c r="F273" s="17"/>
      <c r="G273" s="17"/>
      <c r="H273" s="17"/>
      <c r="I273" s="17"/>
      <c r="J273" s="17"/>
      <c r="K273" s="27"/>
      <c r="L273" s="27"/>
      <c r="M273" s="27"/>
      <c r="N273" s="27"/>
      <c r="O273" s="2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 ht="15.75" customHeight="1">
      <c r="D274" s="17"/>
      <c r="E274" s="17"/>
      <c r="F274" s="17"/>
      <c r="G274" s="17"/>
      <c r="H274" s="17"/>
      <c r="I274" s="17"/>
      <c r="J274" s="17"/>
      <c r="K274" s="27"/>
      <c r="L274" s="27"/>
      <c r="M274" s="27"/>
      <c r="N274" s="27"/>
      <c r="O274" s="2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 ht="15.75" customHeight="1">
      <c r="D275" s="17"/>
      <c r="E275" s="17"/>
      <c r="F275" s="17"/>
      <c r="G275" s="17"/>
      <c r="H275" s="17"/>
      <c r="I275" s="17"/>
      <c r="J275" s="17"/>
      <c r="K275" s="27"/>
      <c r="L275" s="27"/>
      <c r="M275" s="27"/>
      <c r="N275" s="27"/>
      <c r="O275" s="2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 ht="15.75" customHeight="1">
      <c r="D276" s="17"/>
      <c r="E276" s="17"/>
      <c r="F276" s="17"/>
      <c r="G276" s="17"/>
      <c r="H276" s="17"/>
      <c r="I276" s="17"/>
      <c r="J276" s="17"/>
      <c r="K276" s="27"/>
      <c r="L276" s="27"/>
      <c r="M276" s="27"/>
      <c r="N276" s="27"/>
      <c r="O276" s="2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 ht="15.75" customHeight="1">
      <c r="D277" s="17"/>
      <c r="E277" s="17"/>
      <c r="F277" s="17"/>
      <c r="G277" s="17"/>
      <c r="H277" s="17"/>
      <c r="I277" s="17"/>
      <c r="J277" s="17"/>
      <c r="K277" s="27"/>
      <c r="L277" s="27"/>
      <c r="M277" s="27"/>
      <c r="N277" s="27"/>
      <c r="O277" s="2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 ht="15.75" customHeight="1">
      <c r="D278" s="17"/>
      <c r="E278" s="17"/>
      <c r="F278" s="17"/>
      <c r="G278" s="17"/>
      <c r="H278" s="17"/>
      <c r="I278" s="17"/>
      <c r="J278" s="17"/>
      <c r="K278" s="27"/>
      <c r="L278" s="27"/>
      <c r="M278" s="27"/>
      <c r="N278" s="27"/>
      <c r="O278" s="2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 ht="15.75" customHeight="1">
      <c r="D279" s="17"/>
      <c r="E279" s="17"/>
      <c r="F279" s="17"/>
      <c r="G279" s="17"/>
      <c r="H279" s="17"/>
      <c r="I279" s="17"/>
      <c r="J279" s="17"/>
      <c r="K279" s="27"/>
      <c r="L279" s="27"/>
      <c r="M279" s="27"/>
      <c r="N279" s="27"/>
      <c r="O279" s="2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 ht="15.75" customHeight="1">
      <c r="D280" s="17"/>
      <c r="E280" s="17"/>
      <c r="F280" s="17"/>
      <c r="G280" s="17"/>
      <c r="H280" s="17"/>
      <c r="I280" s="17"/>
      <c r="J280" s="17"/>
      <c r="K280" s="27"/>
      <c r="L280" s="27"/>
      <c r="M280" s="27"/>
      <c r="N280" s="27"/>
      <c r="O280" s="2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 ht="15.75" customHeight="1">
      <c r="D281" s="17"/>
      <c r="E281" s="17"/>
      <c r="F281" s="17"/>
      <c r="G281" s="17"/>
      <c r="H281" s="17"/>
      <c r="I281" s="17"/>
      <c r="J281" s="17"/>
      <c r="K281" s="27"/>
      <c r="L281" s="27"/>
      <c r="M281" s="27"/>
      <c r="N281" s="27"/>
      <c r="O281" s="2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 ht="15.75" customHeight="1">
      <c r="D282" s="17"/>
      <c r="E282" s="17"/>
      <c r="F282" s="17"/>
      <c r="G282" s="17"/>
      <c r="H282" s="17"/>
      <c r="I282" s="17"/>
      <c r="J282" s="17"/>
      <c r="K282" s="27"/>
      <c r="L282" s="27"/>
      <c r="M282" s="27"/>
      <c r="N282" s="27"/>
      <c r="O282" s="2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 ht="15.75" customHeight="1">
      <c r="D283" s="17"/>
      <c r="E283" s="17"/>
      <c r="F283" s="17"/>
      <c r="G283" s="17"/>
      <c r="H283" s="17"/>
      <c r="I283" s="17"/>
      <c r="J283" s="17"/>
      <c r="K283" s="27"/>
      <c r="L283" s="27"/>
      <c r="M283" s="27"/>
      <c r="N283" s="27"/>
      <c r="O283" s="2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 ht="15.75" customHeight="1">
      <c r="D284" s="17"/>
      <c r="E284" s="17"/>
      <c r="F284" s="17"/>
      <c r="G284" s="17"/>
      <c r="H284" s="17"/>
      <c r="I284" s="17"/>
      <c r="J284" s="17"/>
      <c r="K284" s="27"/>
      <c r="L284" s="27"/>
      <c r="M284" s="27"/>
      <c r="N284" s="27"/>
      <c r="O284" s="2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 ht="15.75" customHeight="1">
      <c r="D285" s="17"/>
      <c r="E285" s="17"/>
      <c r="F285" s="17"/>
      <c r="G285" s="17"/>
      <c r="H285" s="17"/>
      <c r="I285" s="17"/>
      <c r="J285" s="17"/>
      <c r="K285" s="27"/>
      <c r="L285" s="27"/>
      <c r="M285" s="27"/>
      <c r="N285" s="27"/>
      <c r="O285" s="2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 ht="15.75" customHeight="1">
      <c r="D286" s="17"/>
      <c r="E286" s="17"/>
      <c r="F286" s="17"/>
      <c r="G286" s="17"/>
      <c r="H286" s="17"/>
      <c r="I286" s="17"/>
      <c r="J286" s="17"/>
      <c r="K286" s="27"/>
      <c r="L286" s="27"/>
      <c r="M286" s="27"/>
      <c r="N286" s="27"/>
      <c r="O286" s="2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 ht="15.75" customHeight="1">
      <c r="D287" s="17"/>
      <c r="E287" s="17"/>
      <c r="F287" s="17"/>
      <c r="G287" s="17"/>
      <c r="H287" s="17"/>
      <c r="I287" s="17"/>
      <c r="J287" s="17"/>
      <c r="K287" s="27"/>
      <c r="L287" s="27"/>
      <c r="M287" s="27"/>
      <c r="N287" s="27"/>
      <c r="O287" s="2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 ht="15.75" customHeight="1">
      <c r="D288" s="17"/>
      <c r="E288" s="17"/>
      <c r="F288" s="17"/>
      <c r="G288" s="17"/>
      <c r="H288" s="17"/>
      <c r="I288" s="17"/>
      <c r="J288" s="17"/>
      <c r="K288" s="27"/>
      <c r="L288" s="27"/>
      <c r="M288" s="27"/>
      <c r="N288" s="27"/>
      <c r="O288" s="2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 ht="15.75" customHeight="1">
      <c r="D289" s="17"/>
      <c r="E289" s="17"/>
      <c r="F289" s="17"/>
      <c r="G289" s="17"/>
      <c r="H289" s="17"/>
      <c r="I289" s="17"/>
      <c r="J289" s="17"/>
      <c r="K289" s="27"/>
      <c r="L289" s="27"/>
      <c r="M289" s="27"/>
      <c r="N289" s="27"/>
      <c r="O289" s="2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 ht="15.75" customHeight="1">
      <c r="D290" s="17"/>
      <c r="E290" s="17"/>
      <c r="F290" s="17"/>
      <c r="G290" s="17"/>
      <c r="H290" s="17"/>
      <c r="I290" s="17"/>
      <c r="J290" s="17"/>
      <c r="K290" s="27"/>
      <c r="L290" s="27"/>
      <c r="M290" s="27"/>
      <c r="N290" s="27"/>
      <c r="O290" s="2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 ht="15.75" customHeight="1">
      <c r="D291" s="17"/>
      <c r="E291" s="17"/>
      <c r="F291" s="17"/>
      <c r="G291" s="17"/>
      <c r="H291" s="17"/>
      <c r="I291" s="17"/>
      <c r="J291" s="17"/>
      <c r="K291" s="27"/>
      <c r="L291" s="27"/>
      <c r="M291" s="27"/>
      <c r="N291" s="27"/>
      <c r="O291" s="2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 ht="15.75" customHeight="1">
      <c r="D292" s="17"/>
      <c r="E292" s="17"/>
      <c r="F292" s="17"/>
      <c r="G292" s="17"/>
      <c r="H292" s="17"/>
      <c r="I292" s="17"/>
      <c r="J292" s="17"/>
      <c r="K292" s="27"/>
      <c r="L292" s="27"/>
      <c r="M292" s="27"/>
      <c r="N292" s="27"/>
      <c r="O292" s="2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 ht="15.75" customHeight="1">
      <c r="D293" s="17"/>
      <c r="E293" s="17"/>
      <c r="F293" s="17"/>
      <c r="G293" s="17"/>
      <c r="H293" s="17"/>
      <c r="I293" s="17"/>
      <c r="J293" s="17"/>
      <c r="K293" s="27"/>
      <c r="L293" s="27"/>
      <c r="M293" s="27"/>
      <c r="N293" s="27"/>
      <c r="O293" s="2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 ht="15.75" customHeight="1">
      <c r="D294" s="17"/>
      <c r="E294" s="17"/>
      <c r="F294" s="17"/>
      <c r="G294" s="17"/>
      <c r="H294" s="17"/>
      <c r="I294" s="17"/>
      <c r="J294" s="17"/>
      <c r="K294" s="27"/>
      <c r="L294" s="27"/>
      <c r="M294" s="27"/>
      <c r="N294" s="27"/>
      <c r="O294" s="2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 ht="15.75" customHeight="1">
      <c r="D295" s="17"/>
      <c r="E295" s="17"/>
      <c r="F295" s="17"/>
      <c r="G295" s="17"/>
      <c r="H295" s="17"/>
      <c r="I295" s="17"/>
      <c r="J295" s="17"/>
      <c r="K295" s="27"/>
      <c r="L295" s="27"/>
      <c r="M295" s="27"/>
      <c r="N295" s="27"/>
      <c r="O295" s="2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 ht="15.75" customHeight="1">
      <c r="D296" s="17"/>
      <c r="E296" s="17"/>
      <c r="F296" s="17"/>
      <c r="G296" s="17"/>
      <c r="H296" s="17"/>
      <c r="I296" s="17"/>
      <c r="J296" s="17"/>
      <c r="K296" s="27"/>
      <c r="L296" s="27"/>
      <c r="M296" s="27"/>
      <c r="N296" s="27"/>
      <c r="O296" s="2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 ht="15.75" customHeight="1">
      <c r="D297" s="17"/>
      <c r="E297" s="17"/>
      <c r="F297" s="17"/>
      <c r="G297" s="17"/>
      <c r="H297" s="17"/>
      <c r="I297" s="17"/>
      <c r="J297" s="17"/>
      <c r="K297" s="27"/>
      <c r="L297" s="27"/>
      <c r="M297" s="27"/>
      <c r="N297" s="27"/>
      <c r="O297" s="2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 ht="15.75" customHeight="1">
      <c r="D298" s="17"/>
      <c r="E298" s="17"/>
      <c r="F298" s="17"/>
      <c r="G298" s="17"/>
      <c r="H298" s="17"/>
      <c r="I298" s="17"/>
      <c r="J298" s="17"/>
      <c r="K298" s="27"/>
      <c r="L298" s="27"/>
      <c r="M298" s="27"/>
      <c r="N298" s="27"/>
      <c r="O298" s="2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 ht="15.75" customHeight="1">
      <c r="D299" s="17"/>
      <c r="E299" s="17"/>
      <c r="F299" s="17"/>
      <c r="G299" s="17"/>
      <c r="H299" s="17"/>
      <c r="I299" s="17"/>
      <c r="J299" s="17"/>
      <c r="K299" s="27"/>
      <c r="L299" s="27"/>
      <c r="M299" s="27"/>
      <c r="N299" s="27"/>
      <c r="O299" s="2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 ht="15.75" customHeight="1">
      <c r="D300" s="17"/>
      <c r="E300" s="17"/>
      <c r="F300" s="17"/>
      <c r="G300" s="17"/>
      <c r="H300" s="17"/>
      <c r="I300" s="17"/>
      <c r="J300" s="17"/>
      <c r="K300" s="27"/>
      <c r="L300" s="27"/>
      <c r="M300" s="27"/>
      <c r="N300" s="27"/>
      <c r="O300" s="2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 ht="15.75" customHeight="1">
      <c r="D301" s="17"/>
      <c r="E301" s="17"/>
      <c r="F301" s="17"/>
      <c r="G301" s="17"/>
      <c r="H301" s="17"/>
      <c r="I301" s="17"/>
      <c r="J301" s="17"/>
      <c r="K301" s="27"/>
      <c r="L301" s="27"/>
      <c r="M301" s="27"/>
      <c r="N301" s="27"/>
      <c r="O301" s="2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 ht="15.75" customHeight="1">
      <c r="D302" s="17"/>
      <c r="E302" s="17"/>
      <c r="F302" s="17"/>
      <c r="G302" s="17"/>
      <c r="H302" s="17"/>
      <c r="I302" s="17"/>
      <c r="J302" s="17"/>
      <c r="K302" s="27"/>
      <c r="L302" s="27"/>
      <c r="M302" s="27"/>
      <c r="N302" s="27"/>
      <c r="O302" s="2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 ht="15.75" customHeight="1">
      <c r="D303" s="17"/>
      <c r="E303" s="17"/>
      <c r="F303" s="17"/>
      <c r="G303" s="17"/>
      <c r="H303" s="17"/>
      <c r="I303" s="17"/>
      <c r="J303" s="17"/>
      <c r="K303" s="27"/>
      <c r="L303" s="27"/>
      <c r="M303" s="27"/>
      <c r="N303" s="27"/>
      <c r="O303" s="2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 ht="15.75" customHeight="1">
      <c r="D304" s="17"/>
      <c r="E304" s="17"/>
      <c r="F304" s="17"/>
      <c r="G304" s="17"/>
      <c r="H304" s="17"/>
      <c r="I304" s="17"/>
      <c r="J304" s="17"/>
      <c r="K304" s="27"/>
      <c r="L304" s="27"/>
      <c r="M304" s="27"/>
      <c r="N304" s="27"/>
      <c r="O304" s="2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 ht="15.75" customHeight="1">
      <c r="D305" s="17"/>
      <c r="E305" s="17"/>
      <c r="F305" s="17"/>
      <c r="G305" s="17"/>
      <c r="H305" s="17"/>
      <c r="I305" s="17"/>
      <c r="J305" s="17"/>
      <c r="K305" s="27"/>
      <c r="L305" s="27"/>
      <c r="M305" s="27"/>
      <c r="N305" s="27"/>
      <c r="O305" s="2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 ht="15.75" customHeight="1">
      <c r="D306" s="17"/>
      <c r="E306" s="17"/>
      <c r="F306" s="17"/>
      <c r="G306" s="17"/>
      <c r="H306" s="17"/>
      <c r="I306" s="17"/>
      <c r="J306" s="17"/>
      <c r="K306" s="27"/>
      <c r="L306" s="27"/>
      <c r="M306" s="27"/>
      <c r="N306" s="27"/>
      <c r="O306" s="2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ht="15.75" customHeight="1">
      <c r="D307" s="17"/>
      <c r="E307" s="17"/>
      <c r="F307" s="17"/>
      <c r="G307" s="17"/>
      <c r="H307" s="17"/>
      <c r="I307" s="17"/>
      <c r="J307" s="17"/>
      <c r="K307" s="27"/>
      <c r="L307" s="27"/>
      <c r="M307" s="27"/>
      <c r="N307" s="27"/>
      <c r="O307" s="2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 ht="15.75" customHeight="1">
      <c r="D308" s="17"/>
      <c r="E308" s="17"/>
      <c r="F308" s="17"/>
      <c r="G308" s="17"/>
      <c r="H308" s="17"/>
      <c r="I308" s="17"/>
      <c r="J308" s="17"/>
      <c r="K308" s="27"/>
      <c r="L308" s="27"/>
      <c r="M308" s="27"/>
      <c r="N308" s="27"/>
      <c r="O308" s="2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 ht="15.75" customHeight="1">
      <c r="D309" s="17"/>
      <c r="E309" s="17"/>
      <c r="F309" s="17"/>
      <c r="G309" s="17"/>
      <c r="H309" s="17"/>
      <c r="I309" s="17"/>
      <c r="J309" s="17"/>
      <c r="K309" s="27"/>
      <c r="L309" s="27"/>
      <c r="M309" s="27"/>
      <c r="N309" s="27"/>
      <c r="O309" s="2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 ht="15.75" customHeight="1">
      <c r="D310" s="17"/>
      <c r="E310" s="17"/>
      <c r="F310" s="17"/>
      <c r="G310" s="17"/>
      <c r="H310" s="17"/>
      <c r="I310" s="17"/>
      <c r="J310" s="17"/>
      <c r="K310" s="27"/>
      <c r="L310" s="27"/>
      <c r="M310" s="27"/>
      <c r="N310" s="27"/>
      <c r="O310" s="2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 ht="15.75" customHeight="1">
      <c r="D311" s="17"/>
      <c r="E311" s="17"/>
      <c r="F311" s="17"/>
      <c r="G311" s="17"/>
      <c r="H311" s="17"/>
      <c r="I311" s="17"/>
      <c r="J311" s="17"/>
      <c r="K311" s="27"/>
      <c r="L311" s="27"/>
      <c r="M311" s="27"/>
      <c r="N311" s="27"/>
      <c r="O311" s="2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 ht="15.75" customHeight="1">
      <c r="D312" s="17"/>
      <c r="E312" s="17"/>
      <c r="F312" s="17"/>
      <c r="G312" s="17"/>
      <c r="H312" s="17"/>
      <c r="I312" s="17"/>
      <c r="J312" s="17"/>
      <c r="K312" s="27"/>
      <c r="L312" s="27"/>
      <c r="M312" s="27"/>
      <c r="N312" s="27"/>
      <c r="O312" s="2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 ht="15.75" customHeight="1">
      <c r="D313" s="17"/>
      <c r="E313" s="17"/>
      <c r="F313" s="17"/>
      <c r="G313" s="17"/>
      <c r="H313" s="17"/>
      <c r="I313" s="17"/>
      <c r="J313" s="17"/>
      <c r="K313" s="27"/>
      <c r="L313" s="27"/>
      <c r="M313" s="27"/>
      <c r="N313" s="27"/>
      <c r="O313" s="2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 ht="15.75" customHeight="1">
      <c r="D314" s="17"/>
      <c r="E314" s="17"/>
      <c r="F314" s="17"/>
      <c r="G314" s="17"/>
      <c r="H314" s="17"/>
      <c r="I314" s="17"/>
      <c r="J314" s="17"/>
      <c r="K314" s="27"/>
      <c r="L314" s="27"/>
      <c r="M314" s="27"/>
      <c r="N314" s="27"/>
      <c r="O314" s="2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 ht="15.75" customHeight="1">
      <c r="D315" s="17"/>
      <c r="E315" s="17"/>
      <c r="F315" s="17"/>
      <c r="G315" s="17"/>
      <c r="H315" s="17"/>
      <c r="I315" s="17"/>
      <c r="J315" s="17"/>
      <c r="K315" s="27"/>
      <c r="L315" s="27"/>
      <c r="M315" s="27"/>
      <c r="N315" s="27"/>
      <c r="O315" s="2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 ht="15.75" customHeight="1">
      <c r="D316" s="17"/>
      <c r="E316" s="17"/>
      <c r="F316" s="17"/>
      <c r="G316" s="17"/>
      <c r="H316" s="17"/>
      <c r="I316" s="17"/>
      <c r="J316" s="17"/>
      <c r="K316" s="27"/>
      <c r="L316" s="27"/>
      <c r="M316" s="27"/>
      <c r="N316" s="27"/>
      <c r="O316" s="2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 ht="15.75" customHeight="1">
      <c r="D317" s="17"/>
      <c r="E317" s="17"/>
      <c r="F317" s="17"/>
      <c r="G317" s="17"/>
      <c r="H317" s="17"/>
      <c r="I317" s="17"/>
      <c r="J317" s="17"/>
      <c r="K317" s="27"/>
      <c r="L317" s="27"/>
      <c r="M317" s="27"/>
      <c r="N317" s="27"/>
      <c r="O317" s="2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 ht="15.75" customHeight="1">
      <c r="D318" s="17"/>
      <c r="E318" s="17"/>
      <c r="F318" s="17"/>
      <c r="G318" s="17"/>
      <c r="H318" s="17"/>
      <c r="I318" s="17"/>
      <c r="J318" s="17"/>
      <c r="K318" s="27"/>
      <c r="L318" s="27"/>
      <c r="M318" s="27"/>
      <c r="N318" s="27"/>
      <c r="O318" s="2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 ht="15.75" customHeight="1">
      <c r="D319" s="17"/>
      <c r="E319" s="17"/>
      <c r="F319" s="17"/>
      <c r="G319" s="17"/>
      <c r="H319" s="17"/>
      <c r="I319" s="17"/>
      <c r="J319" s="17"/>
      <c r="K319" s="27"/>
      <c r="L319" s="27"/>
      <c r="M319" s="27"/>
      <c r="N319" s="27"/>
      <c r="O319" s="2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 ht="15.75" customHeight="1">
      <c r="D320" s="17"/>
      <c r="E320" s="17"/>
      <c r="F320" s="17"/>
      <c r="G320" s="17"/>
      <c r="H320" s="17"/>
      <c r="I320" s="17"/>
      <c r="J320" s="17"/>
      <c r="K320" s="27"/>
      <c r="L320" s="27"/>
      <c r="M320" s="27"/>
      <c r="N320" s="27"/>
      <c r="O320" s="2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 ht="15.75" customHeight="1">
      <c r="D321" s="17"/>
      <c r="E321" s="17"/>
      <c r="F321" s="17"/>
      <c r="G321" s="17"/>
      <c r="H321" s="17"/>
      <c r="I321" s="17"/>
      <c r="J321" s="17"/>
      <c r="K321" s="27"/>
      <c r="L321" s="27"/>
      <c r="M321" s="27"/>
      <c r="N321" s="27"/>
      <c r="O321" s="2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 ht="15.75" customHeight="1">
      <c r="D322" s="17"/>
      <c r="E322" s="17"/>
      <c r="F322" s="17"/>
      <c r="G322" s="17"/>
      <c r="H322" s="17"/>
      <c r="I322" s="17"/>
      <c r="J322" s="17"/>
      <c r="K322" s="27"/>
      <c r="L322" s="27"/>
      <c r="M322" s="27"/>
      <c r="N322" s="27"/>
      <c r="O322" s="2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 ht="15.75" customHeight="1">
      <c r="D323" s="17"/>
      <c r="E323" s="17"/>
      <c r="F323" s="17"/>
      <c r="G323" s="17"/>
      <c r="H323" s="17"/>
      <c r="I323" s="17"/>
      <c r="J323" s="17"/>
      <c r="K323" s="27"/>
      <c r="L323" s="27"/>
      <c r="M323" s="27"/>
      <c r="N323" s="27"/>
      <c r="O323" s="2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 ht="15.75" customHeight="1">
      <c r="D324" s="17"/>
      <c r="E324" s="17"/>
      <c r="F324" s="17"/>
      <c r="G324" s="17"/>
      <c r="H324" s="17"/>
      <c r="I324" s="17"/>
      <c r="J324" s="17"/>
      <c r="K324" s="27"/>
      <c r="L324" s="27"/>
      <c r="M324" s="27"/>
      <c r="N324" s="27"/>
      <c r="O324" s="2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 ht="15.75" customHeight="1">
      <c r="D325" s="17"/>
      <c r="E325" s="17"/>
      <c r="F325" s="17"/>
      <c r="G325" s="17"/>
      <c r="H325" s="17"/>
      <c r="I325" s="17"/>
      <c r="J325" s="17"/>
      <c r="K325" s="27"/>
      <c r="L325" s="27"/>
      <c r="M325" s="27"/>
      <c r="N325" s="27"/>
      <c r="O325" s="2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 ht="15.75" customHeight="1">
      <c r="D326" s="17"/>
      <c r="E326" s="17"/>
      <c r="F326" s="17"/>
      <c r="G326" s="17"/>
      <c r="H326" s="17"/>
      <c r="I326" s="17"/>
      <c r="J326" s="17"/>
      <c r="K326" s="27"/>
      <c r="L326" s="27"/>
      <c r="M326" s="27"/>
      <c r="N326" s="27"/>
      <c r="O326" s="2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 ht="15.75" customHeight="1">
      <c r="D327" s="17"/>
      <c r="E327" s="17"/>
      <c r="F327" s="17"/>
      <c r="G327" s="17"/>
      <c r="H327" s="17"/>
      <c r="I327" s="17"/>
      <c r="J327" s="17"/>
      <c r="K327" s="27"/>
      <c r="L327" s="27"/>
      <c r="M327" s="27"/>
      <c r="N327" s="27"/>
      <c r="O327" s="2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 ht="15.75" customHeight="1">
      <c r="D328" s="17"/>
      <c r="E328" s="17"/>
      <c r="F328" s="17"/>
      <c r="G328" s="17"/>
      <c r="H328" s="17"/>
      <c r="I328" s="17"/>
      <c r="J328" s="17"/>
      <c r="K328" s="27"/>
      <c r="L328" s="27"/>
      <c r="M328" s="27"/>
      <c r="N328" s="27"/>
      <c r="O328" s="2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ht="15.75" customHeight="1">
      <c r="D329" s="17"/>
      <c r="E329" s="17"/>
      <c r="F329" s="17"/>
      <c r="G329" s="17"/>
      <c r="H329" s="17"/>
      <c r="I329" s="17"/>
      <c r="J329" s="17"/>
      <c r="K329" s="27"/>
      <c r="L329" s="27"/>
      <c r="M329" s="27"/>
      <c r="N329" s="27"/>
      <c r="O329" s="2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 ht="15.75" customHeight="1">
      <c r="D330" s="17"/>
      <c r="E330" s="17"/>
      <c r="F330" s="17"/>
      <c r="G330" s="17"/>
      <c r="H330" s="17"/>
      <c r="I330" s="17"/>
      <c r="J330" s="17"/>
      <c r="K330" s="27"/>
      <c r="L330" s="27"/>
      <c r="M330" s="27"/>
      <c r="N330" s="27"/>
      <c r="O330" s="2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 ht="15.75" customHeight="1">
      <c r="D331" s="17"/>
      <c r="E331" s="17"/>
      <c r="F331" s="17"/>
      <c r="G331" s="17"/>
      <c r="H331" s="17"/>
      <c r="I331" s="17"/>
      <c r="J331" s="17"/>
      <c r="K331" s="27"/>
      <c r="L331" s="27"/>
      <c r="M331" s="27"/>
      <c r="N331" s="27"/>
      <c r="O331" s="2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 ht="15.75" customHeight="1">
      <c r="D332" s="17"/>
      <c r="E332" s="17"/>
      <c r="F332" s="17"/>
      <c r="G332" s="17"/>
      <c r="H332" s="17"/>
      <c r="I332" s="17"/>
      <c r="J332" s="17"/>
      <c r="K332" s="27"/>
      <c r="L332" s="27"/>
      <c r="M332" s="27"/>
      <c r="N332" s="27"/>
      <c r="O332" s="2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 ht="15.75" customHeight="1">
      <c r="D333" s="17"/>
      <c r="E333" s="17"/>
      <c r="F333" s="17"/>
      <c r="G333" s="17"/>
      <c r="H333" s="17"/>
      <c r="I333" s="17"/>
      <c r="J333" s="17"/>
      <c r="K333" s="27"/>
      <c r="L333" s="27"/>
      <c r="M333" s="27"/>
      <c r="N333" s="27"/>
      <c r="O333" s="2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 ht="15.75" customHeight="1">
      <c r="D334" s="17"/>
      <c r="E334" s="17"/>
      <c r="F334" s="17"/>
      <c r="G334" s="17"/>
      <c r="H334" s="17"/>
      <c r="I334" s="17"/>
      <c r="J334" s="17"/>
      <c r="K334" s="27"/>
      <c r="L334" s="27"/>
      <c r="M334" s="27"/>
      <c r="N334" s="27"/>
      <c r="O334" s="2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 ht="15.75" customHeight="1">
      <c r="D335" s="17"/>
      <c r="E335" s="17"/>
      <c r="F335" s="17"/>
      <c r="G335" s="17"/>
      <c r="H335" s="17"/>
      <c r="I335" s="17"/>
      <c r="J335" s="17"/>
      <c r="K335" s="27"/>
      <c r="L335" s="27"/>
      <c r="M335" s="27"/>
      <c r="N335" s="27"/>
      <c r="O335" s="2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 ht="15.75" customHeight="1">
      <c r="D336" s="17"/>
      <c r="E336" s="17"/>
      <c r="F336" s="17"/>
      <c r="G336" s="17"/>
      <c r="H336" s="17"/>
      <c r="I336" s="17"/>
      <c r="J336" s="17"/>
      <c r="K336" s="27"/>
      <c r="L336" s="27"/>
      <c r="M336" s="27"/>
      <c r="N336" s="27"/>
      <c r="O336" s="2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 ht="15.75" customHeight="1">
      <c r="D337" s="17"/>
      <c r="E337" s="17"/>
      <c r="F337" s="17"/>
      <c r="G337" s="17"/>
      <c r="H337" s="17"/>
      <c r="I337" s="17"/>
      <c r="J337" s="17"/>
      <c r="K337" s="27"/>
      <c r="L337" s="27"/>
      <c r="M337" s="27"/>
      <c r="N337" s="27"/>
      <c r="O337" s="2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 ht="15.75" customHeight="1">
      <c r="D338" s="17"/>
      <c r="E338" s="17"/>
      <c r="F338" s="17"/>
      <c r="G338" s="17"/>
      <c r="H338" s="17"/>
      <c r="I338" s="17"/>
      <c r="J338" s="17"/>
      <c r="K338" s="27"/>
      <c r="L338" s="27"/>
      <c r="M338" s="27"/>
      <c r="N338" s="27"/>
      <c r="O338" s="2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 ht="15.75" customHeight="1">
      <c r="D339" s="17"/>
      <c r="E339" s="17"/>
      <c r="F339" s="17"/>
      <c r="G339" s="17"/>
      <c r="H339" s="17"/>
      <c r="I339" s="17"/>
      <c r="J339" s="17"/>
      <c r="K339" s="27"/>
      <c r="L339" s="27"/>
      <c r="M339" s="27"/>
      <c r="N339" s="27"/>
      <c r="O339" s="2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 ht="15.75" customHeight="1">
      <c r="D340" s="17"/>
      <c r="E340" s="17"/>
      <c r="F340" s="17"/>
      <c r="G340" s="17"/>
      <c r="H340" s="17"/>
      <c r="I340" s="17"/>
      <c r="J340" s="17"/>
      <c r="K340" s="27"/>
      <c r="L340" s="27"/>
      <c r="M340" s="27"/>
      <c r="N340" s="27"/>
      <c r="O340" s="2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 ht="15.75" customHeight="1">
      <c r="D341" s="17"/>
      <c r="E341" s="17"/>
      <c r="F341" s="17"/>
      <c r="G341" s="17"/>
      <c r="H341" s="17"/>
      <c r="I341" s="17"/>
      <c r="J341" s="17"/>
      <c r="K341" s="27"/>
      <c r="L341" s="27"/>
      <c r="M341" s="27"/>
      <c r="N341" s="27"/>
      <c r="O341" s="2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 ht="15.75" customHeight="1">
      <c r="D342" s="17"/>
      <c r="E342" s="17"/>
      <c r="F342" s="17"/>
      <c r="G342" s="17"/>
      <c r="H342" s="17"/>
      <c r="I342" s="17"/>
      <c r="J342" s="17"/>
      <c r="K342" s="27"/>
      <c r="L342" s="27"/>
      <c r="M342" s="27"/>
      <c r="N342" s="27"/>
      <c r="O342" s="2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 ht="15.75" customHeight="1">
      <c r="D343" s="17"/>
      <c r="E343" s="17"/>
      <c r="F343" s="17"/>
      <c r="G343" s="17"/>
      <c r="H343" s="17"/>
      <c r="I343" s="17"/>
      <c r="J343" s="17"/>
      <c r="K343" s="27"/>
      <c r="L343" s="27"/>
      <c r="M343" s="27"/>
      <c r="N343" s="27"/>
      <c r="O343" s="2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 ht="15.75" customHeight="1">
      <c r="D344" s="17"/>
      <c r="E344" s="17"/>
      <c r="F344" s="17"/>
      <c r="G344" s="17"/>
      <c r="H344" s="17"/>
      <c r="I344" s="17"/>
      <c r="J344" s="17"/>
      <c r="K344" s="27"/>
      <c r="L344" s="27"/>
      <c r="M344" s="27"/>
      <c r="N344" s="27"/>
      <c r="O344" s="2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 ht="15.75" customHeight="1">
      <c r="D345" s="17"/>
      <c r="E345" s="17"/>
      <c r="F345" s="17"/>
      <c r="G345" s="17"/>
      <c r="H345" s="17"/>
      <c r="I345" s="17"/>
      <c r="J345" s="17"/>
      <c r="K345" s="27"/>
      <c r="L345" s="27"/>
      <c r="M345" s="27"/>
      <c r="N345" s="27"/>
      <c r="O345" s="2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 ht="15.75" customHeight="1">
      <c r="D346" s="17"/>
      <c r="E346" s="17"/>
      <c r="F346" s="17"/>
      <c r="G346" s="17"/>
      <c r="H346" s="17"/>
      <c r="I346" s="17"/>
      <c r="J346" s="17"/>
      <c r="K346" s="27"/>
      <c r="L346" s="27"/>
      <c r="M346" s="27"/>
      <c r="N346" s="27"/>
      <c r="O346" s="2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 ht="15.75" customHeight="1">
      <c r="D347" s="17"/>
      <c r="E347" s="17"/>
      <c r="F347" s="17"/>
      <c r="G347" s="17"/>
      <c r="H347" s="17"/>
      <c r="I347" s="17"/>
      <c r="J347" s="17"/>
      <c r="K347" s="27"/>
      <c r="L347" s="27"/>
      <c r="M347" s="27"/>
      <c r="N347" s="27"/>
      <c r="O347" s="2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 ht="15.75" customHeight="1">
      <c r="D348" s="17"/>
      <c r="E348" s="17"/>
      <c r="F348" s="17"/>
      <c r="G348" s="17"/>
      <c r="H348" s="17"/>
      <c r="I348" s="17"/>
      <c r="J348" s="17"/>
      <c r="K348" s="27"/>
      <c r="L348" s="27"/>
      <c r="M348" s="27"/>
      <c r="N348" s="27"/>
      <c r="O348" s="2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 ht="15.75" customHeight="1">
      <c r="D349" s="17"/>
      <c r="E349" s="17"/>
      <c r="F349" s="17"/>
      <c r="G349" s="17"/>
      <c r="H349" s="17"/>
      <c r="I349" s="17"/>
      <c r="J349" s="17"/>
      <c r="K349" s="27"/>
      <c r="L349" s="27"/>
      <c r="M349" s="27"/>
      <c r="N349" s="27"/>
      <c r="O349" s="2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 ht="15.75" customHeight="1">
      <c r="D350" s="17"/>
      <c r="E350" s="17"/>
      <c r="F350" s="17"/>
      <c r="G350" s="17"/>
      <c r="H350" s="17"/>
      <c r="I350" s="17"/>
      <c r="J350" s="17"/>
      <c r="K350" s="27"/>
      <c r="L350" s="27"/>
      <c r="M350" s="27"/>
      <c r="N350" s="27"/>
      <c r="O350" s="2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 ht="15.75" customHeight="1">
      <c r="D351" s="17"/>
      <c r="E351" s="17"/>
      <c r="F351" s="17"/>
      <c r="G351" s="17"/>
      <c r="H351" s="17"/>
      <c r="I351" s="17"/>
      <c r="J351" s="17"/>
      <c r="K351" s="27"/>
      <c r="L351" s="27"/>
      <c r="M351" s="27"/>
      <c r="N351" s="27"/>
      <c r="O351" s="2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 ht="15.75" customHeight="1">
      <c r="D352" s="17"/>
      <c r="E352" s="17"/>
      <c r="F352" s="17"/>
      <c r="G352" s="17"/>
      <c r="H352" s="17"/>
      <c r="I352" s="17"/>
      <c r="J352" s="17"/>
      <c r="K352" s="27"/>
      <c r="L352" s="27"/>
      <c r="M352" s="27"/>
      <c r="N352" s="27"/>
      <c r="O352" s="2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 ht="15.75" customHeight="1">
      <c r="D353" s="17"/>
      <c r="E353" s="17"/>
      <c r="F353" s="17"/>
      <c r="G353" s="17"/>
      <c r="H353" s="17"/>
      <c r="I353" s="17"/>
      <c r="J353" s="17"/>
      <c r="K353" s="27"/>
      <c r="L353" s="27"/>
      <c r="M353" s="27"/>
      <c r="N353" s="27"/>
      <c r="O353" s="2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 ht="15.75" customHeight="1">
      <c r="D354" s="17"/>
      <c r="E354" s="17"/>
      <c r="F354" s="17"/>
      <c r="G354" s="17"/>
      <c r="H354" s="17"/>
      <c r="I354" s="17"/>
      <c r="J354" s="17"/>
      <c r="K354" s="27"/>
      <c r="L354" s="27"/>
      <c r="M354" s="27"/>
      <c r="N354" s="27"/>
      <c r="O354" s="2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 ht="15.75" customHeight="1">
      <c r="D355" s="17"/>
      <c r="E355" s="17"/>
      <c r="F355" s="17"/>
      <c r="G355" s="17"/>
      <c r="H355" s="17"/>
      <c r="I355" s="17"/>
      <c r="J355" s="17"/>
      <c r="K355" s="27"/>
      <c r="L355" s="27"/>
      <c r="M355" s="27"/>
      <c r="N355" s="27"/>
      <c r="O355" s="2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 ht="15.75" customHeight="1">
      <c r="D356" s="17"/>
      <c r="E356" s="17"/>
      <c r="F356" s="17"/>
      <c r="G356" s="17"/>
      <c r="H356" s="17"/>
      <c r="I356" s="17"/>
      <c r="J356" s="17"/>
      <c r="K356" s="27"/>
      <c r="L356" s="27"/>
      <c r="M356" s="27"/>
      <c r="N356" s="27"/>
      <c r="O356" s="2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 ht="15.75" customHeight="1">
      <c r="D357" s="17"/>
      <c r="E357" s="17"/>
      <c r="F357" s="17"/>
      <c r="G357" s="17"/>
      <c r="H357" s="17"/>
      <c r="I357" s="17"/>
      <c r="J357" s="17"/>
      <c r="K357" s="27"/>
      <c r="L357" s="27"/>
      <c r="M357" s="27"/>
      <c r="N357" s="27"/>
      <c r="O357" s="2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 ht="15.75" customHeight="1">
      <c r="D358" s="17"/>
      <c r="E358" s="17"/>
      <c r="F358" s="17"/>
      <c r="G358" s="17"/>
      <c r="H358" s="17"/>
      <c r="I358" s="17"/>
      <c r="J358" s="17"/>
      <c r="K358" s="27"/>
      <c r="L358" s="27"/>
      <c r="M358" s="27"/>
      <c r="N358" s="27"/>
      <c r="O358" s="2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 ht="15.75" customHeight="1">
      <c r="D359" s="17"/>
      <c r="E359" s="17"/>
      <c r="F359" s="17"/>
      <c r="G359" s="17"/>
      <c r="H359" s="17"/>
      <c r="I359" s="17"/>
      <c r="J359" s="17"/>
      <c r="K359" s="27"/>
      <c r="L359" s="27"/>
      <c r="M359" s="27"/>
      <c r="N359" s="27"/>
      <c r="O359" s="2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 ht="15.75" customHeight="1">
      <c r="D360" s="17"/>
      <c r="E360" s="17"/>
      <c r="F360" s="17"/>
      <c r="G360" s="17"/>
      <c r="H360" s="17"/>
      <c r="I360" s="17"/>
      <c r="J360" s="17"/>
      <c r="K360" s="27"/>
      <c r="L360" s="27"/>
      <c r="M360" s="27"/>
      <c r="N360" s="27"/>
      <c r="O360" s="2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 ht="15.75" customHeight="1">
      <c r="D361" s="17"/>
      <c r="E361" s="17"/>
      <c r="F361" s="17"/>
      <c r="G361" s="17"/>
      <c r="H361" s="17"/>
      <c r="I361" s="17"/>
      <c r="J361" s="17"/>
      <c r="K361" s="27"/>
      <c r="L361" s="27"/>
      <c r="M361" s="27"/>
      <c r="N361" s="27"/>
      <c r="O361" s="2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 ht="15.75" customHeight="1">
      <c r="D362" s="17"/>
      <c r="E362" s="17"/>
      <c r="F362" s="17"/>
      <c r="G362" s="17"/>
      <c r="H362" s="17"/>
      <c r="I362" s="17"/>
      <c r="J362" s="17"/>
      <c r="K362" s="27"/>
      <c r="L362" s="27"/>
      <c r="M362" s="27"/>
      <c r="N362" s="27"/>
      <c r="O362" s="2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 ht="15.75" customHeight="1">
      <c r="D363" s="17"/>
      <c r="E363" s="17"/>
      <c r="F363" s="17"/>
      <c r="G363" s="17"/>
      <c r="H363" s="17"/>
      <c r="I363" s="17"/>
      <c r="J363" s="17"/>
      <c r="K363" s="27"/>
      <c r="L363" s="27"/>
      <c r="M363" s="27"/>
      <c r="N363" s="27"/>
      <c r="O363" s="2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 ht="15.75" customHeight="1">
      <c r="D364" s="17"/>
      <c r="E364" s="17"/>
      <c r="F364" s="17"/>
      <c r="G364" s="17"/>
      <c r="H364" s="17"/>
      <c r="I364" s="17"/>
      <c r="J364" s="17"/>
      <c r="K364" s="27"/>
      <c r="L364" s="27"/>
      <c r="M364" s="27"/>
      <c r="N364" s="27"/>
      <c r="O364" s="2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 ht="15.75" customHeight="1">
      <c r="D365" s="17"/>
      <c r="E365" s="17"/>
      <c r="F365" s="17"/>
      <c r="G365" s="17"/>
      <c r="H365" s="17"/>
      <c r="I365" s="17"/>
      <c r="J365" s="17"/>
      <c r="K365" s="27"/>
      <c r="L365" s="27"/>
      <c r="M365" s="27"/>
      <c r="N365" s="27"/>
      <c r="O365" s="2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 ht="15.75" customHeight="1">
      <c r="D366" s="17"/>
      <c r="E366" s="17"/>
      <c r="F366" s="17"/>
      <c r="G366" s="17"/>
      <c r="H366" s="17"/>
      <c r="I366" s="17"/>
      <c r="J366" s="17"/>
      <c r="K366" s="27"/>
      <c r="L366" s="27"/>
      <c r="M366" s="27"/>
      <c r="N366" s="27"/>
      <c r="O366" s="2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 ht="15.75" customHeight="1">
      <c r="D367" s="17"/>
      <c r="E367" s="17"/>
      <c r="F367" s="17"/>
      <c r="G367" s="17"/>
      <c r="H367" s="17"/>
      <c r="I367" s="17"/>
      <c r="J367" s="17"/>
      <c r="K367" s="27"/>
      <c r="L367" s="27"/>
      <c r="M367" s="27"/>
      <c r="N367" s="27"/>
      <c r="O367" s="2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 ht="15.75" customHeight="1">
      <c r="D368" s="17"/>
      <c r="E368" s="17"/>
      <c r="F368" s="17"/>
      <c r="G368" s="17"/>
      <c r="H368" s="17"/>
      <c r="I368" s="17"/>
      <c r="J368" s="17"/>
      <c r="K368" s="27"/>
      <c r="L368" s="27"/>
      <c r="M368" s="27"/>
      <c r="N368" s="27"/>
      <c r="O368" s="2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 ht="15.75" customHeight="1">
      <c r="D369" s="17"/>
      <c r="E369" s="17"/>
      <c r="F369" s="17"/>
      <c r="G369" s="17"/>
      <c r="H369" s="17"/>
      <c r="I369" s="17"/>
      <c r="J369" s="17"/>
      <c r="K369" s="27"/>
      <c r="L369" s="27"/>
      <c r="M369" s="27"/>
      <c r="N369" s="27"/>
      <c r="O369" s="2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 ht="15.75" customHeight="1">
      <c r="D370" s="17"/>
      <c r="E370" s="17"/>
      <c r="F370" s="17"/>
      <c r="G370" s="17"/>
      <c r="H370" s="17"/>
      <c r="I370" s="17"/>
      <c r="J370" s="17"/>
      <c r="K370" s="27"/>
      <c r="L370" s="27"/>
      <c r="M370" s="27"/>
      <c r="N370" s="27"/>
      <c r="O370" s="2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 ht="15.75" customHeight="1">
      <c r="D371" s="17"/>
      <c r="E371" s="17"/>
      <c r="F371" s="17"/>
      <c r="G371" s="17"/>
      <c r="H371" s="17"/>
      <c r="I371" s="17"/>
      <c r="J371" s="17"/>
      <c r="K371" s="27"/>
      <c r="L371" s="27"/>
      <c r="M371" s="27"/>
      <c r="N371" s="27"/>
      <c r="O371" s="2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 ht="15.75" customHeight="1">
      <c r="D372" s="17"/>
      <c r="E372" s="17"/>
      <c r="F372" s="17"/>
      <c r="G372" s="17"/>
      <c r="H372" s="17"/>
      <c r="I372" s="17"/>
      <c r="J372" s="17"/>
      <c r="K372" s="27"/>
      <c r="L372" s="27"/>
      <c r="M372" s="27"/>
      <c r="N372" s="27"/>
      <c r="O372" s="2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 ht="15.75" customHeight="1">
      <c r="D373" s="17"/>
      <c r="E373" s="17"/>
      <c r="F373" s="17"/>
      <c r="G373" s="17"/>
      <c r="H373" s="17"/>
      <c r="I373" s="17"/>
      <c r="J373" s="17"/>
      <c r="K373" s="27"/>
      <c r="L373" s="27"/>
      <c r="M373" s="27"/>
      <c r="N373" s="27"/>
      <c r="O373" s="2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 ht="15.75" customHeight="1">
      <c r="D374" s="17"/>
      <c r="E374" s="17"/>
      <c r="F374" s="17"/>
      <c r="G374" s="17"/>
      <c r="H374" s="17"/>
      <c r="I374" s="17"/>
      <c r="J374" s="17"/>
      <c r="K374" s="27"/>
      <c r="L374" s="27"/>
      <c r="M374" s="27"/>
      <c r="N374" s="27"/>
      <c r="O374" s="2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 ht="15.75" customHeight="1">
      <c r="D375" s="17"/>
      <c r="E375" s="17"/>
      <c r="F375" s="17"/>
      <c r="G375" s="17"/>
      <c r="H375" s="17"/>
      <c r="I375" s="17"/>
      <c r="J375" s="17"/>
      <c r="K375" s="27"/>
      <c r="L375" s="27"/>
      <c r="M375" s="27"/>
      <c r="N375" s="27"/>
      <c r="O375" s="2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 ht="15.75" customHeight="1">
      <c r="D376" s="17"/>
      <c r="E376" s="17"/>
      <c r="F376" s="17"/>
      <c r="G376" s="17"/>
      <c r="H376" s="17"/>
      <c r="I376" s="17"/>
      <c r="J376" s="17"/>
      <c r="K376" s="27"/>
      <c r="L376" s="27"/>
      <c r="M376" s="27"/>
      <c r="N376" s="27"/>
      <c r="O376" s="2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 ht="15.75" customHeight="1">
      <c r="D377" s="17"/>
      <c r="E377" s="17"/>
      <c r="F377" s="17"/>
      <c r="G377" s="17"/>
      <c r="H377" s="17"/>
      <c r="I377" s="17"/>
      <c r="J377" s="17"/>
      <c r="K377" s="27"/>
      <c r="L377" s="27"/>
      <c r="M377" s="27"/>
      <c r="N377" s="27"/>
      <c r="O377" s="2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 ht="15.75" customHeight="1">
      <c r="D378" s="17"/>
      <c r="E378" s="17"/>
      <c r="F378" s="17"/>
      <c r="G378" s="17"/>
      <c r="H378" s="17"/>
      <c r="I378" s="17"/>
      <c r="J378" s="17"/>
      <c r="K378" s="27"/>
      <c r="L378" s="27"/>
      <c r="M378" s="27"/>
      <c r="N378" s="27"/>
      <c r="O378" s="2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 ht="15.75" customHeight="1">
      <c r="D379" s="17"/>
      <c r="E379" s="17"/>
      <c r="F379" s="17"/>
      <c r="G379" s="17"/>
      <c r="H379" s="17"/>
      <c r="I379" s="17"/>
      <c r="J379" s="17"/>
      <c r="K379" s="27"/>
      <c r="L379" s="27"/>
      <c r="M379" s="27"/>
      <c r="N379" s="27"/>
      <c r="O379" s="2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 ht="15.75" customHeight="1">
      <c r="D380" s="17"/>
      <c r="E380" s="17"/>
      <c r="F380" s="17"/>
      <c r="G380" s="17"/>
      <c r="H380" s="17"/>
      <c r="I380" s="17"/>
      <c r="J380" s="17"/>
      <c r="K380" s="27"/>
      <c r="L380" s="27"/>
      <c r="M380" s="27"/>
      <c r="N380" s="27"/>
      <c r="O380" s="2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 ht="15.75" customHeight="1">
      <c r="D381" s="17"/>
      <c r="E381" s="17"/>
      <c r="F381" s="17"/>
      <c r="G381" s="17"/>
      <c r="H381" s="17"/>
      <c r="I381" s="17"/>
      <c r="J381" s="17"/>
      <c r="K381" s="27"/>
      <c r="L381" s="27"/>
      <c r="M381" s="27"/>
      <c r="N381" s="27"/>
      <c r="O381" s="2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 ht="15.75" customHeight="1">
      <c r="D382" s="17"/>
      <c r="E382" s="17"/>
      <c r="F382" s="17"/>
      <c r="G382" s="17"/>
      <c r="H382" s="17"/>
      <c r="I382" s="17"/>
      <c r="J382" s="17"/>
      <c r="K382" s="27"/>
      <c r="L382" s="27"/>
      <c r="M382" s="27"/>
      <c r="N382" s="27"/>
      <c r="O382" s="2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 ht="15.75" customHeight="1">
      <c r="D383" s="17"/>
      <c r="E383" s="17"/>
      <c r="F383" s="17"/>
      <c r="G383" s="17"/>
      <c r="H383" s="17"/>
      <c r="I383" s="17"/>
      <c r="J383" s="17"/>
      <c r="K383" s="27"/>
      <c r="L383" s="27"/>
      <c r="M383" s="27"/>
      <c r="N383" s="27"/>
      <c r="O383" s="2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 ht="15.75" customHeight="1">
      <c r="D384" s="17"/>
      <c r="E384" s="17"/>
      <c r="F384" s="17"/>
      <c r="G384" s="17"/>
      <c r="H384" s="17"/>
      <c r="I384" s="17"/>
      <c r="J384" s="17"/>
      <c r="K384" s="27"/>
      <c r="L384" s="27"/>
      <c r="M384" s="27"/>
      <c r="N384" s="27"/>
      <c r="O384" s="2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 ht="15.75" customHeight="1">
      <c r="D385" s="17"/>
      <c r="E385" s="17"/>
      <c r="F385" s="17"/>
      <c r="G385" s="17"/>
      <c r="H385" s="17"/>
      <c r="I385" s="17"/>
      <c r="J385" s="17"/>
      <c r="K385" s="27"/>
      <c r="L385" s="27"/>
      <c r="M385" s="27"/>
      <c r="N385" s="27"/>
      <c r="O385" s="2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 ht="15.75" customHeight="1">
      <c r="D386" s="17"/>
      <c r="E386" s="17"/>
      <c r="F386" s="17"/>
      <c r="G386" s="17"/>
      <c r="H386" s="17"/>
      <c r="I386" s="17"/>
      <c r="J386" s="17"/>
      <c r="K386" s="27"/>
      <c r="L386" s="27"/>
      <c r="M386" s="27"/>
      <c r="N386" s="27"/>
      <c r="O386" s="2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 ht="15.75" customHeight="1">
      <c r="D387" s="17"/>
      <c r="E387" s="17"/>
      <c r="F387" s="17"/>
      <c r="G387" s="17"/>
      <c r="H387" s="17"/>
      <c r="I387" s="17"/>
      <c r="J387" s="17"/>
      <c r="K387" s="27"/>
      <c r="L387" s="27"/>
      <c r="M387" s="27"/>
      <c r="N387" s="27"/>
      <c r="O387" s="2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 ht="15.75" customHeight="1">
      <c r="D388" s="17"/>
      <c r="E388" s="17"/>
      <c r="F388" s="17"/>
      <c r="G388" s="17"/>
      <c r="H388" s="17"/>
      <c r="I388" s="17"/>
      <c r="J388" s="17"/>
      <c r="K388" s="27"/>
      <c r="L388" s="27"/>
      <c r="M388" s="27"/>
      <c r="N388" s="27"/>
      <c r="O388" s="2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 ht="15.75" customHeight="1">
      <c r="D389" s="17"/>
      <c r="E389" s="17"/>
      <c r="F389" s="17"/>
      <c r="G389" s="17"/>
      <c r="H389" s="17"/>
      <c r="I389" s="17"/>
      <c r="J389" s="17"/>
      <c r="K389" s="27"/>
      <c r="L389" s="27"/>
      <c r="M389" s="27"/>
      <c r="N389" s="27"/>
      <c r="O389" s="2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 ht="15.75" customHeight="1">
      <c r="D390" s="17"/>
      <c r="E390" s="17"/>
      <c r="F390" s="17"/>
      <c r="G390" s="17"/>
      <c r="H390" s="17"/>
      <c r="I390" s="17"/>
      <c r="J390" s="17"/>
      <c r="K390" s="27"/>
      <c r="L390" s="27"/>
      <c r="M390" s="27"/>
      <c r="N390" s="27"/>
      <c r="O390" s="2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 ht="15.75" customHeight="1">
      <c r="D391" s="17"/>
      <c r="E391" s="17"/>
      <c r="F391" s="17"/>
      <c r="G391" s="17"/>
      <c r="H391" s="17"/>
      <c r="I391" s="17"/>
      <c r="J391" s="17"/>
      <c r="K391" s="27"/>
      <c r="L391" s="27"/>
      <c r="M391" s="27"/>
      <c r="N391" s="27"/>
      <c r="O391" s="2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 ht="15.75" customHeight="1">
      <c r="D392" s="17"/>
      <c r="E392" s="17"/>
      <c r="F392" s="17"/>
      <c r="G392" s="17"/>
      <c r="H392" s="17"/>
      <c r="I392" s="17"/>
      <c r="J392" s="17"/>
      <c r="K392" s="27"/>
      <c r="L392" s="27"/>
      <c r="M392" s="27"/>
      <c r="N392" s="27"/>
      <c r="O392" s="2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 ht="15.75" customHeight="1">
      <c r="D393" s="17"/>
      <c r="E393" s="17"/>
      <c r="F393" s="17"/>
      <c r="G393" s="17"/>
      <c r="H393" s="17"/>
      <c r="I393" s="17"/>
      <c r="J393" s="17"/>
      <c r="K393" s="27"/>
      <c r="L393" s="27"/>
      <c r="M393" s="27"/>
      <c r="N393" s="27"/>
      <c r="O393" s="2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 ht="15.75" customHeight="1">
      <c r="D394" s="17"/>
      <c r="E394" s="17"/>
      <c r="F394" s="17"/>
      <c r="G394" s="17"/>
      <c r="H394" s="17"/>
      <c r="I394" s="17"/>
      <c r="J394" s="17"/>
      <c r="K394" s="27"/>
      <c r="L394" s="27"/>
      <c r="M394" s="27"/>
      <c r="N394" s="27"/>
      <c r="O394" s="2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 ht="15.75" customHeight="1">
      <c r="D395" s="17"/>
      <c r="E395" s="17"/>
      <c r="F395" s="17"/>
      <c r="G395" s="17"/>
      <c r="H395" s="17"/>
      <c r="I395" s="17"/>
      <c r="J395" s="17"/>
      <c r="K395" s="27"/>
      <c r="L395" s="27"/>
      <c r="M395" s="27"/>
      <c r="N395" s="27"/>
      <c r="O395" s="2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 ht="15.75" customHeight="1">
      <c r="D396" s="17"/>
      <c r="E396" s="17"/>
      <c r="F396" s="17"/>
      <c r="G396" s="17"/>
      <c r="H396" s="17"/>
      <c r="I396" s="17"/>
      <c r="J396" s="17"/>
      <c r="K396" s="27"/>
      <c r="L396" s="27"/>
      <c r="M396" s="27"/>
      <c r="N396" s="27"/>
      <c r="O396" s="2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 ht="15.75" customHeight="1">
      <c r="D397" s="17"/>
      <c r="E397" s="17"/>
      <c r="F397" s="17"/>
      <c r="G397" s="17"/>
      <c r="H397" s="17"/>
      <c r="I397" s="17"/>
      <c r="J397" s="17"/>
      <c r="K397" s="27"/>
      <c r="L397" s="27"/>
      <c r="M397" s="27"/>
      <c r="N397" s="27"/>
      <c r="O397" s="2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 ht="15.75" customHeight="1">
      <c r="D398" s="17"/>
      <c r="E398" s="17"/>
      <c r="F398" s="17"/>
      <c r="G398" s="17"/>
      <c r="H398" s="17"/>
      <c r="I398" s="17"/>
      <c r="J398" s="17"/>
      <c r="K398" s="27"/>
      <c r="L398" s="27"/>
      <c r="M398" s="27"/>
      <c r="N398" s="27"/>
      <c r="O398" s="2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 ht="15.75" customHeight="1">
      <c r="D399" s="17"/>
      <c r="E399" s="17"/>
      <c r="F399" s="17"/>
      <c r="G399" s="17"/>
      <c r="H399" s="17"/>
      <c r="I399" s="17"/>
      <c r="J399" s="17"/>
      <c r="K399" s="27"/>
      <c r="L399" s="27"/>
      <c r="M399" s="27"/>
      <c r="N399" s="27"/>
      <c r="O399" s="2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 ht="15.75" customHeight="1">
      <c r="D400" s="17"/>
      <c r="E400" s="17"/>
      <c r="F400" s="17"/>
      <c r="G400" s="17"/>
      <c r="H400" s="17"/>
      <c r="I400" s="17"/>
      <c r="J400" s="17"/>
      <c r="K400" s="27"/>
      <c r="L400" s="27"/>
      <c r="M400" s="27"/>
      <c r="N400" s="27"/>
      <c r="O400" s="2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 ht="15.75" customHeight="1">
      <c r="D401" s="17"/>
      <c r="E401" s="17"/>
      <c r="F401" s="17"/>
      <c r="G401" s="17"/>
      <c r="H401" s="17"/>
      <c r="I401" s="17"/>
      <c r="J401" s="17"/>
      <c r="K401" s="27"/>
      <c r="L401" s="27"/>
      <c r="M401" s="27"/>
      <c r="N401" s="27"/>
      <c r="O401" s="2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 ht="15.75" customHeight="1">
      <c r="D402" s="17"/>
      <c r="E402" s="17"/>
      <c r="F402" s="17"/>
      <c r="G402" s="17"/>
      <c r="H402" s="17"/>
      <c r="I402" s="17"/>
      <c r="J402" s="17"/>
      <c r="K402" s="27"/>
      <c r="L402" s="27"/>
      <c r="M402" s="27"/>
      <c r="N402" s="27"/>
      <c r="O402" s="2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 ht="15.75" customHeight="1">
      <c r="D403" s="17"/>
      <c r="E403" s="17"/>
      <c r="F403" s="17"/>
      <c r="G403" s="17"/>
      <c r="H403" s="17"/>
      <c r="I403" s="17"/>
      <c r="J403" s="17"/>
      <c r="K403" s="27"/>
      <c r="L403" s="27"/>
      <c r="M403" s="27"/>
      <c r="N403" s="27"/>
      <c r="O403" s="2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 ht="15.75" customHeight="1">
      <c r="D404" s="17"/>
      <c r="E404" s="17"/>
      <c r="F404" s="17"/>
      <c r="G404" s="17"/>
      <c r="H404" s="17"/>
      <c r="I404" s="17"/>
      <c r="J404" s="17"/>
      <c r="K404" s="27"/>
      <c r="L404" s="27"/>
      <c r="M404" s="27"/>
      <c r="N404" s="27"/>
      <c r="O404" s="2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 ht="15.75" customHeight="1">
      <c r="D405" s="17"/>
      <c r="E405" s="17"/>
      <c r="F405" s="17"/>
      <c r="G405" s="17"/>
      <c r="H405" s="17"/>
      <c r="I405" s="17"/>
      <c r="J405" s="17"/>
      <c r="K405" s="27"/>
      <c r="L405" s="27"/>
      <c r="M405" s="27"/>
      <c r="N405" s="27"/>
      <c r="O405" s="2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 ht="15.75" customHeight="1">
      <c r="D406" s="17"/>
      <c r="E406" s="17"/>
      <c r="F406" s="17"/>
      <c r="G406" s="17"/>
      <c r="H406" s="17"/>
      <c r="I406" s="17"/>
      <c r="J406" s="17"/>
      <c r="K406" s="27"/>
      <c r="L406" s="27"/>
      <c r="M406" s="27"/>
      <c r="N406" s="27"/>
      <c r="O406" s="2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 ht="15.75" customHeight="1">
      <c r="D407" s="17"/>
      <c r="E407" s="17"/>
      <c r="F407" s="17"/>
      <c r="G407" s="17"/>
      <c r="H407" s="17"/>
      <c r="I407" s="17"/>
      <c r="J407" s="17"/>
      <c r="K407" s="27"/>
      <c r="L407" s="27"/>
      <c r="M407" s="27"/>
      <c r="N407" s="27"/>
      <c r="O407" s="2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 ht="15.75" customHeight="1">
      <c r="D408" s="17"/>
      <c r="E408" s="17"/>
      <c r="F408" s="17"/>
      <c r="G408" s="17"/>
      <c r="H408" s="17"/>
      <c r="I408" s="17"/>
      <c r="J408" s="17"/>
      <c r="K408" s="27"/>
      <c r="L408" s="27"/>
      <c r="M408" s="27"/>
      <c r="N408" s="27"/>
      <c r="O408" s="2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 ht="15.75" customHeight="1">
      <c r="D409" s="17"/>
      <c r="E409" s="17"/>
      <c r="F409" s="17"/>
      <c r="G409" s="17"/>
      <c r="H409" s="17"/>
      <c r="I409" s="17"/>
      <c r="J409" s="17"/>
      <c r="K409" s="27"/>
      <c r="L409" s="27"/>
      <c r="M409" s="27"/>
      <c r="N409" s="27"/>
      <c r="O409" s="2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 ht="15.75" customHeight="1">
      <c r="D410" s="17"/>
      <c r="E410" s="17"/>
      <c r="F410" s="17"/>
      <c r="G410" s="17"/>
      <c r="H410" s="17"/>
      <c r="I410" s="17"/>
      <c r="J410" s="17"/>
      <c r="K410" s="27"/>
      <c r="L410" s="27"/>
      <c r="M410" s="27"/>
      <c r="N410" s="27"/>
      <c r="O410" s="2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 ht="15.75" customHeight="1">
      <c r="D411" s="17"/>
      <c r="E411" s="17"/>
      <c r="F411" s="17"/>
      <c r="G411" s="17"/>
      <c r="H411" s="17"/>
      <c r="I411" s="17"/>
      <c r="J411" s="17"/>
      <c r="K411" s="27"/>
      <c r="L411" s="27"/>
      <c r="M411" s="27"/>
      <c r="N411" s="27"/>
      <c r="O411" s="2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 ht="15.75" customHeight="1">
      <c r="D412" s="17"/>
      <c r="E412" s="17"/>
      <c r="F412" s="17"/>
      <c r="G412" s="17"/>
      <c r="H412" s="17"/>
      <c r="I412" s="17"/>
      <c r="J412" s="17"/>
      <c r="K412" s="27"/>
      <c r="L412" s="27"/>
      <c r="M412" s="27"/>
      <c r="N412" s="27"/>
      <c r="O412" s="2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 ht="15.75" customHeight="1">
      <c r="D413" s="17"/>
      <c r="E413" s="17"/>
      <c r="F413" s="17"/>
      <c r="G413" s="17"/>
      <c r="H413" s="17"/>
      <c r="I413" s="17"/>
      <c r="J413" s="17"/>
      <c r="K413" s="27"/>
      <c r="L413" s="27"/>
      <c r="M413" s="27"/>
      <c r="N413" s="27"/>
      <c r="O413" s="2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 ht="15.75" customHeight="1">
      <c r="D414" s="17"/>
      <c r="E414" s="17"/>
      <c r="F414" s="17"/>
      <c r="G414" s="17"/>
      <c r="H414" s="17"/>
      <c r="I414" s="17"/>
      <c r="J414" s="17"/>
      <c r="K414" s="27"/>
      <c r="L414" s="27"/>
      <c r="M414" s="27"/>
      <c r="N414" s="27"/>
      <c r="O414" s="2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 ht="15.75" customHeight="1">
      <c r="D415" s="17"/>
      <c r="E415" s="17"/>
      <c r="F415" s="17"/>
      <c r="G415" s="17"/>
      <c r="H415" s="17"/>
      <c r="I415" s="17"/>
      <c r="J415" s="17"/>
      <c r="K415" s="27"/>
      <c r="L415" s="27"/>
      <c r="M415" s="27"/>
      <c r="N415" s="27"/>
      <c r="O415" s="2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 ht="15.75" customHeight="1">
      <c r="D416" s="17"/>
      <c r="E416" s="17"/>
      <c r="F416" s="17"/>
      <c r="G416" s="17"/>
      <c r="H416" s="17"/>
      <c r="I416" s="17"/>
      <c r="J416" s="17"/>
      <c r="K416" s="27"/>
      <c r="L416" s="27"/>
      <c r="M416" s="27"/>
      <c r="N416" s="27"/>
      <c r="O416" s="2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 ht="15.75" customHeight="1">
      <c r="D417" s="17"/>
      <c r="E417" s="17"/>
      <c r="F417" s="17"/>
      <c r="G417" s="17"/>
      <c r="H417" s="17"/>
      <c r="I417" s="17"/>
      <c r="J417" s="17"/>
      <c r="K417" s="27"/>
      <c r="L417" s="27"/>
      <c r="M417" s="27"/>
      <c r="N417" s="27"/>
      <c r="O417" s="2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 ht="15.75" customHeight="1">
      <c r="D418" s="17"/>
      <c r="E418" s="17"/>
      <c r="F418" s="17"/>
      <c r="G418" s="17"/>
      <c r="H418" s="17"/>
      <c r="I418" s="17"/>
      <c r="J418" s="17"/>
      <c r="K418" s="27"/>
      <c r="L418" s="27"/>
      <c r="M418" s="27"/>
      <c r="N418" s="27"/>
      <c r="O418" s="2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 ht="15.75" customHeight="1">
      <c r="D419" s="17"/>
      <c r="E419" s="17"/>
      <c r="F419" s="17"/>
      <c r="G419" s="17"/>
      <c r="H419" s="17"/>
      <c r="I419" s="17"/>
      <c r="J419" s="17"/>
      <c r="K419" s="27"/>
      <c r="L419" s="27"/>
      <c r="M419" s="27"/>
      <c r="N419" s="27"/>
      <c r="O419" s="2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 ht="15.75" customHeight="1">
      <c r="D420" s="17"/>
      <c r="E420" s="17"/>
      <c r="F420" s="17"/>
      <c r="G420" s="17"/>
      <c r="H420" s="17"/>
      <c r="I420" s="17"/>
      <c r="J420" s="17"/>
      <c r="K420" s="27"/>
      <c r="L420" s="27"/>
      <c r="M420" s="27"/>
      <c r="N420" s="27"/>
      <c r="O420" s="2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 ht="15.75" customHeight="1">
      <c r="D421" s="17"/>
      <c r="E421" s="17"/>
      <c r="F421" s="17"/>
      <c r="G421" s="17"/>
      <c r="H421" s="17"/>
      <c r="I421" s="17"/>
      <c r="J421" s="17"/>
      <c r="K421" s="27"/>
      <c r="L421" s="27"/>
      <c r="M421" s="27"/>
      <c r="N421" s="27"/>
      <c r="O421" s="2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 ht="15.75" customHeight="1">
      <c r="D422" s="17"/>
      <c r="E422" s="17"/>
      <c r="F422" s="17"/>
      <c r="G422" s="17"/>
      <c r="H422" s="17"/>
      <c r="I422" s="17"/>
      <c r="J422" s="17"/>
      <c r="K422" s="27"/>
      <c r="L422" s="27"/>
      <c r="M422" s="27"/>
      <c r="N422" s="27"/>
      <c r="O422" s="2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 ht="15.75" customHeight="1">
      <c r="D423" s="17"/>
      <c r="E423" s="17"/>
      <c r="F423" s="17"/>
      <c r="G423" s="17"/>
      <c r="H423" s="17"/>
      <c r="I423" s="17"/>
      <c r="J423" s="17"/>
      <c r="K423" s="27"/>
      <c r="L423" s="27"/>
      <c r="M423" s="27"/>
      <c r="N423" s="27"/>
      <c r="O423" s="2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 ht="15.75" customHeight="1">
      <c r="D424" s="17"/>
      <c r="E424" s="17"/>
      <c r="F424" s="17"/>
      <c r="G424" s="17"/>
      <c r="H424" s="17"/>
      <c r="I424" s="17"/>
      <c r="J424" s="17"/>
      <c r="K424" s="27"/>
      <c r="L424" s="27"/>
      <c r="M424" s="27"/>
      <c r="N424" s="27"/>
      <c r="O424" s="2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 ht="15.75" customHeight="1">
      <c r="D425" s="17"/>
      <c r="E425" s="17"/>
      <c r="F425" s="17"/>
      <c r="G425" s="17"/>
      <c r="H425" s="17"/>
      <c r="I425" s="17"/>
      <c r="J425" s="17"/>
      <c r="K425" s="27"/>
      <c r="L425" s="27"/>
      <c r="M425" s="27"/>
      <c r="N425" s="27"/>
      <c r="O425" s="2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 ht="15.75" customHeight="1">
      <c r="D426" s="17"/>
      <c r="E426" s="17"/>
      <c r="F426" s="17"/>
      <c r="G426" s="17"/>
      <c r="H426" s="17"/>
      <c r="I426" s="17"/>
      <c r="J426" s="17"/>
      <c r="K426" s="27"/>
      <c r="L426" s="27"/>
      <c r="M426" s="27"/>
      <c r="N426" s="27"/>
      <c r="O426" s="2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 ht="15.75" customHeight="1">
      <c r="D427" s="17"/>
      <c r="E427" s="17"/>
      <c r="F427" s="17"/>
      <c r="G427" s="17"/>
      <c r="H427" s="17"/>
      <c r="I427" s="17"/>
      <c r="J427" s="17"/>
      <c r="K427" s="27"/>
      <c r="L427" s="27"/>
      <c r="M427" s="27"/>
      <c r="N427" s="27"/>
      <c r="O427" s="2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 ht="15.75" customHeight="1">
      <c r="D428" s="17"/>
      <c r="E428" s="17"/>
      <c r="F428" s="17"/>
      <c r="G428" s="17"/>
      <c r="H428" s="17"/>
      <c r="I428" s="17"/>
      <c r="J428" s="17"/>
      <c r="K428" s="27"/>
      <c r="L428" s="27"/>
      <c r="M428" s="27"/>
      <c r="N428" s="27"/>
      <c r="O428" s="2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 ht="15.75" customHeight="1">
      <c r="D429" s="17"/>
      <c r="E429" s="17"/>
      <c r="F429" s="17"/>
      <c r="G429" s="17"/>
      <c r="H429" s="17"/>
      <c r="I429" s="17"/>
      <c r="J429" s="17"/>
      <c r="K429" s="27"/>
      <c r="L429" s="27"/>
      <c r="M429" s="27"/>
      <c r="N429" s="27"/>
      <c r="O429" s="2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 ht="15.75" customHeight="1">
      <c r="D430" s="17"/>
      <c r="E430" s="17"/>
      <c r="F430" s="17"/>
      <c r="G430" s="17"/>
      <c r="H430" s="17"/>
      <c r="I430" s="17"/>
      <c r="J430" s="17"/>
      <c r="K430" s="27"/>
      <c r="L430" s="27"/>
      <c r="M430" s="27"/>
      <c r="N430" s="27"/>
      <c r="O430" s="2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 ht="15.75" customHeight="1">
      <c r="D431" s="17"/>
      <c r="E431" s="17"/>
      <c r="F431" s="17"/>
      <c r="G431" s="17"/>
      <c r="H431" s="17"/>
      <c r="I431" s="17"/>
      <c r="J431" s="17"/>
      <c r="K431" s="27"/>
      <c r="L431" s="27"/>
      <c r="M431" s="27"/>
      <c r="N431" s="27"/>
      <c r="O431" s="2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 ht="15.75" customHeight="1">
      <c r="D432" s="17"/>
      <c r="E432" s="17"/>
      <c r="F432" s="17"/>
      <c r="G432" s="17"/>
      <c r="H432" s="17"/>
      <c r="I432" s="17"/>
      <c r="J432" s="17"/>
      <c r="K432" s="27"/>
      <c r="L432" s="27"/>
      <c r="M432" s="27"/>
      <c r="N432" s="27"/>
      <c r="O432" s="2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 ht="15.75" customHeight="1">
      <c r="D433" s="17"/>
      <c r="E433" s="17"/>
      <c r="F433" s="17"/>
      <c r="G433" s="17"/>
      <c r="H433" s="17"/>
      <c r="I433" s="17"/>
      <c r="J433" s="17"/>
      <c r="K433" s="27"/>
      <c r="L433" s="27"/>
      <c r="M433" s="27"/>
      <c r="N433" s="27"/>
      <c r="O433" s="2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 ht="15.75" customHeight="1">
      <c r="D434" s="17"/>
      <c r="E434" s="17"/>
      <c r="F434" s="17"/>
      <c r="G434" s="17"/>
      <c r="H434" s="17"/>
      <c r="I434" s="17"/>
      <c r="J434" s="17"/>
      <c r="K434" s="27"/>
      <c r="L434" s="27"/>
      <c r="M434" s="27"/>
      <c r="N434" s="27"/>
      <c r="O434" s="2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 ht="15.75" customHeight="1">
      <c r="D435" s="17"/>
      <c r="E435" s="17"/>
      <c r="F435" s="17"/>
      <c r="G435" s="17"/>
      <c r="H435" s="17"/>
      <c r="I435" s="17"/>
      <c r="J435" s="17"/>
      <c r="K435" s="27"/>
      <c r="L435" s="27"/>
      <c r="M435" s="27"/>
      <c r="N435" s="27"/>
      <c r="O435" s="2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 ht="15.75" customHeight="1">
      <c r="D436" s="17"/>
      <c r="E436" s="17"/>
      <c r="F436" s="17"/>
      <c r="G436" s="17"/>
      <c r="H436" s="17"/>
      <c r="I436" s="17"/>
      <c r="J436" s="17"/>
      <c r="K436" s="27"/>
      <c r="L436" s="27"/>
      <c r="M436" s="27"/>
      <c r="N436" s="27"/>
      <c r="O436" s="2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 ht="15.75" customHeight="1">
      <c r="D437" s="17"/>
      <c r="E437" s="17"/>
      <c r="F437" s="17"/>
      <c r="G437" s="17"/>
      <c r="H437" s="17"/>
      <c r="I437" s="17"/>
      <c r="J437" s="17"/>
      <c r="K437" s="27"/>
      <c r="L437" s="27"/>
      <c r="M437" s="27"/>
      <c r="N437" s="27"/>
      <c r="O437" s="2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 ht="15.75" customHeight="1">
      <c r="D438" s="17"/>
      <c r="E438" s="17"/>
      <c r="F438" s="17"/>
      <c r="G438" s="17"/>
      <c r="H438" s="17"/>
      <c r="I438" s="17"/>
      <c r="J438" s="17"/>
      <c r="K438" s="27"/>
      <c r="L438" s="27"/>
      <c r="M438" s="27"/>
      <c r="N438" s="27"/>
      <c r="O438" s="2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 ht="15.75" customHeight="1">
      <c r="D439" s="17"/>
      <c r="E439" s="17"/>
      <c r="F439" s="17"/>
      <c r="G439" s="17"/>
      <c r="H439" s="17"/>
      <c r="I439" s="17"/>
      <c r="J439" s="17"/>
      <c r="K439" s="27"/>
      <c r="L439" s="27"/>
      <c r="M439" s="27"/>
      <c r="N439" s="27"/>
      <c r="O439" s="2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 ht="15.75" customHeight="1">
      <c r="D440" s="17"/>
      <c r="E440" s="17"/>
      <c r="F440" s="17"/>
      <c r="G440" s="17"/>
      <c r="H440" s="17"/>
      <c r="I440" s="17"/>
      <c r="J440" s="17"/>
      <c r="K440" s="27"/>
      <c r="L440" s="27"/>
      <c r="M440" s="27"/>
      <c r="N440" s="27"/>
      <c r="O440" s="2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 ht="15.75" customHeight="1">
      <c r="D441" s="17"/>
      <c r="E441" s="17"/>
      <c r="F441" s="17"/>
      <c r="G441" s="17"/>
      <c r="H441" s="17"/>
      <c r="I441" s="17"/>
      <c r="J441" s="17"/>
      <c r="K441" s="27"/>
      <c r="L441" s="27"/>
      <c r="M441" s="27"/>
      <c r="N441" s="27"/>
      <c r="O441" s="2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 ht="15.75" customHeight="1">
      <c r="D442" s="17"/>
      <c r="E442" s="17"/>
      <c r="F442" s="17"/>
      <c r="G442" s="17"/>
      <c r="H442" s="17"/>
      <c r="I442" s="17"/>
      <c r="J442" s="17"/>
      <c r="K442" s="27"/>
      <c r="L442" s="27"/>
      <c r="M442" s="27"/>
      <c r="N442" s="27"/>
      <c r="O442" s="2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 ht="15.75" customHeight="1">
      <c r="D443" s="17"/>
      <c r="E443" s="17"/>
      <c r="F443" s="17"/>
      <c r="G443" s="17"/>
      <c r="H443" s="17"/>
      <c r="I443" s="17"/>
      <c r="J443" s="17"/>
      <c r="K443" s="27"/>
      <c r="L443" s="27"/>
      <c r="M443" s="27"/>
      <c r="N443" s="27"/>
      <c r="O443" s="2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 ht="15.75" customHeight="1">
      <c r="D444" s="17"/>
      <c r="E444" s="17"/>
      <c r="F444" s="17"/>
      <c r="G444" s="17"/>
      <c r="H444" s="17"/>
      <c r="I444" s="17"/>
      <c r="J444" s="17"/>
      <c r="K444" s="27"/>
      <c r="L444" s="27"/>
      <c r="M444" s="27"/>
      <c r="N444" s="27"/>
      <c r="O444" s="2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 ht="15.75" customHeight="1">
      <c r="D445" s="17"/>
      <c r="E445" s="17"/>
      <c r="F445" s="17"/>
      <c r="G445" s="17"/>
      <c r="H445" s="17"/>
      <c r="I445" s="17"/>
      <c r="J445" s="17"/>
      <c r="K445" s="27"/>
      <c r="L445" s="27"/>
      <c r="M445" s="27"/>
      <c r="N445" s="27"/>
      <c r="O445" s="2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 ht="15.75" customHeight="1">
      <c r="D446" s="17"/>
      <c r="E446" s="17"/>
      <c r="F446" s="17"/>
      <c r="G446" s="17"/>
      <c r="H446" s="17"/>
      <c r="I446" s="17"/>
      <c r="J446" s="17"/>
      <c r="K446" s="27"/>
      <c r="L446" s="27"/>
      <c r="M446" s="27"/>
      <c r="N446" s="27"/>
      <c r="O446" s="2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 ht="15.75" customHeight="1">
      <c r="D447" s="17"/>
      <c r="E447" s="17"/>
      <c r="F447" s="17"/>
      <c r="G447" s="17"/>
      <c r="H447" s="17"/>
      <c r="I447" s="17"/>
      <c r="J447" s="17"/>
      <c r="K447" s="27"/>
      <c r="L447" s="27"/>
      <c r="M447" s="27"/>
      <c r="N447" s="27"/>
      <c r="O447" s="2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 ht="15.75" customHeight="1">
      <c r="D448" s="17"/>
      <c r="E448" s="17"/>
      <c r="F448" s="17"/>
      <c r="G448" s="17"/>
      <c r="H448" s="17"/>
      <c r="I448" s="17"/>
      <c r="J448" s="17"/>
      <c r="K448" s="27"/>
      <c r="L448" s="27"/>
      <c r="M448" s="27"/>
      <c r="N448" s="27"/>
      <c r="O448" s="2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 ht="15.75" customHeight="1">
      <c r="D449" s="17"/>
      <c r="E449" s="17"/>
      <c r="F449" s="17"/>
      <c r="G449" s="17"/>
      <c r="H449" s="17"/>
      <c r="I449" s="17"/>
      <c r="J449" s="17"/>
      <c r="K449" s="27"/>
      <c r="L449" s="27"/>
      <c r="M449" s="27"/>
      <c r="N449" s="27"/>
      <c r="O449" s="2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 ht="15.75" customHeight="1">
      <c r="D450" s="17"/>
      <c r="E450" s="17"/>
      <c r="F450" s="17"/>
      <c r="G450" s="17"/>
      <c r="H450" s="17"/>
      <c r="I450" s="17"/>
      <c r="J450" s="17"/>
      <c r="K450" s="27"/>
      <c r="L450" s="27"/>
      <c r="M450" s="27"/>
      <c r="N450" s="27"/>
      <c r="O450" s="2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 ht="15.75" customHeight="1">
      <c r="D451" s="17"/>
      <c r="E451" s="17"/>
      <c r="F451" s="17"/>
      <c r="G451" s="17"/>
      <c r="H451" s="17"/>
      <c r="I451" s="17"/>
      <c r="J451" s="17"/>
      <c r="K451" s="27"/>
      <c r="L451" s="27"/>
      <c r="M451" s="27"/>
      <c r="N451" s="27"/>
      <c r="O451" s="2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 ht="15.75" customHeight="1">
      <c r="D452" s="17"/>
      <c r="E452" s="17"/>
      <c r="F452" s="17"/>
      <c r="G452" s="17"/>
      <c r="H452" s="17"/>
      <c r="I452" s="17"/>
      <c r="J452" s="17"/>
      <c r="K452" s="27"/>
      <c r="L452" s="27"/>
      <c r="M452" s="27"/>
      <c r="N452" s="27"/>
      <c r="O452" s="2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 ht="15.75" customHeight="1">
      <c r="D453" s="17"/>
      <c r="E453" s="17"/>
      <c r="F453" s="17"/>
      <c r="G453" s="17"/>
      <c r="H453" s="17"/>
      <c r="I453" s="17"/>
      <c r="J453" s="17"/>
      <c r="K453" s="27"/>
      <c r="L453" s="27"/>
      <c r="M453" s="27"/>
      <c r="N453" s="27"/>
      <c r="O453" s="2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 ht="15.75" customHeight="1">
      <c r="D454" s="17"/>
      <c r="E454" s="17"/>
      <c r="F454" s="17"/>
      <c r="G454" s="17"/>
      <c r="H454" s="17"/>
      <c r="I454" s="17"/>
      <c r="J454" s="17"/>
      <c r="K454" s="27"/>
      <c r="L454" s="27"/>
      <c r="M454" s="27"/>
      <c r="N454" s="27"/>
      <c r="O454" s="2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 ht="15.75" customHeight="1">
      <c r="D455" s="17"/>
      <c r="E455" s="17"/>
      <c r="F455" s="17"/>
      <c r="G455" s="17"/>
      <c r="H455" s="17"/>
      <c r="I455" s="17"/>
      <c r="J455" s="17"/>
      <c r="K455" s="27"/>
      <c r="L455" s="27"/>
      <c r="M455" s="27"/>
      <c r="N455" s="27"/>
      <c r="O455" s="2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 ht="15.75" customHeight="1">
      <c r="D456" s="17"/>
      <c r="E456" s="17"/>
      <c r="F456" s="17"/>
      <c r="G456" s="17"/>
      <c r="H456" s="17"/>
      <c r="I456" s="17"/>
      <c r="J456" s="17"/>
      <c r="K456" s="27"/>
      <c r="L456" s="27"/>
      <c r="M456" s="27"/>
      <c r="N456" s="27"/>
      <c r="O456" s="2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 ht="15.75" customHeight="1">
      <c r="D457" s="17"/>
      <c r="E457" s="17"/>
      <c r="F457" s="17"/>
      <c r="G457" s="17"/>
      <c r="H457" s="17"/>
      <c r="I457" s="17"/>
      <c r="J457" s="17"/>
      <c r="K457" s="27"/>
      <c r="L457" s="27"/>
      <c r="M457" s="27"/>
      <c r="N457" s="27"/>
      <c r="O457" s="2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 ht="15.75" customHeight="1">
      <c r="D458" s="17"/>
      <c r="E458" s="17"/>
      <c r="F458" s="17"/>
      <c r="G458" s="17"/>
      <c r="H458" s="17"/>
      <c r="I458" s="17"/>
      <c r="J458" s="17"/>
      <c r="K458" s="27"/>
      <c r="L458" s="27"/>
      <c r="M458" s="27"/>
      <c r="N458" s="27"/>
      <c r="O458" s="2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ht="15.75" customHeight="1">
      <c r="D459" s="17"/>
      <c r="E459" s="17"/>
      <c r="F459" s="17"/>
      <c r="G459" s="17"/>
      <c r="H459" s="17"/>
      <c r="I459" s="17"/>
      <c r="J459" s="17"/>
      <c r="K459" s="27"/>
      <c r="L459" s="27"/>
      <c r="M459" s="27"/>
      <c r="N459" s="27"/>
      <c r="O459" s="2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 ht="15.75" customHeight="1">
      <c r="D460" s="17"/>
      <c r="E460" s="17"/>
      <c r="F460" s="17"/>
      <c r="G460" s="17"/>
      <c r="H460" s="17"/>
      <c r="I460" s="17"/>
      <c r="J460" s="17"/>
      <c r="K460" s="27"/>
      <c r="L460" s="27"/>
      <c r="M460" s="27"/>
      <c r="N460" s="27"/>
      <c r="O460" s="2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 ht="15.75" customHeight="1">
      <c r="D461" s="17"/>
      <c r="E461" s="17"/>
      <c r="F461" s="17"/>
      <c r="G461" s="17"/>
      <c r="H461" s="17"/>
      <c r="I461" s="17"/>
      <c r="J461" s="17"/>
      <c r="K461" s="27"/>
      <c r="L461" s="27"/>
      <c r="M461" s="27"/>
      <c r="N461" s="27"/>
      <c r="O461" s="2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 ht="15.75" customHeight="1">
      <c r="D462" s="17"/>
      <c r="E462" s="17"/>
      <c r="F462" s="17"/>
      <c r="G462" s="17"/>
      <c r="H462" s="17"/>
      <c r="I462" s="17"/>
      <c r="J462" s="17"/>
      <c r="K462" s="27"/>
      <c r="L462" s="27"/>
      <c r="M462" s="27"/>
      <c r="N462" s="27"/>
      <c r="O462" s="2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 ht="15.75" customHeight="1">
      <c r="D463" s="17"/>
      <c r="E463" s="17"/>
      <c r="F463" s="17"/>
      <c r="G463" s="17"/>
      <c r="H463" s="17"/>
      <c r="I463" s="17"/>
      <c r="J463" s="17"/>
      <c r="K463" s="27"/>
      <c r="L463" s="27"/>
      <c r="M463" s="27"/>
      <c r="N463" s="27"/>
      <c r="O463" s="2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 ht="15.75" customHeight="1">
      <c r="D464" s="17"/>
      <c r="E464" s="17"/>
      <c r="F464" s="17"/>
      <c r="G464" s="17"/>
      <c r="H464" s="17"/>
      <c r="I464" s="17"/>
      <c r="J464" s="17"/>
      <c r="K464" s="27"/>
      <c r="L464" s="27"/>
      <c r="M464" s="27"/>
      <c r="N464" s="27"/>
      <c r="O464" s="2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 ht="15.75" customHeight="1">
      <c r="D465" s="17"/>
      <c r="E465" s="17"/>
      <c r="F465" s="17"/>
      <c r="G465" s="17"/>
      <c r="H465" s="17"/>
      <c r="I465" s="17"/>
      <c r="J465" s="17"/>
      <c r="K465" s="27"/>
      <c r="L465" s="27"/>
      <c r="M465" s="27"/>
      <c r="N465" s="27"/>
      <c r="O465" s="2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 ht="15.75" customHeight="1">
      <c r="D466" s="17"/>
      <c r="E466" s="17"/>
      <c r="F466" s="17"/>
      <c r="G466" s="17"/>
      <c r="H466" s="17"/>
      <c r="I466" s="17"/>
      <c r="J466" s="17"/>
      <c r="K466" s="27"/>
      <c r="L466" s="27"/>
      <c r="M466" s="27"/>
      <c r="N466" s="27"/>
      <c r="O466" s="2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 ht="15.75" customHeight="1">
      <c r="D467" s="17"/>
      <c r="E467" s="17"/>
      <c r="F467" s="17"/>
      <c r="G467" s="17"/>
      <c r="H467" s="17"/>
      <c r="I467" s="17"/>
      <c r="J467" s="17"/>
      <c r="K467" s="27"/>
      <c r="L467" s="27"/>
      <c r="M467" s="27"/>
      <c r="N467" s="27"/>
      <c r="O467" s="2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 ht="15.75" customHeight="1">
      <c r="D468" s="17"/>
      <c r="E468" s="17"/>
      <c r="F468" s="17"/>
      <c r="G468" s="17"/>
      <c r="H468" s="17"/>
      <c r="I468" s="17"/>
      <c r="J468" s="17"/>
      <c r="K468" s="27"/>
      <c r="L468" s="27"/>
      <c r="M468" s="27"/>
      <c r="N468" s="27"/>
      <c r="O468" s="2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 ht="15.75" customHeight="1">
      <c r="D469" s="17"/>
      <c r="E469" s="17"/>
      <c r="F469" s="17"/>
      <c r="G469" s="17"/>
      <c r="H469" s="17"/>
      <c r="I469" s="17"/>
      <c r="J469" s="17"/>
      <c r="K469" s="27"/>
      <c r="L469" s="27"/>
      <c r="M469" s="27"/>
      <c r="N469" s="27"/>
      <c r="O469" s="2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 ht="15.75" customHeight="1">
      <c r="D470" s="17"/>
      <c r="E470" s="17"/>
      <c r="F470" s="17"/>
      <c r="G470" s="17"/>
      <c r="H470" s="17"/>
      <c r="I470" s="17"/>
      <c r="J470" s="17"/>
      <c r="K470" s="27"/>
      <c r="L470" s="27"/>
      <c r="M470" s="27"/>
      <c r="N470" s="27"/>
      <c r="O470" s="2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 ht="15.75" customHeight="1">
      <c r="D471" s="17"/>
      <c r="E471" s="17"/>
      <c r="F471" s="17"/>
      <c r="G471" s="17"/>
      <c r="H471" s="17"/>
      <c r="I471" s="17"/>
      <c r="J471" s="17"/>
      <c r="K471" s="27"/>
      <c r="L471" s="27"/>
      <c r="M471" s="27"/>
      <c r="N471" s="27"/>
      <c r="O471" s="2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 ht="15.75" customHeight="1">
      <c r="D472" s="17"/>
      <c r="E472" s="17"/>
      <c r="F472" s="17"/>
      <c r="G472" s="17"/>
      <c r="H472" s="17"/>
      <c r="I472" s="17"/>
      <c r="J472" s="17"/>
      <c r="K472" s="27"/>
      <c r="L472" s="27"/>
      <c r="M472" s="27"/>
      <c r="N472" s="27"/>
      <c r="O472" s="2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 ht="15.75" customHeight="1">
      <c r="D473" s="17"/>
      <c r="E473" s="17"/>
      <c r="F473" s="17"/>
      <c r="G473" s="17"/>
      <c r="H473" s="17"/>
      <c r="I473" s="17"/>
      <c r="J473" s="17"/>
      <c r="K473" s="27"/>
      <c r="L473" s="27"/>
      <c r="M473" s="27"/>
      <c r="N473" s="27"/>
      <c r="O473" s="2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 ht="15.75" customHeight="1">
      <c r="D474" s="17"/>
      <c r="E474" s="17"/>
      <c r="F474" s="17"/>
      <c r="G474" s="17"/>
      <c r="H474" s="17"/>
      <c r="I474" s="17"/>
      <c r="J474" s="17"/>
      <c r="K474" s="27"/>
      <c r="L474" s="27"/>
      <c r="M474" s="27"/>
      <c r="N474" s="27"/>
      <c r="O474" s="2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 ht="15.75" customHeight="1">
      <c r="D475" s="17"/>
      <c r="E475" s="17"/>
      <c r="F475" s="17"/>
      <c r="G475" s="17"/>
      <c r="H475" s="17"/>
      <c r="I475" s="17"/>
      <c r="J475" s="17"/>
      <c r="K475" s="27"/>
      <c r="L475" s="27"/>
      <c r="M475" s="27"/>
      <c r="N475" s="27"/>
      <c r="O475" s="2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 ht="15.75" customHeight="1">
      <c r="D476" s="17"/>
      <c r="E476" s="17"/>
      <c r="F476" s="17"/>
      <c r="G476" s="17"/>
      <c r="H476" s="17"/>
      <c r="I476" s="17"/>
      <c r="J476" s="17"/>
      <c r="K476" s="27"/>
      <c r="L476" s="27"/>
      <c r="M476" s="27"/>
      <c r="N476" s="27"/>
      <c r="O476" s="2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 ht="15.75" customHeight="1">
      <c r="D477" s="17"/>
      <c r="E477" s="17"/>
      <c r="F477" s="17"/>
      <c r="G477" s="17"/>
      <c r="H477" s="17"/>
      <c r="I477" s="17"/>
      <c r="J477" s="17"/>
      <c r="K477" s="27"/>
      <c r="L477" s="27"/>
      <c r="M477" s="27"/>
      <c r="N477" s="27"/>
      <c r="O477" s="2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 ht="15.75" customHeight="1">
      <c r="D478" s="17"/>
      <c r="E478" s="17"/>
      <c r="F478" s="17"/>
      <c r="G478" s="17"/>
      <c r="H478" s="17"/>
      <c r="I478" s="17"/>
      <c r="J478" s="17"/>
      <c r="K478" s="27"/>
      <c r="L478" s="27"/>
      <c r="M478" s="27"/>
      <c r="N478" s="27"/>
      <c r="O478" s="2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 ht="15.75" customHeight="1">
      <c r="D479" s="17"/>
      <c r="E479" s="17"/>
      <c r="F479" s="17"/>
      <c r="G479" s="17"/>
      <c r="H479" s="17"/>
      <c r="I479" s="17"/>
      <c r="J479" s="17"/>
      <c r="K479" s="27"/>
      <c r="L479" s="27"/>
      <c r="M479" s="27"/>
      <c r="N479" s="27"/>
      <c r="O479" s="2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 ht="15.75" customHeight="1">
      <c r="D480" s="17"/>
      <c r="E480" s="17"/>
      <c r="F480" s="17"/>
      <c r="G480" s="17"/>
      <c r="H480" s="17"/>
      <c r="I480" s="17"/>
      <c r="J480" s="17"/>
      <c r="K480" s="27"/>
      <c r="L480" s="27"/>
      <c r="M480" s="27"/>
      <c r="N480" s="27"/>
      <c r="O480" s="2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 ht="15.75" customHeight="1">
      <c r="D481" s="17"/>
      <c r="E481" s="17"/>
      <c r="F481" s="17"/>
      <c r="G481" s="17"/>
      <c r="H481" s="17"/>
      <c r="I481" s="17"/>
      <c r="J481" s="17"/>
      <c r="K481" s="27"/>
      <c r="L481" s="27"/>
      <c r="M481" s="27"/>
      <c r="N481" s="27"/>
      <c r="O481" s="2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 ht="15.75" customHeight="1">
      <c r="D482" s="17"/>
      <c r="E482" s="17"/>
      <c r="F482" s="17"/>
      <c r="G482" s="17"/>
      <c r="H482" s="17"/>
      <c r="I482" s="17"/>
      <c r="J482" s="17"/>
      <c r="K482" s="27"/>
      <c r="L482" s="27"/>
      <c r="M482" s="27"/>
      <c r="N482" s="27"/>
      <c r="O482" s="2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 ht="15.75" customHeight="1">
      <c r="D483" s="17"/>
      <c r="E483" s="17"/>
      <c r="F483" s="17"/>
      <c r="G483" s="17"/>
      <c r="H483" s="17"/>
      <c r="I483" s="17"/>
      <c r="J483" s="17"/>
      <c r="K483" s="27"/>
      <c r="L483" s="27"/>
      <c r="M483" s="27"/>
      <c r="N483" s="27"/>
      <c r="O483" s="2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 ht="15.75" customHeight="1">
      <c r="D484" s="17"/>
      <c r="E484" s="17"/>
      <c r="F484" s="17"/>
      <c r="G484" s="17"/>
      <c r="H484" s="17"/>
      <c r="I484" s="17"/>
      <c r="J484" s="17"/>
      <c r="K484" s="27"/>
      <c r="L484" s="27"/>
      <c r="M484" s="27"/>
      <c r="N484" s="27"/>
      <c r="O484" s="2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 ht="15.75" customHeight="1">
      <c r="D485" s="17"/>
      <c r="E485" s="17"/>
      <c r="F485" s="17"/>
      <c r="G485" s="17"/>
      <c r="H485" s="17"/>
      <c r="I485" s="17"/>
      <c r="J485" s="17"/>
      <c r="K485" s="27"/>
      <c r="L485" s="27"/>
      <c r="M485" s="27"/>
      <c r="N485" s="27"/>
      <c r="O485" s="2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 ht="15.75" customHeight="1">
      <c r="D486" s="17"/>
      <c r="E486" s="17"/>
      <c r="F486" s="17"/>
      <c r="G486" s="17"/>
      <c r="H486" s="17"/>
      <c r="I486" s="17"/>
      <c r="J486" s="17"/>
      <c r="K486" s="27"/>
      <c r="L486" s="27"/>
      <c r="M486" s="27"/>
      <c r="N486" s="27"/>
      <c r="O486" s="2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 ht="15.75" customHeight="1">
      <c r="D487" s="17"/>
      <c r="E487" s="17"/>
      <c r="F487" s="17"/>
      <c r="G487" s="17"/>
      <c r="H487" s="17"/>
      <c r="I487" s="17"/>
      <c r="J487" s="17"/>
      <c r="K487" s="27"/>
      <c r="L487" s="27"/>
      <c r="M487" s="27"/>
      <c r="N487" s="27"/>
      <c r="O487" s="2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 ht="15.75" customHeight="1">
      <c r="D488" s="17"/>
      <c r="E488" s="17"/>
      <c r="F488" s="17"/>
      <c r="G488" s="17"/>
      <c r="H488" s="17"/>
      <c r="I488" s="17"/>
      <c r="J488" s="17"/>
      <c r="K488" s="27"/>
      <c r="L488" s="27"/>
      <c r="M488" s="27"/>
      <c r="N488" s="27"/>
      <c r="O488" s="2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 ht="15.75" customHeight="1">
      <c r="D489" s="17"/>
      <c r="E489" s="17"/>
      <c r="F489" s="17"/>
      <c r="G489" s="17"/>
      <c r="H489" s="17"/>
      <c r="I489" s="17"/>
      <c r="J489" s="17"/>
      <c r="K489" s="27"/>
      <c r="L489" s="27"/>
      <c r="M489" s="27"/>
      <c r="N489" s="27"/>
      <c r="O489" s="2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 ht="15.75" customHeight="1">
      <c r="D490" s="17"/>
      <c r="E490" s="17"/>
      <c r="F490" s="17"/>
      <c r="G490" s="17"/>
      <c r="H490" s="17"/>
      <c r="I490" s="17"/>
      <c r="J490" s="17"/>
      <c r="K490" s="27"/>
      <c r="L490" s="27"/>
      <c r="M490" s="27"/>
      <c r="N490" s="27"/>
      <c r="O490" s="2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 ht="15.75" customHeight="1">
      <c r="D491" s="17"/>
      <c r="E491" s="17"/>
      <c r="F491" s="17"/>
      <c r="G491" s="17"/>
      <c r="H491" s="17"/>
      <c r="I491" s="17"/>
      <c r="J491" s="17"/>
      <c r="K491" s="27"/>
      <c r="L491" s="27"/>
      <c r="M491" s="27"/>
      <c r="N491" s="27"/>
      <c r="O491" s="2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 ht="15.75" customHeight="1">
      <c r="D492" s="17"/>
      <c r="E492" s="17"/>
      <c r="F492" s="17"/>
      <c r="G492" s="17"/>
      <c r="H492" s="17"/>
      <c r="I492" s="17"/>
      <c r="J492" s="17"/>
      <c r="K492" s="27"/>
      <c r="L492" s="27"/>
      <c r="M492" s="27"/>
      <c r="N492" s="27"/>
      <c r="O492" s="2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 ht="15.75" customHeight="1">
      <c r="D493" s="17"/>
      <c r="E493" s="17"/>
      <c r="F493" s="17"/>
      <c r="G493" s="17"/>
      <c r="H493" s="17"/>
      <c r="I493" s="17"/>
      <c r="J493" s="17"/>
      <c r="K493" s="27"/>
      <c r="L493" s="27"/>
      <c r="M493" s="27"/>
      <c r="N493" s="27"/>
      <c r="O493" s="2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 ht="15.75" customHeight="1">
      <c r="D494" s="17"/>
      <c r="E494" s="17"/>
      <c r="F494" s="17"/>
      <c r="G494" s="17"/>
      <c r="H494" s="17"/>
      <c r="I494" s="17"/>
      <c r="J494" s="17"/>
      <c r="K494" s="27"/>
      <c r="L494" s="27"/>
      <c r="M494" s="27"/>
      <c r="N494" s="27"/>
      <c r="O494" s="2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 ht="15.75" customHeight="1">
      <c r="D495" s="17"/>
      <c r="E495" s="17"/>
      <c r="F495" s="17"/>
      <c r="G495" s="17"/>
      <c r="H495" s="17"/>
      <c r="I495" s="17"/>
      <c r="J495" s="17"/>
      <c r="K495" s="27"/>
      <c r="L495" s="27"/>
      <c r="M495" s="27"/>
      <c r="N495" s="27"/>
      <c r="O495" s="2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 ht="15.75" customHeight="1">
      <c r="D496" s="17"/>
      <c r="E496" s="17"/>
      <c r="F496" s="17"/>
      <c r="G496" s="17"/>
      <c r="H496" s="17"/>
      <c r="I496" s="17"/>
      <c r="J496" s="17"/>
      <c r="K496" s="27"/>
      <c r="L496" s="27"/>
      <c r="M496" s="27"/>
      <c r="N496" s="27"/>
      <c r="O496" s="2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 ht="15.75" customHeight="1">
      <c r="D497" s="17"/>
      <c r="E497" s="17"/>
      <c r="F497" s="17"/>
      <c r="G497" s="17"/>
      <c r="H497" s="17"/>
      <c r="I497" s="17"/>
      <c r="J497" s="17"/>
      <c r="K497" s="27"/>
      <c r="L497" s="27"/>
      <c r="M497" s="27"/>
      <c r="N497" s="27"/>
      <c r="O497" s="2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 ht="15.75" customHeight="1">
      <c r="D498" s="17"/>
      <c r="E498" s="17"/>
      <c r="F498" s="17"/>
      <c r="G498" s="17"/>
      <c r="H498" s="17"/>
      <c r="I498" s="17"/>
      <c r="J498" s="17"/>
      <c r="K498" s="27"/>
      <c r="L498" s="27"/>
      <c r="M498" s="27"/>
      <c r="N498" s="27"/>
      <c r="O498" s="2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 ht="15.75" customHeight="1">
      <c r="D499" s="17"/>
      <c r="E499" s="17"/>
      <c r="F499" s="17"/>
      <c r="G499" s="17"/>
      <c r="H499" s="17"/>
      <c r="I499" s="17"/>
      <c r="J499" s="17"/>
      <c r="K499" s="27"/>
      <c r="L499" s="27"/>
      <c r="M499" s="27"/>
      <c r="N499" s="27"/>
      <c r="O499" s="2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 ht="15.75" customHeight="1">
      <c r="D500" s="17"/>
      <c r="E500" s="17"/>
      <c r="F500" s="17"/>
      <c r="G500" s="17"/>
      <c r="H500" s="17"/>
      <c r="I500" s="17"/>
      <c r="J500" s="17"/>
      <c r="K500" s="27"/>
      <c r="L500" s="27"/>
      <c r="M500" s="27"/>
      <c r="N500" s="27"/>
      <c r="O500" s="2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 ht="15.75" customHeight="1">
      <c r="D501" s="17"/>
      <c r="E501" s="17"/>
      <c r="F501" s="17"/>
      <c r="G501" s="17"/>
      <c r="H501" s="17"/>
      <c r="I501" s="17"/>
      <c r="J501" s="17"/>
      <c r="K501" s="27"/>
      <c r="L501" s="27"/>
      <c r="M501" s="27"/>
      <c r="N501" s="27"/>
      <c r="O501" s="2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 ht="15.75" customHeight="1">
      <c r="D502" s="17"/>
      <c r="E502" s="17"/>
      <c r="F502" s="17"/>
      <c r="G502" s="17"/>
      <c r="H502" s="17"/>
      <c r="I502" s="17"/>
      <c r="J502" s="17"/>
      <c r="K502" s="27"/>
      <c r="L502" s="27"/>
      <c r="M502" s="27"/>
      <c r="N502" s="27"/>
      <c r="O502" s="2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 ht="15.75" customHeight="1">
      <c r="D503" s="17"/>
      <c r="E503" s="17"/>
      <c r="F503" s="17"/>
      <c r="G503" s="17"/>
      <c r="H503" s="17"/>
      <c r="I503" s="17"/>
      <c r="J503" s="17"/>
      <c r="K503" s="27"/>
      <c r="L503" s="27"/>
      <c r="M503" s="27"/>
      <c r="N503" s="27"/>
      <c r="O503" s="2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 ht="15.75" customHeight="1">
      <c r="D504" s="17"/>
      <c r="E504" s="17"/>
      <c r="F504" s="17"/>
      <c r="G504" s="17"/>
      <c r="H504" s="17"/>
      <c r="I504" s="17"/>
      <c r="J504" s="17"/>
      <c r="K504" s="27"/>
      <c r="L504" s="27"/>
      <c r="M504" s="27"/>
      <c r="N504" s="27"/>
      <c r="O504" s="2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 ht="15.75" customHeight="1">
      <c r="D505" s="17"/>
      <c r="E505" s="17"/>
      <c r="F505" s="17"/>
      <c r="G505" s="17"/>
      <c r="H505" s="17"/>
      <c r="I505" s="17"/>
      <c r="J505" s="17"/>
      <c r="K505" s="27"/>
      <c r="L505" s="27"/>
      <c r="M505" s="27"/>
      <c r="N505" s="27"/>
      <c r="O505" s="2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 ht="15.75" customHeight="1">
      <c r="D506" s="17"/>
      <c r="E506" s="17"/>
      <c r="F506" s="17"/>
      <c r="G506" s="17"/>
      <c r="H506" s="17"/>
      <c r="I506" s="17"/>
      <c r="J506" s="17"/>
      <c r="K506" s="27"/>
      <c r="L506" s="27"/>
      <c r="M506" s="27"/>
      <c r="N506" s="27"/>
      <c r="O506" s="2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 ht="15.75" customHeight="1">
      <c r="D507" s="17"/>
      <c r="E507" s="17"/>
      <c r="F507" s="17"/>
      <c r="G507" s="17"/>
      <c r="H507" s="17"/>
      <c r="I507" s="17"/>
      <c r="J507" s="17"/>
      <c r="K507" s="27"/>
      <c r="L507" s="27"/>
      <c r="M507" s="27"/>
      <c r="N507" s="27"/>
      <c r="O507" s="2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 ht="15.75" customHeight="1">
      <c r="D508" s="17"/>
      <c r="E508" s="17"/>
      <c r="F508" s="17"/>
      <c r="G508" s="17"/>
      <c r="H508" s="17"/>
      <c r="I508" s="17"/>
      <c r="J508" s="17"/>
      <c r="K508" s="27"/>
      <c r="L508" s="27"/>
      <c r="M508" s="27"/>
      <c r="N508" s="27"/>
      <c r="O508" s="2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 ht="15.75" customHeight="1">
      <c r="D509" s="17"/>
      <c r="E509" s="17"/>
      <c r="F509" s="17"/>
      <c r="G509" s="17"/>
      <c r="H509" s="17"/>
      <c r="I509" s="17"/>
      <c r="J509" s="17"/>
      <c r="K509" s="27"/>
      <c r="L509" s="27"/>
      <c r="M509" s="27"/>
      <c r="N509" s="27"/>
      <c r="O509" s="2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 ht="15.75" customHeight="1">
      <c r="D510" s="17"/>
      <c r="E510" s="17"/>
      <c r="F510" s="17"/>
      <c r="G510" s="17"/>
      <c r="H510" s="17"/>
      <c r="I510" s="17"/>
      <c r="J510" s="17"/>
      <c r="K510" s="27"/>
      <c r="L510" s="27"/>
      <c r="M510" s="27"/>
      <c r="N510" s="27"/>
      <c r="O510" s="2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 ht="15.75" customHeight="1">
      <c r="D511" s="17"/>
      <c r="E511" s="17"/>
      <c r="F511" s="17"/>
      <c r="G511" s="17"/>
      <c r="H511" s="17"/>
      <c r="I511" s="17"/>
      <c r="J511" s="17"/>
      <c r="K511" s="27"/>
      <c r="L511" s="27"/>
      <c r="M511" s="27"/>
      <c r="N511" s="27"/>
      <c r="O511" s="2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 ht="15.75" customHeight="1">
      <c r="D512" s="17"/>
      <c r="E512" s="17"/>
      <c r="F512" s="17"/>
      <c r="G512" s="17"/>
      <c r="H512" s="17"/>
      <c r="I512" s="17"/>
      <c r="J512" s="17"/>
      <c r="K512" s="27"/>
      <c r="L512" s="27"/>
      <c r="M512" s="27"/>
      <c r="N512" s="27"/>
      <c r="O512" s="2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 ht="15.75" customHeight="1">
      <c r="D513" s="17"/>
      <c r="E513" s="17"/>
      <c r="F513" s="17"/>
      <c r="G513" s="17"/>
      <c r="H513" s="17"/>
      <c r="I513" s="17"/>
      <c r="J513" s="17"/>
      <c r="K513" s="27"/>
      <c r="L513" s="27"/>
      <c r="M513" s="27"/>
      <c r="N513" s="27"/>
      <c r="O513" s="2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 ht="15.75" customHeight="1">
      <c r="D514" s="17"/>
      <c r="E514" s="17"/>
      <c r="F514" s="17"/>
      <c r="G514" s="17"/>
      <c r="H514" s="17"/>
      <c r="I514" s="17"/>
      <c r="J514" s="17"/>
      <c r="K514" s="27"/>
      <c r="L514" s="27"/>
      <c r="M514" s="27"/>
      <c r="N514" s="27"/>
      <c r="O514" s="2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 ht="15.75" customHeight="1">
      <c r="D515" s="17"/>
      <c r="E515" s="17"/>
      <c r="F515" s="17"/>
      <c r="G515" s="17"/>
      <c r="H515" s="17"/>
      <c r="I515" s="17"/>
      <c r="J515" s="17"/>
      <c r="K515" s="27"/>
      <c r="L515" s="27"/>
      <c r="M515" s="27"/>
      <c r="N515" s="27"/>
      <c r="O515" s="2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 ht="15.75" customHeight="1">
      <c r="D516" s="17"/>
      <c r="E516" s="17"/>
      <c r="F516" s="17"/>
      <c r="G516" s="17"/>
      <c r="H516" s="17"/>
      <c r="I516" s="17"/>
      <c r="J516" s="17"/>
      <c r="K516" s="27"/>
      <c r="L516" s="27"/>
      <c r="M516" s="27"/>
      <c r="N516" s="27"/>
      <c r="O516" s="2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 ht="15.75" customHeight="1">
      <c r="D517" s="17"/>
      <c r="E517" s="17"/>
      <c r="F517" s="17"/>
      <c r="G517" s="17"/>
      <c r="H517" s="17"/>
      <c r="I517" s="17"/>
      <c r="J517" s="17"/>
      <c r="K517" s="27"/>
      <c r="L517" s="27"/>
      <c r="M517" s="27"/>
      <c r="N517" s="27"/>
      <c r="O517" s="2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 ht="15.75" customHeight="1">
      <c r="D518" s="17"/>
      <c r="E518" s="17"/>
      <c r="F518" s="17"/>
      <c r="G518" s="17"/>
      <c r="H518" s="17"/>
      <c r="I518" s="17"/>
      <c r="J518" s="17"/>
      <c r="K518" s="27"/>
      <c r="L518" s="27"/>
      <c r="M518" s="27"/>
      <c r="N518" s="27"/>
      <c r="O518" s="2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 ht="15.75" customHeight="1">
      <c r="D519" s="17"/>
      <c r="E519" s="17"/>
      <c r="F519" s="17"/>
      <c r="G519" s="17"/>
      <c r="H519" s="17"/>
      <c r="I519" s="17"/>
      <c r="J519" s="17"/>
      <c r="K519" s="27"/>
      <c r="L519" s="27"/>
      <c r="M519" s="27"/>
      <c r="N519" s="27"/>
      <c r="O519" s="2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 ht="15.75" customHeight="1">
      <c r="D520" s="17"/>
      <c r="E520" s="17"/>
      <c r="F520" s="17"/>
      <c r="G520" s="17"/>
      <c r="H520" s="17"/>
      <c r="I520" s="17"/>
      <c r="J520" s="17"/>
      <c r="K520" s="27"/>
      <c r="L520" s="27"/>
      <c r="M520" s="27"/>
      <c r="N520" s="27"/>
      <c r="O520" s="2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 ht="15.75" customHeight="1">
      <c r="D521" s="17"/>
      <c r="E521" s="17"/>
      <c r="F521" s="17"/>
      <c r="G521" s="17"/>
      <c r="H521" s="17"/>
      <c r="I521" s="17"/>
      <c r="J521" s="17"/>
      <c r="K521" s="27"/>
      <c r="L521" s="27"/>
      <c r="M521" s="27"/>
      <c r="N521" s="27"/>
      <c r="O521" s="2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 ht="15.75" customHeight="1">
      <c r="D522" s="17"/>
      <c r="E522" s="17"/>
      <c r="F522" s="17"/>
      <c r="G522" s="17"/>
      <c r="H522" s="17"/>
      <c r="I522" s="17"/>
      <c r="J522" s="17"/>
      <c r="K522" s="27"/>
      <c r="L522" s="27"/>
      <c r="M522" s="27"/>
      <c r="N522" s="27"/>
      <c r="O522" s="2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 ht="15.75" customHeight="1">
      <c r="D523" s="17"/>
      <c r="E523" s="17"/>
      <c r="F523" s="17"/>
      <c r="G523" s="17"/>
      <c r="H523" s="17"/>
      <c r="I523" s="17"/>
      <c r="J523" s="17"/>
      <c r="K523" s="27"/>
      <c r="L523" s="27"/>
      <c r="M523" s="27"/>
      <c r="N523" s="27"/>
      <c r="O523" s="2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 ht="15.75" customHeight="1">
      <c r="D524" s="17"/>
      <c r="E524" s="17"/>
      <c r="F524" s="17"/>
      <c r="G524" s="17"/>
      <c r="H524" s="17"/>
      <c r="I524" s="17"/>
      <c r="J524" s="17"/>
      <c r="K524" s="27"/>
      <c r="L524" s="27"/>
      <c r="M524" s="27"/>
      <c r="N524" s="27"/>
      <c r="O524" s="2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 ht="15.75" customHeight="1">
      <c r="D525" s="17"/>
      <c r="E525" s="17"/>
      <c r="F525" s="17"/>
      <c r="G525" s="17"/>
      <c r="H525" s="17"/>
      <c r="I525" s="17"/>
      <c r="J525" s="17"/>
      <c r="K525" s="27"/>
      <c r="L525" s="27"/>
      <c r="M525" s="27"/>
      <c r="N525" s="27"/>
      <c r="O525" s="2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 ht="15.75" customHeight="1">
      <c r="D526" s="17"/>
      <c r="E526" s="17"/>
      <c r="F526" s="17"/>
      <c r="G526" s="17"/>
      <c r="H526" s="17"/>
      <c r="I526" s="17"/>
      <c r="J526" s="17"/>
      <c r="K526" s="27"/>
      <c r="L526" s="27"/>
      <c r="M526" s="27"/>
      <c r="N526" s="27"/>
      <c r="O526" s="2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 ht="15.75" customHeight="1">
      <c r="D527" s="17"/>
      <c r="E527" s="17"/>
      <c r="F527" s="17"/>
      <c r="G527" s="17"/>
      <c r="H527" s="17"/>
      <c r="I527" s="17"/>
      <c r="J527" s="17"/>
      <c r="K527" s="27"/>
      <c r="L527" s="27"/>
      <c r="M527" s="27"/>
      <c r="N527" s="27"/>
      <c r="O527" s="2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 ht="15.75" customHeight="1">
      <c r="D528" s="17"/>
      <c r="E528" s="17"/>
      <c r="F528" s="17"/>
      <c r="G528" s="17"/>
      <c r="H528" s="17"/>
      <c r="I528" s="17"/>
      <c r="J528" s="17"/>
      <c r="K528" s="27"/>
      <c r="L528" s="27"/>
      <c r="M528" s="27"/>
      <c r="N528" s="27"/>
      <c r="O528" s="2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 ht="15.75" customHeight="1">
      <c r="D529" s="17"/>
      <c r="E529" s="17"/>
      <c r="F529" s="17"/>
      <c r="G529" s="17"/>
      <c r="H529" s="17"/>
      <c r="I529" s="17"/>
      <c r="J529" s="17"/>
      <c r="K529" s="27"/>
      <c r="L529" s="27"/>
      <c r="M529" s="27"/>
      <c r="N529" s="27"/>
      <c r="O529" s="2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 ht="15.75" customHeight="1">
      <c r="D530" s="17"/>
      <c r="E530" s="17"/>
      <c r="F530" s="17"/>
      <c r="G530" s="17"/>
      <c r="H530" s="17"/>
      <c r="I530" s="17"/>
      <c r="J530" s="17"/>
      <c r="K530" s="27"/>
      <c r="L530" s="27"/>
      <c r="M530" s="27"/>
      <c r="N530" s="27"/>
      <c r="O530" s="2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 ht="15.75" customHeight="1">
      <c r="D531" s="17"/>
      <c r="E531" s="17"/>
      <c r="F531" s="17"/>
      <c r="G531" s="17"/>
      <c r="H531" s="17"/>
      <c r="I531" s="17"/>
      <c r="J531" s="17"/>
      <c r="K531" s="27"/>
      <c r="L531" s="27"/>
      <c r="M531" s="27"/>
      <c r="N531" s="27"/>
      <c r="O531" s="2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 ht="15.75" customHeight="1">
      <c r="D532" s="17"/>
      <c r="E532" s="17"/>
      <c r="F532" s="17"/>
      <c r="G532" s="17"/>
      <c r="H532" s="17"/>
      <c r="I532" s="17"/>
      <c r="J532" s="17"/>
      <c r="K532" s="27"/>
      <c r="L532" s="27"/>
      <c r="M532" s="27"/>
      <c r="N532" s="27"/>
      <c r="O532" s="2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 ht="15.75" customHeight="1">
      <c r="D533" s="17"/>
      <c r="E533" s="17"/>
      <c r="F533" s="17"/>
      <c r="G533" s="17"/>
      <c r="H533" s="17"/>
      <c r="I533" s="17"/>
      <c r="J533" s="17"/>
      <c r="K533" s="27"/>
      <c r="L533" s="27"/>
      <c r="M533" s="27"/>
      <c r="N533" s="27"/>
      <c r="O533" s="2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 ht="15.75" customHeight="1">
      <c r="D534" s="17"/>
      <c r="E534" s="17"/>
      <c r="F534" s="17"/>
      <c r="G534" s="17"/>
      <c r="H534" s="17"/>
      <c r="I534" s="17"/>
      <c r="J534" s="17"/>
      <c r="K534" s="27"/>
      <c r="L534" s="27"/>
      <c r="M534" s="27"/>
      <c r="N534" s="27"/>
      <c r="O534" s="2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 ht="15.75" customHeight="1">
      <c r="D535" s="17"/>
      <c r="E535" s="17"/>
      <c r="F535" s="17"/>
      <c r="G535" s="17"/>
      <c r="H535" s="17"/>
      <c r="I535" s="17"/>
      <c r="J535" s="17"/>
      <c r="K535" s="27"/>
      <c r="L535" s="27"/>
      <c r="M535" s="27"/>
      <c r="N535" s="27"/>
      <c r="O535" s="2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 ht="15.75" customHeight="1">
      <c r="D536" s="17"/>
      <c r="E536" s="17"/>
      <c r="F536" s="17"/>
      <c r="G536" s="17"/>
      <c r="H536" s="17"/>
      <c r="I536" s="17"/>
      <c r="J536" s="17"/>
      <c r="K536" s="27"/>
      <c r="L536" s="27"/>
      <c r="M536" s="27"/>
      <c r="N536" s="27"/>
      <c r="O536" s="2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 ht="15.75" customHeight="1">
      <c r="D537" s="17"/>
      <c r="E537" s="17"/>
      <c r="F537" s="17"/>
      <c r="G537" s="17"/>
      <c r="H537" s="17"/>
      <c r="I537" s="17"/>
      <c r="J537" s="17"/>
      <c r="K537" s="27"/>
      <c r="L537" s="27"/>
      <c r="M537" s="27"/>
      <c r="N537" s="27"/>
      <c r="O537" s="2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 ht="15.75" customHeight="1">
      <c r="D538" s="17"/>
      <c r="E538" s="17"/>
      <c r="F538" s="17"/>
      <c r="G538" s="17"/>
      <c r="H538" s="17"/>
      <c r="I538" s="17"/>
      <c r="J538" s="17"/>
      <c r="K538" s="27"/>
      <c r="L538" s="27"/>
      <c r="M538" s="27"/>
      <c r="N538" s="27"/>
      <c r="O538" s="2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 ht="15.75" customHeight="1">
      <c r="D539" s="17"/>
      <c r="E539" s="17"/>
      <c r="F539" s="17"/>
      <c r="G539" s="17"/>
      <c r="H539" s="17"/>
      <c r="I539" s="17"/>
      <c r="J539" s="17"/>
      <c r="K539" s="27"/>
      <c r="L539" s="27"/>
      <c r="M539" s="27"/>
      <c r="N539" s="27"/>
      <c r="O539" s="2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 ht="15.75" customHeight="1">
      <c r="D540" s="17"/>
      <c r="E540" s="17"/>
      <c r="F540" s="17"/>
      <c r="G540" s="17"/>
      <c r="H540" s="17"/>
      <c r="I540" s="17"/>
      <c r="J540" s="17"/>
      <c r="K540" s="27"/>
      <c r="L540" s="27"/>
      <c r="M540" s="27"/>
      <c r="N540" s="27"/>
      <c r="O540" s="2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 ht="15.75" customHeight="1">
      <c r="D541" s="17"/>
      <c r="E541" s="17"/>
      <c r="F541" s="17"/>
      <c r="G541" s="17"/>
      <c r="H541" s="17"/>
      <c r="I541" s="17"/>
      <c r="J541" s="17"/>
      <c r="K541" s="27"/>
      <c r="L541" s="27"/>
      <c r="M541" s="27"/>
      <c r="N541" s="27"/>
      <c r="O541" s="2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 ht="15.75" customHeight="1">
      <c r="D542" s="17"/>
      <c r="E542" s="17"/>
      <c r="F542" s="17"/>
      <c r="G542" s="17"/>
      <c r="H542" s="17"/>
      <c r="I542" s="17"/>
      <c r="J542" s="17"/>
      <c r="K542" s="27"/>
      <c r="L542" s="27"/>
      <c r="M542" s="27"/>
      <c r="N542" s="27"/>
      <c r="O542" s="2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 ht="15.75" customHeight="1">
      <c r="D543" s="17"/>
      <c r="E543" s="17"/>
      <c r="F543" s="17"/>
      <c r="G543" s="17"/>
      <c r="H543" s="17"/>
      <c r="I543" s="17"/>
      <c r="J543" s="17"/>
      <c r="K543" s="27"/>
      <c r="L543" s="27"/>
      <c r="M543" s="27"/>
      <c r="N543" s="27"/>
      <c r="O543" s="2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 ht="15.75" customHeight="1">
      <c r="D544" s="17"/>
      <c r="E544" s="17"/>
      <c r="F544" s="17"/>
      <c r="G544" s="17"/>
      <c r="H544" s="17"/>
      <c r="I544" s="17"/>
      <c r="J544" s="17"/>
      <c r="K544" s="27"/>
      <c r="L544" s="27"/>
      <c r="M544" s="27"/>
      <c r="N544" s="27"/>
      <c r="O544" s="2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 ht="15.75" customHeight="1">
      <c r="D545" s="17"/>
      <c r="E545" s="17"/>
      <c r="F545" s="17"/>
      <c r="G545" s="17"/>
      <c r="H545" s="17"/>
      <c r="I545" s="17"/>
      <c r="J545" s="17"/>
      <c r="K545" s="27"/>
      <c r="L545" s="27"/>
      <c r="M545" s="27"/>
      <c r="N545" s="27"/>
      <c r="O545" s="2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 ht="15.75" customHeight="1">
      <c r="D546" s="17"/>
      <c r="E546" s="17"/>
      <c r="F546" s="17"/>
      <c r="G546" s="17"/>
      <c r="H546" s="17"/>
      <c r="I546" s="17"/>
      <c r="J546" s="17"/>
      <c r="K546" s="27"/>
      <c r="L546" s="27"/>
      <c r="M546" s="27"/>
      <c r="N546" s="27"/>
      <c r="O546" s="2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 ht="15.75" customHeight="1">
      <c r="D547" s="17"/>
      <c r="E547" s="17"/>
      <c r="F547" s="17"/>
      <c r="G547" s="17"/>
      <c r="H547" s="17"/>
      <c r="I547" s="17"/>
      <c r="J547" s="17"/>
      <c r="K547" s="27"/>
      <c r="L547" s="27"/>
      <c r="M547" s="27"/>
      <c r="N547" s="27"/>
      <c r="O547" s="2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 ht="15.75" customHeight="1">
      <c r="D548" s="17"/>
      <c r="E548" s="17"/>
      <c r="F548" s="17"/>
      <c r="G548" s="17"/>
      <c r="H548" s="17"/>
      <c r="I548" s="17"/>
      <c r="J548" s="17"/>
      <c r="K548" s="27"/>
      <c r="L548" s="27"/>
      <c r="M548" s="27"/>
      <c r="N548" s="27"/>
      <c r="O548" s="2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 ht="15.75" customHeight="1">
      <c r="D549" s="17"/>
      <c r="E549" s="17"/>
      <c r="F549" s="17"/>
      <c r="G549" s="17"/>
      <c r="H549" s="17"/>
      <c r="I549" s="17"/>
      <c r="J549" s="17"/>
      <c r="K549" s="27"/>
      <c r="L549" s="27"/>
      <c r="M549" s="27"/>
      <c r="N549" s="27"/>
      <c r="O549" s="2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 ht="15.75" customHeight="1">
      <c r="D550" s="17"/>
      <c r="E550" s="17"/>
      <c r="F550" s="17"/>
      <c r="G550" s="17"/>
      <c r="H550" s="17"/>
      <c r="I550" s="17"/>
      <c r="J550" s="17"/>
      <c r="K550" s="27"/>
      <c r="L550" s="27"/>
      <c r="M550" s="27"/>
      <c r="N550" s="27"/>
      <c r="O550" s="2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 ht="15.75" customHeight="1">
      <c r="D551" s="17"/>
      <c r="E551" s="17"/>
      <c r="F551" s="17"/>
      <c r="G551" s="17"/>
      <c r="H551" s="17"/>
      <c r="I551" s="17"/>
      <c r="J551" s="17"/>
      <c r="K551" s="27"/>
      <c r="L551" s="27"/>
      <c r="M551" s="27"/>
      <c r="N551" s="27"/>
      <c r="O551" s="2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 ht="15.75" customHeight="1">
      <c r="D552" s="17"/>
      <c r="E552" s="17"/>
      <c r="F552" s="17"/>
      <c r="G552" s="17"/>
      <c r="H552" s="17"/>
      <c r="I552" s="17"/>
      <c r="J552" s="17"/>
      <c r="K552" s="27"/>
      <c r="L552" s="27"/>
      <c r="M552" s="27"/>
      <c r="N552" s="27"/>
      <c r="O552" s="2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 ht="15.75" customHeight="1">
      <c r="D553" s="17"/>
      <c r="E553" s="17"/>
      <c r="F553" s="17"/>
      <c r="G553" s="17"/>
      <c r="H553" s="17"/>
      <c r="I553" s="17"/>
      <c r="J553" s="17"/>
      <c r="K553" s="27"/>
      <c r="L553" s="27"/>
      <c r="M553" s="27"/>
      <c r="N553" s="27"/>
      <c r="O553" s="2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 ht="15.75" customHeight="1">
      <c r="D554" s="17"/>
      <c r="E554" s="17"/>
      <c r="F554" s="17"/>
      <c r="G554" s="17"/>
      <c r="H554" s="17"/>
      <c r="I554" s="17"/>
      <c r="J554" s="17"/>
      <c r="K554" s="27"/>
      <c r="L554" s="27"/>
      <c r="M554" s="27"/>
      <c r="N554" s="27"/>
      <c r="O554" s="2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 ht="15.75" customHeight="1">
      <c r="D555" s="17"/>
      <c r="E555" s="17"/>
      <c r="F555" s="17"/>
      <c r="G555" s="17"/>
      <c r="H555" s="17"/>
      <c r="I555" s="17"/>
      <c r="J555" s="17"/>
      <c r="K555" s="27"/>
      <c r="L555" s="27"/>
      <c r="M555" s="27"/>
      <c r="N555" s="27"/>
      <c r="O555" s="2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 ht="15.75" customHeight="1">
      <c r="D556" s="17"/>
      <c r="E556" s="17"/>
      <c r="F556" s="17"/>
      <c r="G556" s="17"/>
      <c r="H556" s="17"/>
      <c r="I556" s="17"/>
      <c r="J556" s="17"/>
      <c r="K556" s="27"/>
      <c r="L556" s="27"/>
      <c r="M556" s="27"/>
      <c r="N556" s="27"/>
      <c r="O556" s="2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 ht="15.75" customHeight="1">
      <c r="D557" s="17"/>
      <c r="E557" s="17"/>
      <c r="F557" s="17"/>
      <c r="G557" s="17"/>
      <c r="H557" s="17"/>
      <c r="I557" s="17"/>
      <c r="J557" s="17"/>
      <c r="K557" s="27"/>
      <c r="L557" s="27"/>
      <c r="M557" s="27"/>
      <c r="N557" s="27"/>
      <c r="O557" s="2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 ht="15.75" customHeight="1">
      <c r="D558" s="17"/>
      <c r="E558" s="17"/>
      <c r="F558" s="17"/>
      <c r="G558" s="17"/>
      <c r="H558" s="17"/>
      <c r="I558" s="17"/>
      <c r="J558" s="17"/>
      <c r="K558" s="27"/>
      <c r="L558" s="27"/>
      <c r="M558" s="27"/>
      <c r="N558" s="27"/>
      <c r="O558" s="2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 ht="15.75" customHeight="1">
      <c r="D559" s="17"/>
      <c r="E559" s="17"/>
      <c r="F559" s="17"/>
      <c r="G559" s="17"/>
      <c r="H559" s="17"/>
      <c r="I559" s="17"/>
      <c r="J559" s="17"/>
      <c r="K559" s="27"/>
      <c r="L559" s="27"/>
      <c r="M559" s="27"/>
      <c r="N559" s="27"/>
      <c r="O559" s="2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 ht="15.75" customHeight="1">
      <c r="D560" s="17"/>
      <c r="E560" s="17"/>
      <c r="F560" s="17"/>
      <c r="G560" s="17"/>
      <c r="H560" s="17"/>
      <c r="I560" s="17"/>
      <c r="J560" s="17"/>
      <c r="K560" s="27"/>
      <c r="L560" s="27"/>
      <c r="M560" s="27"/>
      <c r="N560" s="27"/>
      <c r="O560" s="2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 ht="15.75" customHeight="1">
      <c r="D561" s="17"/>
      <c r="E561" s="17"/>
      <c r="F561" s="17"/>
      <c r="G561" s="17"/>
      <c r="H561" s="17"/>
      <c r="I561" s="17"/>
      <c r="J561" s="17"/>
      <c r="K561" s="27"/>
      <c r="L561" s="27"/>
      <c r="M561" s="27"/>
      <c r="N561" s="27"/>
      <c r="O561" s="2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 ht="15.75" customHeight="1">
      <c r="D562" s="17"/>
      <c r="E562" s="17"/>
      <c r="F562" s="17"/>
      <c r="G562" s="17"/>
      <c r="H562" s="17"/>
      <c r="I562" s="17"/>
      <c r="J562" s="17"/>
      <c r="K562" s="27"/>
      <c r="L562" s="27"/>
      <c r="M562" s="27"/>
      <c r="N562" s="27"/>
      <c r="O562" s="2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 ht="15.75" customHeight="1">
      <c r="D563" s="17"/>
      <c r="E563" s="17"/>
      <c r="F563" s="17"/>
      <c r="G563" s="17"/>
      <c r="H563" s="17"/>
      <c r="I563" s="17"/>
      <c r="J563" s="17"/>
      <c r="K563" s="27"/>
      <c r="L563" s="27"/>
      <c r="M563" s="27"/>
      <c r="N563" s="27"/>
      <c r="O563" s="2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 ht="15.75" customHeight="1">
      <c r="D564" s="17"/>
      <c r="E564" s="17"/>
      <c r="F564" s="17"/>
      <c r="G564" s="17"/>
      <c r="H564" s="17"/>
      <c r="I564" s="17"/>
      <c r="J564" s="17"/>
      <c r="K564" s="27"/>
      <c r="L564" s="27"/>
      <c r="M564" s="27"/>
      <c r="N564" s="27"/>
      <c r="O564" s="2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 ht="15.75" customHeight="1">
      <c r="D565" s="17"/>
      <c r="E565" s="17"/>
      <c r="F565" s="17"/>
      <c r="G565" s="17"/>
      <c r="H565" s="17"/>
      <c r="I565" s="17"/>
      <c r="J565" s="17"/>
      <c r="K565" s="27"/>
      <c r="L565" s="27"/>
      <c r="M565" s="27"/>
      <c r="N565" s="27"/>
      <c r="O565" s="2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 ht="15.75" customHeight="1">
      <c r="D566" s="17"/>
      <c r="E566" s="17"/>
      <c r="F566" s="17"/>
      <c r="G566" s="17"/>
      <c r="H566" s="17"/>
      <c r="I566" s="17"/>
      <c r="J566" s="17"/>
      <c r="K566" s="27"/>
      <c r="L566" s="27"/>
      <c r="M566" s="27"/>
      <c r="N566" s="27"/>
      <c r="O566" s="2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 ht="15.75" customHeight="1">
      <c r="D567" s="17"/>
      <c r="E567" s="17"/>
      <c r="F567" s="17"/>
      <c r="G567" s="17"/>
      <c r="H567" s="17"/>
      <c r="I567" s="17"/>
      <c r="J567" s="17"/>
      <c r="K567" s="27"/>
      <c r="L567" s="27"/>
      <c r="M567" s="27"/>
      <c r="N567" s="27"/>
      <c r="O567" s="2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 ht="15.75" customHeight="1">
      <c r="D568" s="17"/>
      <c r="E568" s="17"/>
      <c r="F568" s="17"/>
      <c r="G568" s="17"/>
      <c r="H568" s="17"/>
      <c r="I568" s="17"/>
      <c r="J568" s="17"/>
      <c r="K568" s="27"/>
      <c r="L568" s="27"/>
      <c r="M568" s="27"/>
      <c r="N568" s="27"/>
      <c r="O568" s="2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 ht="15.75" customHeight="1">
      <c r="D569" s="17"/>
      <c r="E569" s="17"/>
      <c r="F569" s="17"/>
      <c r="G569" s="17"/>
      <c r="H569" s="17"/>
      <c r="I569" s="17"/>
      <c r="J569" s="17"/>
      <c r="K569" s="27"/>
      <c r="L569" s="27"/>
      <c r="M569" s="27"/>
      <c r="N569" s="27"/>
      <c r="O569" s="2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 ht="15.75" customHeight="1">
      <c r="D570" s="17"/>
      <c r="E570" s="17"/>
      <c r="F570" s="17"/>
      <c r="G570" s="17"/>
      <c r="H570" s="17"/>
      <c r="I570" s="17"/>
      <c r="J570" s="17"/>
      <c r="K570" s="27"/>
      <c r="L570" s="27"/>
      <c r="M570" s="27"/>
      <c r="N570" s="27"/>
      <c r="O570" s="2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 ht="15.75" customHeight="1">
      <c r="D571" s="17"/>
      <c r="E571" s="17"/>
      <c r="F571" s="17"/>
      <c r="G571" s="17"/>
      <c r="H571" s="17"/>
      <c r="I571" s="17"/>
      <c r="J571" s="17"/>
      <c r="K571" s="27"/>
      <c r="L571" s="27"/>
      <c r="M571" s="27"/>
      <c r="N571" s="27"/>
      <c r="O571" s="2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 ht="15.75" customHeight="1">
      <c r="D572" s="17"/>
      <c r="E572" s="17"/>
      <c r="F572" s="17"/>
      <c r="G572" s="17"/>
      <c r="H572" s="17"/>
      <c r="I572" s="17"/>
      <c r="J572" s="17"/>
      <c r="K572" s="27"/>
      <c r="L572" s="27"/>
      <c r="M572" s="27"/>
      <c r="N572" s="27"/>
      <c r="O572" s="2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 ht="15.75" customHeight="1">
      <c r="D573" s="17"/>
      <c r="E573" s="17"/>
      <c r="F573" s="17"/>
      <c r="G573" s="17"/>
      <c r="H573" s="17"/>
      <c r="I573" s="17"/>
      <c r="J573" s="17"/>
      <c r="K573" s="27"/>
      <c r="L573" s="27"/>
      <c r="M573" s="27"/>
      <c r="N573" s="27"/>
      <c r="O573" s="2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 ht="15.75" customHeight="1">
      <c r="D574" s="17"/>
      <c r="E574" s="17"/>
      <c r="F574" s="17"/>
      <c r="G574" s="17"/>
      <c r="H574" s="17"/>
      <c r="I574" s="17"/>
      <c r="J574" s="17"/>
      <c r="K574" s="27"/>
      <c r="L574" s="27"/>
      <c r="M574" s="27"/>
      <c r="N574" s="27"/>
      <c r="O574" s="2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 ht="15.75" customHeight="1">
      <c r="D575" s="17"/>
      <c r="E575" s="17"/>
      <c r="F575" s="17"/>
      <c r="G575" s="17"/>
      <c r="H575" s="17"/>
      <c r="I575" s="17"/>
      <c r="J575" s="17"/>
      <c r="K575" s="27"/>
      <c r="L575" s="27"/>
      <c r="M575" s="27"/>
      <c r="N575" s="27"/>
      <c r="O575" s="2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 ht="15.75" customHeight="1">
      <c r="D576" s="17"/>
      <c r="E576" s="17"/>
      <c r="F576" s="17"/>
      <c r="G576" s="17"/>
      <c r="H576" s="17"/>
      <c r="I576" s="17"/>
      <c r="J576" s="17"/>
      <c r="K576" s="27"/>
      <c r="L576" s="27"/>
      <c r="M576" s="27"/>
      <c r="N576" s="27"/>
      <c r="O576" s="2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 ht="15.75" customHeight="1">
      <c r="D577" s="17"/>
      <c r="E577" s="17"/>
      <c r="F577" s="17"/>
      <c r="G577" s="17"/>
      <c r="H577" s="17"/>
      <c r="I577" s="17"/>
      <c r="J577" s="17"/>
      <c r="K577" s="27"/>
      <c r="L577" s="27"/>
      <c r="M577" s="27"/>
      <c r="N577" s="27"/>
      <c r="O577" s="2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 ht="15.75" customHeight="1">
      <c r="D578" s="17"/>
      <c r="E578" s="17"/>
      <c r="F578" s="17"/>
      <c r="G578" s="17"/>
      <c r="H578" s="17"/>
      <c r="I578" s="17"/>
      <c r="J578" s="17"/>
      <c r="K578" s="27"/>
      <c r="L578" s="27"/>
      <c r="M578" s="27"/>
      <c r="N578" s="27"/>
      <c r="O578" s="2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 ht="15.75" customHeight="1">
      <c r="D579" s="17"/>
      <c r="E579" s="17"/>
      <c r="F579" s="17"/>
      <c r="G579" s="17"/>
      <c r="H579" s="17"/>
      <c r="I579" s="17"/>
      <c r="J579" s="17"/>
      <c r="K579" s="27"/>
      <c r="L579" s="27"/>
      <c r="M579" s="27"/>
      <c r="N579" s="27"/>
      <c r="O579" s="2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 ht="15.75" customHeight="1">
      <c r="D580" s="17"/>
      <c r="E580" s="17"/>
      <c r="F580" s="17"/>
      <c r="G580" s="17"/>
      <c r="H580" s="17"/>
      <c r="I580" s="17"/>
      <c r="J580" s="17"/>
      <c r="K580" s="27"/>
      <c r="L580" s="27"/>
      <c r="M580" s="27"/>
      <c r="N580" s="27"/>
      <c r="O580" s="2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ht="15.75" customHeight="1">
      <c r="D581" s="17"/>
      <c r="E581" s="17"/>
      <c r="F581" s="17"/>
      <c r="G581" s="17"/>
      <c r="H581" s="17"/>
      <c r="I581" s="17"/>
      <c r="J581" s="17"/>
      <c r="K581" s="27"/>
      <c r="L581" s="27"/>
      <c r="M581" s="27"/>
      <c r="N581" s="27"/>
      <c r="O581" s="2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 ht="15.75" customHeight="1">
      <c r="D582" s="17"/>
      <c r="E582" s="17"/>
      <c r="F582" s="17"/>
      <c r="G582" s="17"/>
      <c r="H582" s="17"/>
      <c r="I582" s="17"/>
      <c r="J582" s="17"/>
      <c r="K582" s="27"/>
      <c r="L582" s="27"/>
      <c r="M582" s="27"/>
      <c r="N582" s="27"/>
      <c r="O582" s="2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 ht="15.75" customHeight="1">
      <c r="D583" s="17"/>
      <c r="E583" s="17"/>
      <c r="F583" s="17"/>
      <c r="G583" s="17"/>
      <c r="H583" s="17"/>
      <c r="I583" s="17"/>
      <c r="J583" s="17"/>
      <c r="K583" s="27"/>
      <c r="L583" s="27"/>
      <c r="M583" s="27"/>
      <c r="N583" s="27"/>
      <c r="O583" s="2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 ht="15.75" customHeight="1">
      <c r="D584" s="17"/>
      <c r="E584" s="17"/>
      <c r="F584" s="17"/>
      <c r="G584" s="17"/>
      <c r="H584" s="17"/>
      <c r="I584" s="17"/>
      <c r="J584" s="17"/>
      <c r="K584" s="27"/>
      <c r="L584" s="27"/>
      <c r="M584" s="27"/>
      <c r="N584" s="27"/>
      <c r="O584" s="2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 ht="15.75" customHeight="1">
      <c r="D585" s="17"/>
      <c r="E585" s="17"/>
      <c r="F585" s="17"/>
      <c r="G585" s="17"/>
      <c r="H585" s="17"/>
      <c r="I585" s="17"/>
      <c r="J585" s="17"/>
      <c r="K585" s="27"/>
      <c r="L585" s="27"/>
      <c r="M585" s="27"/>
      <c r="N585" s="27"/>
      <c r="O585" s="2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 ht="15.75" customHeight="1">
      <c r="D586" s="17"/>
      <c r="E586" s="17"/>
      <c r="F586" s="17"/>
      <c r="G586" s="17"/>
      <c r="H586" s="17"/>
      <c r="I586" s="17"/>
      <c r="J586" s="17"/>
      <c r="K586" s="27"/>
      <c r="L586" s="27"/>
      <c r="M586" s="27"/>
      <c r="N586" s="27"/>
      <c r="O586" s="2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 ht="15.75" customHeight="1">
      <c r="D587" s="17"/>
      <c r="E587" s="17"/>
      <c r="F587" s="17"/>
      <c r="G587" s="17"/>
      <c r="H587" s="17"/>
      <c r="I587" s="17"/>
      <c r="J587" s="17"/>
      <c r="K587" s="27"/>
      <c r="L587" s="27"/>
      <c r="M587" s="27"/>
      <c r="N587" s="27"/>
      <c r="O587" s="2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 ht="15.75" customHeight="1">
      <c r="D588" s="17"/>
      <c r="E588" s="17"/>
      <c r="F588" s="17"/>
      <c r="G588" s="17"/>
      <c r="H588" s="17"/>
      <c r="I588" s="17"/>
      <c r="J588" s="17"/>
      <c r="K588" s="27"/>
      <c r="L588" s="27"/>
      <c r="M588" s="27"/>
      <c r="N588" s="27"/>
      <c r="O588" s="2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 ht="15.75" customHeight="1">
      <c r="D589" s="17"/>
      <c r="E589" s="17"/>
      <c r="F589" s="17"/>
      <c r="G589" s="17"/>
      <c r="H589" s="17"/>
      <c r="I589" s="17"/>
      <c r="J589" s="17"/>
      <c r="K589" s="27"/>
      <c r="L589" s="27"/>
      <c r="M589" s="27"/>
      <c r="N589" s="27"/>
      <c r="O589" s="2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 ht="15.75" customHeight="1">
      <c r="D590" s="17"/>
      <c r="E590" s="17"/>
      <c r="F590" s="17"/>
      <c r="G590" s="17"/>
      <c r="H590" s="17"/>
      <c r="I590" s="17"/>
      <c r="J590" s="17"/>
      <c r="K590" s="27"/>
      <c r="L590" s="27"/>
      <c r="M590" s="27"/>
      <c r="N590" s="27"/>
      <c r="O590" s="2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 ht="15.75" customHeight="1">
      <c r="D591" s="17"/>
      <c r="E591" s="17"/>
      <c r="F591" s="17"/>
      <c r="G591" s="17"/>
      <c r="H591" s="17"/>
      <c r="I591" s="17"/>
      <c r="J591" s="17"/>
      <c r="K591" s="27"/>
      <c r="L591" s="27"/>
      <c r="M591" s="27"/>
      <c r="N591" s="27"/>
      <c r="O591" s="2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 ht="15.75" customHeight="1">
      <c r="D592" s="17"/>
      <c r="E592" s="17"/>
      <c r="F592" s="17"/>
      <c r="G592" s="17"/>
      <c r="H592" s="17"/>
      <c r="I592" s="17"/>
      <c r="J592" s="17"/>
      <c r="K592" s="27"/>
      <c r="L592" s="27"/>
      <c r="M592" s="27"/>
      <c r="N592" s="27"/>
      <c r="O592" s="2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 ht="15.75" customHeight="1">
      <c r="D593" s="17"/>
      <c r="E593" s="17"/>
      <c r="F593" s="17"/>
      <c r="G593" s="17"/>
      <c r="H593" s="17"/>
      <c r="I593" s="17"/>
      <c r="J593" s="17"/>
      <c r="K593" s="27"/>
      <c r="L593" s="27"/>
      <c r="M593" s="27"/>
      <c r="N593" s="27"/>
      <c r="O593" s="2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 ht="15.75" customHeight="1">
      <c r="D594" s="17"/>
      <c r="E594" s="17"/>
      <c r="F594" s="17"/>
      <c r="G594" s="17"/>
      <c r="H594" s="17"/>
      <c r="I594" s="17"/>
      <c r="J594" s="17"/>
      <c r="K594" s="27"/>
      <c r="L594" s="27"/>
      <c r="M594" s="27"/>
      <c r="N594" s="27"/>
      <c r="O594" s="2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 ht="15.75" customHeight="1">
      <c r="D595" s="17"/>
      <c r="E595" s="17"/>
      <c r="F595" s="17"/>
      <c r="G595" s="17"/>
      <c r="H595" s="17"/>
      <c r="I595" s="17"/>
      <c r="J595" s="17"/>
      <c r="K595" s="27"/>
      <c r="L595" s="27"/>
      <c r="M595" s="27"/>
      <c r="N595" s="27"/>
      <c r="O595" s="2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 ht="15.75" customHeight="1">
      <c r="D596" s="17"/>
      <c r="E596" s="17"/>
      <c r="F596" s="17"/>
      <c r="G596" s="17"/>
      <c r="H596" s="17"/>
      <c r="I596" s="17"/>
      <c r="J596" s="17"/>
      <c r="K596" s="27"/>
      <c r="L596" s="27"/>
      <c r="M596" s="27"/>
      <c r="N596" s="27"/>
      <c r="O596" s="2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 ht="15.75" customHeight="1">
      <c r="D597" s="17"/>
      <c r="E597" s="17"/>
      <c r="F597" s="17"/>
      <c r="G597" s="17"/>
      <c r="H597" s="17"/>
      <c r="I597" s="17"/>
      <c r="J597" s="17"/>
      <c r="K597" s="27"/>
      <c r="L597" s="27"/>
      <c r="M597" s="27"/>
      <c r="N597" s="27"/>
      <c r="O597" s="2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 ht="15.75" customHeight="1">
      <c r="D598" s="17"/>
      <c r="E598" s="17"/>
      <c r="F598" s="17"/>
      <c r="G598" s="17"/>
      <c r="H598" s="17"/>
      <c r="I598" s="17"/>
      <c r="J598" s="17"/>
      <c r="K598" s="27"/>
      <c r="L598" s="27"/>
      <c r="M598" s="27"/>
      <c r="N598" s="27"/>
      <c r="O598" s="2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 ht="15.75" customHeight="1">
      <c r="D599" s="17"/>
      <c r="E599" s="17"/>
      <c r="F599" s="17"/>
      <c r="G599" s="17"/>
      <c r="H599" s="17"/>
      <c r="I599" s="17"/>
      <c r="J599" s="17"/>
      <c r="K599" s="27"/>
      <c r="L599" s="27"/>
      <c r="M599" s="27"/>
      <c r="N599" s="27"/>
      <c r="O599" s="2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 ht="15.75" customHeight="1">
      <c r="D600" s="17"/>
      <c r="E600" s="17"/>
      <c r="F600" s="17"/>
      <c r="G600" s="17"/>
      <c r="H600" s="17"/>
      <c r="I600" s="17"/>
      <c r="J600" s="17"/>
      <c r="K600" s="27"/>
      <c r="L600" s="27"/>
      <c r="M600" s="27"/>
      <c r="N600" s="27"/>
      <c r="O600" s="2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 ht="15.75" customHeight="1">
      <c r="D601" s="17"/>
      <c r="E601" s="17"/>
      <c r="F601" s="17"/>
      <c r="G601" s="17"/>
      <c r="H601" s="17"/>
      <c r="I601" s="17"/>
      <c r="J601" s="17"/>
      <c r="K601" s="27"/>
      <c r="L601" s="27"/>
      <c r="M601" s="27"/>
      <c r="N601" s="27"/>
      <c r="O601" s="2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 ht="15.75" customHeight="1">
      <c r="D602" s="17"/>
      <c r="E602" s="17"/>
      <c r="F602" s="17"/>
      <c r="G602" s="17"/>
      <c r="H602" s="17"/>
      <c r="I602" s="17"/>
      <c r="J602" s="17"/>
      <c r="K602" s="27"/>
      <c r="L602" s="27"/>
      <c r="M602" s="27"/>
      <c r="N602" s="27"/>
      <c r="O602" s="2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 ht="15.75" customHeight="1">
      <c r="D603" s="17"/>
      <c r="E603" s="17"/>
      <c r="F603" s="17"/>
      <c r="G603" s="17"/>
      <c r="H603" s="17"/>
      <c r="I603" s="17"/>
      <c r="J603" s="17"/>
      <c r="K603" s="27"/>
      <c r="L603" s="27"/>
      <c r="M603" s="27"/>
      <c r="N603" s="27"/>
      <c r="O603" s="2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 ht="15.75" customHeight="1">
      <c r="D604" s="17"/>
      <c r="E604" s="17"/>
      <c r="F604" s="17"/>
      <c r="G604" s="17"/>
      <c r="H604" s="17"/>
      <c r="I604" s="17"/>
      <c r="J604" s="17"/>
      <c r="K604" s="27"/>
      <c r="L604" s="27"/>
      <c r="M604" s="27"/>
      <c r="N604" s="27"/>
      <c r="O604" s="2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 ht="15.75" customHeight="1">
      <c r="D605" s="17"/>
      <c r="E605" s="17"/>
      <c r="F605" s="17"/>
      <c r="G605" s="17"/>
      <c r="H605" s="17"/>
      <c r="I605" s="17"/>
      <c r="J605" s="17"/>
      <c r="K605" s="27"/>
      <c r="L605" s="27"/>
      <c r="M605" s="27"/>
      <c r="N605" s="27"/>
      <c r="O605" s="2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 ht="15.75" customHeight="1">
      <c r="D606" s="17"/>
      <c r="E606" s="17"/>
      <c r="F606" s="17"/>
      <c r="G606" s="17"/>
      <c r="H606" s="17"/>
      <c r="I606" s="17"/>
      <c r="J606" s="17"/>
      <c r="K606" s="27"/>
      <c r="L606" s="27"/>
      <c r="M606" s="27"/>
      <c r="N606" s="27"/>
      <c r="O606" s="2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 ht="15.75" customHeight="1">
      <c r="D607" s="17"/>
      <c r="E607" s="17"/>
      <c r="F607" s="17"/>
      <c r="G607" s="17"/>
      <c r="H607" s="17"/>
      <c r="I607" s="17"/>
      <c r="J607" s="17"/>
      <c r="K607" s="27"/>
      <c r="L607" s="27"/>
      <c r="M607" s="27"/>
      <c r="N607" s="27"/>
      <c r="O607" s="2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 ht="15.75" customHeight="1">
      <c r="D608" s="17"/>
      <c r="E608" s="17"/>
      <c r="F608" s="17"/>
      <c r="G608" s="17"/>
      <c r="H608" s="17"/>
      <c r="I608" s="17"/>
      <c r="J608" s="17"/>
      <c r="K608" s="27"/>
      <c r="L608" s="27"/>
      <c r="M608" s="27"/>
      <c r="N608" s="27"/>
      <c r="O608" s="2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 ht="15.75" customHeight="1">
      <c r="D609" s="17"/>
      <c r="E609" s="17"/>
      <c r="F609" s="17"/>
      <c r="G609" s="17"/>
      <c r="H609" s="17"/>
      <c r="I609" s="17"/>
      <c r="J609" s="17"/>
      <c r="K609" s="27"/>
      <c r="L609" s="27"/>
      <c r="M609" s="27"/>
      <c r="N609" s="27"/>
      <c r="O609" s="2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 ht="15.75" customHeight="1">
      <c r="D610" s="17"/>
      <c r="E610" s="17"/>
      <c r="F610" s="17"/>
      <c r="G610" s="17"/>
      <c r="H610" s="17"/>
      <c r="I610" s="17"/>
      <c r="J610" s="17"/>
      <c r="K610" s="27"/>
      <c r="L610" s="27"/>
      <c r="M610" s="27"/>
      <c r="N610" s="27"/>
      <c r="O610" s="2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 ht="15.75" customHeight="1">
      <c r="D611" s="17"/>
      <c r="E611" s="17"/>
      <c r="F611" s="17"/>
      <c r="G611" s="17"/>
      <c r="H611" s="17"/>
      <c r="I611" s="17"/>
      <c r="J611" s="17"/>
      <c r="K611" s="27"/>
      <c r="L611" s="27"/>
      <c r="M611" s="27"/>
      <c r="N611" s="27"/>
      <c r="O611" s="2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 ht="15.75" customHeight="1">
      <c r="D612" s="17"/>
      <c r="E612" s="17"/>
      <c r="F612" s="17"/>
      <c r="G612" s="17"/>
      <c r="H612" s="17"/>
      <c r="I612" s="17"/>
      <c r="J612" s="17"/>
      <c r="K612" s="27"/>
      <c r="L612" s="27"/>
      <c r="M612" s="27"/>
      <c r="N612" s="27"/>
      <c r="O612" s="2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 ht="15.75" customHeight="1">
      <c r="D613" s="17"/>
      <c r="E613" s="17"/>
      <c r="F613" s="17"/>
      <c r="G613" s="17"/>
      <c r="H613" s="17"/>
      <c r="I613" s="17"/>
      <c r="J613" s="17"/>
      <c r="K613" s="27"/>
      <c r="L613" s="27"/>
      <c r="M613" s="27"/>
      <c r="N613" s="27"/>
      <c r="O613" s="2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 ht="15.75" customHeight="1">
      <c r="D614" s="17"/>
      <c r="E614" s="17"/>
      <c r="F614" s="17"/>
      <c r="G614" s="17"/>
      <c r="H614" s="17"/>
      <c r="I614" s="17"/>
      <c r="J614" s="17"/>
      <c r="K614" s="27"/>
      <c r="L614" s="27"/>
      <c r="M614" s="27"/>
      <c r="N614" s="27"/>
      <c r="O614" s="2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 ht="15.75" customHeight="1">
      <c r="D615" s="17"/>
      <c r="E615" s="17"/>
      <c r="F615" s="17"/>
      <c r="G615" s="17"/>
      <c r="H615" s="17"/>
      <c r="I615" s="17"/>
      <c r="J615" s="17"/>
      <c r="K615" s="27"/>
      <c r="L615" s="27"/>
      <c r="M615" s="27"/>
      <c r="N615" s="27"/>
      <c r="O615" s="2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 ht="15.75" customHeight="1">
      <c r="D616" s="17"/>
      <c r="E616" s="17"/>
      <c r="F616" s="17"/>
      <c r="G616" s="17"/>
      <c r="H616" s="17"/>
      <c r="I616" s="17"/>
      <c r="J616" s="17"/>
      <c r="K616" s="27"/>
      <c r="L616" s="27"/>
      <c r="M616" s="27"/>
      <c r="N616" s="27"/>
      <c r="O616" s="2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 ht="15.75" customHeight="1">
      <c r="D617" s="17"/>
      <c r="E617" s="17"/>
      <c r="F617" s="17"/>
      <c r="G617" s="17"/>
      <c r="H617" s="17"/>
      <c r="I617" s="17"/>
      <c r="J617" s="17"/>
      <c r="K617" s="27"/>
      <c r="L617" s="27"/>
      <c r="M617" s="27"/>
      <c r="N617" s="27"/>
      <c r="O617" s="2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 ht="15.75" customHeight="1">
      <c r="D618" s="17"/>
      <c r="E618" s="17"/>
      <c r="F618" s="17"/>
      <c r="G618" s="17"/>
      <c r="H618" s="17"/>
      <c r="I618" s="17"/>
      <c r="J618" s="17"/>
      <c r="K618" s="27"/>
      <c r="L618" s="27"/>
      <c r="M618" s="27"/>
      <c r="N618" s="27"/>
      <c r="O618" s="2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 ht="15.75" customHeight="1">
      <c r="D619" s="17"/>
      <c r="E619" s="17"/>
      <c r="F619" s="17"/>
      <c r="G619" s="17"/>
      <c r="H619" s="17"/>
      <c r="I619" s="17"/>
      <c r="J619" s="17"/>
      <c r="K619" s="27"/>
      <c r="L619" s="27"/>
      <c r="M619" s="27"/>
      <c r="N619" s="27"/>
      <c r="O619" s="2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 ht="15.75" customHeight="1">
      <c r="D620" s="17"/>
      <c r="E620" s="17"/>
      <c r="F620" s="17"/>
      <c r="G620" s="17"/>
      <c r="H620" s="17"/>
      <c r="I620" s="17"/>
      <c r="J620" s="17"/>
      <c r="K620" s="27"/>
      <c r="L620" s="27"/>
      <c r="M620" s="27"/>
      <c r="N620" s="27"/>
      <c r="O620" s="2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 ht="15.75" customHeight="1">
      <c r="D621" s="17"/>
      <c r="E621" s="17"/>
      <c r="F621" s="17"/>
      <c r="G621" s="17"/>
      <c r="H621" s="17"/>
      <c r="I621" s="17"/>
      <c r="J621" s="17"/>
      <c r="K621" s="27"/>
      <c r="L621" s="27"/>
      <c r="M621" s="27"/>
      <c r="N621" s="27"/>
      <c r="O621" s="2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 ht="15.75" customHeight="1">
      <c r="D622" s="17"/>
      <c r="E622" s="17"/>
      <c r="F622" s="17"/>
      <c r="G622" s="17"/>
      <c r="H622" s="17"/>
      <c r="I622" s="17"/>
      <c r="J622" s="17"/>
      <c r="K622" s="27"/>
      <c r="L622" s="27"/>
      <c r="M622" s="27"/>
      <c r="N622" s="27"/>
      <c r="O622" s="2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 ht="15.75" customHeight="1">
      <c r="D623" s="17"/>
      <c r="E623" s="17"/>
      <c r="F623" s="17"/>
      <c r="G623" s="17"/>
      <c r="H623" s="17"/>
      <c r="I623" s="17"/>
      <c r="J623" s="17"/>
      <c r="K623" s="27"/>
      <c r="L623" s="27"/>
      <c r="M623" s="27"/>
      <c r="N623" s="27"/>
      <c r="O623" s="2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 ht="15.75" customHeight="1">
      <c r="D624" s="17"/>
      <c r="E624" s="17"/>
      <c r="F624" s="17"/>
      <c r="G624" s="17"/>
      <c r="H624" s="17"/>
      <c r="I624" s="17"/>
      <c r="J624" s="17"/>
      <c r="K624" s="27"/>
      <c r="L624" s="27"/>
      <c r="M624" s="27"/>
      <c r="N624" s="27"/>
      <c r="O624" s="2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 ht="15.75" customHeight="1">
      <c r="D625" s="17"/>
      <c r="E625" s="17"/>
      <c r="F625" s="17"/>
      <c r="G625" s="17"/>
      <c r="H625" s="17"/>
      <c r="I625" s="17"/>
      <c r="J625" s="17"/>
      <c r="K625" s="27"/>
      <c r="L625" s="27"/>
      <c r="M625" s="27"/>
      <c r="N625" s="27"/>
      <c r="O625" s="2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 ht="15.75" customHeight="1">
      <c r="D626" s="17"/>
      <c r="E626" s="17"/>
      <c r="F626" s="17"/>
      <c r="G626" s="17"/>
      <c r="H626" s="17"/>
      <c r="I626" s="17"/>
      <c r="J626" s="17"/>
      <c r="K626" s="27"/>
      <c r="L626" s="27"/>
      <c r="M626" s="27"/>
      <c r="N626" s="27"/>
      <c r="O626" s="2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 ht="15.75" customHeight="1">
      <c r="D627" s="17"/>
      <c r="E627" s="17"/>
      <c r="F627" s="17"/>
      <c r="G627" s="17"/>
      <c r="H627" s="17"/>
      <c r="I627" s="17"/>
      <c r="J627" s="17"/>
      <c r="K627" s="27"/>
      <c r="L627" s="27"/>
      <c r="M627" s="27"/>
      <c r="N627" s="27"/>
      <c r="O627" s="2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 ht="15.75" customHeight="1">
      <c r="D628" s="17"/>
      <c r="E628" s="17"/>
      <c r="F628" s="17"/>
      <c r="G628" s="17"/>
      <c r="H628" s="17"/>
      <c r="I628" s="17"/>
      <c r="J628" s="17"/>
      <c r="K628" s="27"/>
      <c r="L628" s="27"/>
      <c r="M628" s="27"/>
      <c r="N628" s="27"/>
      <c r="O628" s="2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 ht="15.75" customHeight="1">
      <c r="D629" s="17"/>
      <c r="E629" s="17"/>
      <c r="F629" s="17"/>
      <c r="G629" s="17"/>
      <c r="H629" s="17"/>
      <c r="I629" s="17"/>
      <c r="J629" s="17"/>
      <c r="K629" s="27"/>
      <c r="L629" s="27"/>
      <c r="M629" s="27"/>
      <c r="N629" s="27"/>
      <c r="O629" s="2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 ht="15.75" customHeight="1">
      <c r="D630" s="17"/>
      <c r="E630" s="17"/>
      <c r="F630" s="17"/>
      <c r="G630" s="17"/>
      <c r="H630" s="17"/>
      <c r="I630" s="17"/>
      <c r="J630" s="17"/>
      <c r="K630" s="27"/>
      <c r="L630" s="27"/>
      <c r="M630" s="27"/>
      <c r="N630" s="27"/>
      <c r="O630" s="2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 ht="15.75" customHeight="1">
      <c r="D631" s="17"/>
      <c r="E631" s="17"/>
      <c r="F631" s="17"/>
      <c r="G631" s="17"/>
      <c r="H631" s="17"/>
      <c r="I631" s="17"/>
      <c r="J631" s="17"/>
      <c r="K631" s="27"/>
      <c r="L631" s="27"/>
      <c r="M631" s="27"/>
      <c r="N631" s="27"/>
      <c r="O631" s="2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 ht="15.75" customHeight="1">
      <c r="D632" s="17"/>
      <c r="E632" s="17"/>
      <c r="F632" s="17"/>
      <c r="G632" s="17"/>
      <c r="H632" s="17"/>
      <c r="I632" s="17"/>
      <c r="J632" s="17"/>
      <c r="K632" s="27"/>
      <c r="L632" s="27"/>
      <c r="M632" s="27"/>
      <c r="N632" s="27"/>
      <c r="O632" s="2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 ht="15.75" customHeight="1">
      <c r="D633" s="17"/>
      <c r="E633" s="17"/>
      <c r="F633" s="17"/>
      <c r="G633" s="17"/>
      <c r="H633" s="17"/>
      <c r="I633" s="17"/>
      <c r="J633" s="17"/>
      <c r="K633" s="27"/>
      <c r="L633" s="27"/>
      <c r="M633" s="27"/>
      <c r="N633" s="27"/>
      <c r="O633" s="2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 ht="15.75" customHeight="1">
      <c r="D634" s="17"/>
      <c r="E634" s="17"/>
      <c r="F634" s="17"/>
      <c r="G634" s="17"/>
      <c r="H634" s="17"/>
      <c r="I634" s="17"/>
      <c r="J634" s="17"/>
      <c r="K634" s="27"/>
      <c r="L634" s="27"/>
      <c r="M634" s="27"/>
      <c r="N634" s="27"/>
      <c r="O634" s="2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 ht="15.75" customHeight="1">
      <c r="D635" s="17"/>
      <c r="E635" s="17"/>
      <c r="F635" s="17"/>
      <c r="G635" s="17"/>
      <c r="H635" s="17"/>
      <c r="I635" s="17"/>
      <c r="J635" s="17"/>
      <c r="K635" s="27"/>
      <c r="L635" s="27"/>
      <c r="M635" s="27"/>
      <c r="N635" s="27"/>
      <c r="O635" s="2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 ht="15.75" customHeight="1">
      <c r="D636" s="17"/>
      <c r="E636" s="17"/>
      <c r="F636" s="17"/>
      <c r="G636" s="17"/>
      <c r="H636" s="17"/>
      <c r="I636" s="17"/>
      <c r="J636" s="17"/>
      <c r="K636" s="27"/>
      <c r="L636" s="27"/>
      <c r="M636" s="27"/>
      <c r="N636" s="27"/>
      <c r="O636" s="2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 ht="15.75" customHeight="1">
      <c r="D637" s="17"/>
      <c r="E637" s="17"/>
      <c r="F637" s="17"/>
      <c r="G637" s="17"/>
      <c r="H637" s="17"/>
      <c r="I637" s="17"/>
      <c r="J637" s="17"/>
      <c r="K637" s="27"/>
      <c r="L637" s="27"/>
      <c r="M637" s="27"/>
      <c r="N637" s="27"/>
      <c r="O637" s="2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 ht="15.75" customHeight="1">
      <c r="D638" s="17"/>
      <c r="E638" s="17"/>
      <c r="F638" s="17"/>
      <c r="G638" s="17"/>
      <c r="H638" s="17"/>
      <c r="I638" s="17"/>
      <c r="J638" s="17"/>
      <c r="K638" s="27"/>
      <c r="L638" s="27"/>
      <c r="M638" s="27"/>
      <c r="N638" s="27"/>
      <c r="O638" s="2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 ht="15.75" customHeight="1">
      <c r="D639" s="17"/>
      <c r="E639" s="17"/>
      <c r="F639" s="17"/>
      <c r="G639" s="17"/>
      <c r="H639" s="17"/>
      <c r="I639" s="17"/>
      <c r="J639" s="17"/>
      <c r="K639" s="27"/>
      <c r="L639" s="27"/>
      <c r="M639" s="27"/>
      <c r="N639" s="27"/>
      <c r="O639" s="2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 ht="15.75" customHeight="1">
      <c r="D640" s="17"/>
      <c r="E640" s="17"/>
      <c r="F640" s="17"/>
      <c r="G640" s="17"/>
      <c r="H640" s="17"/>
      <c r="I640" s="17"/>
      <c r="J640" s="17"/>
      <c r="K640" s="27"/>
      <c r="L640" s="27"/>
      <c r="M640" s="27"/>
      <c r="N640" s="27"/>
      <c r="O640" s="2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 ht="15.75" customHeight="1">
      <c r="D641" s="17"/>
      <c r="E641" s="17"/>
      <c r="F641" s="17"/>
      <c r="G641" s="17"/>
      <c r="H641" s="17"/>
      <c r="I641" s="17"/>
      <c r="J641" s="17"/>
      <c r="K641" s="27"/>
      <c r="L641" s="27"/>
      <c r="M641" s="27"/>
      <c r="N641" s="27"/>
      <c r="O641" s="2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 ht="15.75" customHeight="1">
      <c r="D642" s="17"/>
      <c r="E642" s="17"/>
      <c r="F642" s="17"/>
      <c r="G642" s="17"/>
      <c r="H642" s="17"/>
      <c r="I642" s="17"/>
      <c r="J642" s="17"/>
      <c r="K642" s="27"/>
      <c r="L642" s="27"/>
      <c r="M642" s="27"/>
      <c r="N642" s="27"/>
      <c r="O642" s="2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 ht="15.75" customHeight="1">
      <c r="D643" s="17"/>
      <c r="E643" s="17"/>
      <c r="F643" s="17"/>
      <c r="G643" s="17"/>
      <c r="H643" s="17"/>
      <c r="I643" s="17"/>
      <c r="J643" s="17"/>
      <c r="K643" s="27"/>
      <c r="L643" s="27"/>
      <c r="M643" s="27"/>
      <c r="N643" s="27"/>
      <c r="O643" s="2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 ht="15.75" customHeight="1">
      <c r="D644" s="17"/>
      <c r="E644" s="17"/>
      <c r="F644" s="17"/>
      <c r="G644" s="17"/>
      <c r="H644" s="17"/>
      <c r="I644" s="17"/>
      <c r="J644" s="17"/>
      <c r="K644" s="27"/>
      <c r="L644" s="27"/>
      <c r="M644" s="27"/>
      <c r="N644" s="27"/>
      <c r="O644" s="2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 ht="15.75" customHeight="1">
      <c r="D645" s="17"/>
      <c r="E645" s="17"/>
      <c r="F645" s="17"/>
      <c r="G645" s="17"/>
      <c r="H645" s="17"/>
      <c r="I645" s="17"/>
      <c r="J645" s="17"/>
      <c r="K645" s="27"/>
      <c r="L645" s="27"/>
      <c r="M645" s="27"/>
      <c r="N645" s="27"/>
      <c r="O645" s="2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 ht="15.75" customHeight="1">
      <c r="D646" s="17"/>
      <c r="E646" s="17"/>
      <c r="F646" s="17"/>
      <c r="G646" s="17"/>
      <c r="H646" s="17"/>
      <c r="I646" s="17"/>
      <c r="J646" s="17"/>
      <c r="K646" s="27"/>
      <c r="L646" s="27"/>
      <c r="M646" s="27"/>
      <c r="N646" s="27"/>
      <c r="O646" s="2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 ht="15.75" customHeight="1">
      <c r="D647" s="17"/>
      <c r="E647" s="17"/>
      <c r="F647" s="17"/>
      <c r="G647" s="17"/>
      <c r="H647" s="17"/>
      <c r="I647" s="17"/>
      <c r="J647" s="17"/>
      <c r="K647" s="27"/>
      <c r="L647" s="27"/>
      <c r="M647" s="27"/>
      <c r="N647" s="27"/>
      <c r="O647" s="2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 ht="15.75" customHeight="1">
      <c r="D648" s="17"/>
      <c r="E648" s="17"/>
      <c r="F648" s="17"/>
      <c r="G648" s="17"/>
      <c r="H648" s="17"/>
      <c r="I648" s="17"/>
      <c r="J648" s="17"/>
      <c r="K648" s="27"/>
      <c r="L648" s="27"/>
      <c r="M648" s="27"/>
      <c r="N648" s="27"/>
      <c r="O648" s="2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 ht="15.75" customHeight="1">
      <c r="D649" s="17"/>
      <c r="E649" s="17"/>
      <c r="F649" s="17"/>
      <c r="G649" s="17"/>
      <c r="H649" s="17"/>
      <c r="I649" s="17"/>
      <c r="J649" s="17"/>
      <c r="K649" s="27"/>
      <c r="L649" s="27"/>
      <c r="M649" s="27"/>
      <c r="N649" s="27"/>
      <c r="O649" s="2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 ht="15.75" customHeight="1">
      <c r="D650" s="17"/>
      <c r="E650" s="17"/>
      <c r="F650" s="17"/>
      <c r="G650" s="17"/>
      <c r="H650" s="17"/>
      <c r="I650" s="17"/>
      <c r="J650" s="17"/>
      <c r="K650" s="27"/>
      <c r="L650" s="27"/>
      <c r="M650" s="27"/>
      <c r="N650" s="27"/>
      <c r="O650" s="2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 ht="15.75" customHeight="1">
      <c r="D651" s="17"/>
      <c r="E651" s="17"/>
      <c r="F651" s="17"/>
      <c r="G651" s="17"/>
      <c r="H651" s="17"/>
      <c r="I651" s="17"/>
      <c r="J651" s="17"/>
      <c r="K651" s="27"/>
      <c r="L651" s="27"/>
      <c r="M651" s="27"/>
      <c r="N651" s="27"/>
      <c r="O651" s="2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 ht="15.75" customHeight="1">
      <c r="D652" s="17"/>
      <c r="E652" s="17"/>
      <c r="F652" s="17"/>
      <c r="G652" s="17"/>
      <c r="H652" s="17"/>
      <c r="I652" s="17"/>
      <c r="J652" s="17"/>
      <c r="K652" s="27"/>
      <c r="L652" s="27"/>
      <c r="M652" s="27"/>
      <c r="N652" s="27"/>
      <c r="O652" s="2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 ht="15.75" customHeight="1">
      <c r="D653" s="17"/>
      <c r="E653" s="17"/>
      <c r="F653" s="17"/>
      <c r="G653" s="17"/>
      <c r="H653" s="17"/>
      <c r="I653" s="17"/>
      <c r="J653" s="17"/>
      <c r="K653" s="27"/>
      <c r="L653" s="27"/>
      <c r="M653" s="27"/>
      <c r="N653" s="27"/>
      <c r="O653" s="2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 ht="15.75" customHeight="1">
      <c r="D654" s="17"/>
      <c r="E654" s="17"/>
      <c r="F654" s="17"/>
      <c r="G654" s="17"/>
      <c r="H654" s="17"/>
      <c r="I654" s="17"/>
      <c r="J654" s="17"/>
      <c r="K654" s="27"/>
      <c r="L654" s="27"/>
      <c r="M654" s="27"/>
      <c r="N654" s="27"/>
      <c r="O654" s="2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 ht="15.75" customHeight="1">
      <c r="D655" s="17"/>
      <c r="E655" s="17"/>
      <c r="F655" s="17"/>
      <c r="G655" s="17"/>
      <c r="H655" s="17"/>
      <c r="I655" s="17"/>
      <c r="J655" s="17"/>
      <c r="K655" s="27"/>
      <c r="L655" s="27"/>
      <c r="M655" s="27"/>
      <c r="N655" s="27"/>
      <c r="O655" s="2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 ht="15.75" customHeight="1">
      <c r="D656" s="17"/>
      <c r="E656" s="17"/>
      <c r="F656" s="17"/>
      <c r="G656" s="17"/>
      <c r="H656" s="17"/>
      <c r="I656" s="17"/>
      <c r="J656" s="17"/>
      <c r="K656" s="27"/>
      <c r="L656" s="27"/>
      <c r="M656" s="27"/>
      <c r="N656" s="27"/>
      <c r="O656" s="2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 ht="15.75" customHeight="1">
      <c r="D657" s="17"/>
      <c r="E657" s="17"/>
      <c r="F657" s="17"/>
      <c r="G657" s="17"/>
      <c r="H657" s="17"/>
      <c r="I657" s="17"/>
      <c r="J657" s="17"/>
      <c r="K657" s="27"/>
      <c r="L657" s="27"/>
      <c r="M657" s="27"/>
      <c r="N657" s="27"/>
      <c r="O657" s="2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 ht="15.75" customHeight="1">
      <c r="D658" s="17"/>
      <c r="E658" s="17"/>
      <c r="F658" s="17"/>
      <c r="G658" s="17"/>
      <c r="H658" s="17"/>
      <c r="I658" s="17"/>
      <c r="J658" s="17"/>
      <c r="K658" s="27"/>
      <c r="L658" s="27"/>
      <c r="M658" s="27"/>
      <c r="N658" s="27"/>
      <c r="O658" s="2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 ht="15.75" customHeight="1">
      <c r="D659" s="17"/>
      <c r="E659" s="17"/>
      <c r="F659" s="17"/>
      <c r="G659" s="17"/>
      <c r="H659" s="17"/>
      <c r="I659" s="17"/>
      <c r="J659" s="17"/>
      <c r="K659" s="27"/>
      <c r="L659" s="27"/>
      <c r="M659" s="27"/>
      <c r="N659" s="27"/>
      <c r="O659" s="2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 ht="15.75" customHeight="1">
      <c r="D660" s="17"/>
      <c r="E660" s="17"/>
      <c r="F660" s="17"/>
      <c r="G660" s="17"/>
      <c r="H660" s="17"/>
      <c r="I660" s="17"/>
      <c r="J660" s="17"/>
      <c r="K660" s="27"/>
      <c r="L660" s="27"/>
      <c r="M660" s="27"/>
      <c r="N660" s="27"/>
      <c r="O660" s="2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 ht="15.75" customHeight="1">
      <c r="D661" s="17"/>
      <c r="E661" s="17"/>
      <c r="F661" s="17"/>
      <c r="G661" s="17"/>
      <c r="H661" s="17"/>
      <c r="I661" s="17"/>
      <c r="J661" s="17"/>
      <c r="K661" s="27"/>
      <c r="L661" s="27"/>
      <c r="M661" s="27"/>
      <c r="N661" s="27"/>
      <c r="O661" s="2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 ht="15.75" customHeight="1">
      <c r="D662" s="17"/>
      <c r="E662" s="17"/>
      <c r="F662" s="17"/>
      <c r="G662" s="17"/>
      <c r="H662" s="17"/>
      <c r="I662" s="17"/>
      <c r="J662" s="17"/>
      <c r="K662" s="27"/>
      <c r="L662" s="27"/>
      <c r="M662" s="27"/>
      <c r="N662" s="27"/>
      <c r="O662" s="2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 ht="15.75" customHeight="1">
      <c r="D663" s="17"/>
      <c r="E663" s="17"/>
      <c r="F663" s="17"/>
      <c r="G663" s="17"/>
      <c r="H663" s="17"/>
      <c r="I663" s="17"/>
      <c r="J663" s="17"/>
      <c r="K663" s="27"/>
      <c r="L663" s="27"/>
      <c r="M663" s="27"/>
      <c r="N663" s="27"/>
      <c r="O663" s="2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 ht="15.75" customHeight="1">
      <c r="D664" s="17"/>
      <c r="E664" s="17"/>
      <c r="F664" s="17"/>
      <c r="G664" s="17"/>
      <c r="H664" s="17"/>
      <c r="I664" s="17"/>
      <c r="J664" s="17"/>
      <c r="K664" s="27"/>
      <c r="L664" s="27"/>
      <c r="M664" s="27"/>
      <c r="N664" s="27"/>
      <c r="O664" s="2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 ht="15.75" customHeight="1">
      <c r="D665" s="17"/>
      <c r="E665" s="17"/>
      <c r="F665" s="17"/>
      <c r="G665" s="17"/>
      <c r="H665" s="17"/>
      <c r="I665" s="17"/>
      <c r="J665" s="17"/>
      <c r="K665" s="27"/>
      <c r="L665" s="27"/>
      <c r="M665" s="27"/>
      <c r="N665" s="27"/>
      <c r="O665" s="2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 ht="15.75" customHeight="1">
      <c r="D666" s="17"/>
      <c r="E666" s="17"/>
      <c r="F666" s="17"/>
      <c r="G666" s="17"/>
      <c r="H666" s="17"/>
      <c r="I666" s="17"/>
      <c r="J666" s="17"/>
      <c r="K666" s="27"/>
      <c r="L666" s="27"/>
      <c r="M666" s="27"/>
      <c r="N666" s="27"/>
      <c r="O666" s="2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 ht="15.75" customHeight="1">
      <c r="D667" s="17"/>
      <c r="E667" s="17"/>
      <c r="F667" s="17"/>
      <c r="G667" s="17"/>
      <c r="H667" s="17"/>
      <c r="I667" s="17"/>
      <c r="J667" s="17"/>
      <c r="K667" s="27"/>
      <c r="L667" s="27"/>
      <c r="M667" s="27"/>
      <c r="N667" s="27"/>
      <c r="O667" s="2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 ht="15.75" customHeight="1">
      <c r="D668" s="17"/>
      <c r="E668" s="17"/>
      <c r="F668" s="17"/>
      <c r="G668" s="17"/>
      <c r="H668" s="17"/>
      <c r="I668" s="17"/>
      <c r="J668" s="17"/>
      <c r="K668" s="27"/>
      <c r="L668" s="27"/>
      <c r="M668" s="27"/>
      <c r="N668" s="27"/>
      <c r="O668" s="2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 ht="15.75" customHeight="1">
      <c r="D669" s="17"/>
      <c r="E669" s="17"/>
      <c r="F669" s="17"/>
      <c r="G669" s="17"/>
      <c r="H669" s="17"/>
      <c r="I669" s="17"/>
      <c r="J669" s="17"/>
      <c r="K669" s="27"/>
      <c r="L669" s="27"/>
      <c r="M669" s="27"/>
      <c r="N669" s="27"/>
      <c r="O669" s="2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 ht="15.75" customHeight="1">
      <c r="D670" s="17"/>
      <c r="E670" s="17"/>
      <c r="F670" s="17"/>
      <c r="G670" s="17"/>
      <c r="H670" s="17"/>
      <c r="I670" s="17"/>
      <c r="J670" s="17"/>
      <c r="K670" s="27"/>
      <c r="L670" s="27"/>
      <c r="M670" s="27"/>
      <c r="N670" s="27"/>
      <c r="O670" s="2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 ht="15.75" customHeight="1">
      <c r="D671" s="17"/>
      <c r="E671" s="17"/>
      <c r="F671" s="17"/>
      <c r="G671" s="17"/>
      <c r="H671" s="17"/>
      <c r="I671" s="17"/>
      <c r="J671" s="17"/>
      <c r="K671" s="27"/>
      <c r="L671" s="27"/>
      <c r="M671" s="27"/>
      <c r="N671" s="27"/>
      <c r="O671" s="2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 ht="15.75" customHeight="1">
      <c r="D672" s="17"/>
      <c r="E672" s="17"/>
      <c r="F672" s="17"/>
      <c r="G672" s="17"/>
      <c r="H672" s="17"/>
      <c r="I672" s="17"/>
      <c r="J672" s="17"/>
      <c r="K672" s="27"/>
      <c r="L672" s="27"/>
      <c r="M672" s="27"/>
      <c r="N672" s="27"/>
      <c r="O672" s="2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 ht="15.75" customHeight="1">
      <c r="D673" s="17"/>
      <c r="E673" s="17"/>
      <c r="F673" s="17"/>
      <c r="G673" s="17"/>
      <c r="H673" s="17"/>
      <c r="I673" s="17"/>
      <c r="J673" s="17"/>
      <c r="K673" s="27"/>
      <c r="L673" s="27"/>
      <c r="M673" s="27"/>
      <c r="N673" s="27"/>
      <c r="O673" s="2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 ht="15.75" customHeight="1">
      <c r="D674" s="17"/>
      <c r="E674" s="17"/>
      <c r="F674" s="17"/>
      <c r="G674" s="17"/>
      <c r="H674" s="17"/>
      <c r="I674" s="17"/>
      <c r="J674" s="17"/>
      <c r="K674" s="27"/>
      <c r="L674" s="27"/>
      <c r="M674" s="27"/>
      <c r="N674" s="27"/>
      <c r="O674" s="2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 ht="15.75" customHeight="1">
      <c r="D675" s="17"/>
      <c r="E675" s="17"/>
      <c r="F675" s="17"/>
      <c r="G675" s="17"/>
      <c r="H675" s="17"/>
      <c r="I675" s="17"/>
      <c r="J675" s="17"/>
      <c r="K675" s="27"/>
      <c r="L675" s="27"/>
      <c r="M675" s="27"/>
      <c r="N675" s="27"/>
      <c r="O675" s="2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 ht="15.75" customHeight="1">
      <c r="D676" s="17"/>
      <c r="E676" s="17"/>
      <c r="F676" s="17"/>
      <c r="G676" s="17"/>
      <c r="H676" s="17"/>
      <c r="I676" s="17"/>
      <c r="J676" s="17"/>
      <c r="K676" s="27"/>
      <c r="L676" s="27"/>
      <c r="M676" s="27"/>
      <c r="N676" s="27"/>
      <c r="O676" s="2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 ht="15.75" customHeight="1">
      <c r="D677" s="17"/>
      <c r="E677" s="17"/>
      <c r="F677" s="17"/>
      <c r="G677" s="17"/>
      <c r="H677" s="17"/>
      <c r="I677" s="17"/>
      <c r="J677" s="17"/>
      <c r="K677" s="27"/>
      <c r="L677" s="27"/>
      <c r="M677" s="27"/>
      <c r="N677" s="27"/>
      <c r="O677" s="2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 ht="15.75" customHeight="1">
      <c r="D678" s="17"/>
      <c r="E678" s="17"/>
      <c r="F678" s="17"/>
      <c r="G678" s="17"/>
      <c r="H678" s="17"/>
      <c r="I678" s="17"/>
      <c r="J678" s="17"/>
      <c r="K678" s="27"/>
      <c r="L678" s="27"/>
      <c r="M678" s="27"/>
      <c r="N678" s="27"/>
      <c r="O678" s="2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 ht="15.75" customHeight="1">
      <c r="D679" s="17"/>
      <c r="E679" s="17"/>
      <c r="F679" s="17"/>
      <c r="G679" s="17"/>
      <c r="H679" s="17"/>
      <c r="I679" s="17"/>
      <c r="J679" s="17"/>
      <c r="K679" s="27"/>
      <c r="L679" s="27"/>
      <c r="M679" s="27"/>
      <c r="N679" s="27"/>
      <c r="O679" s="2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 ht="15.75" customHeight="1">
      <c r="D680" s="17"/>
      <c r="E680" s="17"/>
      <c r="F680" s="17"/>
      <c r="G680" s="17"/>
      <c r="H680" s="17"/>
      <c r="I680" s="17"/>
      <c r="J680" s="17"/>
      <c r="K680" s="27"/>
      <c r="L680" s="27"/>
      <c r="M680" s="27"/>
      <c r="N680" s="27"/>
      <c r="O680" s="2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 ht="15.75" customHeight="1">
      <c r="D681" s="17"/>
      <c r="E681" s="17"/>
      <c r="F681" s="17"/>
      <c r="G681" s="17"/>
      <c r="H681" s="17"/>
      <c r="I681" s="17"/>
      <c r="J681" s="17"/>
      <c r="K681" s="27"/>
      <c r="L681" s="27"/>
      <c r="M681" s="27"/>
      <c r="N681" s="27"/>
      <c r="O681" s="2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 ht="15.75" customHeight="1">
      <c r="D682" s="17"/>
      <c r="E682" s="17"/>
      <c r="F682" s="17"/>
      <c r="G682" s="17"/>
      <c r="H682" s="17"/>
      <c r="I682" s="17"/>
      <c r="J682" s="17"/>
      <c r="K682" s="27"/>
      <c r="L682" s="27"/>
      <c r="M682" s="27"/>
      <c r="N682" s="27"/>
      <c r="O682" s="2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 ht="15.75" customHeight="1">
      <c r="D683" s="17"/>
      <c r="E683" s="17"/>
      <c r="F683" s="17"/>
      <c r="G683" s="17"/>
      <c r="H683" s="17"/>
      <c r="I683" s="17"/>
      <c r="J683" s="17"/>
      <c r="K683" s="27"/>
      <c r="L683" s="27"/>
      <c r="M683" s="27"/>
      <c r="N683" s="27"/>
      <c r="O683" s="2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 ht="15.75" customHeight="1">
      <c r="D684" s="17"/>
      <c r="E684" s="17"/>
      <c r="F684" s="17"/>
      <c r="G684" s="17"/>
      <c r="H684" s="17"/>
      <c r="I684" s="17"/>
      <c r="J684" s="17"/>
      <c r="K684" s="27"/>
      <c r="L684" s="27"/>
      <c r="M684" s="27"/>
      <c r="N684" s="27"/>
      <c r="O684" s="2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 ht="15.75" customHeight="1">
      <c r="D685" s="17"/>
      <c r="E685" s="17"/>
      <c r="F685" s="17"/>
      <c r="G685" s="17"/>
      <c r="H685" s="17"/>
      <c r="I685" s="17"/>
      <c r="J685" s="17"/>
      <c r="K685" s="27"/>
      <c r="L685" s="27"/>
      <c r="M685" s="27"/>
      <c r="N685" s="27"/>
      <c r="O685" s="2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 ht="15.75" customHeight="1">
      <c r="D686" s="17"/>
      <c r="E686" s="17"/>
      <c r="F686" s="17"/>
      <c r="G686" s="17"/>
      <c r="H686" s="17"/>
      <c r="I686" s="17"/>
      <c r="J686" s="17"/>
      <c r="K686" s="27"/>
      <c r="L686" s="27"/>
      <c r="M686" s="27"/>
      <c r="N686" s="27"/>
      <c r="O686" s="2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 ht="15.75" customHeight="1">
      <c r="D687" s="17"/>
      <c r="E687" s="17"/>
      <c r="F687" s="17"/>
      <c r="G687" s="17"/>
      <c r="H687" s="17"/>
      <c r="I687" s="17"/>
      <c r="J687" s="17"/>
      <c r="K687" s="27"/>
      <c r="L687" s="27"/>
      <c r="M687" s="27"/>
      <c r="N687" s="27"/>
      <c r="O687" s="2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 ht="15.75" customHeight="1">
      <c r="D688" s="17"/>
      <c r="E688" s="17"/>
      <c r="F688" s="17"/>
      <c r="G688" s="17"/>
      <c r="H688" s="17"/>
      <c r="I688" s="17"/>
      <c r="J688" s="17"/>
      <c r="K688" s="27"/>
      <c r="L688" s="27"/>
      <c r="M688" s="27"/>
      <c r="N688" s="27"/>
      <c r="O688" s="2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 ht="15.75" customHeight="1">
      <c r="D689" s="17"/>
      <c r="E689" s="17"/>
      <c r="F689" s="17"/>
      <c r="G689" s="17"/>
      <c r="H689" s="17"/>
      <c r="I689" s="17"/>
      <c r="J689" s="17"/>
      <c r="K689" s="27"/>
      <c r="L689" s="27"/>
      <c r="M689" s="27"/>
      <c r="N689" s="27"/>
      <c r="O689" s="2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 ht="15.75" customHeight="1">
      <c r="D690" s="17"/>
      <c r="E690" s="17"/>
      <c r="F690" s="17"/>
      <c r="G690" s="17"/>
      <c r="H690" s="17"/>
      <c r="I690" s="17"/>
      <c r="J690" s="17"/>
      <c r="K690" s="27"/>
      <c r="L690" s="27"/>
      <c r="M690" s="27"/>
      <c r="N690" s="27"/>
      <c r="O690" s="2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 ht="15.75" customHeight="1">
      <c r="D691" s="17"/>
      <c r="E691" s="17"/>
      <c r="F691" s="17"/>
      <c r="G691" s="17"/>
      <c r="H691" s="17"/>
      <c r="I691" s="17"/>
      <c r="J691" s="17"/>
      <c r="K691" s="27"/>
      <c r="L691" s="27"/>
      <c r="M691" s="27"/>
      <c r="N691" s="27"/>
      <c r="O691" s="2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 ht="15.75" customHeight="1">
      <c r="D692" s="17"/>
      <c r="E692" s="17"/>
      <c r="F692" s="17"/>
      <c r="G692" s="17"/>
      <c r="H692" s="17"/>
      <c r="I692" s="17"/>
      <c r="J692" s="17"/>
      <c r="K692" s="27"/>
      <c r="L692" s="27"/>
      <c r="M692" s="27"/>
      <c r="N692" s="27"/>
      <c r="O692" s="2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 ht="15.75" customHeight="1">
      <c r="D693" s="17"/>
      <c r="E693" s="17"/>
      <c r="F693" s="17"/>
      <c r="G693" s="17"/>
      <c r="H693" s="17"/>
      <c r="I693" s="17"/>
      <c r="J693" s="17"/>
      <c r="K693" s="27"/>
      <c r="L693" s="27"/>
      <c r="M693" s="27"/>
      <c r="N693" s="27"/>
      <c r="O693" s="2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 ht="15.75" customHeight="1">
      <c r="D694" s="17"/>
      <c r="E694" s="17"/>
      <c r="F694" s="17"/>
      <c r="G694" s="17"/>
      <c r="H694" s="17"/>
      <c r="I694" s="17"/>
      <c r="J694" s="17"/>
      <c r="K694" s="27"/>
      <c r="L694" s="27"/>
      <c r="M694" s="27"/>
      <c r="N694" s="27"/>
      <c r="O694" s="2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 ht="15.75" customHeight="1">
      <c r="D695" s="17"/>
      <c r="E695" s="17"/>
      <c r="F695" s="17"/>
      <c r="G695" s="17"/>
      <c r="H695" s="17"/>
      <c r="I695" s="17"/>
      <c r="J695" s="17"/>
      <c r="K695" s="27"/>
      <c r="L695" s="27"/>
      <c r="M695" s="27"/>
      <c r="N695" s="27"/>
      <c r="O695" s="2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 ht="15.75" customHeight="1">
      <c r="D696" s="17"/>
      <c r="E696" s="17"/>
      <c r="F696" s="17"/>
      <c r="G696" s="17"/>
      <c r="H696" s="17"/>
      <c r="I696" s="17"/>
      <c r="J696" s="17"/>
      <c r="K696" s="27"/>
      <c r="L696" s="27"/>
      <c r="M696" s="27"/>
      <c r="N696" s="27"/>
      <c r="O696" s="2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 ht="15.75" customHeight="1">
      <c r="D697" s="17"/>
      <c r="E697" s="17"/>
      <c r="F697" s="17"/>
      <c r="G697" s="17"/>
      <c r="H697" s="17"/>
      <c r="I697" s="17"/>
      <c r="J697" s="17"/>
      <c r="K697" s="27"/>
      <c r="L697" s="27"/>
      <c r="M697" s="27"/>
      <c r="N697" s="27"/>
      <c r="O697" s="2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 ht="15.75" customHeight="1">
      <c r="D698" s="17"/>
      <c r="E698" s="17"/>
      <c r="F698" s="17"/>
      <c r="G698" s="17"/>
      <c r="H698" s="17"/>
      <c r="I698" s="17"/>
      <c r="J698" s="17"/>
      <c r="K698" s="27"/>
      <c r="L698" s="27"/>
      <c r="M698" s="27"/>
      <c r="N698" s="27"/>
      <c r="O698" s="2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 ht="15.75" customHeight="1">
      <c r="D699" s="17"/>
      <c r="E699" s="17"/>
      <c r="F699" s="17"/>
      <c r="G699" s="17"/>
      <c r="H699" s="17"/>
      <c r="I699" s="17"/>
      <c r="J699" s="17"/>
      <c r="K699" s="27"/>
      <c r="L699" s="27"/>
      <c r="M699" s="27"/>
      <c r="N699" s="27"/>
      <c r="O699" s="2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 ht="15.75" customHeight="1">
      <c r="D700" s="17"/>
      <c r="E700" s="17"/>
      <c r="F700" s="17"/>
      <c r="G700" s="17"/>
      <c r="H700" s="17"/>
      <c r="I700" s="17"/>
      <c r="J700" s="17"/>
      <c r="K700" s="27"/>
      <c r="L700" s="27"/>
      <c r="M700" s="27"/>
      <c r="N700" s="27"/>
      <c r="O700" s="2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 ht="15.75" customHeight="1">
      <c r="D701" s="17"/>
      <c r="E701" s="17"/>
      <c r="F701" s="17"/>
      <c r="G701" s="17"/>
      <c r="H701" s="17"/>
      <c r="I701" s="17"/>
      <c r="J701" s="17"/>
      <c r="K701" s="27"/>
      <c r="L701" s="27"/>
      <c r="M701" s="27"/>
      <c r="N701" s="27"/>
      <c r="O701" s="2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 ht="15.75" customHeight="1">
      <c r="D702" s="17"/>
      <c r="E702" s="17"/>
      <c r="F702" s="17"/>
      <c r="G702" s="17"/>
      <c r="H702" s="17"/>
      <c r="I702" s="17"/>
      <c r="J702" s="17"/>
      <c r="K702" s="27"/>
      <c r="L702" s="27"/>
      <c r="M702" s="27"/>
      <c r="N702" s="27"/>
      <c r="O702" s="2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 ht="15.75" customHeight="1">
      <c r="D703" s="17"/>
      <c r="E703" s="17"/>
      <c r="F703" s="17"/>
      <c r="G703" s="17"/>
      <c r="H703" s="17"/>
      <c r="I703" s="17"/>
      <c r="J703" s="17"/>
      <c r="K703" s="27"/>
      <c r="L703" s="27"/>
      <c r="M703" s="27"/>
      <c r="N703" s="27"/>
      <c r="O703" s="2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 ht="15.75" customHeight="1">
      <c r="D704" s="17"/>
      <c r="E704" s="17"/>
      <c r="F704" s="17"/>
      <c r="G704" s="17"/>
      <c r="H704" s="17"/>
      <c r="I704" s="17"/>
      <c r="J704" s="17"/>
      <c r="K704" s="27"/>
      <c r="L704" s="27"/>
      <c r="M704" s="27"/>
      <c r="N704" s="27"/>
      <c r="O704" s="2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 ht="15.75" customHeight="1">
      <c r="D705" s="17"/>
      <c r="E705" s="17"/>
      <c r="F705" s="17"/>
      <c r="G705" s="17"/>
      <c r="H705" s="17"/>
      <c r="I705" s="17"/>
      <c r="J705" s="17"/>
      <c r="K705" s="27"/>
      <c r="L705" s="27"/>
      <c r="M705" s="27"/>
      <c r="N705" s="27"/>
      <c r="O705" s="2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 ht="15.75" customHeight="1">
      <c r="D706" s="17"/>
      <c r="E706" s="17"/>
      <c r="F706" s="17"/>
      <c r="G706" s="17"/>
      <c r="H706" s="17"/>
      <c r="I706" s="17"/>
      <c r="J706" s="17"/>
      <c r="K706" s="27"/>
      <c r="L706" s="27"/>
      <c r="M706" s="27"/>
      <c r="N706" s="27"/>
      <c r="O706" s="2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 ht="15.75" customHeight="1">
      <c r="D707" s="17"/>
      <c r="E707" s="17"/>
      <c r="F707" s="17"/>
      <c r="G707" s="17"/>
      <c r="H707" s="17"/>
      <c r="I707" s="17"/>
      <c r="J707" s="17"/>
      <c r="K707" s="27"/>
      <c r="L707" s="27"/>
      <c r="M707" s="27"/>
      <c r="N707" s="27"/>
      <c r="O707" s="2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 ht="15.75" customHeight="1">
      <c r="D708" s="17"/>
      <c r="E708" s="17"/>
      <c r="F708" s="17"/>
      <c r="G708" s="17"/>
      <c r="H708" s="17"/>
      <c r="I708" s="17"/>
      <c r="J708" s="17"/>
      <c r="K708" s="27"/>
      <c r="L708" s="27"/>
      <c r="M708" s="27"/>
      <c r="N708" s="27"/>
      <c r="O708" s="2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 ht="15.75" customHeight="1">
      <c r="D709" s="17"/>
      <c r="E709" s="17"/>
      <c r="F709" s="17"/>
      <c r="G709" s="17"/>
      <c r="H709" s="17"/>
      <c r="I709" s="17"/>
      <c r="J709" s="17"/>
      <c r="K709" s="27"/>
      <c r="L709" s="27"/>
      <c r="M709" s="27"/>
      <c r="N709" s="27"/>
      <c r="O709" s="2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 ht="15.75" customHeight="1">
      <c r="D710" s="17"/>
      <c r="E710" s="17"/>
      <c r="F710" s="17"/>
      <c r="G710" s="17"/>
      <c r="H710" s="17"/>
      <c r="I710" s="17"/>
      <c r="J710" s="17"/>
      <c r="K710" s="27"/>
      <c r="L710" s="27"/>
      <c r="M710" s="27"/>
      <c r="N710" s="27"/>
      <c r="O710" s="2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 ht="15.75" customHeight="1">
      <c r="D711" s="17"/>
      <c r="E711" s="17"/>
      <c r="F711" s="17"/>
      <c r="G711" s="17"/>
      <c r="H711" s="17"/>
      <c r="I711" s="17"/>
      <c r="J711" s="17"/>
      <c r="K711" s="27"/>
      <c r="L711" s="27"/>
      <c r="M711" s="27"/>
      <c r="N711" s="27"/>
      <c r="O711" s="2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 ht="15.75" customHeight="1">
      <c r="D712" s="17"/>
      <c r="E712" s="17"/>
      <c r="F712" s="17"/>
      <c r="G712" s="17"/>
      <c r="H712" s="17"/>
      <c r="I712" s="17"/>
      <c r="J712" s="17"/>
      <c r="K712" s="27"/>
      <c r="L712" s="27"/>
      <c r="M712" s="27"/>
      <c r="N712" s="27"/>
      <c r="O712" s="2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 ht="15.75" customHeight="1">
      <c r="D713" s="17"/>
      <c r="E713" s="17"/>
      <c r="F713" s="17"/>
      <c r="G713" s="17"/>
      <c r="H713" s="17"/>
      <c r="I713" s="17"/>
      <c r="J713" s="17"/>
      <c r="K713" s="27"/>
      <c r="L713" s="27"/>
      <c r="M713" s="27"/>
      <c r="N713" s="27"/>
      <c r="O713" s="2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 ht="15.75" customHeight="1">
      <c r="D714" s="17"/>
      <c r="E714" s="17"/>
      <c r="F714" s="17"/>
      <c r="G714" s="17"/>
      <c r="H714" s="17"/>
      <c r="I714" s="17"/>
      <c r="J714" s="17"/>
      <c r="K714" s="27"/>
      <c r="L714" s="27"/>
      <c r="M714" s="27"/>
      <c r="N714" s="27"/>
      <c r="O714" s="2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 ht="15.75" customHeight="1">
      <c r="D715" s="17"/>
      <c r="E715" s="17"/>
      <c r="F715" s="17"/>
      <c r="G715" s="17"/>
      <c r="H715" s="17"/>
      <c r="I715" s="17"/>
      <c r="J715" s="17"/>
      <c r="K715" s="27"/>
      <c r="L715" s="27"/>
      <c r="M715" s="27"/>
      <c r="N715" s="27"/>
      <c r="O715" s="2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 ht="15.75" customHeight="1">
      <c r="D716" s="17"/>
      <c r="E716" s="17"/>
      <c r="F716" s="17"/>
      <c r="G716" s="17"/>
      <c r="H716" s="17"/>
      <c r="I716" s="17"/>
      <c r="J716" s="17"/>
      <c r="K716" s="27"/>
      <c r="L716" s="27"/>
      <c r="M716" s="27"/>
      <c r="N716" s="27"/>
      <c r="O716" s="2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 ht="15.75" customHeight="1">
      <c r="D717" s="17"/>
      <c r="E717" s="17"/>
      <c r="F717" s="17"/>
      <c r="G717" s="17"/>
      <c r="H717" s="17"/>
      <c r="I717" s="17"/>
      <c r="J717" s="17"/>
      <c r="K717" s="27"/>
      <c r="L717" s="27"/>
      <c r="M717" s="27"/>
      <c r="N717" s="27"/>
      <c r="O717" s="2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 ht="15.75" customHeight="1">
      <c r="D718" s="17"/>
      <c r="E718" s="17"/>
      <c r="F718" s="17"/>
      <c r="G718" s="17"/>
      <c r="H718" s="17"/>
      <c r="I718" s="17"/>
      <c r="J718" s="17"/>
      <c r="K718" s="27"/>
      <c r="L718" s="27"/>
      <c r="M718" s="27"/>
      <c r="N718" s="27"/>
      <c r="O718" s="2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 ht="15.75" customHeight="1">
      <c r="D719" s="17"/>
      <c r="E719" s="17"/>
      <c r="F719" s="17"/>
      <c r="G719" s="17"/>
      <c r="H719" s="17"/>
      <c r="I719" s="17"/>
      <c r="J719" s="17"/>
      <c r="K719" s="27"/>
      <c r="L719" s="27"/>
      <c r="M719" s="27"/>
      <c r="N719" s="27"/>
      <c r="O719" s="2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 ht="15.75" customHeight="1">
      <c r="D720" s="17"/>
      <c r="E720" s="17"/>
      <c r="F720" s="17"/>
      <c r="G720" s="17"/>
      <c r="H720" s="17"/>
      <c r="I720" s="17"/>
      <c r="J720" s="17"/>
      <c r="K720" s="27"/>
      <c r="L720" s="27"/>
      <c r="M720" s="27"/>
      <c r="N720" s="27"/>
      <c r="O720" s="2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 ht="15.75" customHeight="1">
      <c r="D721" s="17"/>
      <c r="E721" s="17"/>
      <c r="F721" s="17"/>
      <c r="G721" s="17"/>
      <c r="H721" s="17"/>
      <c r="I721" s="17"/>
      <c r="J721" s="17"/>
      <c r="K721" s="27"/>
      <c r="L721" s="27"/>
      <c r="M721" s="27"/>
      <c r="N721" s="27"/>
      <c r="O721" s="2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 ht="15.75" customHeight="1">
      <c r="D722" s="17"/>
      <c r="E722" s="17"/>
      <c r="F722" s="17"/>
      <c r="G722" s="17"/>
      <c r="H722" s="17"/>
      <c r="I722" s="17"/>
      <c r="J722" s="17"/>
      <c r="K722" s="27"/>
      <c r="L722" s="27"/>
      <c r="M722" s="27"/>
      <c r="N722" s="27"/>
      <c r="O722" s="2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 ht="15.75" customHeight="1">
      <c r="D723" s="17"/>
      <c r="E723" s="17"/>
      <c r="F723" s="17"/>
      <c r="G723" s="17"/>
      <c r="H723" s="17"/>
      <c r="I723" s="17"/>
      <c r="J723" s="17"/>
      <c r="K723" s="27"/>
      <c r="L723" s="27"/>
      <c r="M723" s="27"/>
      <c r="N723" s="27"/>
      <c r="O723" s="2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 ht="15.75" customHeight="1">
      <c r="D724" s="17"/>
      <c r="E724" s="17"/>
      <c r="F724" s="17"/>
      <c r="G724" s="17"/>
      <c r="H724" s="17"/>
      <c r="I724" s="17"/>
      <c r="J724" s="17"/>
      <c r="K724" s="27"/>
      <c r="L724" s="27"/>
      <c r="M724" s="27"/>
      <c r="N724" s="27"/>
      <c r="O724" s="2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 ht="15.75" customHeight="1">
      <c r="D725" s="17"/>
      <c r="E725" s="17"/>
      <c r="F725" s="17"/>
      <c r="G725" s="17"/>
      <c r="H725" s="17"/>
      <c r="I725" s="17"/>
      <c r="J725" s="17"/>
      <c r="K725" s="27"/>
      <c r="L725" s="27"/>
      <c r="M725" s="27"/>
      <c r="N725" s="27"/>
      <c r="O725" s="2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 ht="15.75" customHeight="1">
      <c r="D726" s="17"/>
      <c r="E726" s="17"/>
      <c r="F726" s="17"/>
      <c r="G726" s="17"/>
      <c r="H726" s="17"/>
      <c r="I726" s="17"/>
      <c r="J726" s="17"/>
      <c r="K726" s="27"/>
      <c r="L726" s="27"/>
      <c r="M726" s="27"/>
      <c r="N726" s="27"/>
      <c r="O726" s="2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 ht="15.75" customHeight="1">
      <c r="D727" s="17"/>
      <c r="E727" s="17"/>
      <c r="F727" s="17"/>
      <c r="G727" s="17"/>
      <c r="H727" s="17"/>
      <c r="I727" s="17"/>
      <c r="J727" s="17"/>
      <c r="K727" s="27"/>
      <c r="L727" s="27"/>
      <c r="M727" s="27"/>
      <c r="N727" s="27"/>
      <c r="O727" s="2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 ht="15.75" customHeight="1">
      <c r="D728" s="17"/>
      <c r="E728" s="17"/>
      <c r="F728" s="17"/>
      <c r="G728" s="17"/>
      <c r="H728" s="17"/>
      <c r="I728" s="17"/>
      <c r="J728" s="17"/>
      <c r="K728" s="27"/>
      <c r="L728" s="27"/>
      <c r="M728" s="27"/>
      <c r="N728" s="27"/>
      <c r="O728" s="2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 ht="15.75" customHeight="1">
      <c r="D729" s="17"/>
      <c r="E729" s="17"/>
      <c r="F729" s="17"/>
      <c r="G729" s="17"/>
      <c r="H729" s="17"/>
      <c r="I729" s="17"/>
      <c r="J729" s="17"/>
      <c r="K729" s="27"/>
      <c r="L729" s="27"/>
      <c r="M729" s="27"/>
      <c r="N729" s="27"/>
      <c r="O729" s="2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 ht="15.75" customHeight="1">
      <c r="D730" s="17"/>
      <c r="E730" s="17"/>
      <c r="F730" s="17"/>
      <c r="G730" s="17"/>
      <c r="H730" s="17"/>
      <c r="I730" s="17"/>
      <c r="J730" s="17"/>
      <c r="K730" s="27"/>
      <c r="L730" s="27"/>
      <c r="M730" s="27"/>
      <c r="N730" s="27"/>
      <c r="O730" s="2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 ht="15.75" customHeight="1">
      <c r="D731" s="17"/>
      <c r="E731" s="17"/>
      <c r="F731" s="17"/>
      <c r="G731" s="17"/>
      <c r="H731" s="17"/>
      <c r="I731" s="17"/>
      <c r="J731" s="17"/>
      <c r="K731" s="27"/>
      <c r="L731" s="27"/>
      <c r="M731" s="27"/>
      <c r="N731" s="27"/>
      <c r="O731" s="2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 ht="15.75" customHeight="1">
      <c r="D732" s="17"/>
      <c r="E732" s="17"/>
      <c r="F732" s="17"/>
      <c r="G732" s="17"/>
      <c r="H732" s="17"/>
      <c r="I732" s="17"/>
      <c r="J732" s="17"/>
      <c r="K732" s="27"/>
      <c r="L732" s="27"/>
      <c r="M732" s="27"/>
      <c r="N732" s="27"/>
      <c r="O732" s="2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 ht="15.75" customHeight="1">
      <c r="D733" s="17"/>
      <c r="E733" s="17"/>
      <c r="F733" s="17"/>
      <c r="G733" s="17"/>
      <c r="H733" s="17"/>
      <c r="I733" s="17"/>
      <c r="J733" s="17"/>
      <c r="K733" s="27"/>
      <c r="L733" s="27"/>
      <c r="M733" s="27"/>
      <c r="N733" s="27"/>
      <c r="O733" s="2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 ht="15.75" customHeight="1">
      <c r="D734" s="17"/>
      <c r="E734" s="17"/>
      <c r="F734" s="17"/>
      <c r="G734" s="17"/>
      <c r="H734" s="17"/>
      <c r="I734" s="17"/>
      <c r="J734" s="17"/>
      <c r="K734" s="27"/>
      <c r="L734" s="27"/>
      <c r="M734" s="27"/>
      <c r="N734" s="27"/>
      <c r="O734" s="2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 ht="15.75" customHeight="1">
      <c r="D735" s="17"/>
      <c r="E735" s="17"/>
      <c r="F735" s="17"/>
      <c r="G735" s="17"/>
      <c r="H735" s="17"/>
      <c r="I735" s="17"/>
      <c r="J735" s="17"/>
      <c r="K735" s="27"/>
      <c r="L735" s="27"/>
      <c r="M735" s="27"/>
      <c r="N735" s="27"/>
      <c r="O735" s="2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 ht="15.75" customHeight="1">
      <c r="D736" s="17"/>
      <c r="E736" s="17"/>
      <c r="F736" s="17"/>
      <c r="G736" s="17"/>
      <c r="H736" s="17"/>
      <c r="I736" s="17"/>
      <c r="J736" s="17"/>
      <c r="K736" s="27"/>
      <c r="L736" s="27"/>
      <c r="M736" s="27"/>
      <c r="N736" s="27"/>
      <c r="O736" s="2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 ht="15.75" customHeight="1">
      <c r="D737" s="17"/>
      <c r="E737" s="17"/>
      <c r="F737" s="17"/>
      <c r="G737" s="17"/>
      <c r="H737" s="17"/>
      <c r="I737" s="17"/>
      <c r="J737" s="17"/>
      <c r="K737" s="27"/>
      <c r="L737" s="27"/>
      <c r="M737" s="27"/>
      <c r="N737" s="27"/>
      <c r="O737" s="2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 ht="15.75" customHeight="1">
      <c r="D738" s="17"/>
      <c r="E738" s="17"/>
      <c r="F738" s="17"/>
      <c r="G738" s="17"/>
      <c r="H738" s="17"/>
      <c r="I738" s="17"/>
      <c r="J738" s="17"/>
      <c r="K738" s="27"/>
      <c r="L738" s="27"/>
      <c r="M738" s="27"/>
      <c r="N738" s="27"/>
      <c r="O738" s="2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 ht="15.75" customHeight="1">
      <c r="D739" s="17"/>
      <c r="E739" s="17"/>
      <c r="F739" s="17"/>
      <c r="G739" s="17"/>
      <c r="H739" s="17"/>
      <c r="I739" s="17"/>
      <c r="J739" s="17"/>
      <c r="K739" s="27"/>
      <c r="L739" s="27"/>
      <c r="M739" s="27"/>
      <c r="N739" s="27"/>
      <c r="O739" s="2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 ht="15.75" customHeight="1">
      <c r="D740" s="17"/>
      <c r="E740" s="17"/>
      <c r="F740" s="17"/>
      <c r="G740" s="17"/>
      <c r="H740" s="17"/>
      <c r="I740" s="17"/>
      <c r="J740" s="17"/>
      <c r="K740" s="27"/>
      <c r="L740" s="27"/>
      <c r="M740" s="27"/>
      <c r="N740" s="27"/>
      <c r="O740" s="2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 ht="15.75" customHeight="1">
      <c r="D741" s="17"/>
      <c r="E741" s="17"/>
      <c r="F741" s="17"/>
      <c r="G741" s="17"/>
      <c r="H741" s="17"/>
      <c r="I741" s="17"/>
      <c r="J741" s="17"/>
      <c r="K741" s="27"/>
      <c r="L741" s="27"/>
      <c r="M741" s="27"/>
      <c r="N741" s="27"/>
      <c r="O741" s="2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 ht="15.75" customHeight="1">
      <c r="D742" s="17"/>
      <c r="E742" s="17"/>
      <c r="F742" s="17"/>
      <c r="G742" s="17"/>
      <c r="H742" s="17"/>
      <c r="I742" s="17"/>
      <c r="J742" s="17"/>
      <c r="K742" s="27"/>
      <c r="L742" s="27"/>
      <c r="M742" s="27"/>
      <c r="N742" s="27"/>
      <c r="O742" s="2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 ht="15.75" customHeight="1">
      <c r="D743" s="17"/>
      <c r="E743" s="17"/>
      <c r="F743" s="17"/>
      <c r="G743" s="17"/>
      <c r="H743" s="17"/>
      <c r="I743" s="17"/>
      <c r="J743" s="17"/>
      <c r="K743" s="27"/>
      <c r="L743" s="27"/>
      <c r="M743" s="27"/>
      <c r="N743" s="27"/>
      <c r="O743" s="2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 ht="15.75" customHeight="1">
      <c r="D744" s="17"/>
      <c r="E744" s="17"/>
      <c r="F744" s="17"/>
      <c r="G744" s="17"/>
      <c r="H744" s="17"/>
      <c r="I744" s="17"/>
      <c r="J744" s="17"/>
      <c r="K744" s="27"/>
      <c r="L744" s="27"/>
      <c r="M744" s="27"/>
      <c r="N744" s="27"/>
      <c r="O744" s="2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 ht="15.75" customHeight="1">
      <c r="D745" s="17"/>
      <c r="E745" s="17"/>
      <c r="F745" s="17"/>
      <c r="G745" s="17"/>
      <c r="H745" s="17"/>
      <c r="I745" s="17"/>
      <c r="J745" s="17"/>
      <c r="K745" s="27"/>
      <c r="L745" s="27"/>
      <c r="M745" s="27"/>
      <c r="N745" s="27"/>
      <c r="O745" s="2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 ht="15.75" customHeight="1">
      <c r="D746" s="17"/>
      <c r="E746" s="17"/>
      <c r="F746" s="17"/>
      <c r="G746" s="17"/>
      <c r="H746" s="17"/>
      <c r="I746" s="17"/>
      <c r="J746" s="17"/>
      <c r="K746" s="27"/>
      <c r="L746" s="27"/>
      <c r="M746" s="27"/>
      <c r="N746" s="27"/>
      <c r="O746" s="2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 ht="15.75" customHeight="1">
      <c r="D747" s="17"/>
      <c r="E747" s="17"/>
      <c r="F747" s="17"/>
      <c r="G747" s="17"/>
      <c r="H747" s="17"/>
      <c r="I747" s="17"/>
      <c r="J747" s="17"/>
      <c r="K747" s="27"/>
      <c r="L747" s="27"/>
      <c r="M747" s="27"/>
      <c r="N747" s="27"/>
      <c r="O747" s="2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 ht="15.75" customHeight="1">
      <c r="D748" s="17"/>
      <c r="E748" s="17"/>
      <c r="F748" s="17"/>
      <c r="G748" s="17"/>
      <c r="H748" s="17"/>
      <c r="I748" s="17"/>
      <c r="J748" s="17"/>
      <c r="K748" s="27"/>
      <c r="L748" s="27"/>
      <c r="M748" s="27"/>
      <c r="N748" s="27"/>
      <c r="O748" s="2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 ht="15.75" customHeight="1">
      <c r="D749" s="17"/>
      <c r="E749" s="17"/>
      <c r="F749" s="17"/>
      <c r="G749" s="17"/>
      <c r="H749" s="17"/>
      <c r="I749" s="17"/>
      <c r="J749" s="17"/>
      <c r="K749" s="27"/>
      <c r="L749" s="27"/>
      <c r="M749" s="27"/>
      <c r="N749" s="27"/>
      <c r="O749" s="2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 ht="15.75" customHeight="1">
      <c r="D750" s="17"/>
      <c r="E750" s="17"/>
      <c r="F750" s="17"/>
      <c r="G750" s="17"/>
      <c r="H750" s="17"/>
      <c r="I750" s="17"/>
      <c r="J750" s="17"/>
      <c r="K750" s="27"/>
      <c r="L750" s="27"/>
      <c r="M750" s="27"/>
      <c r="N750" s="27"/>
      <c r="O750" s="2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 ht="15.75" customHeight="1">
      <c r="D751" s="17"/>
      <c r="E751" s="17"/>
      <c r="F751" s="17"/>
      <c r="G751" s="17"/>
      <c r="H751" s="17"/>
      <c r="I751" s="17"/>
      <c r="J751" s="17"/>
      <c r="K751" s="27"/>
      <c r="L751" s="27"/>
      <c r="M751" s="27"/>
      <c r="N751" s="27"/>
      <c r="O751" s="2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 ht="15.75" customHeight="1">
      <c r="D752" s="17"/>
      <c r="E752" s="17"/>
      <c r="F752" s="17"/>
      <c r="G752" s="17"/>
      <c r="H752" s="17"/>
      <c r="I752" s="17"/>
      <c r="J752" s="17"/>
      <c r="K752" s="27"/>
      <c r="L752" s="27"/>
      <c r="M752" s="27"/>
      <c r="N752" s="27"/>
      <c r="O752" s="2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 ht="15.75" customHeight="1">
      <c r="D753" s="17"/>
      <c r="E753" s="17"/>
      <c r="F753" s="17"/>
      <c r="G753" s="17"/>
      <c r="H753" s="17"/>
      <c r="I753" s="17"/>
      <c r="J753" s="17"/>
      <c r="K753" s="27"/>
      <c r="L753" s="27"/>
      <c r="M753" s="27"/>
      <c r="N753" s="27"/>
      <c r="O753" s="2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 ht="15.75" customHeight="1">
      <c r="D754" s="17"/>
      <c r="E754" s="17"/>
      <c r="F754" s="17"/>
      <c r="G754" s="17"/>
      <c r="H754" s="17"/>
      <c r="I754" s="17"/>
      <c r="J754" s="17"/>
      <c r="K754" s="27"/>
      <c r="L754" s="27"/>
      <c r="M754" s="27"/>
      <c r="N754" s="27"/>
      <c r="O754" s="2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 ht="15.75" customHeight="1">
      <c r="D755" s="17"/>
      <c r="E755" s="17"/>
      <c r="F755" s="17"/>
      <c r="G755" s="17"/>
      <c r="H755" s="17"/>
      <c r="I755" s="17"/>
      <c r="J755" s="17"/>
      <c r="K755" s="27"/>
      <c r="L755" s="27"/>
      <c r="M755" s="27"/>
      <c r="N755" s="27"/>
      <c r="O755" s="2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 ht="15.75" customHeight="1">
      <c r="D756" s="17"/>
      <c r="E756" s="17"/>
      <c r="F756" s="17"/>
      <c r="G756" s="17"/>
      <c r="H756" s="17"/>
      <c r="I756" s="17"/>
      <c r="J756" s="17"/>
      <c r="K756" s="27"/>
      <c r="L756" s="27"/>
      <c r="M756" s="27"/>
      <c r="N756" s="27"/>
      <c r="O756" s="2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 ht="15.75" customHeight="1">
      <c r="D757" s="17"/>
      <c r="E757" s="17"/>
      <c r="F757" s="17"/>
      <c r="G757" s="17"/>
      <c r="H757" s="17"/>
      <c r="I757" s="17"/>
      <c r="J757" s="17"/>
      <c r="K757" s="27"/>
      <c r="L757" s="27"/>
      <c r="M757" s="27"/>
      <c r="N757" s="27"/>
      <c r="O757" s="2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 ht="15.75" customHeight="1">
      <c r="D758" s="17"/>
      <c r="E758" s="17"/>
      <c r="F758" s="17"/>
      <c r="G758" s="17"/>
      <c r="H758" s="17"/>
      <c r="I758" s="17"/>
      <c r="J758" s="17"/>
      <c r="K758" s="27"/>
      <c r="L758" s="27"/>
      <c r="M758" s="27"/>
      <c r="N758" s="27"/>
      <c r="O758" s="2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 ht="15.75" customHeight="1">
      <c r="D759" s="17"/>
      <c r="E759" s="17"/>
      <c r="F759" s="17"/>
      <c r="G759" s="17"/>
      <c r="H759" s="17"/>
      <c r="I759" s="17"/>
      <c r="J759" s="17"/>
      <c r="K759" s="27"/>
      <c r="L759" s="27"/>
      <c r="M759" s="27"/>
      <c r="N759" s="27"/>
      <c r="O759" s="2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 ht="15.75" customHeight="1">
      <c r="D760" s="17"/>
      <c r="E760" s="17"/>
      <c r="F760" s="17"/>
      <c r="G760" s="17"/>
      <c r="H760" s="17"/>
      <c r="I760" s="17"/>
      <c r="J760" s="17"/>
      <c r="K760" s="27"/>
      <c r="L760" s="27"/>
      <c r="M760" s="27"/>
      <c r="N760" s="27"/>
      <c r="O760" s="2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 ht="15.75" customHeight="1">
      <c r="D761" s="17"/>
      <c r="E761" s="17"/>
      <c r="F761" s="17"/>
      <c r="G761" s="17"/>
      <c r="H761" s="17"/>
      <c r="I761" s="17"/>
      <c r="J761" s="17"/>
      <c r="K761" s="27"/>
      <c r="L761" s="27"/>
      <c r="M761" s="27"/>
      <c r="N761" s="27"/>
      <c r="O761" s="2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 ht="15.75" customHeight="1">
      <c r="D762" s="17"/>
      <c r="E762" s="17"/>
      <c r="F762" s="17"/>
      <c r="G762" s="17"/>
      <c r="H762" s="17"/>
      <c r="I762" s="17"/>
      <c r="J762" s="17"/>
      <c r="K762" s="27"/>
      <c r="L762" s="27"/>
      <c r="M762" s="27"/>
      <c r="N762" s="27"/>
      <c r="O762" s="2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 ht="15.75" customHeight="1">
      <c r="D763" s="17"/>
      <c r="E763" s="17"/>
      <c r="F763" s="17"/>
      <c r="G763" s="17"/>
      <c r="H763" s="17"/>
      <c r="I763" s="17"/>
      <c r="J763" s="17"/>
      <c r="K763" s="27"/>
      <c r="L763" s="27"/>
      <c r="M763" s="27"/>
      <c r="N763" s="27"/>
      <c r="O763" s="2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 ht="15.75" customHeight="1">
      <c r="D764" s="17"/>
      <c r="E764" s="17"/>
      <c r="F764" s="17"/>
      <c r="G764" s="17"/>
      <c r="H764" s="17"/>
      <c r="I764" s="17"/>
      <c r="J764" s="17"/>
      <c r="K764" s="27"/>
      <c r="L764" s="27"/>
      <c r="M764" s="27"/>
      <c r="N764" s="27"/>
      <c r="O764" s="2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 ht="15.75" customHeight="1">
      <c r="D765" s="17"/>
      <c r="E765" s="17"/>
      <c r="F765" s="17"/>
      <c r="G765" s="17"/>
      <c r="H765" s="17"/>
      <c r="I765" s="17"/>
      <c r="J765" s="17"/>
      <c r="K765" s="27"/>
      <c r="L765" s="27"/>
      <c r="M765" s="27"/>
      <c r="N765" s="27"/>
      <c r="O765" s="2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 ht="15.75" customHeight="1">
      <c r="D766" s="17"/>
      <c r="E766" s="17"/>
      <c r="F766" s="17"/>
      <c r="G766" s="17"/>
      <c r="H766" s="17"/>
      <c r="I766" s="17"/>
      <c r="J766" s="17"/>
      <c r="K766" s="27"/>
      <c r="L766" s="27"/>
      <c r="M766" s="27"/>
      <c r="N766" s="27"/>
      <c r="O766" s="2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 ht="15.75" customHeight="1">
      <c r="D767" s="17"/>
      <c r="E767" s="17"/>
      <c r="F767" s="17"/>
      <c r="G767" s="17"/>
      <c r="H767" s="17"/>
      <c r="I767" s="17"/>
      <c r="J767" s="17"/>
      <c r="K767" s="27"/>
      <c r="L767" s="27"/>
      <c r="M767" s="27"/>
      <c r="N767" s="27"/>
      <c r="O767" s="2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 ht="15.75" customHeight="1">
      <c r="D768" s="17"/>
      <c r="E768" s="17"/>
      <c r="F768" s="17"/>
      <c r="G768" s="17"/>
      <c r="H768" s="17"/>
      <c r="I768" s="17"/>
      <c r="J768" s="17"/>
      <c r="K768" s="27"/>
      <c r="L768" s="27"/>
      <c r="M768" s="27"/>
      <c r="N768" s="27"/>
      <c r="O768" s="2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 ht="15.75" customHeight="1">
      <c r="D769" s="17"/>
      <c r="E769" s="17"/>
      <c r="F769" s="17"/>
      <c r="G769" s="17"/>
      <c r="H769" s="17"/>
      <c r="I769" s="17"/>
      <c r="J769" s="17"/>
      <c r="K769" s="27"/>
      <c r="L769" s="27"/>
      <c r="M769" s="27"/>
      <c r="N769" s="27"/>
      <c r="O769" s="2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 ht="15.75" customHeight="1">
      <c r="D770" s="17"/>
      <c r="E770" s="17"/>
      <c r="F770" s="17"/>
      <c r="G770" s="17"/>
      <c r="H770" s="17"/>
      <c r="I770" s="17"/>
      <c r="J770" s="17"/>
      <c r="K770" s="27"/>
      <c r="L770" s="27"/>
      <c r="M770" s="27"/>
      <c r="N770" s="27"/>
      <c r="O770" s="2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 ht="15.75" customHeight="1">
      <c r="D771" s="17"/>
      <c r="E771" s="17"/>
      <c r="F771" s="17"/>
      <c r="G771" s="17"/>
      <c r="H771" s="17"/>
      <c r="I771" s="17"/>
      <c r="J771" s="17"/>
      <c r="K771" s="27"/>
      <c r="L771" s="27"/>
      <c r="M771" s="27"/>
      <c r="N771" s="27"/>
      <c r="O771" s="2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 ht="15.75" customHeight="1">
      <c r="D772" s="17"/>
      <c r="E772" s="17"/>
      <c r="F772" s="17"/>
      <c r="G772" s="17"/>
      <c r="H772" s="17"/>
      <c r="I772" s="17"/>
      <c r="J772" s="17"/>
      <c r="K772" s="27"/>
      <c r="L772" s="27"/>
      <c r="M772" s="27"/>
      <c r="N772" s="27"/>
      <c r="O772" s="2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 ht="15.75" customHeight="1">
      <c r="D773" s="17"/>
      <c r="E773" s="17"/>
      <c r="F773" s="17"/>
      <c r="G773" s="17"/>
      <c r="H773" s="17"/>
      <c r="I773" s="17"/>
      <c r="J773" s="17"/>
      <c r="K773" s="27"/>
      <c r="L773" s="27"/>
      <c r="M773" s="27"/>
      <c r="N773" s="27"/>
      <c r="O773" s="2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 ht="15.75" customHeight="1">
      <c r="D774" s="17"/>
      <c r="E774" s="17"/>
      <c r="F774" s="17"/>
      <c r="G774" s="17"/>
      <c r="H774" s="17"/>
      <c r="I774" s="17"/>
      <c r="J774" s="17"/>
      <c r="K774" s="27"/>
      <c r="L774" s="27"/>
      <c r="M774" s="27"/>
      <c r="N774" s="27"/>
      <c r="O774" s="2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 ht="15.75" customHeight="1">
      <c r="D775" s="17"/>
      <c r="E775" s="17"/>
      <c r="F775" s="17"/>
      <c r="G775" s="17"/>
      <c r="H775" s="17"/>
      <c r="I775" s="17"/>
      <c r="J775" s="17"/>
      <c r="K775" s="27"/>
      <c r="L775" s="27"/>
      <c r="M775" s="27"/>
      <c r="N775" s="27"/>
      <c r="O775" s="2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 ht="15.75" customHeight="1">
      <c r="D776" s="17"/>
      <c r="E776" s="17"/>
      <c r="F776" s="17"/>
      <c r="G776" s="17"/>
      <c r="H776" s="17"/>
      <c r="I776" s="17"/>
      <c r="J776" s="17"/>
      <c r="K776" s="27"/>
      <c r="L776" s="27"/>
      <c r="M776" s="27"/>
      <c r="N776" s="27"/>
      <c r="O776" s="2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 ht="15.75" customHeight="1">
      <c r="D777" s="17"/>
      <c r="E777" s="17"/>
      <c r="F777" s="17"/>
      <c r="G777" s="17"/>
      <c r="H777" s="17"/>
      <c r="I777" s="17"/>
      <c r="J777" s="17"/>
      <c r="K777" s="27"/>
      <c r="L777" s="27"/>
      <c r="M777" s="27"/>
      <c r="N777" s="27"/>
      <c r="O777" s="2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 ht="15.75" customHeight="1">
      <c r="D778" s="17"/>
      <c r="E778" s="17"/>
      <c r="F778" s="17"/>
      <c r="G778" s="17"/>
      <c r="H778" s="17"/>
      <c r="I778" s="17"/>
      <c r="J778" s="17"/>
      <c r="K778" s="27"/>
      <c r="L778" s="27"/>
      <c r="M778" s="27"/>
      <c r="N778" s="27"/>
      <c r="O778" s="2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 ht="15.75" customHeight="1">
      <c r="D779" s="17"/>
      <c r="E779" s="17"/>
      <c r="F779" s="17"/>
      <c r="G779" s="17"/>
      <c r="H779" s="17"/>
      <c r="I779" s="17"/>
      <c r="J779" s="17"/>
      <c r="K779" s="27"/>
      <c r="L779" s="27"/>
      <c r="M779" s="27"/>
      <c r="N779" s="27"/>
      <c r="O779" s="2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 ht="15.75" customHeight="1">
      <c r="D780" s="17"/>
      <c r="E780" s="17"/>
      <c r="F780" s="17"/>
      <c r="G780" s="17"/>
      <c r="H780" s="17"/>
      <c r="I780" s="17"/>
      <c r="J780" s="17"/>
      <c r="K780" s="27"/>
      <c r="L780" s="27"/>
      <c r="M780" s="27"/>
      <c r="N780" s="27"/>
      <c r="O780" s="2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 ht="15.75" customHeight="1">
      <c r="D781" s="17"/>
      <c r="E781" s="17"/>
      <c r="F781" s="17"/>
      <c r="G781" s="17"/>
      <c r="H781" s="17"/>
      <c r="I781" s="17"/>
      <c r="J781" s="17"/>
      <c r="K781" s="27"/>
      <c r="L781" s="27"/>
      <c r="M781" s="27"/>
      <c r="N781" s="27"/>
      <c r="O781" s="2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 ht="15.75" customHeight="1">
      <c r="D782" s="17"/>
      <c r="E782" s="17"/>
      <c r="F782" s="17"/>
      <c r="G782" s="17"/>
      <c r="H782" s="17"/>
      <c r="I782" s="17"/>
      <c r="J782" s="17"/>
      <c r="K782" s="27"/>
      <c r="L782" s="27"/>
      <c r="M782" s="27"/>
      <c r="N782" s="27"/>
      <c r="O782" s="2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 ht="15.75" customHeight="1">
      <c r="D783" s="17"/>
      <c r="E783" s="17"/>
      <c r="F783" s="17"/>
      <c r="G783" s="17"/>
      <c r="H783" s="17"/>
      <c r="I783" s="17"/>
      <c r="J783" s="17"/>
      <c r="K783" s="27"/>
      <c r="L783" s="27"/>
      <c r="M783" s="27"/>
      <c r="N783" s="27"/>
      <c r="O783" s="2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 ht="15.75" customHeight="1">
      <c r="D784" s="17"/>
      <c r="E784" s="17"/>
      <c r="F784" s="17"/>
      <c r="G784" s="17"/>
      <c r="H784" s="17"/>
      <c r="I784" s="17"/>
      <c r="J784" s="17"/>
      <c r="K784" s="27"/>
      <c r="L784" s="27"/>
      <c r="M784" s="27"/>
      <c r="N784" s="27"/>
      <c r="O784" s="2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 ht="15.75" customHeight="1">
      <c r="D785" s="17"/>
      <c r="E785" s="17"/>
      <c r="F785" s="17"/>
      <c r="G785" s="17"/>
      <c r="H785" s="17"/>
      <c r="I785" s="17"/>
      <c r="J785" s="17"/>
      <c r="K785" s="27"/>
      <c r="L785" s="27"/>
      <c r="M785" s="27"/>
      <c r="N785" s="27"/>
      <c r="O785" s="2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 ht="15.75" customHeight="1">
      <c r="D786" s="17"/>
      <c r="E786" s="17"/>
      <c r="F786" s="17"/>
      <c r="G786" s="17"/>
      <c r="H786" s="17"/>
      <c r="I786" s="17"/>
      <c r="J786" s="17"/>
      <c r="K786" s="27"/>
      <c r="L786" s="27"/>
      <c r="M786" s="27"/>
      <c r="N786" s="27"/>
      <c r="O786" s="2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 ht="15.75" customHeight="1">
      <c r="D787" s="17"/>
      <c r="E787" s="17"/>
      <c r="F787" s="17"/>
      <c r="G787" s="17"/>
      <c r="H787" s="17"/>
      <c r="I787" s="17"/>
      <c r="J787" s="17"/>
      <c r="K787" s="27"/>
      <c r="L787" s="27"/>
      <c r="M787" s="27"/>
      <c r="N787" s="27"/>
      <c r="O787" s="2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 ht="15.75" customHeight="1">
      <c r="D788" s="17"/>
      <c r="E788" s="17"/>
      <c r="F788" s="17"/>
      <c r="G788" s="17"/>
      <c r="H788" s="17"/>
      <c r="I788" s="17"/>
      <c r="J788" s="17"/>
      <c r="K788" s="27"/>
      <c r="L788" s="27"/>
      <c r="M788" s="27"/>
      <c r="N788" s="27"/>
      <c r="O788" s="2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 ht="15.75" customHeight="1">
      <c r="D789" s="17"/>
      <c r="E789" s="17"/>
      <c r="F789" s="17"/>
      <c r="G789" s="17"/>
      <c r="H789" s="17"/>
      <c r="I789" s="17"/>
      <c r="J789" s="17"/>
      <c r="K789" s="27"/>
      <c r="L789" s="27"/>
      <c r="M789" s="27"/>
      <c r="N789" s="27"/>
      <c r="O789" s="2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 ht="15.75" customHeight="1">
      <c r="D790" s="17"/>
      <c r="E790" s="17"/>
      <c r="F790" s="17"/>
      <c r="G790" s="17"/>
      <c r="H790" s="17"/>
      <c r="I790" s="17"/>
      <c r="J790" s="17"/>
      <c r="K790" s="27"/>
      <c r="L790" s="27"/>
      <c r="M790" s="27"/>
      <c r="N790" s="27"/>
      <c r="O790" s="2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 ht="15.75" customHeight="1">
      <c r="D791" s="17"/>
      <c r="E791" s="17"/>
      <c r="F791" s="17"/>
      <c r="G791" s="17"/>
      <c r="H791" s="17"/>
      <c r="I791" s="17"/>
      <c r="J791" s="17"/>
      <c r="K791" s="27"/>
      <c r="L791" s="27"/>
      <c r="M791" s="27"/>
      <c r="N791" s="27"/>
      <c r="O791" s="2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 ht="15.75" customHeight="1">
      <c r="D792" s="17"/>
      <c r="E792" s="17"/>
      <c r="F792" s="17"/>
      <c r="G792" s="17"/>
      <c r="H792" s="17"/>
      <c r="I792" s="17"/>
      <c r="J792" s="17"/>
      <c r="K792" s="27"/>
      <c r="L792" s="27"/>
      <c r="M792" s="27"/>
      <c r="N792" s="27"/>
      <c r="O792" s="2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 ht="15.75" customHeight="1">
      <c r="D793" s="17"/>
      <c r="E793" s="17"/>
      <c r="F793" s="17"/>
      <c r="G793" s="17"/>
      <c r="H793" s="17"/>
      <c r="I793" s="17"/>
      <c r="J793" s="17"/>
      <c r="K793" s="27"/>
      <c r="L793" s="27"/>
      <c r="M793" s="27"/>
      <c r="N793" s="27"/>
      <c r="O793" s="2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 ht="15.75" customHeight="1">
      <c r="D794" s="17"/>
      <c r="E794" s="17"/>
      <c r="F794" s="17"/>
      <c r="G794" s="17"/>
      <c r="H794" s="17"/>
      <c r="I794" s="17"/>
      <c r="J794" s="17"/>
      <c r="K794" s="27"/>
      <c r="L794" s="27"/>
      <c r="M794" s="27"/>
      <c r="N794" s="27"/>
      <c r="O794" s="2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 ht="15.75" customHeight="1">
      <c r="D795" s="17"/>
      <c r="E795" s="17"/>
      <c r="F795" s="17"/>
      <c r="G795" s="17"/>
      <c r="H795" s="17"/>
      <c r="I795" s="17"/>
      <c r="J795" s="17"/>
      <c r="K795" s="27"/>
      <c r="L795" s="27"/>
      <c r="M795" s="27"/>
      <c r="N795" s="27"/>
      <c r="O795" s="2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 ht="15.75" customHeight="1">
      <c r="D796" s="17"/>
      <c r="E796" s="17"/>
      <c r="F796" s="17"/>
      <c r="G796" s="17"/>
      <c r="H796" s="17"/>
      <c r="I796" s="17"/>
      <c r="J796" s="17"/>
      <c r="K796" s="27"/>
      <c r="L796" s="27"/>
      <c r="M796" s="27"/>
      <c r="N796" s="27"/>
      <c r="O796" s="2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 ht="15.75" customHeight="1">
      <c r="D797" s="17"/>
      <c r="E797" s="17"/>
      <c r="F797" s="17"/>
      <c r="G797" s="17"/>
      <c r="H797" s="17"/>
      <c r="I797" s="17"/>
      <c r="J797" s="17"/>
      <c r="K797" s="27"/>
      <c r="L797" s="27"/>
      <c r="M797" s="27"/>
      <c r="N797" s="27"/>
      <c r="O797" s="2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 ht="15.75" customHeight="1">
      <c r="D798" s="17"/>
      <c r="E798" s="17"/>
      <c r="F798" s="17"/>
      <c r="G798" s="17"/>
      <c r="H798" s="17"/>
      <c r="I798" s="17"/>
      <c r="J798" s="17"/>
      <c r="K798" s="27"/>
      <c r="L798" s="27"/>
      <c r="M798" s="27"/>
      <c r="N798" s="27"/>
      <c r="O798" s="2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 ht="15.75" customHeight="1">
      <c r="D799" s="17"/>
      <c r="E799" s="17"/>
      <c r="F799" s="17"/>
      <c r="G799" s="17"/>
      <c r="H799" s="17"/>
      <c r="I799" s="17"/>
      <c r="J799" s="17"/>
      <c r="K799" s="27"/>
      <c r="L799" s="27"/>
      <c r="M799" s="27"/>
      <c r="N799" s="27"/>
      <c r="O799" s="2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 ht="15.75" customHeight="1">
      <c r="D800" s="17"/>
      <c r="E800" s="17"/>
      <c r="F800" s="17"/>
      <c r="G800" s="17"/>
      <c r="H800" s="17"/>
      <c r="I800" s="17"/>
      <c r="J800" s="17"/>
      <c r="K800" s="27"/>
      <c r="L800" s="27"/>
      <c r="M800" s="27"/>
      <c r="N800" s="27"/>
      <c r="O800" s="2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 ht="15.75" customHeight="1">
      <c r="D801" s="17"/>
      <c r="E801" s="17"/>
      <c r="F801" s="17"/>
      <c r="G801" s="17"/>
      <c r="H801" s="17"/>
      <c r="I801" s="17"/>
      <c r="J801" s="17"/>
      <c r="K801" s="27"/>
      <c r="L801" s="27"/>
      <c r="M801" s="27"/>
      <c r="N801" s="27"/>
      <c r="O801" s="2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 ht="15.75" customHeight="1">
      <c r="D802" s="17"/>
      <c r="E802" s="17"/>
      <c r="F802" s="17"/>
      <c r="G802" s="17"/>
      <c r="H802" s="17"/>
      <c r="I802" s="17"/>
      <c r="J802" s="17"/>
      <c r="K802" s="27"/>
      <c r="L802" s="27"/>
      <c r="M802" s="27"/>
      <c r="N802" s="27"/>
      <c r="O802" s="2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 ht="15.75" customHeight="1">
      <c r="D803" s="17"/>
      <c r="E803" s="17"/>
      <c r="F803" s="17"/>
      <c r="G803" s="17"/>
      <c r="H803" s="17"/>
      <c r="I803" s="17"/>
      <c r="J803" s="17"/>
      <c r="K803" s="27"/>
      <c r="L803" s="27"/>
      <c r="M803" s="27"/>
      <c r="N803" s="27"/>
      <c r="O803" s="2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 ht="15.75" customHeight="1">
      <c r="D804" s="17"/>
      <c r="E804" s="17"/>
      <c r="F804" s="17"/>
      <c r="G804" s="17"/>
      <c r="H804" s="17"/>
      <c r="I804" s="17"/>
      <c r="J804" s="17"/>
      <c r="K804" s="27"/>
      <c r="L804" s="27"/>
      <c r="M804" s="27"/>
      <c r="N804" s="27"/>
      <c r="O804" s="2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 ht="15.75" customHeight="1">
      <c r="D805" s="17"/>
      <c r="E805" s="17"/>
      <c r="F805" s="17"/>
      <c r="G805" s="17"/>
      <c r="H805" s="17"/>
      <c r="I805" s="17"/>
      <c r="J805" s="17"/>
      <c r="K805" s="27"/>
      <c r="L805" s="27"/>
      <c r="M805" s="27"/>
      <c r="N805" s="27"/>
      <c r="O805" s="2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 ht="15.75" customHeight="1">
      <c r="D806" s="17"/>
      <c r="E806" s="17"/>
      <c r="F806" s="17"/>
      <c r="G806" s="17"/>
      <c r="H806" s="17"/>
      <c r="I806" s="17"/>
      <c r="J806" s="17"/>
      <c r="K806" s="27"/>
      <c r="L806" s="27"/>
      <c r="M806" s="27"/>
      <c r="N806" s="27"/>
      <c r="O806" s="2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 ht="15.75" customHeight="1">
      <c r="D807" s="17"/>
      <c r="E807" s="17"/>
      <c r="F807" s="17"/>
      <c r="G807" s="17"/>
      <c r="H807" s="17"/>
      <c r="I807" s="17"/>
      <c r="J807" s="17"/>
      <c r="K807" s="27"/>
      <c r="L807" s="27"/>
      <c r="M807" s="27"/>
      <c r="N807" s="27"/>
      <c r="O807" s="2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 ht="15.75" customHeight="1">
      <c r="D808" s="17"/>
      <c r="E808" s="17"/>
      <c r="F808" s="17"/>
      <c r="G808" s="17"/>
      <c r="H808" s="17"/>
      <c r="I808" s="17"/>
      <c r="J808" s="17"/>
      <c r="K808" s="27"/>
      <c r="L808" s="27"/>
      <c r="M808" s="27"/>
      <c r="N808" s="27"/>
      <c r="O808" s="2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 ht="15.75" customHeight="1">
      <c r="D809" s="17"/>
      <c r="E809" s="17"/>
      <c r="F809" s="17"/>
      <c r="G809" s="17"/>
      <c r="H809" s="17"/>
      <c r="I809" s="17"/>
      <c r="J809" s="17"/>
      <c r="K809" s="27"/>
      <c r="L809" s="27"/>
      <c r="M809" s="27"/>
      <c r="N809" s="27"/>
      <c r="O809" s="2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 ht="15.75" customHeight="1">
      <c r="D810" s="17"/>
      <c r="E810" s="17"/>
      <c r="F810" s="17"/>
      <c r="G810" s="17"/>
      <c r="H810" s="17"/>
      <c r="I810" s="17"/>
      <c r="J810" s="17"/>
      <c r="K810" s="27"/>
      <c r="L810" s="27"/>
      <c r="M810" s="27"/>
      <c r="N810" s="27"/>
      <c r="O810" s="2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 ht="15.75" customHeight="1">
      <c r="D811" s="17"/>
      <c r="E811" s="17"/>
      <c r="F811" s="17"/>
      <c r="G811" s="17"/>
      <c r="H811" s="17"/>
      <c r="I811" s="17"/>
      <c r="J811" s="17"/>
      <c r="K811" s="27"/>
      <c r="L811" s="27"/>
      <c r="M811" s="27"/>
      <c r="N811" s="27"/>
      <c r="O811" s="2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 ht="15.75" customHeight="1">
      <c r="D812" s="17"/>
      <c r="E812" s="17"/>
      <c r="F812" s="17"/>
      <c r="G812" s="17"/>
      <c r="H812" s="17"/>
      <c r="I812" s="17"/>
      <c r="J812" s="17"/>
      <c r="K812" s="27"/>
      <c r="L812" s="27"/>
      <c r="M812" s="27"/>
      <c r="N812" s="27"/>
      <c r="O812" s="2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 ht="15.75" customHeight="1">
      <c r="D813" s="17"/>
      <c r="E813" s="17"/>
      <c r="F813" s="17"/>
      <c r="G813" s="17"/>
      <c r="H813" s="17"/>
      <c r="I813" s="17"/>
      <c r="J813" s="17"/>
      <c r="K813" s="27"/>
      <c r="L813" s="27"/>
      <c r="M813" s="27"/>
      <c r="N813" s="27"/>
      <c r="O813" s="2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 ht="15.75" customHeight="1">
      <c r="D814" s="17"/>
      <c r="E814" s="17"/>
      <c r="F814" s="17"/>
      <c r="G814" s="17"/>
      <c r="H814" s="17"/>
      <c r="I814" s="17"/>
      <c r="J814" s="17"/>
      <c r="K814" s="27"/>
      <c r="L814" s="27"/>
      <c r="M814" s="27"/>
      <c r="N814" s="27"/>
      <c r="O814" s="2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 ht="15.75" customHeight="1">
      <c r="D815" s="17"/>
      <c r="E815" s="17"/>
      <c r="F815" s="17"/>
      <c r="G815" s="17"/>
      <c r="H815" s="17"/>
      <c r="I815" s="17"/>
      <c r="J815" s="17"/>
      <c r="K815" s="27"/>
      <c r="L815" s="27"/>
      <c r="M815" s="27"/>
      <c r="N815" s="27"/>
      <c r="O815" s="2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 ht="15.75" customHeight="1">
      <c r="D816" s="17"/>
      <c r="E816" s="17"/>
      <c r="F816" s="17"/>
      <c r="G816" s="17"/>
      <c r="H816" s="17"/>
      <c r="I816" s="17"/>
      <c r="J816" s="17"/>
      <c r="K816" s="27"/>
      <c r="L816" s="27"/>
      <c r="M816" s="27"/>
      <c r="N816" s="27"/>
      <c r="O816" s="2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 ht="15.75" customHeight="1">
      <c r="D817" s="17"/>
      <c r="E817" s="17"/>
      <c r="F817" s="17"/>
      <c r="G817" s="17"/>
      <c r="H817" s="17"/>
      <c r="I817" s="17"/>
      <c r="J817" s="17"/>
      <c r="K817" s="27"/>
      <c r="L817" s="27"/>
      <c r="M817" s="27"/>
      <c r="N817" s="27"/>
      <c r="O817" s="2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 ht="15.75" customHeight="1">
      <c r="D818" s="17"/>
      <c r="E818" s="17"/>
      <c r="F818" s="17"/>
      <c r="G818" s="17"/>
      <c r="H818" s="17"/>
      <c r="I818" s="17"/>
      <c r="J818" s="17"/>
      <c r="K818" s="27"/>
      <c r="L818" s="27"/>
      <c r="M818" s="27"/>
      <c r="N818" s="27"/>
      <c r="O818" s="2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 ht="15.75" customHeight="1">
      <c r="D819" s="17"/>
      <c r="E819" s="17"/>
      <c r="F819" s="17"/>
      <c r="G819" s="17"/>
      <c r="H819" s="17"/>
      <c r="I819" s="17"/>
      <c r="J819" s="17"/>
      <c r="K819" s="27"/>
      <c r="L819" s="27"/>
      <c r="M819" s="27"/>
      <c r="N819" s="27"/>
      <c r="O819" s="2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 ht="15.75" customHeight="1">
      <c r="D820" s="17"/>
      <c r="E820" s="17"/>
      <c r="F820" s="17"/>
      <c r="G820" s="17"/>
      <c r="H820" s="17"/>
      <c r="I820" s="17"/>
      <c r="J820" s="17"/>
      <c r="K820" s="27"/>
      <c r="L820" s="27"/>
      <c r="M820" s="27"/>
      <c r="N820" s="27"/>
      <c r="O820" s="2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 ht="15.75" customHeight="1">
      <c r="D821" s="17"/>
      <c r="E821" s="17"/>
      <c r="F821" s="17"/>
      <c r="G821" s="17"/>
      <c r="H821" s="17"/>
      <c r="I821" s="17"/>
      <c r="J821" s="17"/>
      <c r="K821" s="27"/>
      <c r="L821" s="27"/>
      <c r="M821" s="27"/>
      <c r="N821" s="27"/>
      <c r="O821" s="2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 ht="15.75" customHeight="1">
      <c r="D822" s="17"/>
      <c r="E822" s="17"/>
      <c r="F822" s="17"/>
      <c r="G822" s="17"/>
      <c r="H822" s="17"/>
      <c r="I822" s="17"/>
      <c r="J822" s="17"/>
      <c r="K822" s="27"/>
      <c r="L822" s="27"/>
      <c r="M822" s="27"/>
      <c r="N822" s="27"/>
      <c r="O822" s="2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 ht="15.75" customHeight="1">
      <c r="D823" s="17"/>
      <c r="E823" s="17"/>
      <c r="F823" s="17"/>
      <c r="G823" s="17"/>
      <c r="H823" s="17"/>
      <c r="I823" s="17"/>
      <c r="J823" s="17"/>
      <c r="K823" s="27"/>
      <c r="L823" s="27"/>
      <c r="M823" s="27"/>
      <c r="N823" s="27"/>
      <c r="O823" s="2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 ht="15.75" customHeight="1">
      <c r="D824" s="17"/>
      <c r="E824" s="17"/>
      <c r="F824" s="17"/>
      <c r="G824" s="17"/>
      <c r="H824" s="17"/>
      <c r="I824" s="17"/>
      <c r="J824" s="17"/>
      <c r="K824" s="27"/>
      <c r="L824" s="27"/>
      <c r="M824" s="27"/>
      <c r="N824" s="27"/>
      <c r="O824" s="2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 ht="15.75" customHeight="1">
      <c r="D825" s="17"/>
      <c r="E825" s="17"/>
      <c r="F825" s="17"/>
      <c r="G825" s="17"/>
      <c r="H825" s="17"/>
      <c r="I825" s="17"/>
      <c r="J825" s="17"/>
      <c r="K825" s="27"/>
      <c r="L825" s="27"/>
      <c r="M825" s="27"/>
      <c r="N825" s="27"/>
      <c r="O825" s="2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 ht="15.75" customHeight="1">
      <c r="D826" s="17"/>
      <c r="E826" s="17"/>
      <c r="F826" s="17"/>
      <c r="G826" s="17"/>
      <c r="H826" s="17"/>
      <c r="I826" s="17"/>
      <c r="J826" s="17"/>
      <c r="K826" s="27"/>
      <c r="L826" s="27"/>
      <c r="M826" s="27"/>
      <c r="N826" s="27"/>
      <c r="O826" s="2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 ht="15.75" customHeight="1">
      <c r="D827" s="17"/>
      <c r="E827" s="17"/>
      <c r="F827" s="17"/>
      <c r="G827" s="17"/>
      <c r="H827" s="17"/>
      <c r="I827" s="17"/>
      <c r="J827" s="17"/>
      <c r="K827" s="27"/>
      <c r="L827" s="27"/>
      <c r="M827" s="27"/>
      <c r="N827" s="27"/>
      <c r="O827" s="2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 ht="15.75" customHeight="1">
      <c r="D828" s="17"/>
      <c r="E828" s="17"/>
      <c r="F828" s="17"/>
      <c r="G828" s="17"/>
      <c r="H828" s="17"/>
      <c r="I828" s="17"/>
      <c r="J828" s="17"/>
      <c r="K828" s="27"/>
      <c r="L828" s="27"/>
      <c r="M828" s="27"/>
      <c r="N828" s="27"/>
      <c r="O828" s="2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 ht="15.75" customHeight="1">
      <c r="D829" s="17"/>
      <c r="E829" s="17"/>
      <c r="F829" s="17"/>
      <c r="G829" s="17"/>
      <c r="H829" s="17"/>
      <c r="I829" s="17"/>
      <c r="J829" s="17"/>
      <c r="K829" s="27"/>
      <c r="L829" s="27"/>
      <c r="M829" s="27"/>
      <c r="N829" s="27"/>
      <c r="O829" s="2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 ht="15.75" customHeight="1">
      <c r="D830" s="17"/>
      <c r="E830" s="17"/>
      <c r="F830" s="17"/>
      <c r="G830" s="17"/>
      <c r="H830" s="17"/>
      <c r="I830" s="17"/>
      <c r="J830" s="17"/>
      <c r="K830" s="27"/>
      <c r="L830" s="27"/>
      <c r="M830" s="27"/>
      <c r="N830" s="27"/>
      <c r="O830" s="2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 ht="15.75" customHeight="1">
      <c r="D831" s="17"/>
      <c r="E831" s="17"/>
      <c r="F831" s="17"/>
      <c r="G831" s="17"/>
      <c r="H831" s="17"/>
      <c r="I831" s="17"/>
      <c r="J831" s="17"/>
      <c r="K831" s="27"/>
      <c r="L831" s="27"/>
      <c r="M831" s="27"/>
      <c r="N831" s="27"/>
      <c r="O831" s="2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 ht="15.75" customHeight="1">
      <c r="D832" s="17"/>
      <c r="E832" s="17"/>
      <c r="F832" s="17"/>
      <c r="G832" s="17"/>
      <c r="H832" s="17"/>
      <c r="I832" s="17"/>
      <c r="J832" s="17"/>
      <c r="K832" s="27"/>
      <c r="L832" s="27"/>
      <c r="M832" s="27"/>
      <c r="N832" s="27"/>
      <c r="O832" s="2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 ht="15.75" customHeight="1">
      <c r="D833" s="17"/>
      <c r="E833" s="17"/>
      <c r="F833" s="17"/>
      <c r="G833" s="17"/>
      <c r="H833" s="17"/>
      <c r="I833" s="17"/>
      <c r="J833" s="17"/>
      <c r="K833" s="27"/>
      <c r="L833" s="27"/>
      <c r="M833" s="27"/>
      <c r="N833" s="27"/>
      <c r="O833" s="2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 ht="15.75" customHeight="1">
      <c r="D834" s="17"/>
      <c r="E834" s="17"/>
      <c r="F834" s="17"/>
      <c r="G834" s="17"/>
      <c r="H834" s="17"/>
      <c r="I834" s="17"/>
      <c r="J834" s="17"/>
      <c r="K834" s="27"/>
      <c r="L834" s="27"/>
      <c r="M834" s="27"/>
      <c r="N834" s="27"/>
      <c r="O834" s="2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 ht="15.75" customHeight="1">
      <c r="D835" s="17"/>
      <c r="E835" s="17"/>
      <c r="F835" s="17"/>
      <c r="G835" s="17"/>
      <c r="H835" s="17"/>
      <c r="I835" s="17"/>
      <c r="J835" s="17"/>
      <c r="K835" s="27"/>
      <c r="L835" s="27"/>
      <c r="M835" s="27"/>
      <c r="N835" s="27"/>
      <c r="O835" s="2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 ht="15.75" customHeight="1">
      <c r="D836" s="17"/>
      <c r="E836" s="17"/>
      <c r="F836" s="17"/>
      <c r="G836" s="17"/>
      <c r="H836" s="17"/>
      <c r="I836" s="17"/>
      <c r="J836" s="17"/>
      <c r="K836" s="27"/>
      <c r="L836" s="27"/>
      <c r="M836" s="27"/>
      <c r="N836" s="27"/>
      <c r="O836" s="2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 ht="15.75" customHeight="1">
      <c r="D837" s="17"/>
      <c r="E837" s="17"/>
      <c r="F837" s="17"/>
      <c r="G837" s="17"/>
      <c r="H837" s="17"/>
      <c r="I837" s="17"/>
      <c r="J837" s="17"/>
      <c r="K837" s="27"/>
      <c r="L837" s="27"/>
      <c r="M837" s="27"/>
      <c r="N837" s="27"/>
      <c r="O837" s="2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 ht="15.75" customHeight="1">
      <c r="D838" s="17"/>
      <c r="E838" s="17"/>
      <c r="F838" s="17"/>
      <c r="G838" s="17"/>
      <c r="H838" s="17"/>
      <c r="I838" s="17"/>
      <c r="J838" s="17"/>
      <c r="K838" s="27"/>
      <c r="L838" s="27"/>
      <c r="M838" s="27"/>
      <c r="N838" s="27"/>
      <c r="O838" s="2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 ht="15.75" customHeight="1">
      <c r="D839" s="17"/>
      <c r="E839" s="17"/>
      <c r="F839" s="17"/>
      <c r="G839" s="17"/>
      <c r="H839" s="17"/>
      <c r="I839" s="17"/>
      <c r="J839" s="17"/>
      <c r="K839" s="27"/>
      <c r="L839" s="27"/>
      <c r="M839" s="27"/>
      <c r="N839" s="27"/>
      <c r="O839" s="2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 ht="15.75" customHeight="1">
      <c r="D840" s="17"/>
      <c r="E840" s="17"/>
      <c r="F840" s="17"/>
      <c r="G840" s="17"/>
      <c r="H840" s="17"/>
      <c r="I840" s="17"/>
      <c r="J840" s="17"/>
      <c r="K840" s="27"/>
      <c r="L840" s="27"/>
      <c r="M840" s="27"/>
      <c r="N840" s="27"/>
      <c r="O840" s="2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 ht="15.75" customHeight="1">
      <c r="D841" s="17"/>
      <c r="E841" s="17"/>
      <c r="F841" s="17"/>
      <c r="G841" s="17"/>
      <c r="H841" s="17"/>
      <c r="I841" s="17"/>
      <c r="J841" s="17"/>
      <c r="K841" s="27"/>
      <c r="L841" s="27"/>
      <c r="M841" s="27"/>
      <c r="N841" s="27"/>
      <c r="O841" s="2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 ht="15.75" customHeight="1">
      <c r="D842" s="17"/>
      <c r="E842" s="17"/>
      <c r="F842" s="17"/>
      <c r="G842" s="17"/>
      <c r="H842" s="17"/>
      <c r="I842" s="17"/>
      <c r="J842" s="17"/>
      <c r="K842" s="27"/>
      <c r="L842" s="27"/>
      <c r="M842" s="27"/>
      <c r="N842" s="27"/>
      <c r="O842" s="2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 ht="15.75" customHeight="1">
      <c r="D843" s="17"/>
      <c r="E843" s="17"/>
      <c r="F843" s="17"/>
      <c r="G843" s="17"/>
      <c r="H843" s="17"/>
      <c r="I843" s="17"/>
      <c r="J843" s="17"/>
      <c r="K843" s="27"/>
      <c r="L843" s="27"/>
      <c r="M843" s="27"/>
      <c r="N843" s="27"/>
      <c r="O843" s="2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 ht="15.75" customHeight="1">
      <c r="D844" s="17"/>
      <c r="E844" s="17"/>
      <c r="F844" s="17"/>
      <c r="G844" s="17"/>
      <c r="H844" s="17"/>
      <c r="I844" s="17"/>
      <c r="J844" s="17"/>
      <c r="K844" s="27"/>
      <c r="L844" s="27"/>
      <c r="M844" s="27"/>
      <c r="N844" s="27"/>
      <c r="O844" s="2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 ht="15.75" customHeight="1">
      <c r="D845" s="17"/>
      <c r="E845" s="17"/>
      <c r="F845" s="17"/>
      <c r="G845" s="17"/>
      <c r="H845" s="17"/>
      <c r="I845" s="17"/>
      <c r="J845" s="17"/>
      <c r="K845" s="27"/>
      <c r="L845" s="27"/>
      <c r="M845" s="27"/>
      <c r="N845" s="27"/>
      <c r="O845" s="2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 ht="15.75" customHeight="1">
      <c r="D846" s="17"/>
      <c r="E846" s="17"/>
      <c r="F846" s="17"/>
      <c r="G846" s="17"/>
      <c r="H846" s="17"/>
      <c r="I846" s="17"/>
      <c r="J846" s="17"/>
      <c r="K846" s="27"/>
      <c r="L846" s="27"/>
      <c r="M846" s="27"/>
      <c r="N846" s="27"/>
      <c r="O846" s="2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 ht="15.75" customHeight="1">
      <c r="D847" s="17"/>
      <c r="E847" s="17"/>
      <c r="F847" s="17"/>
      <c r="G847" s="17"/>
      <c r="H847" s="17"/>
      <c r="I847" s="17"/>
      <c r="J847" s="17"/>
      <c r="K847" s="27"/>
      <c r="L847" s="27"/>
      <c r="M847" s="27"/>
      <c r="N847" s="27"/>
      <c r="O847" s="2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 ht="15.75" customHeight="1">
      <c r="D848" s="17"/>
      <c r="E848" s="17"/>
      <c r="F848" s="17"/>
      <c r="G848" s="17"/>
      <c r="H848" s="17"/>
      <c r="I848" s="17"/>
      <c r="J848" s="17"/>
      <c r="K848" s="27"/>
      <c r="L848" s="27"/>
      <c r="M848" s="27"/>
      <c r="N848" s="27"/>
      <c r="O848" s="2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 ht="15.75" customHeight="1">
      <c r="D849" s="17"/>
      <c r="E849" s="17"/>
      <c r="F849" s="17"/>
      <c r="G849" s="17"/>
      <c r="H849" s="17"/>
      <c r="I849" s="17"/>
      <c r="J849" s="17"/>
      <c r="K849" s="27"/>
      <c r="L849" s="27"/>
      <c r="M849" s="27"/>
      <c r="N849" s="27"/>
      <c r="O849" s="2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 ht="15.75" customHeight="1">
      <c r="D850" s="17"/>
      <c r="E850" s="17"/>
      <c r="F850" s="17"/>
      <c r="G850" s="17"/>
      <c r="H850" s="17"/>
      <c r="I850" s="17"/>
      <c r="J850" s="17"/>
      <c r="K850" s="27"/>
      <c r="L850" s="27"/>
      <c r="M850" s="27"/>
      <c r="N850" s="27"/>
      <c r="O850" s="2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 ht="15.75" customHeight="1">
      <c r="D851" s="17"/>
      <c r="E851" s="17"/>
      <c r="F851" s="17"/>
      <c r="G851" s="17"/>
      <c r="H851" s="17"/>
      <c r="I851" s="17"/>
      <c r="J851" s="17"/>
      <c r="K851" s="27"/>
      <c r="L851" s="27"/>
      <c r="M851" s="27"/>
      <c r="N851" s="27"/>
      <c r="O851" s="2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 ht="15.75" customHeight="1">
      <c r="D852" s="17"/>
      <c r="E852" s="17"/>
      <c r="F852" s="17"/>
      <c r="G852" s="17"/>
      <c r="H852" s="17"/>
      <c r="I852" s="17"/>
      <c r="J852" s="17"/>
      <c r="K852" s="27"/>
      <c r="L852" s="27"/>
      <c r="M852" s="27"/>
      <c r="N852" s="27"/>
      <c r="O852" s="2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 ht="15.75" customHeight="1">
      <c r="D853" s="17"/>
      <c r="E853" s="17"/>
      <c r="F853" s="17"/>
      <c r="G853" s="17"/>
      <c r="H853" s="17"/>
      <c r="I853" s="17"/>
      <c r="J853" s="17"/>
      <c r="K853" s="27"/>
      <c r="L853" s="27"/>
      <c r="M853" s="27"/>
      <c r="N853" s="27"/>
      <c r="O853" s="2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 ht="15.75" customHeight="1">
      <c r="D854" s="17"/>
      <c r="E854" s="17"/>
      <c r="F854" s="17"/>
      <c r="G854" s="17"/>
      <c r="H854" s="17"/>
      <c r="I854" s="17"/>
      <c r="J854" s="17"/>
      <c r="K854" s="27"/>
      <c r="L854" s="27"/>
      <c r="M854" s="27"/>
      <c r="N854" s="27"/>
      <c r="O854" s="2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 ht="15.75" customHeight="1">
      <c r="D855" s="17"/>
      <c r="E855" s="17"/>
      <c r="F855" s="17"/>
      <c r="G855" s="17"/>
      <c r="H855" s="17"/>
      <c r="I855" s="17"/>
      <c r="J855" s="17"/>
      <c r="K855" s="27"/>
      <c r="L855" s="27"/>
      <c r="M855" s="27"/>
      <c r="N855" s="27"/>
      <c r="O855" s="2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 ht="15.75" customHeight="1">
      <c r="D856" s="17"/>
      <c r="E856" s="17"/>
      <c r="F856" s="17"/>
      <c r="G856" s="17"/>
      <c r="H856" s="17"/>
      <c r="I856" s="17"/>
      <c r="J856" s="17"/>
      <c r="K856" s="27"/>
      <c r="L856" s="27"/>
      <c r="M856" s="27"/>
      <c r="N856" s="27"/>
      <c r="O856" s="2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 ht="15.75" customHeight="1">
      <c r="D857" s="17"/>
      <c r="E857" s="17"/>
      <c r="F857" s="17"/>
      <c r="G857" s="17"/>
      <c r="H857" s="17"/>
      <c r="I857" s="17"/>
      <c r="J857" s="17"/>
      <c r="K857" s="27"/>
      <c r="L857" s="27"/>
      <c r="M857" s="27"/>
      <c r="N857" s="27"/>
      <c r="O857" s="2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 ht="15.75" customHeight="1">
      <c r="D858" s="17"/>
      <c r="E858" s="17"/>
      <c r="F858" s="17"/>
      <c r="G858" s="17"/>
      <c r="H858" s="17"/>
      <c r="I858" s="17"/>
      <c r="J858" s="17"/>
      <c r="K858" s="27"/>
      <c r="L858" s="27"/>
      <c r="M858" s="27"/>
      <c r="N858" s="27"/>
      <c r="O858" s="2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 ht="15.75" customHeight="1">
      <c r="D859" s="17"/>
      <c r="E859" s="17"/>
      <c r="F859" s="17"/>
      <c r="G859" s="17"/>
      <c r="H859" s="17"/>
      <c r="I859" s="17"/>
      <c r="J859" s="17"/>
      <c r="K859" s="27"/>
      <c r="L859" s="27"/>
      <c r="M859" s="27"/>
      <c r="N859" s="27"/>
      <c r="O859" s="2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 ht="15.75" customHeight="1">
      <c r="D860" s="17"/>
      <c r="E860" s="17"/>
      <c r="F860" s="17"/>
      <c r="G860" s="17"/>
      <c r="H860" s="17"/>
      <c r="I860" s="17"/>
      <c r="J860" s="17"/>
      <c r="K860" s="27"/>
      <c r="L860" s="27"/>
      <c r="M860" s="27"/>
      <c r="N860" s="27"/>
      <c r="O860" s="2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 ht="15.75" customHeight="1">
      <c r="D861" s="17"/>
      <c r="E861" s="17"/>
      <c r="F861" s="17"/>
      <c r="G861" s="17"/>
      <c r="H861" s="17"/>
      <c r="I861" s="17"/>
      <c r="J861" s="17"/>
      <c r="K861" s="27"/>
      <c r="L861" s="27"/>
      <c r="M861" s="27"/>
      <c r="N861" s="27"/>
      <c r="O861" s="2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 ht="15.75" customHeight="1">
      <c r="D862" s="17"/>
      <c r="E862" s="17"/>
      <c r="F862" s="17"/>
      <c r="G862" s="17"/>
      <c r="H862" s="17"/>
      <c r="I862" s="17"/>
      <c r="J862" s="17"/>
      <c r="K862" s="27"/>
      <c r="L862" s="27"/>
      <c r="M862" s="27"/>
      <c r="N862" s="27"/>
      <c r="O862" s="2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 ht="15.75" customHeight="1">
      <c r="D863" s="17"/>
      <c r="E863" s="17"/>
      <c r="F863" s="17"/>
      <c r="G863" s="17"/>
      <c r="H863" s="17"/>
      <c r="I863" s="17"/>
      <c r="J863" s="17"/>
      <c r="K863" s="27"/>
      <c r="L863" s="27"/>
      <c r="M863" s="27"/>
      <c r="N863" s="27"/>
      <c r="O863" s="2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 ht="15.75" customHeight="1">
      <c r="D864" s="17"/>
      <c r="E864" s="17"/>
      <c r="F864" s="17"/>
      <c r="G864" s="17"/>
      <c r="H864" s="17"/>
      <c r="I864" s="17"/>
      <c r="J864" s="17"/>
      <c r="K864" s="27"/>
      <c r="L864" s="27"/>
      <c r="M864" s="27"/>
      <c r="N864" s="27"/>
      <c r="O864" s="2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 ht="15.75" customHeight="1">
      <c r="D865" s="17"/>
      <c r="E865" s="17"/>
      <c r="F865" s="17"/>
      <c r="G865" s="17"/>
      <c r="H865" s="17"/>
      <c r="I865" s="17"/>
      <c r="J865" s="17"/>
      <c r="K865" s="27"/>
      <c r="L865" s="27"/>
      <c r="M865" s="27"/>
      <c r="N865" s="27"/>
      <c r="O865" s="2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 ht="15.75" customHeight="1">
      <c r="D866" s="17"/>
      <c r="E866" s="17"/>
      <c r="F866" s="17"/>
      <c r="G866" s="17"/>
      <c r="H866" s="17"/>
      <c r="I866" s="17"/>
      <c r="J866" s="17"/>
      <c r="K866" s="27"/>
      <c r="L866" s="27"/>
      <c r="M866" s="27"/>
      <c r="N866" s="27"/>
      <c r="O866" s="2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 ht="15.75" customHeight="1">
      <c r="D867" s="17"/>
      <c r="E867" s="17"/>
      <c r="F867" s="17"/>
      <c r="G867" s="17"/>
      <c r="H867" s="17"/>
      <c r="I867" s="17"/>
      <c r="J867" s="17"/>
      <c r="K867" s="27"/>
      <c r="L867" s="27"/>
      <c r="M867" s="27"/>
      <c r="N867" s="27"/>
      <c r="O867" s="2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 ht="15.75" customHeight="1">
      <c r="D868" s="17"/>
      <c r="E868" s="17"/>
      <c r="F868" s="17"/>
      <c r="G868" s="17"/>
      <c r="H868" s="17"/>
      <c r="I868" s="17"/>
      <c r="J868" s="17"/>
      <c r="K868" s="27"/>
      <c r="L868" s="27"/>
      <c r="M868" s="27"/>
      <c r="N868" s="27"/>
      <c r="O868" s="2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 ht="15.75" customHeight="1">
      <c r="D869" s="17"/>
      <c r="E869" s="17"/>
      <c r="F869" s="17"/>
      <c r="G869" s="17"/>
      <c r="H869" s="17"/>
      <c r="I869" s="17"/>
      <c r="J869" s="17"/>
      <c r="K869" s="27"/>
      <c r="L869" s="27"/>
      <c r="M869" s="27"/>
      <c r="N869" s="27"/>
      <c r="O869" s="2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 ht="15.75" customHeight="1">
      <c r="D870" s="17"/>
      <c r="E870" s="17"/>
      <c r="F870" s="17"/>
      <c r="G870" s="17"/>
      <c r="H870" s="17"/>
      <c r="I870" s="17"/>
      <c r="J870" s="17"/>
      <c r="K870" s="27"/>
      <c r="L870" s="27"/>
      <c r="M870" s="27"/>
      <c r="N870" s="27"/>
      <c r="O870" s="2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 ht="15.75" customHeight="1">
      <c r="D871" s="17"/>
      <c r="E871" s="17"/>
      <c r="F871" s="17"/>
      <c r="G871" s="17"/>
      <c r="H871" s="17"/>
      <c r="I871" s="17"/>
      <c r="J871" s="17"/>
      <c r="K871" s="27"/>
      <c r="L871" s="27"/>
      <c r="M871" s="27"/>
      <c r="N871" s="27"/>
      <c r="O871" s="2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 ht="15.75" customHeight="1">
      <c r="D872" s="17"/>
      <c r="E872" s="17"/>
      <c r="F872" s="17"/>
      <c r="G872" s="17"/>
      <c r="H872" s="17"/>
      <c r="I872" s="17"/>
      <c r="J872" s="17"/>
      <c r="K872" s="27"/>
      <c r="L872" s="27"/>
      <c r="M872" s="27"/>
      <c r="N872" s="27"/>
      <c r="O872" s="2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 ht="15.75" customHeight="1">
      <c r="D873" s="17"/>
      <c r="E873" s="17"/>
      <c r="F873" s="17"/>
      <c r="G873" s="17"/>
      <c r="H873" s="17"/>
      <c r="I873" s="17"/>
      <c r="J873" s="17"/>
      <c r="K873" s="27"/>
      <c r="L873" s="27"/>
      <c r="M873" s="27"/>
      <c r="N873" s="27"/>
      <c r="O873" s="2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 ht="15.75" customHeight="1">
      <c r="D874" s="17"/>
      <c r="E874" s="17"/>
      <c r="F874" s="17"/>
      <c r="G874" s="17"/>
      <c r="H874" s="17"/>
      <c r="I874" s="17"/>
      <c r="J874" s="17"/>
      <c r="K874" s="27"/>
      <c r="L874" s="27"/>
      <c r="M874" s="27"/>
      <c r="N874" s="27"/>
      <c r="O874" s="2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 ht="15.75" customHeight="1">
      <c r="D875" s="17"/>
      <c r="E875" s="17"/>
      <c r="F875" s="17"/>
      <c r="G875" s="17"/>
      <c r="H875" s="17"/>
      <c r="I875" s="17"/>
      <c r="J875" s="17"/>
      <c r="K875" s="27"/>
      <c r="L875" s="27"/>
      <c r="M875" s="27"/>
      <c r="N875" s="27"/>
      <c r="O875" s="2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 ht="15.75" customHeight="1">
      <c r="D876" s="17"/>
      <c r="E876" s="17"/>
      <c r="F876" s="17"/>
      <c r="G876" s="17"/>
      <c r="H876" s="17"/>
      <c r="I876" s="17"/>
      <c r="J876" s="17"/>
      <c r="K876" s="27"/>
      <c r="L876" s="27"/>
      <c r="M876" s="27"/>
      <c r="N876" s="27"/>
      <c r="O876" s="2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 ht="15.75" customHeight="1">
      <c r="D877" s="17"/>
      <c r="E877" s="17"/>
      <c r="F877" s="17"/>
      <c r="G877" s="17"/>
      <c r="H877" s="17"/>
      <c r="I877" s="17"/>
      <c r="J877" s="17"/>
      <c r="K877" s="27"/>
      <c r="L877" s="27"/>
      <c r="M877" s="27"/>
      <c r="N877" s="27"/>
      <c r="O877" s="2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 ht="15.75" customHeight="1">
      <c r="D878" s="17"/>
      <c r="E878" s="17"/>
      <c r="F878" s="17"/>
      <c r="G878" s="17"/>
      <c r="H878" s="17"/>
      <c r="I878" s="17"/>
      <c r="J878" s="17"/>
      <c r="K878" s="27"/>
      <c r="L878" s="27"/>
      <c r="M878" s="27"/>
      <c r="N878" s="27"/>
      <c r="O878" s="2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 ht="15.75" customHeight="1">
      <c r="D879" s="17"/>
      <c r="E879" s="17"/>
      <c r="F879" s="17"/>
      <c r="G879" s="17"/>
      <c r="H879" s="17"/>
      <c r="I879" s="17"/>
      <c r="J879" s="17"/>
      <c r="K879" s="27"/>
      <c r="L879" s="27"/>
      <c r="M879" s="27"/>
      <c r="N879" s="27"/>
      <c r="O879" s="2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 ht="15.75" customHeight="1">
      <c r="D880" s="17"/>
      <c r="E880" s="17"/>
      <c r="F880" s="17"/>
      <c r="G880" s="17"/>
      <c r="H880" s="17"/>
      <c r="I880" s="17"/>
      <c r="J880" s="17"/>
      <c r="K880" s="27"/>
      <c r="L880" s="27"/>
      <c r="M880" s="27"/>
      <c r="N880" s="27"/>
      <c r="O880" s="2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 ht="15.75" customHeight="1">
      <c r="D881" s="17"/>
      <c r="E881" s="17"/>
      <c r="F881" s="17"/>
      <c r="G881" s="17"/>
      <c r="H881" s="17"/>
      <c r="I881" s="17"/>
      <c r="J881" s="17"/>
      <c r="K881" s="27"/>
      <c r="L881" s="27"/>
      <c r="M881" s="27"/>
      <c r="N881" s="27"/>
      <c r="O881" s="2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 ht="15.75" customHeight="1">
      <c r="D882" s="17"/>
      <c r="E882" s="17"/>
      <c r="F882" s="17"/>
      <c r="G882" s="17"/>
      <c r="H882" s="17"/>
      <c r="I882" s="17"/>
      <c r="J882" s="17"/>
      <c r="K882" s="27"/>
      <c r="L882" s="27"/>
      <c r="M882" s="27"/>
      <c r="N882" s="27"/>
      <c r="O882" s="2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 ht="15.75" customHeight="1">
      <c r="D883" s="17"/>
      <c r="E883" s="17"/>
      <c r="F883" s="17"/>
      <c r="G883" s="17"/>
      <c r="H883" s="17"/>
      <c r="I883" s="17"/>
      <c r="J883" s="17"/>
      <c r="K883" s="27"/>
      <c r="L883" s="27"/>
      <c r="M883" s="27"/>
      <c r="N883" s="27"/>
      <c r="O883" s="2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 ht="15.75" customHeight="1">
      <c r="D884" s="17"/>
      <c r="E884" s="17"/>
      <c r="F884" s="17"/>
      <c r="G884" s="17"/>
      <c r="H884" s="17"/>
      <c r="I884" s="17"/>
      <c r="J884" s="17"/>
      <c r="K884" s="27"/>
      <c r="L884" s="27"/>
      <c r="M884" s="27"/>
      <c r="N884" s="27"/>
      <c r="O884" s="2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 ht="15.75" customHeight="1">
      <c r="D885" s="17"/>
      <c r="E885" s="17"/>
      <c r="F885" s="17"/>
      <c r="G885" s="17"/>
      <c r="H885" s="17"/>
      <c r="I885" s="17"/>
      <c r="J885" s="17"/>
      <c r="K885" s="27"/>
      <c r="L885" s="27"/>
      <c r="M885" s="27"/>
      <c r="N885" s="27"/>
      <c r="O885" s="2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 ht="15.75" customHeight="1">
      <c r="D886" s="17"/>
      <c r="E886" s="17"/>
      <c r="F886" s="17"/>
      <c r="G886" s="17"/>
      <c r="H886" s="17"/>
      <c r="I886" s="17"/>
      <c r="J886" s="17"/>
      <c r="K886" s="27"/>
      <c r="L886" s="27"/>
      <c r="M886" s="27"/>
      <c r="N886" s="27"/>
      <c r="O886" s="2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 ht="15.75" customHeight="1">
      <c r="D887" s="17"/>
      <c r="E887" s="17"/>
      <c r="F887" s="17"/>
      <c r="G887" s="17"/>
      <c r="H887" s="17"/>
      <c r="I887" s="17"/>
      <c r="J887" s="17"/>
      <c r="K887" s="27"/>
      <c r="L887" s="27"/>
      <c r="M887" s="27"/>
      <c r="N887" s="27"/>
      <c r="O887" s="2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 ht="15.75" customHeight="1">
      <c r="D888" s="17"/>
      <c r="E888" s="17"/>
      <c r="F888" s="17"/>
      <c r="G888" s="17"/>
      <c r="H888" s="17"/>
      <c r="I888" s="17"/>
      <c r="J888" s="17"/>
      <c r="K888" s="27"/>
      <c r="L888" s="27"/>
      <c r="M888" s="27"/>
      <c r="N888" s="27"/>
      <c r="O888" s="2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 ht="15.75" customHeight="1">
      <c r="D889" s="17"/>
      <c r="E889" s="17"/>
      <c r="F889" s="17"/>
      <c r="G889" s="17"/>
      <c r="H889" s="17"/>
      <c r="I889" s="17"/>
      <c r="J889" s="17"/>
      <c r="K889" s="27"/>
      <c r="L889" s="27"/>
      <c r="M889" s="27"/>
      <c r="N889" s="27"/>
      <c r="O889" s="2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 ht="15.75" customHeight="1">
      <c r="D890" s="17"/>
      <c r="E890" s="17"/>
      <c r="F890" s="17"/>
      <c r="G890" s="17"/>
      <c r="H890" s="17"/>
      <c r="I890" s="17"/>
      <c r="J890" s="17"/>
      <c r="K890" s="27"/>
      <c r="L890" s="27"/>
      <c r="M890" s="27"/>
      <c r="N890" s="27"/>
      <c r="O890" s="2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 ht="15.75" customHeight="1">
      <c r="D891" s="17"/>
      <c r="E891" s="17"/>
      <c r="F891" s="17"/>
      <c r="G891" s="17"/>
      <c r="H891" s="17"/>
      <c r="I891" s="17"/>
      <c r="J891" s="17"/>
      <c r="K891" s="27"/>
      <c r="L891" s="27"/>
      <c r="M891" s="27"/>
      <c r="N891" s="27"/>
      <c r="O891" s="2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 ht="15.75" customHeight="1">
      <c r="D892" s="17"/>
      <c r="E892" s="17"/>
      <c r="F892" s="17"/>
      <c r="G892" s="17"/>
      <c r="H892" s="17"/>
      <c r="I892" s="17"/>
      <c r="J892" s="17"/>
      <c r="K892" s="27"/>
      <c r="L892" s="27"/>
      <c r="M892" s="27"/>
      <c r="N892" s="27"/>
      <c r="O892" s="2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 ht="15.75" customHeight="1">
      <c r="D893" s="17"/>
      <c r="E893" s="17"/>
      <c r="F893" s="17"/>
      <c r="G893" s="17"/>
      <c r="H893" s="17"/>
      <c r="I893" s="17"/>
      <c r="J893" s="17"/>
      <c r="K893" s="27"/>
      <c r="L893" s="27"/>
      <c r="M893" s="27"/>
      <c r="N893" s="27"/>
      <c r="O893" s="2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 ht="15.75" customHeight="1">
      <c r="D894" s="17"/>
      <c r="E894" s="17"/>
      <c r="F894" s="17"/>
      <c r="G894" s="17"/>
      <c r="H894" s="17"/>
      <c r="I894" s="17"/>
      <c r="J894" s="17"/>
      <c r="K894" s="27"/>
      <c r="L894" s="27"/>
      <c r="M894" s="27"/>
      <c r="N894" s="27"/>
      <c r="O894" s="2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 ht="15.75" customHeight="1">
      <c r="D895" s="17"/>
      <c r="E895" s="17"/>
      <c r="F895" s="17"/>
      <c r="G895" s="17"/>
      <c r="H895" s="17"/>
      <c r="I895" s="17"/>
      <c r="J895" s="17"/>
      <c r="K895" s="27"/>
      <c r="L895" s="27"/>
      <c r="M895" s="27"/>
      <c r="N895" s="27"/>
      <c r="O895" s="2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 ht="15.75" customHeight="1">
      <c r="D896" s="17"/>
      <c r="E896" s="17"/>
      <c r="F896" s="17"/>
      <c r="G896" s="17"/>
      <c r="H896" s="17"/>
      <c r="I896" s="17"/>
      <c r="J896" s="17"/>
      <c r="K896" s="27"/>
      <c r="L896" s="27"/>
      <c r="M896" s="27"/>
      <c r="N896" s="27"/>
      <c r="O896" s="2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 ht="15.75" customHeight="1">
      <c r="D897" s="17"/>
      <c r="E897" s="17"/>
      <c r="F897" s="17"/>
      <c r="G897" s="17"/>
      <c r="H897" s="17"/>
      <c r="I897" s="17"/>
      <c r="J897" s="17"/>
      <c r="K897" s="27"/>
      <c r="L897" s="27"/>
      <c r="M897" s="27"/>
      <c r="N897" s="27"/>
      <c r="O897" s="2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 ht="15.75" customHeight="1">
      <c r="D898" s="17"/>
      <c r="E898" s="17"/>
      <c r="F898" s="17"/>
      <c r="G898" s="17"/>
      <c r="H898" s="17"/>
      <c r="I898" s="17"/>
      <c r="J898" s="17"/>
      <c r="K898" s="27"/>
      <c r="L898" s="27"/>
      <c r="M898" s="27"/>
      <c r="N898" s="27"/>
      <c r="O898" s="2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 ht="15.75" customHeight="1">
      <c r="D899" s="17"/>
      <c r="E899" s="17"/>
      <c r="F899" s="17"/>
      <c r="G899" s="17"/>
      <c r="H899" s="17"/>
      <c r="I899" s="17"/>
      <c r="J899" s="17"/>
      <c r="K899" s="27"/>
      <c r="L899" s="27"/>
      <c r="M899" s="27"/>
      <c r="N899" s="27"/>
      <c r="O899" s="2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 ht="15.75" customHeight="1">
      <c r="D900" s="17"/>
      <c r="E900" s="17"/>
      <c r="F900" s="17"/>
      <c r="G900" s="17"/>
      <c r="H900" s="17"/>
      <c r="I900" s="17"/>
      <c r="J900" s="17"/>
      <c r="K900" s="27"/>
      <c r="L900" s="27"/>
      <c r="M900" s="27"/>
      <c r="N900" s="27"/>
      <c r="O900" s="2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 ht="15.75" customHeight="1">
      <c r="D901" s="17"/>
      <c r="E901" s="17"/>
      <c r="F901" s="17"/>
      <c r="G901" s="17"/>
      <c r="H901" s="17"/>
      <c r="I901" s="17"/>
      <c r="J901" s="17"/>
      <c r="K901" s="27"/>
      <c r="L901" s="27"/>
      <c r="M901" s="27"/>
      <c r="N901" s="27"/>
      <c r="O901" s="2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 ht="15.75" customHeight="1">
      <c r="D902" s="17"/>
      <c r="E902" s="17"/>
      <c r="F902" s="17"/>
      <c r="G902" s="17"/>
      <c r="H902" s="17"/>
      <c r="I902" s="17"/>
      <c r="J902" s="17"/>
      <c r="K902" s="27"/>
      <c r="L902" s="27"/>
      <c r="M902" s="27"/>
      <c r="N902" s="27"/>
      <c r="O902" s="2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 ht="15.75" customHeight="1">
      <c r="D903" s="17"/>
      <c r="E903" s="17"/>
      <c r="F903" s="17"/>
      <c r="G903" s="17"/>
      <c r="H903" s="17"/>
      <c r="I903" s="17"/>
      <c r="J903" s="17"/>
      <c r="K903" s="27"/>
      <c r="L903" s="27"/>
      <c r="M903" s="27"/>
      <c r="N903" s="27"/>
      <c r="O903" s="2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 ht="15.75" customHeight="1">
      <c r="D904" s="17"/>
      <c r="E904" s="17"/>
      <c r="F904" s="17"/>
      <c r="G904" s="17"/>
      <c r="H904" s="17"/>
      <c r="I904" s="17"/>
      <c r="J904" s="17"/>
      <c r="K904" s="27"/>
      <c r="L904" s="27"/>
      <c r="M904" s="27"/>
      <c r="N904" s="27"/>
      <c r="O904" s="2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 ht="15.75" customHeight="1">
      <c r="D905" s="17"/>
      <c r="E905" s="17"/>
      <c r="F905" s="17"/>
      <c r="G905" s="17"/>
      <c r="H905" s="17"/>
      <c r="I905" s="17"/>
      <c r="J905" s="17"/>
      <c r="K905" s="27"/>
      <c r="L905" s="27"/>
      <c r="M905" s="27"/>
      <c r="N905" s="27"/>
      <c r="O905" s="2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 ht="15.75" customHeight="1">
      <c r="D906" s="17"/>
      <c r="E906" s="17"/>
      <c r="F906" s="17"/>
      <c r="G906" s="17"/>
      <c r="H906" s="17"/>
      <c r="I906" s="17"/>
      <c r="J906" s="17"/>
      <c r="K906" s="27"/>
      <c r="L906" s="27"/>
      <c r="M906" s="27"/>
      <c r="N906" s="27"/>
      <c r="O906" s="2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 ht="15.75" customHeight="1">
      <c r="D907" s="17"/>
      <c r="E907" s="17"/>
      <c r="F907" s="17"/>
      <c r="G907" s="17"/>
      <c r="H907" s="17"/>
      <c r="I907" s="17"/>
      <c r="J907" s="17"/>
      <c r="K907" s="27"/>
      <c r="L907" s="27"/>
      <c r="M907" s="27"/>
      <c r="N907" s="27"/>
      <c r="O907" s="2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 ht="15.75" customHeight="1">
      <c r="D908" s="17"/>
      <c r="E908" s="17"/>
      <c r="F908" s="17"/>
      <c r="G908" s="17"/>
      <c r="H908" s="17"/>
      <c r="I908" s="17"/>
      <c r="J908" s="17"/>
      <c r="K908" s="27"/>
      <c r="L908" s="27"/>
      <c r="M908" s="27"/>
      <c r="N908" s="27"/>
      <c r="O908" s="2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 ht="15.75" customHeight="1">
      <c r="D909" s="17"/>
      <c r="E909" s="17"/>
      <c r="F909" s="17"/>
      <c r="G909" s="17"/>
      <c r="H909" s="17"/>
      <c r="I909" s="17"/>
      <c r="J909" s="17"/>
      <c r="K909" s="27"/>
      <c r="L909" s="27"/>
      <c r="M909" s="27"/>
      <c r="N909" s="27"/>
      <c r="O909" s="2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 ht="15.75" customHeight="1">
      <c r="D910" s="17"/>
      <c r="E910" s="17"/>
      <c r="F910" s="17"/>
      <c r="G910" s="17"/>
      <c r="H910" s="17"/>
      <c r="I910" s="17"/>
      <c r="J910" s="17"/>
      <c r="K910" s="27"/>
      <c r="L910" s="27"/>
      <c r="M910" s="27"/>
      <c r="N910" s="27"/>
      <c r="O910" s="2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 ht="15.75" customHeight="1">
      <c r="D911" s="17"/>
      <c r="E911" s="17"/>
      <c r="F911" s="17"/>
      <c r="G911" s="17"/>
      <c r="H911" s="17"/>
      <c r="I911" s="17"/>
      <c r="J911" s="17"/>
      <c r="K911" s="27"/>
      <c r="L911" s="27"/>
      <c r="M911" s="27"/>
      <c r="N911" s="27"/>
      <c r="O911" s="2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 ht="15.75" customHeight="1">
      <c r="D912" s="17"/>
      <c r="E912" s="17"/>
      <c r="F912" s="17"/>
      <c r="G912" s="17"/>
      <c r="H912" s="17"/>
      <c r="I912" s="17"/>
      <c r="J912" s="17"/>
      <c r="K912" s="27"/>
      <c r="L912" s="27"/>
      <c r="M912" s="27"/>
      <c r="N912" s="27"/>
      <c r="O912" s="2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 ht="15.75" customHeight="1">
      <c r="D913" s="17"/>
      <c r="E913" s="17"/>
      <c r="F913" s="17"/>
      <c r="G913" s="17"/>
      <c r="H913" s="17"/>
      <c r="I913" s="17"/>
      <c r="J913" s="17"/>
      <c r="K913" s="27"/>
      <c r="L913" s="27"/>
      <c r="M913" s="27"/>
      <c r="N913" s="27"/>
      <c r="O913" s="2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 ht="15.75" customHeight="1">
      <c r="D914" s="17"/>
      <c r="E914" s="17"/>
      <c r="F914" s="17"/>
      <c r="G914" s="17"/>
      <c r="H914" s="17"/>
      <c r="I914" s="17"/>
      <c r="J914" s="17"/>
      <c r="K914" s="27"/>
      <c r="L914" s="27"/>
      <c r="M914" s="27"/>
      <c r="N914" s="27"/>
      <c r="O914" s="2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 ht="15.75" customHeight="1">
      <c r="D915" s="17"/>
      <c r="E915" s="17"/>
      <c r="F915" s="17"/>
      <c r="G915" s="17"/>
      <c r="H915" s="17"/>
      <c r="I915" s="17"/>
      <c r="J915" s="17"/>
      <c r="K915" s="27"/>
      <c r="L915" s="27"/>
      <c r="M915" s="27"/>
      <c r="N915" s="27"/>
      <c r="O915" s="2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 ht="15.75" customHeight="1">
      <c r="D916" s="17"/>
      <c r="E916" s="17"/>
      <c r="F916" s="17"/>
      <c r="G916" s="17"/>
      <c r="H916" s="17"/>
      <c r="I916" s="17"/>
      <c r="J916" s="17"/>
      <c r="K916" s="27"/>
      <c r="L916" s="27"/>
      <c r="M916" s="27"/>
      <c r="N916" s="27"/>
      <c r="O916" s="2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 ht="15.75" customHeight="1">
      <c r="D917" s="17"/>
      <c r="E917" s="17"/>
      <c r="F917" s="17"/>
      <c r="G917" s="17"/>
      <c r="H917" s="17"/>
      <c r="I917" s="17"/>
      <c r="J917" s="17"/>
      <c r="K917" s="27"/>
      <c r="L917" s="27"/>
      <c r="M917" s="27"/>
      <c r="N917" s="27"/>
      <c r="O917" s="2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 ht="15.75" customHeight="1">
      <c r="D918" s="17"/>
      <c r="E918" s="17"/>
      <c r="F918" s="17"/>
      <c r="G918" s="17"/>
      <c r="H918" s="17"/>
      <c r="I918" s="17"/>
      <c r="J918" s="17"/>
      <c r="K918" s="27"/>
      <c r="L918" s="27"/>
      <c r="M918" s="27"/>
      <c r="N918" s="27"/>
      <c r="O918" s="2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 ht="15.75" customHeight="1">
      <c r="D919" s="17"/>
      <c r="E919" s="17"/>
      <c r="F919" s="17"/>
      <c r="G919" s="17"/>
      <c r="H919" s="17"/>
      <c r="I919" s="17"/>
      <c r="J919" s="17"/>
      <c r="K919" s="27"/>
      <c r="L919" s="27"/>
      <c r="M919" s="27"/>
      <c r="N919" s="27"/>
      <c r="O919" s="2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 ht="15.75" customHeight="1">
      <c r="D920" s="17"/>
      <c r="E920" s="17"/>
      <c r="F920" s="17"/>
      <c r="G920" s="17"/>
      <c r="H920" s="17"/>
      <c r="I920" s="17"/>
      <c r="J920" s="17"/>
      <c r="K920" s="27"/>
      <c r="L920" s="27"/>
      <c r="M920" s="27"/>
      <c r="N920" s="27"/>
      <c r="O920" s="2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 ht="15.75" customHeight="1">
      <c r="D921" s="17"/>
      <c r="E921" s="17"/>
      <c r="F921" s="17"/>
      <c r="G921" s="17"/>
      <c r="H921" s="17"/>
      <c r="I921" s="17"/>
      <c r="J921" s="17"/>
      <c r="K921" s="27"/>
      <c r="L921" s="27"/>
      <c r="M921" s="27"/>
      <c r="N921" s="27"/>
      <c r="O921" s="2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 ht="15.75" customHeight="1">
      <c r="D922" s="17"/>
      <c r="E922" s="17"/>
      <c r="F922" s="17"/>
      <c r="G922" s="17"/>
      <c r="H922" s="17"/>
      <c r="I922" s="17"/>
      <c r="J922" s="17"/>
      <c r="K922" s="27"/>
      <c r="L922" s="27"/>
      <c r="M922" s="27"/>
      <c r="N922" s="27"/>
      <c r="O922" s="2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 ht="15.75" customHeight="1">
      <c r="D923" s="17"/>
      <c r="E923" s="17"/>
      <c r="F923" s="17"/>
      <c r="G923" s="17"/>
      <c r="H923" s="17"/>
      <c r="I923" s="17"/>
      <c r="J923" s="17"/>
      <c r="K923" s="27"/>
      <c r="L923" s="27"/>
      <c r="M923" s="27"/>
      <c r="N923" s="27"/>
      <c r="O923" s="2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 ht="15.75" customHeight="1">
      <c r="D924" s="17"/>
      <c r="E924" s="17"/>
      <c r="F924" s="17"/>
      <c r="G924" s="17"/>
      <c r="H924" s="17"/>
      <c r="I924" s="17"/>
      <c r="J924" s="17"/>
      <c r="K924" s="27"/>
      <c r="L924" s="27"/>
      <c r="M924" s="27"/>
      <c r="N924" s="27"/>
      <c r="O924" s="2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 ht="15.75" customHeight="1">
      <c r="D925" s="17"/>
      <c r="E925" s="17"/>
      <c r="F925" s="17"/>
      <c r="G925" s="17"/>
      <c r="H925" s="17"/>
      <c r="I925" s="17"/>
      <c r="J925" s="17"/>
      <c r="K925" s="27"/>
      <c r="L925" s="27"/>
      <c r="M925" s="27"/>
      <c r="N925" s="27"/>
      <c r="O925" s="2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 ht="15.75" customHeight="1">
      <c r="D926" s="17"/>
      <c r="E926" s="17"/>
      <c r="F926" s="17"/>
      <c r="G926" s="17"/>
      <c r="H926" s="17"/>
      <c r="I926" s="17"/>
      <c r="J926" s="17"/>
      <c r="K926" s="27"/>
      <c r="L926" s="27"/>
      <c r="M926" s="27"/>
      <c r="N926" s="27"/>
      <c r="O926" s="2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 ht="15.75" customHeight="1">
      <c r="D927" s="17"/>
      <c r="E927" s="17"/>
      <c r="F927" s="17"/>
      <c r="G927" s="17"/>
      <c r="H927" s="17"/>
      <c r="I927" s="17"/>
      <c r="J927" s="17"/>
      <c r="K927" s="27"/>
      <c r="L927" s="27"/>
      <c r="M927" s="27"/>
      <c r="N927" s="27"/>
      <c r="O927" s="2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 ht="15.75" customHeight="1">
      <c r="D928" s="17"/>
      <c r="E928" s="17"/>
      <c r="F928" s="17"/>
      <c r="G928" s="17"/>
      <c r="H928" s="17"/>
      <c r="I928" s="17"/>
      <c r="J928" s="17"/>
      <c r="K928" s="27"/>
      <c r="L928" s="27"/>
      <c r="M928" s="27"/>
      <c r="N928" s="27"/>
      <c r="O928" s="2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 ht="15.75" customHeight="1">
      <c r="D929" s="17"/>
      <c r="E929" s="17"/>
      <c r="F929" s="17"/>
      <c r="G929" s="17"/>
      <c r="H929" s="17"/>
      <c r="I929" s="17"/>
      <c r="J929" s="17"/>
      <c r="K929" s="27"/>
      <c r="L929" s="27"/>
      <c r="M929" s="27"/>
      <c r="N929" s="27"/>
      <c r="O929" s="2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 ht="15.75" customHeight="1">
      <c r="D930" s="17"/>
      <c r="E930" s="17"/>
      <c r="F930" s="17"/>
      <c r="G930" s="17"/>
      <c r="H930" s="17"/>
      <c r="I930" s="17"/>
      <c r="J930" s="17"/>
      <c r="K930" s="27"/>
      <c r="L930" s="27"/>
      <c r="M930" s="27"/>
      <c r="N930" s="27"/>
      <c r="O930" s="2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 ht="15.75" customHeight="1">
      <c r="D931" s="17"/>
      <c r="E931" s="17"/>
      <c r="F931" s="17"/>
      <c r="G931" s="17"/>
      <c r="H931" s="17"/>
      <c r="I931" s="17"/>
      <c r="J931" s="17"/>
      <c r="K931" s="27"/>
      <c r="L931" s="27"/>
      <c r="M931" s="27"/>
      <c r="N931" s="27"/>
      <c r="O931" s="2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 ht="15.75" customHeight="1">
      <c r="D932" s="17"/>
      <c r="E932" s="17"/>
      <c r="F932" s="17"/>
      <c r="G932" s="17"/>
      <c r="H932" s="17"/>
      <c r="I932" s="17"/>
      <c r="J932" s="17"/>
      <c r="K932" s="27"/>
      <c r="L932" s="27"/>
      <c r="M932" s="27"/>
      <c r="N932" s="27"/>
      <c r="O932" s="2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 ht="15.75" customHeight="1">
      <c r="D933" s="17"/>
      <c r="E933" s="17"/>
      <c r="F933" s="17"/>
      <c r="G933" s="17"/>
      <c r="H933" s="17"/>
      <c r="I933" s="17"/>
      <c r="J933" s="17"/>
      <c r="K933" s="27"/>
      <c r="L933" s="27"/>
      <c r="M933" s="27"/>
      <c r="N933" s="27"/>
      <c r="O933" s="2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 ht="15.75" customHeight="1">
      <c r="D934" s="17"/>
      <c r="E934" s="17"/>
      <c r="F934" s="17"/>
      <c r="G934" s="17"/>
      <c r="H934" s="17"/>
      <c r="I934" s="17"/>
      <c r="J934" s="17"/>
      <c r="K934" s="27"/>
      <c r="L934" s="27"/>
      <c r="M934" s="27"/>
      <c r="N934" s="27"/>
      <c r="O934" s="2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 ht="15.75" customHeight="1">
      <c r="D935" s="17"/>
      <c r="E935" s="17"/>
      <c r="F935" s="17"/>
      <c r="G935" s="17"/>
      <c r="H935" s="17"/>
      <c r="I935" s="17"/>
      <c r="J935" s="17"/>
      <c r="K935" s="27"/>
      <c r="L935" s="27"/>
      <c r="M935" s="27"/>
      <c r="N935" s="27"/>
      <c r="O935" s="2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 ht="15.75" customHeight="1">
      <c r="D936" s="17"/>
      <c r="E936" s="17"/>
      <c r="F936" s="17"/>
      <c r="G936" s="17"/>
      <c r="H936" s="17"/>
      <c r="I936" s="17"/>
      <c r="J936" s="17"/>
      <c r="K936" s="27"/>
      <c r="L936" s="27"/>
      <c r="M936" s="27"/>
      <c r="N936" s="27"/>
      <c r="O936" s="2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 ht="15.75" customHeight="1">
      <c r="D937" s="17"/>
      <c r="E937" s="17"/>
      <c r="F937" s="17"/>
      <c r="G937" s="17"/>
      <c r="H937" s="17"/>
      <c r="I937" s="17"/>
      <c r="J937" s="17"/>
      <c r="K937" s="27"/>
      <c r="L937" s="27"/>
      <c r="M937" s="27"/>
      <c r="N937" s="27"/>
      <c r="O937" s="2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 ht="15.75" customHeight="1">
      <c r="D938" s="17"/>
      <c r="E938" s="17"/>
      <c r="F938" s="17"/>
      <c r="G938" s="17"/>
      <c r="H938" s="17"/>
      <c r="I938" s="17"/>
      <c r="J938" s="17"/>
      <c r="K938" s="27"/>
      <c r="L938" s="27"/>
      <c r="M938" s="27"/>
      <c r="N938" s="27"/>
      <c r="O938" s="2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 ht="15.75" customHeight="1">
      <c r="D939" s="17"/>
      <c r="E939" s="17"/>
      <c r="F939" s="17"/>
      <c r="G939" s="17"/>
      <c r="H939" s="17"/>
      <c r="I939" s="17"/>
      <c r="J939" s="17"/>
      <c r="K939" s="27"/>
      <c r="L939" s="27"/>
      <c r="M939" s="27"/>
      <c r="N939" s="27"/>
      <c r="O939" s="2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 ht="15.75" customHeight="1">
      <c r="D940" s="17"/>
      <c r="E940" s="17"/>
      <c r="F940" s="17"/>
      <c r="G940" s="17"/>
      <c r="H940" s="17"/>
      <c r="I940" s="17"/>
      <c r="J940" s="17"/>
      <c r="K940" s="27"/>
      <c r="L940" s="27"/>
      <c r="M940" s="27"/>
      <c r="N940" s="27"/>
      <c r="O940" s="2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 ht="15.75" customHeight="1">
      <c r="D941" s="17"/>
      <c r="E941" s="17"/>
      <c r="F941" s="17"/>
      <c r="G941" s="17"/>
      <c r="H941" s="17"/>
      <c r="I941" s="17"/>
      <c r="J941" s="17"/>
      <c r="K941" s="27"/>
      <c r="L941" s="27"/>
      <c r="M941" s="27"/>
      <c r="N941" s="27"/>
      <c r="O941" s="2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 ht="15.75" customHeight="1">
      <c r="D942" s="17"/>
      <c r="E942" s="17"/>
      <c r="F942" s="17"/>
      <c r="G942" s="17"/>
      <c r="H942" s="17"/>
      <c r="I942" s="17"/>
      <c r="J942" s="17"/>
      <c r="K942" s="27"/>
      <c r="L942" s="27"/>
      <c r="M942" s="27"/>
      <c r="N942" s="27"/>
      <c r="O942" s="2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 ht="15.75" customHeight="1">
      <c r="D943" s="17"/>
      <c r="E943" s="17"/>
      <c r="F943" s="17"/>
      <c r="G943" s="17"/>
      <c r="H943" s="17"/>
      <c r="I943" s="17"/>
      <c r="J943" s="17"/>
      <c r="K943" s="27"/>
      <c r="L943" s="27"/>
      <c r="M943" s="27"/>
      <c r="N943" s="27"/>
      <c r="O943" s="2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 ht="15.75" customHeight="1">
      <c r="D944" s="17"/>
      <c r="E944" s="17"/>
      <c r="F944" s="17"/>
      <c r="G944" s="17"/>
      <c r="H944" s="17"/>
      <c r="I944" s="17"/>
      <c r="J944" s="17"/>
      <c r="K944" s="27"/>
      <c r="L944" s="27"/>
      <c r="M944" s="27"/>
      <c r="N944" s="27"/>
      <c r="O944" s="2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 ht="15.75" customHeight="1">
      <c r="D945" s="17"/>
      <c r="E945" s="17"/>
      <c r="F945" s="17"/>
      <c r="G945" s="17"/>
      <c r="H945" s="17"/>
      <c r="I945" s="17"/>
      <c r="J945" s="17"/>
      <c r="K945" s="27"/>
      <c r="L945" s="27"/>
      <c r="M945" s="27"/>
      <c r="N945" s="27"/>
      <c r="O945" s="2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 ht="15.75" customHeight="1">
      <c r="D946" s="17"/>
      <c r="E946" s="17"/>
      <c r="F946" s="17"/>
      <c r="G946" s="17"/>
      <c r="H946" s="17"/>
      <c r="I946" s="17"/>
      <c r="J946" s="17"/>
      <c r="K946" s="27"/>
      <c r="L946" s="27"/>
      <c r="M946" s="27"/>
      <c r="N946" s="27"/>
      <c r="O946" s="2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 ht="15.75" customHeight="1">
      <c r="D947" s="17"/>
      <c r="E947" s="17"/>
      <c r="F947" s="17"/>
      <c r="G947" s="17"/>
      <c r="H947" s="17"/>
      <c r="I947" s="17"/>
      <c r="J947" s="17"/>
      <c r="K947" s="27"/>
      <c r="L947" s="27"/>
      <c r="M947" s="27"/>
      <c r="N947" s="27"/>
      <c r="O947" s="2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 ht="15.75" customHeight="1">
      <c r="D948" s="17"/>
      <c r="E948" s="17"/>
      <c r="F948" s="17"/>
      <c r="G948" s="17"/>
      <c r="H948" s="17"/>
      <c r="I948" s="17"/>
      <c r="J948" s="17"/>
      <c r="K948" s="27"/>
      <c r="L948" s="27"/>
      <c r="M948" s="27"/>
      <c r="N948" s="27"/>
      <c r="O948" s="2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 ht="15.75" customHeight="1">
      <c r="D949" s="17"/>
      <c r="E949" s="17"/>
      <c r="F949" s="17"/>
      <c r="G949" s="17"/>
      <c r="H949" s="17"/>
      <c r="I949" s="17"/>
      <c r="J949" s="17"/>
      <c r="K949" s="27"/>
      <c r="L949" s="27"/>
      <c r="M949" s="27"/>
      <c r="N949" s="27"/>
      <c r="O949" s="2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 ht="15.75" customHeight="1">
      <c r="D950" s="17"/>
      <c r="E950" s="17"/>
      <c r="F950" s="17"/>
      <c r="G950" s="17"/>
      <c r="H950" s="17"/>
      <c r="I950" s="17"/>
      <c r="J950" s="17"/>
      <c r="K950" s="27"/>
      <c r="L950" s="27"/>
      <c r="M950" s="27"/>
      <c r="N950" s="27"/>
      <c r="O950" s="2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 ht="15.75" customHeight="1">
      <c r="D951" s="17"/>
      <c r="E951" s="17"/>
      <c r="F951" s="17"/>
      <c r="G951" s="17"/>
      <c r="H951" s="17"/>
      <c r="I951" s="17"/>
      <c r="J951" s="17"/>
      <c r="K951" s="27"/>
      <c r="L951" s="27"/>
      <c r="M951" s="27"/>
      <c r="N951" s="27"/>
      <c r="O951" s="2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 ht="15.75" customHeight="1">
      <c r="D952" s="17"/>
      <c r="E952" s="17"/>
      <c r="F952" s="17"/>
      <c r="G952" s="17"/>
      <c r="H952" s="17"/>
      <c r="I952" s="17"/>
      <c r="J952" s="17"/>
      <c r="K952" s="27"/>
      <c r="L952" s="27"/>
      <c r="M952" s="27"/>
      <c r="N952" s="27"/>
      <c r="O952" s="2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 ht="15.75" customHeight="1">
      <c r="D953" s="17"/>
      <c r="E953" s="17"/>
      <c r="F953" s="17"/>
      <c r="G953" s="17"/>
      <c r="H953" s="17"/>
      <c r="I953" s="17"/>
      <c r="J953" s="17"/>
      <c r="K953" s="27"/>
      <c r="L953" s="27"/>
      <c r="M953" s="27"/>
      <c r="N953" s="27"/>
      <c r="O953" s="2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 ht="15.75" customHeight="1">
      <c r="D954" s="17"/>
      <c r="E954" s="17"/>
      <c r="F954" s="17"/>
      <c r="G954" s="17"/>
      <c r="H954" s="17"/>
      <c r="I954" s="17"/>
      <c r="J954" s="17"/>
      <c r="K954" s="27"/>
      <c r="L954" s="27"/>
      <c r="M954" s="27"/>
      <c r="N954" s="27"/>
      <c r="O954" s="2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 ht="15.75" customHeight="1">
      <c r="D955" s="17"/>
      <c r="E955" s="17"/>
      <c r="F955" s="17"/>
      <c r="G955" s="17"/>
      <c r="H955" s="17"/>
      <c r="I955" s="17"/>
      <c r="J955" s="17"/>
      <c r="K955" s="27"/>
      <c r="L955" s="27"/>
      <c r="M955" s="27"/>
      <c r="N955" s="27"/>
      <c r="O955" s="2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 ht="15.75" customHeight="1">
      <c r="D956" s="17"/>
      <c r="E956" s="17"/>
      <c r="F956" s="17"/>
      <c r="G956" s="17"/>
      <c r="H956" s="17"/>
      <c r="I956" s="17"/>
      <c r="J956" s="17"/>
      <c r="K956" s="27"/>
      <c r="L956" s="27"/>
      <c r="M956" s="27"/>
      <c r="N956" s="27"/>
      <c r="O956" s="2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 ht="15.75" customHeight="1">
      <c r="D957" s="17"/>
      <c r="E957" s="17"/>
      <c r="F957" s="17"/>
      <c r="G957" s="17"/>
      <c r="H957" s="17"/>
      <c r="I957" s="17"/>
      <c r="J957" s="17"/>
      <c r="K957" s="27"/>
      <c r="L957" s="27"/>
      <c r="M957" s="27"/>
      <c r="N957" s="27"/>
      <c r="O957" s="2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 ht="15.75" customHeight="1">
      <c r="D958" s="17"/>
      <c r="E958" s="17"/>
      <c r="F958" s="17"/>
      <c r="G958" s="17"/>
      <c r="H958" s="17"/>
      <c r="I958" s="17"/>
      <c r="J958" s="17"/>
      <c r="K958" s="27"/>
      <c r="L958" s="27"/>
      <c r="M958" s="27"/>
      <c r="N958" s="27"/>
      <c r="O958" s="2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 ht="15.75" customHeight="1">
      <c r="D959" s="17"/>
      <c r="E959" s="17"/>
      <c r="F959" s="17"/>
      <c r="G959" s="17"/>
      <c r="H959" s="17"/>
      <c r="I959" s="17"/>
      <c r="J959" s="17"/>
      <c r="K959" s="27"/>
      <c r="L959" s="27"/>
      <c r="M959" s="27"/>
      <c r="N959" s="27"/>
      <c r="O959" s="2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 ht="15.75" customHeight="1">
      <c r="D960" s="17"/>
      <c r="E960" s="17"/>
      <c r="F960" s="17"/>
      <c r="G960" s="17"/>
      <c r="H960" s="17"/>
      <c r="I960" s="17"/>
      <c r="J960" s="17"/>
      <c r="K960" s="27"/>
      <c r="L960" s="27"/>
      <c r="M960" s="27"/>
      <c r="N960" s="27"/>
      <c r="O960" s="2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 ht="15.75" customHeight="1">
      <c r="D961" s="17"/>
      <c r="E961" s="17"/>
      <c r="F961" s="17"/>
      <c r="G961" s="17"/>
      <c r="H961" s="17"/>
      <c r="I961" s="17"/>
      <c r="J961" s="17"/>
      <c r="K961" s="27"/>
      <c r="L961" s="27"/>
      <c r="M961" s="27"/>
      <c r="N961" s="27"/>
      <c r="O961" s="2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 ht="15.75" customHeight="1">
      <c r="D962" s="17"/>
      <c r="E962" s="17"/>
      <c r="F962" s="17"/>
      <c r="G962" s="17"/>
      <c r="H962" s="17"/>
      <c r="I962" s="17"/>
      <c r="J962" s="17"/>
      <c r="K962" s="27"/>
      <c r="L962" s="27"/>
      <c r="M962" s="27"/>
      <c r="N962" s="27"/>
      <c r="O962" s="2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 ht="15.75" customHeight="1">
      <c r="D963" s="17"/>
      <c r="E963" s="17"/>
      <c r="F963" s="17"/>
      <c r="G963" s="17"/>
      <c r="H963" s="17"/>
      <c r="I963" s="17"/>
      <c r="J963" s="17"/>
      <c r="K963" s="27"/>
      <c r="L963" s="27"/>
      <c r="M963" s="27"/>
      <c r="N963" s="27"/>
      <c r="O963" s="2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 ht="15.75" customHeight="1">
      <c r="D964" s="17"/>
      <c r="E964" s="17"/>
      <c r="F964" s="17"/>
      <c r="G964" s="17"/>
      <c r="H964" s="17"/>
      <c r="I964" s="17"/>
      <c r="J964" s="17"/>
      <c r="K964" s="27"/>
      <c r="L964" s="27"/>
      <c r="M964" s="27"/>
      <c r="N964" s="27"/>
      <c r="O964" s="2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 ht="15.75" customHeight="1">
      <c r="D965" s="17"/>
      <c r="E965" s="17"/>
      <c r="F965" s="17"/>
      <c r="G965" s="17"/>
      <c r="H965" s="17"/>
      <c r="I965" s="17"/>
      <c r="J965" s="17"/>
      <c r="K965" s="27"/>
      <c r="L965" s="27"/>
      <c r="M965" s="27"/>
      <c r="N965" s="27"/>
      <c r="O965" s="2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 ht="15.75" customHeight="1">
      <c r="D966" s="17"/>
      <c r="E966" s="17"/>
      <c r="F966" s="17"/>
      <c r="G966" s="17"/>
      <c r="H966" s="17"/>
      <c r="I966" s="17"/>
      <c r="J966" s="17"/>
      <c r="K966" s="27"/>
      <c r="L966" s="27"/>
      <c r="M966" s="27"/>
      <c r="N966" s="27"/>
      <c r="O966" s="2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 ht="15.75" customHeight="1">
      <c r="D967" s="17"/>
      <c r="E967" s="17"/>
      <c r="F967" s="17"/>
      <c r="G967" s="17"/>
      <c r="H967" s="17"/>
      <c r="I967" s="17"/>
      <c r="J967" s="17"/>
      <c r="K967" s="27"/>
      <c r="L967" s="27"/>
      <c r="M967" s="27"/>
      <c r="N967" s="27"/>
      <c r="O967" s="2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 ht="15.75" customHeight="1">
      <c r="D968" s="17"/>
      <c r="E968" s="17"/>
      <c r="F968" s="17"/>
      <c r="G968" s="17"/>
      <c r="H968" s="17"/>
      <c r="I968" s="17"/>
      <c r="J968" s="17"/>
      <c r="K968" s="27"/>
      <c r="L968" s="27"/>
      <c r="M968" s="27"/>
      <c r="N968" s="27"/>
      <c r="O968" s="2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 ht="15.75" customHeight="1">
      <c r="D969" s="17"/>
      <c r="E969" s="17"/>
      <c r="F969" s="17"/>
      <c r="G969" s="17"/>
      <c r="H969" s="17"/>
      <c r="I969" s="17"/>
      <c r="J969" s="17"/>
      <c r="K969" s="27"/>
      <c r="L969" s="27"/>
      <c r="M969" s="27"/>
      <c r="N969" s="27"/>
      <c r="O969" s="2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 ht="15.75" customHeight="1">
      <c r="D970" s="17"/>
      <c r="E970" s="17"/>
      <c r="F970" s="17"/>
      <c r="G970" s="17"/>
      <c r="H970" s="17"/>
      <c r="I970" s="17"/>
      <c r="J970" s="17"/>
      <c r="K970" s="27"/>
      <c r="L970" s="27"/>
      <c r="M970" s="27"/>
      <c r="N970" s="27"/>
      <c r="O970" s="2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 ht="15.75" customHeight="1">
      <c r="D971" s="17"/>
      <c r="E971" s="17"/>
      <c r="F971" s="17"/>
      <c r="G971" s="17"/>
      <c r="H971" s="17"/>
      <c r="I971" s="17"/>
      <c r="J971" s="17"/>
      <c r="K971" s="27"/>
      <c r="L971" s="27"/>
      <c r="M971" s="27"/>
      <c r="N971" s="27"/>
      <c r="O971" s="2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 ht="15.75" customHeight="1">
      <c r="D972" s="17"/>
      <c r="E972" s="17"/>
      <c r="F972" s="17"/>
      <c r="G972" s="17"/>
      <c r="H972" s="17"/>
      <c r="I972" s="17"/>
      <c r="J972" s="17"/>
      <c r="K972" s="27"/>
      <c r="L972" s="27"/>
      <c r="M972" s="27"/>
      <c r="N972" s="27"/>
      <c r="O972" s="2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 ht="15.75" customHeight="1">
      <c r="D973" s="17"/>
      <c r="E973" s="17"/>
      <c r="F973" s="17"/>
      <c r="G973" s="17"/>
      <c r="H973" s="17"/>
      <c r="I973" s="17"/>
      <c r="J973" s="17"/>
      <c r="K973" s="27"/>
      <c r="L973" s="27"/>
      <c r="M973" s="27"/>
      <c r="N973" s="27"/>
      <c r="O973" s="2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 ht="15.75" customHeight="1">
      <c r="D974" s="17"/>
      <c r="E974" s="17"/>
      <c r="F974" s="17"/>
      <c r="G974" s="17"/>
      <c r="H974" s="17"/>
      <c r="I974" s="17"/>
      <c r="J974" s="17"/>
      <c r="K974" s="27"/>
      <c r="L974" s="27"/>
      <c r="M974" s="27"/>
      <c r="N974" s="27"/>
      <c r="O974" s="2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 ht="15.75" customHeight="1">
      <c r="D975" s="17"/>
      <c r="E975" s="17"/>
      <c r="F975" s="17"/>
      <c r="G975" s="17"/>
      <c r="H975" s="17"/>
      <c r="I975" s="17"/>
      <c r="J975" s="17"/>
      <c r="K975" s="27"/>
      <c r="L975" s="27"/>
      <c r="M975" s="27"/>
      <c r="N975" s="27"/>
      <c r="O975" s="2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 ht="15.75" customHeight="1">
      <c r="D976" s="17"/>
      <c r="E976" s="17"/>
      <c r="F976" s="17"/>
      <c r="G976" s="17"/>
      <c r="H976" s="17"/>
      <c r="I976" s="17"/>
      <c r="J976" s="17"/>
      <c r="K976" s="27"/>
      <c r="L976" s="27"/>
      <c r="M976" s="27"/>
      <c r="N976" s="27"/>
      <c r="O976" s="2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 ht="15.75" customHeight="1">
      <c r="D977" s="17"/>
      <c r="E977" s="17"/>
      <c r="F977" s="17"/>
      <c r="G977" s="17"/>
      <c r="H977" s="17"/>
      <c r="I977" s="17"/>
      <c r="J977" s="17"/>
      <c r="K977" s="27"/>
      <c r="L977" s="27"/>
      <c r="M977" s="27"/>
      <c r="N977" s="27"/>
      <c r="O977" s="2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 ht="15.75" customHeight="1">
      <c r="D978" s="17"/>
      <c r="E978" s="17"/>
      <c r="F978" s="17"/>
      <c r="G978" s="17"/>
      <c r="H978" s="17"/>
      <c r="I978" s="17"/>
      <c r="J978" s="17"/>
      <c r="K978" s="27"/>
      <c r="L978" s="27"/>
      <c r="M978" s="27"/>
      <c r="N978" s="27"/>
      <c r="O978" s="2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 ht="15.75" customHeight="1">
      <c r="D979" s="17"/>
      <c r="E979" s="17"/>
      <c r="F979" s="17"/>
      <c r="G979" s="17"/>
      <c r="H979" s="17"/>
      <c r="I979" s="17"/>
      <c r="J979" s="17"/>
      <c r="K979" s="27"/>
      <c r="L979" s="27"/>
      <c r="M979" s="27"/>
      <c r="N979" s="27"/>
      <c r="O979" s="2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 ht="15.75" customHeight="1">
      <c r="D980" s="17"/>
      <c r="E980" s="17"/>
      <c r="F980" s="17"/>
      <c r="G980" s="17"/>
      <c r="H980" s="17"/>
      <c r="I980" s="17"/>
      <c r="J980" s="17"/>
      <c r="K980" s="27"/>
      <c r="L980" s="27"/>
      <c r="M980" s="27"/>
      <c r="N980" s="27"/>
      <c r="O980" s="2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 ht="15.75" customHeight="1">
      <c r="D981" s="17"/>
      <c r="E981" s="17"/>
      <c r="F981" s="17"/>
      <c r="G981" s="17"/>
      <c r="H981" s="17"/>
      <c r="I981" s="17"/>
      <c r="J981" s="17"/>
      <c r="K981" s="27"/>
      <c r="L981" s="27"/>
      <c r="M981" s="27"/>
      <c r="N981" s="27"/>
      <c r="O981" s="2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 ht="15.75" customHeight="1">
      <c r="D982" s="17"/>
      <c r="E982" s="17"/>
      <c r="F982" s="17"/>
      <c r="G982" s="17"/>
      <c r="H982" s="17"/>
      <c r="I982" s="17"/>
      <c r="J982" s="17"/>
      <c r="K982" s="27"/>
      <c r="L982" s="27"/>
      <c r="M982" s="27"/>
      <c r="N982" s="27"/>
      <c r="O982" s="2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 ht="15.75" customHeight="1">
      <c r="D983" s="17"/>
      <c r="E983" s="17"/>
      <c r="F983" s="17"/>
      <c r="G983" s="17"/>
      <c r="H983" s="17"/>
      <c r="I983" s="17"/>
      <c r="J983" s="17"/>
      <c r="K983" s="27"/>
      <c r="L983" s="27"/>
      <c r="M983" s="27"/>
      <c r="N983" s="27"/>
      <c r="O983" s="2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 ht="15.75" customHeight="1">
      <c r="D984" s="17"/>
      <c r="E984" s="17"/>
      <c r="F984" s="17"/>
      <c r="G984" s="17"/>
      <c r="H984" s="17"/>
      <c r="I984" s="17"/>
      <c r="J984" s="17"/>
      <c r="K984" s="27"/>
      <c r="L984" s="27"/>
      <c r="M984" s="27"/>
      <c r="N984" s="27"/>
      <c r="O984" s="2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 ht="15.75" customHeight="1">
      <c r="D985" s="17"/>
      <c r="E985" s="17"/>
      <c r="F985" s="17"/>
      <c r="G985" s="17"/>
      <c r="H985" s="17"/>
      <c r="I985" s="17"/>
      <c r="J985" s="17"/>
      <c r="K985" s="27"/>
      <c r="L985" s="27"/>
      <c r="M985" s="27"/>
      <c r="N985" s="27"/>
      <c r="O985" s="2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 ht="15.75" customHeight="1">
      <c r="D986" s="17"/>
      <c r="E986" s="17"/>
      <c r="F986" s="17"/>
      <c r="G986" s="17"/>
      <c r="H986" s="17"/>
      <c r="I986" s="17"/>
      <c r="J986" s="17"/>
      <c r="K986" s="27"/>
      <c r="L986" s="27"/>
      <c r="M986" s="27"/>
      <c r="N986" s="27"/>
      <c r="O986" s="2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 ht="15.75" customHeight="1">
      <c r="D987" s="17"/>
      <c r="E987" s="17"/>
      <c r="F987" s="17"/>
      <c r="G987" s="17"/>
      <c r="H987" s="17"/>
      <c r="I987" s="17"/>
      <c r="J987" s="17"/>
      <c r="K987" s="27"/>
      <c r="L987" s="27"/>
      <c r="M987" s="27"/>
      <c r="N987" s="27"/>
      <c r="O987" s="2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 ht="15.75" customHeight="1">
      <c r="D988" s="17"/>
      <c r="E988" s="17"/>
      <c r="F988" s="17"/>
      <c r="G988" s="17"/>
      <c r="H988" s="17"/>
      <c r="I988" s="17"/>
      <c r="J988" s="17"/>
      <c r="K988" s="27"/>
      <c r="L988" s="27"/>
      <c r="M988" s="27"/>
      <c r="N988" s="27"/>
      <c r="O988" s="2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 ht="15.75" customHeight="1">
      <c r="D989" s="17"/>
      <c r="E989" s="17"/>
      <c r="F989" s="17"/>
      <c r="G989" s="17"/>
      <c r="H989" s="17"/>
      <c r="I989" s="17"/>
      <c r="J989" s="17"/>
      <c r="K989" s="27"/>
      <c r="L989" s="27"/>
      <c r="M989" s="27"/>
      <c r="N989" s="27"/>
      <c r="O989" s="2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 ht="15.75" customHeight="1">
      <c r="D990" s="17"/>
      <c r="E990" s="17"/>
      <c r="F990" s="17"/>
      <c r="G990" s="17"/>
      <c r="H990" s="17"/>
      <c r="I990" s="17"/>
      <c r="J990" s="17"/>
      <c r="K990" s="27"/>
      <c r="L990" s="27"/>
      <c r="M990" s="27"/>
      <c r="N990" s="27"/>
      <c r="O990" s="2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 ht="15.75" customHeight="1">
      <c r="D991" s="17"/>
      <c r="E991" s="17"/>
      <c r="F991" s="17"/>
      <c r="G991" s="17"/>
      <c r="H991" s="17"/>
      <c r="I991" s="17"/>
      <c r="J991" s="17"/>
      <c r="K991" s="27"/>
      <c r="L991" s="27"/>
      <c r="M991" s="27"/>
      <c r="N991" s="27"/>
      <c r="O991" s="2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 ht="15.75" customHeight="1">
      <c r="D992" s="17"/>
      <c r="E992" s="17"/>
      <c r="F992" s="17"/>
      <c r="G992" s="17"/>
      <c r="H992" s="17"/>
      <c r="I992" s="17"/>
      <c r="J992" s="17"/>
      <c r="K992" s="27"/>
      <c r="L992" s="27"/>
      <c r="M992" s="27"/>
      <c r="N992" s="27"/>
      <c r="O992" s="2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 ht="15.75" customHeight="1">
      <c r="D993" s="17"/>
      <c r="E993" s="17"/>
      <c r="F993" s="17"/>
      <c r="G993" s="17"/>
      <c r="H993" s="17"/>
      <c r="I993" s="17"/>
      <c r="J993" s="17"/>
      <c r="K993" s="27"/>
      <c r="L993" s="27"/>
      <c r="M993" s="27"/>
      <c r="N993" s="27"/>
      <c r="O993" s="2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 ht="15.75" customHeight="1">
      <c r="D994" s="17"/>
      <c r="E994" s="17"/>
      <c r="F994" s="17"/>
      <c r="G994" s="17"/>
      <c r="H994" s="17"/>
      <c r="I994" s="17"/>
      <c r="J994" s="17"/>
      <c r="K994" s="27"/>
      <c r="L994" s="27"/>
      <c r="M994" s="27"/>
      <c r="N994" s="27"/>
      <c r="O994" s="2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 ht="15.75" customHeight="1">
      <c r="D995" s="17"/>
      <c r="E995" s="17"/>
      <c r="F995" s="17"/>
      <c r="G995" s="17"/>
      <c r="H995" s="17"/>
      <c r="I995" s="17"/>
      <c r="J995" s="17"/>
      <c r="K995" s="27"/>
      <c r="L995" s="27"/>
      <c r="M995" s="27"/>
      <c r="N995" s="27"/>
      <c r="O995" s="2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 ht="15.75" customHeight="1">
      <c r="D996" s="17"/>
      <c r="E996" s="17"/>
      <c r="F996" s="17"/>
      <c r="G996" s="17"/>
      <c r="H996" s="17"/>
      <c r="I996" s="17"/>
      <c r="J996" s="17"/>
      <c r="K996" s="27"/>
      <c r="L996" s="27"/>
      <c r="M996" s="27"/>
      <c r="N996" s="27"/>
      <c r="O996" s="2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 ht="15.75" customHeight="1">
      <c r="D997" s="17"/>
      <c r="E997" s="17"/>
      <c r="F997" s="17"/>
      <c r="G997" s="17"/>
      <c r="H997" s="17"/>
      <c r="I997" s="17"/>
      <c r="J997" s="17"/>
      <c r="K997" s="27"/>
      <c r="L997" s="27"/>
      <c r="M997" s="27"/>
      <c r="N997" s="27"/>
      <c r="O997" s="2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 ht="15.75" customHeight="1">
      <c r="D998" s="17"/>
      <c r="E998" s="17"/>
      <c r="F998" s="17"/>
      <c r="G998" s="17"/>
      <c r="H998" s="17"/>
      <c r="I998" s="17"/>
      <c r="J998" s="17"/>
      <c r="K998" s="27"/>
      <c r="L998" s="27"/>
      <c r="M998" s="27"/>
      <c r="N998" s="27"/>
      <c r="O998" s="2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</sheetData>
  <mergeCells count="21">
    <mergeCell ref="D9:O9"/>
    <mergeCell ref="F10:G10"/>
    <mergeCell ref="H10:I10"/>
    <mergeCell ref="J10:K10"/>
    <mergeCell ref="D20:O20"/>
    <mergeCell ref="F23:G23"/>
    <mergeCell ref="H23:I23"/>
    <mergeCell ref="D57:O57"/>
    <mergeCell ref="F59:G59"/>
    <mergeCell ref="H59:I59"/>
    <mergeCell ref="D64:O64"/>
    <mergeCell ref="F66:G66"/>
    <mergeCell ref="H66:I66"/>
    <mergeCell ref="P66:Q66"/>
    <mergeCell ref="D32:O32"/>
    <mergeCell ref="F33:G33"/>
    <mergeCell ref="H33:I33"/>
    <mergeCell ref="J33:K33"/>
    <mergeCell ref="D42:O42"/>
    <mergeCell ref="F46:G46"/>
    <mergeCell ref="H46:I46"/>
  </mergeCells>
  <hyperlinks>
    <hyperlink display="Menu" location="Cover!B13" ref="O1"/>
  </hyperlinks>
  <printOptions/>
  <pageMargins bottom="0.75" footer="0.0" header="0.0" left="0.7" right="0.7" top="0.75"/>
  <pageSetup fitToHeight="0" orientation="landscape"/>
  <headerFooter>
    <oddFooter>&amp;LPrinted on: &amp;D at &amp;T&amp;C&amp;A&amp;R&amp;P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2021-05-19T21:13:28Z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2022-03-19T07:39:13Z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f52ce3e3-7650-4a17-9686-bb7818a784a4</vt:lpwstr>
  </property>
  <property fmtid="{D5CDD505-2E9C-101B-9397-08002B2CF9AE}" pid="8" name="MSIP_Label_ea60d57e-af5b-4752-ac57-3e4f28ca11dc_ContentBits">
    <vt:lpwstr>0</vt:lpwstr>
  </property>
</Properties>
</file>